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JANA\0000_ROZPOČTY\0_EXPEDICE\2021\CN Kopřivnice_Slovák_26.11.2021\ex_15.12.2021\"/>
    </mc:Choice>
  </mc:AlternateContent>
  <xr:revisionPtr revIDLastSave="0" documentId="8_{1D8F2E9F-92EB-45B5-AFEB-C97DF62BAB1A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D.0 D.0 Pol" sheetId="12" r:id="rId4"/>
    <sheet name="D.1 D.1.1 Pol" sheetId="13" r:id="rId5"/>
    <sheet name="D.1 D.1.2 Pol" sheetId="14" r:id="rId6"/>
    <sheet name="D.1 D.1.3 Pol" sheetId="15" r:id="rId7"/>
    <sheet name="D.1 D.1.4 Pol" sheetId="16" r:id="rId8"/>
    <sheet name="D.1 D.1.5 Pol" sheetId="17" r:id="rId9"/>
    <sheet name="D.1 D.1.6 Pol" sheetId="18" r:id="rId10"/>
    <sheet name="D.1 D.1.7 Pol" sheetId="19" r:id="rId11"/>
    <sheet name="D.1 D.1.8 Pol" sheetId="20" r:id="rId12"/>
    <sheet name="D.2 D.2.10 Pol" sheetId="21" r:id="rId13"/>
    <sheet name="D.2 D.2.11 Pol" sheetId="22" r:id="rId14"/>
    <sheet name="D.2 D.2.12 Pol" sheetId="23" r:id="rId15"/>
    <sheet name="D.2 D.2.13 Pol" sheetId="24" r:id="rId16"/>
    <sheet name="D.2 D.2.14 Pol" sheetId="25" r:id="rId17"/>
    <sheet name="D.2 D.2.15 Pol" sheetId="26" r:id="rId18"/>
    <sheet name="D.2 D.2.16 Pol" sheetId="27" r:id="rId19"/>
    <sheet name="D.2 D.2.17 Pol" sheetId="28" r:id="rId20"/>
  </sheets>
  <externalReferences>
    <externalReference r:id="rId21"/>
  </externalReferences>
  <definedNames>
    <definedName name="CelkemDPHVypocet" localSheetId="1">Stavba!$H$61</definedName>
    <definedName name="CenaCelkem">Stavba!$G$29</definedName>
    <definedName name="CenaCelkemBezDPH">Stavba!$G$28</definedName>
    <definedName name="CenaCelkemVypocet" localSheetId="1">Stavba!$I$61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'D.0 D.0 Pol'!$1:$7</definedName>
    <definedName name="_xlnm.Print_Titles" localSheetId="4">'D.1 D.1.1 Pol'!$1:$7</definedName>
    <definedName name="_xlnm.Print_Titles" localSheetId="5">'D.1 D.1.2 Pol'!$1:$7</definedName>
    <definedName name="_xlnm.Print_Titles" localSheetId="6">'D.1 D.1.3 Pol'!$1:$7</definedName>
    <definedName name="_xlnm.Print_Titles" localSheetId="7">'D.1 D.1.4 Pol'!$1:$7</definedName>
    <definedName name="_xlnm.Print_Titles" localSheetId="8">'D.1 D.1.5 Pol'!$1:$7</definedName>
    <definedName name="_xlnm.Print_Titles" localSheetId="9">'D.1 D.1.6 Pol'!$1:$7</definedName>
    <definedName name="_xlnm.Print_Titles" localSheetId="10">'D.1 D.1.7 Pol'!$1:$7</definedName>
    <definedName name="_xlnm.Print_Titles" localSheetId="11">'D.1 D.1.8 Pol'!$1:$7</definedName>
    <definedName name="_xlnm.Print_Titles" localSheetId="12">'D.2 D.2.10 Pol'!$1:$7</definedName>
    <definedName name="_xlnm.Print_Titles" localSheetId="13">'D.2 D.2.11 Pol'!$1:$7</definedName>
    <definedName name="_xlnm.Print_Titles" localSheetId="14">'D.2 D.2.12 Pol'!$1:$7</definedName>
    <definedName name="_xlnm.Print_Titles" localSheetId="15">'D.2 D.2.13 Pol'!$1:$7</definedName>
    <definedName name="_xlnm.Print_Titles" localSheetId="16">'D.2 D.2.14 Pol'!$1:$7</definedName>
    <definedName name="_xlnm.Print_Titles" localSheetId="17">'D.2 D.2.15 Pol'!$1:$7</definedName>
    <definedName name="_xlnm.Print_Titles" localSheetId="18">'D.2 D.2.16 Pol'!$1:$7</definedName>
    <definedName name="_xlnm.Print_Titles" localSheetId="19">'D.2 D.2.17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'D.0 D.0 Pol'!$A$1:$X$20</definedName>
    <definedName name="_xlnm.Print_Area" localSheetId="4">'D.1 D.1.1 Pol'!$A$1:$X$151</definedName>
    <definedName name="_xlnm.Print_Area" localSheetId="5">'D.1 D.1.2 Pol'!$A$1:$X$193</definedName>
    <definedName name="_xlnm.Print_Area" localSheetId="6">'D.1 D.1.3 Pol'!$A$1:$X$177</definedName>
    <definedName name="_xlnm.Print_Area" localSheetId="7">'D.1 D.1.4 Pol'!$A$1:$X$141</definedName>
    <definedName name="_xlnm.Print_Area" localSheetId="8">'D.1 D.1.5 Pol'!$A$1:$X$179</definedName>
    <definedName name="_xlnm.Print_Area" localSheetId="9">'D.1 D.1.6 Pol'!$A$1:$X$142</definedName>
    <definedName name="_xlnm.Print_Area" localSheetId="10">'D.1 D.1.7 Pol'!$A$1:$X$94</definedName>
    <definedName name="_xlnm.Print_Area" localSheetId="11">'D.1 D.1.8 Pol'!$A$1:$X$78</definedName>
    <definedName name="_xlnm.Print_Area" localSheetId="12">'D.2 D.2.10 Pol'!$A$1:$X$176</definedName>
    <definedName name="_xlnm.Print_Area" localSheetId="13">'D.2 D.2.11 Pol'!$A$1:$X$174</definedName>
    <definedName name="_xlnm.Print_Area" localSheetId="14">'D.2 D.2.12 Pol'!$A$1:$X$149</definedName>
    <definedName name="_xlnm.Print_Area" localSheetId="15">'D.2 D.2.13 Pol'!$A$1:$X$140</definedName>
    <definedName name="_xlnm.Print_Area" localSheetId="16">'D.2 D.2.14 Pol'!$A$1:$X$177</definedName>
    <definedName name="_xlnm.Print_Area" localSheetId="17">'D.2 D.2.15 Pol'!$A$1:$X$166</definedName>
    <definedName name="_xlnm.Print_Area" localSheetId="18">'D.2 D.2.16 Pol'!$A$1:$X$121</definedName>
    <definedName name="_xlnm.Print_Area" localSheetId="19">'D.2 D.2.17 Pol'!$A$1:$X$68</definedName>
    <definedName name="_xlnm.Print_Area" localSheetId="1">Stavba!$A$1:$J$83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Stavba!$F$61</definedName>
    <definedName name="ZakladDPHZakl">Stavba!$G$25</definedName>
    <definedName name="ZakladDPHZaklVypocet" localSheetId="1">Stavba!$G$61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2" i="1" l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I49" i="1" s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39" i="1"/>
  <c r="F39" i="1"/>
  <c r="G67" i="28"/>
  <c r="BA27" i="28"/>
  <c r="BA22" i="28"/>
  <c r="BA17" i="28"/>
  <c r="BA13" i="28"/>
  <c r="G9" i="28"/>
  <c r="I9" i="28"/>
  <c r="I8" i="28" s="1"/>
  <c r="K9" i="28"/>
  <c r="M9" i="28"/>
  <c r="O9" i="28"/>
  <c r="Q9" i="28"/>
  <c r="Q8" i="28" s="1"/>
  <c r="V9" i="28"/>
  <c r="G12" i="28"/>
  <c r="G8" i="28" s="1"/>
  <c r="I12" i="28"/>
  <c r="K12" i="28"/>
  <c r="K8" i="28" s="1"/>
  <c r="O12" i="28"/>
  <c r="O8" i="28" s="1"/>
  <c r="Q12" i="28"/>
  <c r="V12" i="28"/>
  <c r="V8" i="28" s="1"/>
  <c r="G16" i="28"/>
  <c r="I16" i="28"/>
  <c r="K16" i="28"/>
  <c r="M16" i="28"/>
  <c r="O16" i="28"/>
  <c r="Q16" i="28"/>
  <c r="V16" i="28"/>
  <c r="G21" i="28"/>
  <c r="M21" i="28" s="1"/>
  <c r="I21" i="28"/>
  <c r="K21" i="28"/>
  <c r="O21" i="28"/>
  <c r="Q21" i="28"/>
  <c r="V21" i="28"/>
  <c r="G26" i="28"/>
  <c r="I26" i="28"/>
  <c r="K26" i="28"/>
  <c r="M26" i="28"/>
  <c r="O26" i="28"/>
  <c r="Q26" i="28"/>
  <c r="V26" i="28"/>
  <c r="G31" i="28"/>
  <c r="M31" i="28" s="1"/>
  <c r="I31" i="28"/>
  <c r="K31" i="28"/>
  <c r="O31" i="28"/>
  <c r="Q31" i="28"/>
  <c r="V31" i="28"/>
  <c r="G34" i="28"/>
  <c r="I34" i="28"/>
  <c r="K34" i="28"/>
  <c r="M34" i="28"/>
  <c r="O34" i="28"/>
  <c r="Q34" i="28"/>
  <c r="V34" i="28"/>
  <c r="G40" i="28"/>
  <c r="M40" i="28" s="1"/>
  <c r="I40" i="28"/>
  <c r="K40" i="28"/>
  <c r="O40" i="28"/>
  <c r="Q40" i="28"/>
  <c r="V40" i="28"/>
  <c r="I42" i="28"/>
  <c r="Q42" i="28"/>
  <c r="G43" i="28"/>
  <c r="M43" i="28" s="1"/>
  <c r="M42" i="28" s="1"/>
  <c r="I43" i="28"/>
  <c r="K43" i="28"/>
  <c r="K42" i="28" s="1"/>
  <c r="O43" i="28"/>
  <c r="O42" i="28" s="1"/>
  <c r="Q43" i="28"/>
  <c r="V43" i="28"/>
  <c r="V42" i="28" s="1"/>
  <c r="G44" i="28"/>
  <c r="I44" i="28"/>
  <c r="K44" i="28"/>
  <c r="M44" i="28"/>
  <c r="O44" i="28"/>
  <c r="Q44" i="28"/>
  <c r="V44" i="28"/>
  <c r="G45" i="28"/>
  <c r="O45" i="28"/>
  <c r="G46" i="28"/>
  <c r="M46" i="28" s="1"/>
  <c r="I46" i="28"/>
  <c r="I45" i="28" s="1"/>
  <c r="K46" i="28"/>
  <c r="O46" i="28"/>
  <c r="Q46" i="28"/>
  <c r="Q45" i="28" s="1"/>
  <c r="V46" i="28"/>
  <c r="G48" i="28"/>
  <c r="M48" i="28" s="1"/>
  <c r="I48" i="28"/>
  <c r="K48" i="28"/>
  <c r="K45" i="28" s="1"/>
  <c r="O48" i="28"/>
  <c r="Q48" i="28"/>
  <c r="V48" i="28"/>
  <c r="V45" i="28" s="1"/>
  <c r="G50" i="28"/>
  <c r="I50" i="28"/>
  <c r="K50" i="28"/>
  <c r="M50" i="28"/>
  <c r="O50" i="28"/>
  <c r="Q50" i="28"/>
  <c r="V50" i="28"/>
  <c r="G52" i="28"/>
  <c r="K52" i="28"/>
  <c r="O52" i="28"/>
  <c r="V52" i="28"/>
  <c r="G53" i="28"/>
  <c r="I53" i="28"/>
  <c r="I52" i="28" s="1"/>
  <c r="K53" i="28"/>
  <c r="M53" i="28"/>
  <c r="M52" i="28" s="1"/>
  <c r="O53" i="28"/>
  <c r="Q53" i="28"/>
  <c r="Q52" i="28" s="1"/>
  <c r="V53" i="28"/>
  <c r="G55" i="28"/>
  <c r="K55" i="28"/>
  <c r="O55" i="28"/>
  <c r="V55" i="28"/>
  <c r="G56" i="28"/>
  <c r="I56" i="28"/>
  <c r="I55" i="28" s="1"/>
  <c r="K56" i="28"/>
  <c r="M56" i="28"/>
  <c r="M55" i="28" s="1"/>
  <c r="O56" i="28"/>
  <c r="Q56" i="28"/>
  <c r="Q55" i="28" s="1"/>
  <c r="V56" i="28"/>
  <c r="G59" i="28"/>
  <c r="I59" i="28"/>
  <c r="I58" i="28" s="1"/>
  <c r="K59" i="28"/>
  <c r="M59" i="28"/>
  <c r="O59" i="28"/>
  <c r="Q59" i="28"/>
  <c r="Q58" i="28" s="1"/>
  <c r="V59" i="28"/>
  <c r="G60" i="28"/>
  <c r="M60" i="28" s="1"/>
  <c r="I60" i="28"/>
  <c r="K60" i="28"/>
  <c r="K58" i="28" s="1"/>
  <c r="O60" i="28"/>
  <c r="Q60" i="28"/>
  <c r="V60" i="28"/>
  <c r="V58" i="28" s="1"/>
  <c r="G61" i="28"/>
  <c r="I61" i="28"/>
  <c r="K61" i="28"/>
  <c r="M61" i="28"/>
  <c r="O61" i="28"/>
  <c r="Q61" i="28"/>
  <c r="V61" i="28"/>
  <c r="G62" i="28"/>
  <c r="G58" i="28" s="1"/>
  <c r="I62" i="28"/>
  <c r="K62" i="28"/>
  <c r="O62" i="28"/>
  <c r="O58" i="28" s="1"/>
  <c r="Q62" i="28"/>
  <c r="V62" i="28"/>
  <c r="G63" i="28"/>
  <c r="I63" i="28"/>
  <c r="K63" i="28"/>
  <c r="M63" i="28"/>
  <c r="O63" i="28"/>
  <c r="Q63" i="28"/>
  <c r="V63" i="28"/>
  <c r="G64" i="28"/>
  <c r="M64" i="28" s="1"/>
  <c r="I64" i="28"/>
  <c r="K64" i="28"/>
  <c r="O64" i="28"/>
  <c r="Q64" i="28"/>
  <c r="V64" i="28"/>
  <c r="G65" i="28"/>
  <c r="I65" i="28"/>
  <c r="K65" i="28"/>
  <c r="M65" i="28"/>
  <c r="O65" i="28"/>
  <c r="Q65" i="28"/>
  <c r="V65" i="28"/>
  <c r="AE67" i="28"/>
  <c r="G120" i="27"/>
  <c r="G8" i="27"/>
  <c r="O8" i="27"/>
  <c r="G9" i="27"/>
  <c r="M9" i="27" s="1"/>
  <c r="M8" i="27" s="1"/>
  <c r="I9" i="27"/>
  <c r="I8" i="27" s="1"/>
  <c r="K9" i="27"/>
  <c r="K8" i="27" s="1"/>
  <c r="O9" i="27"/>
  <c r="Q9" i="27"/>
  <c r="Q8" i="27" s="1"/>
  <c r="V9" i="27"/>
  <c r="V8" i="27" s="1"/>
  <c r="G12" i="27"/>
  <c r="I12" i="27"/>
  <c r="K12" i="27"/>
  <c r="M12" i="27"/>
  <c r="O12" i="27"/>
  <c r="Q12" i="27"/>
  <c r="V12" i="27"/>
  <c r="G15" i="27"/>
  <c r="I15" i="27"/>
  <c r="K15" i="27"/>
  <c r="M15" i="27"/>
  <c r="O15" i="27"/>
  <c r="Q15" i="27"/>
  <c r="V15" i="27"/>
  <c r="G18" i="27"/>
  <c r="M18" i="27" s="1"/>
  <c r="I18" i="27"/>
  <c r="I17" i="27" s="1"/>
  <c r="K18" i="27"/>
  <c r="K17" i="27" s="1"/>
  <c r="O18" i="27"/>
  <c r="Q18" i="27"/>
  <c r="Q17" i="27" s="1"/>
  <c r="V18" i="27"/>
  <c r="V17" i="27" s="1"/>
  <c r="G22" i="27"/>
  <c r="I22" i="27"/>
  <c r="K22" i="27"/>
  <c r="M22" i="27"/>
  <c r="O22" i="27"/>
  <c r="Q22" i="27"/>
  <c r="V22" i="27"/>
  <c r="G25" i="27"/>
  <c r="I25" i="27"/>
  <c r="K25" i="27"/>
  <c r="M25" i="27"/>
  <c r="O25" i="27"/>
  <c r="Q25" i="27"/>
  <c r="V25" i="27"/>
  <c r="G28" i="27"/>
  <c r="G17" i="27" s="1"/>
  <c r="I28" i="27"/>
  <c r="K28" i="27"/>
  <c r="O28" i="27"/>
  <c r="O17" i="27" s="1"/>
  <c r="Q28" i="27"/>
  <c r="V28" i="27"/>
  <c r="G31" i="27"/>
  <c r="M31" i="27" s="1"/>
  <c r="I31" i="27"/>
  <c r="K31" i="27"/>
  <c r="O31" i="27"/>
  <c r="Q31" i="27"/>
  <c r="V31" i="27"/>
  <c r="G34" i="27"/>
  <c r="I34" i="27"/>
  <c r="K34" i="27"/>
  <c r="M34" i="27"/>
  <c r="O34" i="27"/>
  <c r="Q34" i="27"/>
  <c r="V34" i="27"/>
  <c r="K37" i="27"/>
  <c r="V37" i="27"/>
  <c r="G38" i="27"/>
  <c r="G37" i="27" s="1"/>
  <c r="I38" i="27"/>
  <c r="I37" i="27" s="1"/>
  <c r="K38" i="27"/>
  <c r="O38" i="27"/>
  <c r="O37" i="27" s="1"/>
  <c r="Q38" i="27"/>
  <c r="Q37" i="27" s="1"/>
  <c r="V38" i="27"/>
  <c r="G41" i="27"/>
  <c r="I41" i="27"/>
  <c r="K41" i="27"/>
  <c r="K40" i="27" s="1"/>
  <c r="M41" i="27"/>
  <c r="O41" i="27"/>
  <c r="Q41" i="27"/>
  <c r="V41" i="27"/>
  <c r="V40" i="27" s="1"/>
  <c r="G45" i="27"/>
  <c r="G40" i="27" s="1"/>
  <c r="I45" i="27"/>
  <c r="K45" i="27"/>
  <c r="M45" i="27"/>
  <c r="O45" i="27"/>
  <c r="O40" i="27" s="1"/>
  <c r="Q45" i="27"/>
  <c r="V45" i="27"/>
  <c r="G48" i="27"/>
  <c r="M48" i="27" s="1"/>
  <c r="I48" i="27"/>
  <c r="K48" i="27"/>
  <c r="O48" i="27"/>
  <c r="Q48" i="27"/>
  <c r="V48" i="27"/>
  <c r="G51" i="27"/>
  <c r="M51" i="27" s="1"/>
  <c r="I51" i="27"/>
  <c r="I40" i="27" s="1"/>
  <c r="K51" i="27"/>
  <c r="O51" i="27"/>
  <c r="Q51" i="27"/>
  <c r="Q40" i="27" s="1"/>
  <c r="V51" i="27"/>
  <c r="G54" i="27"/>
  <c r="I54" i="27"/>
  <c r="K54" i="27"/>
  <c r="M54" i="27"/>
  <c r="O54" i="27"/>
  <c r="Q54" i="27"/>
  <c r="V54" i="27"/>
  <c r="G58" i="27"/>
  <c r="I58" i="27"/>
  <c r="K58" i="27"/>
  <c r="M58" i="27"/>
  <c r="O58" i="27"/>
  <c r="Q58" i="27"/>
  <c r="V58" i="27"/>
  <c r="G61" i="27"/>
  <c r="M61" i="27" s="1"/>
  <c r="I61" i="27"/>
  <c r="I60" i="27" s="1"/>
  <c r="K61" i="27"/>
  <c r="K60" i="27" s="1"/>
  <c r="O61" i="27"/>
  <c r="Q61" i="27"/>
  <c r="Q60" i="27" s="1"/>
  <c r="V61" i="27"/>
  <c r="V60" i="27" s="1"/>
  <c r="G65" i="27"/>
  <c r="I65" i="27"/>
  <c r="K65" i="27"/>
  <c r="M65" i="27"/>
  <c r="O65" i="27"/>
  <c r="Q65" i="27"/>
  <c r="V65" i="27"/>
  <c r="G69" i="27"/>
  <c r="I69" i="27"/>
  <c r="K69" i="27"/>
  <c r="M69" i="27"/>
  <c r="O69" i="27"/>
  <c r="Q69" i="27"/>
  <c r="V69" i="27"/>
  <c r="G72" i="27"/>
  <c r="G60" i="27" s="1"/>
  <c r="I72" i="27"/>
  <c r="K72" i="27"/>
  <c r="O72" i="27"/>
  <c r="O60" i="27" s="1"/>
  <c r="Q72" i="27"/>
  <c r="V72" i="27"/>
  <c r="G75" i="27"/>
  <c r="M75" i="27" s="1"/>
  <c r="I75" i="27"/>
  <c r="K75" i="27"/>
  <c r="O75" i="27"/>
  <c r="Q75" i="27"/>
  <c r="V75" i="27"/>
  <c r="G78" i="27"/>
  <c r="I78" i="27"/>
  <c r="K78" i="27"/>
  <c r="M78" i="27"/>
  <c r="O78" i="27"/>
  <c r="Q78" i="27"/>
  <c r="V78" i="27"/>
  <c r="G81" i="27"/>
  <c r="I81" i="27"/>
  <c r="K81" i="27"/>
  <c r="M81" i="27"/>
  <c r="O81" i="27"/>
  <c r="Q81" i="27"/>
  <c r="V81" i="27"/>
  <c r="G84" i="27"/>
  <c r="M84" i="27" s="1"/>
  <c r="I84" i="27"/>
  <c r="K84" i="27"/>
  <c r="O84" i="27"/>
  <c r="Q84" i="27"/>
  <c r="V84" i="27"/>
  <c r="G87" i="27"/>
  <c r="M87" i="27" s="1"/>
  <c r="I87" i="27"/>
  <c r="K87" i="27"/>
  <c r="O87" i="27"/>
  <c r="Q87" i="27"/>
  <c r="V87" i="27"/>
  <c r="G90" i="27"/>
  <c r="I90" i="27"/>
  <c r="K90" i="27"/>
  <c r="M90" i="27"/>
  <c r="O90" i="27"/>
  <c r="Q90" i="27"/>
  <c r="V90" i="27"/>
  <c r="G91" i="27"/>
  <c r="I91" i="27"/>
  <c r="K91" i="27"/>
  <c r="M91" i="27"/>
  <c r="O91" i="27"/>
  <c r="Q91" i="27"/>
  <c r="V91" i="27"/>
  <c r="G93" i="27"/>
  <c r="M93" i="27" s="1"/>
  <c r="I93" i="27"/>
  <c r="K93" i="27"/>
  <c r="O93" i="27"/>
  <c r="Q93" i="27"/>
  <c r="V93" i="27"/>
  <c r="G96" i="27"/>
  <c r="I96" i="27"/>
  <c r="K96" i="27"/>
  <c r="K95" i="27" s="1"/>
  <c r="M96" i="27"/>
  <c r="O96" i="27"/>
  <c r="Q96" i="27"/>
  <c r="V96" i="27"/>
  <c r="V95" i="27" s="1"/>
  <c r="G100" i="27"/>
  <c r="I100" i="27"/>
  <c r="K100" i="27"/>
  <c r="M100" i="27"/>
  <c r="O100" i="27"/>
  <c r="Q100" i="27"/>
  <c r="V100" i="27"/>
  <c r="G102" i="27"/>
  <c r="G95" i="27" s="1"/>
  <c r="I102" i="27"/>
  <c r="K102" i="27"/>
  <c r="O102" i="27"/>
  <c r="O95" i="27" s="1"/>
  <c r="Q102" i="27"/>
  <c r="V102" i="27"/>
  <c r="G104" i="27"/>
  <c r="M104" i="27" s="1"/>
  <c r="I104" i="27"/>
  <c r="I95" i="27" s="1"/>
  <c r="K104" i="27"/>
  <c r="O104" i="27"/>
  <c r="Q104" i="27"/>
  <c r="Q95" i="27" s="1"/>
  <c r="V104" i="27"/>
  <c r="I106" i="27"/>
  <c r="K106" i="27"/>
  <c r="Q106" i="27"/>
  <c r="V106" i="27"/>
  <c r="G107" i="27"/>
  <c r="G106" i="27" s="1"/>
  <c r="I107" i="27"/>
  <c r="K107" i="27"/>
  <c r="M107" i="27"/>
  <c r="M106" i="27" s="1"/>
  <c r="O107" i="27"/>
  <c r="O106" i="27" s="1"/>
  <c r="Q107" i="27"/>
  <c r="V107" i="27"/>
  <c r="G108" i="27"/>
  <c r="O108" i="27"/>
  <c r="G109" i="27"/>
  <c r="M109" i="27" s="1"/>
  <c r="M108" i="27" s="1"/>
  <c r="I109" i="27"/>
  <c r="I108" i="27" s="1"/>
  <c r="K109" i="27"/>
  <c r="K108" i="27" s="1"/>
  <c r="O109" i="27"/>
  <c r="Q109" i="27"/>
  <c r="Q108" i="27" s="1"/>
  <c r="V109" i="27"/>
  <c r="V108" i="27" s="1"/>
  <c r="G112" i="27"/>
  <c r="G111" i="27" s="1"/>
  <c r="I112" i="27"/>
  <c r="K112" i="27"/>
  <c r="M112" i="27"/>
  <c r="O112" i="27"/>
  <c r="O111" i="27" s="1"/>
  <c r="Q112" i="27"/>
  <c r="V112" i="27"/>
  <c r="G113" i="27"/>
  <c r="M113" i="27" s="1"/>
  <c r="I113" i="27"/>
  <c r="K113" i="27"/>
  <c r="O113" i="27"/>
  <c r="Q113" i="27"/>
  <c r="V113" i="27"/>
  <c r="G114" i="27"/>
  <c r="M114" i="27" s="1"/>
  <c r="I114" i="27"/>
  <c r="I111" i="27" s="1"/>
  <c r="K114" i="27"/>
  <c r="O114" i="27"/>
  <c r="Q114" i="27"/>
  <c r="Q111" i="27" s="1"/>
  <c r="V114" i="27"/>
  <c r="G115" i="27"/>
  <c r="I115" i="27"/>
  <c r="K115" i="27"/>
  <c r="K111" i="27" s="1"/>
  <c r="M115" i="27"/>
  <c r="O115" i="27"/>
  <c r="Q115" i="27"/>
  <c r="V115" i="27"/>
  <c r="V111" i="27" s="1"/>
  <c r="G116" i="27"/>
  <c r="I116" i="27"/>
  <c r="K116" i="27"/>
  <c r="M116" i="27"/>
  <c r="O116" i="27"/>
  <c r="Q116" i="27"/>
  <c r="V116" i="27"/>
  <c r="G117" i="27"/>
  <c r="M117" i="27" s="1"/>
  <c r="I117" i="27"/>
  <c r="K117" i="27"/>
  <c r="O117" i="27"/>
  <c r="Q117" i="27"/>
  <c r="V117" i="27"/>
  <c r="G118" i="27"/>
  <c r="M118" i="27" s="1"/>
  <c r="I118" i="27"/>
  <c r="K118" i="27"/>
  <c r="O118" i="27"/>
  <c r="Q118" i="27"/>
  <c r="V118" i="27"/>
  <c r="AE120" i="27"/>
  <c r="G165" i="26"/>
  <c r="BA97" i="26"/>
  <c r="BA41" i="26"/>
  <c r="BA36" i="26"/>
  <c r="BA31" i="26"/>
  <c r="BA25" i="26"/>
  <c r="G9" i="26"/>
  <c r="M9" i="26" s="1"/>
  <c r="M8" i="26" s="1"/>
  <c r="I9" i="26"/>
  <c r="I8" i="26" s="1"/>
  <c r="K9" i="26"/>
  <c r="K8" i="26" s="1"/>
  <c r="O9" i="26"/>
  <c r="Q9" i="26"/>
  <c r="Q8" i="26" s="1"/>
  <c r="V9" i="26"/>
  <c r="V8" i="26" s="1"/>
  <c r="G13" i="26"/>
  <c r="I13" i="26"/>
  <c r="K13" i="26"/>
  <c r="M13" i="26"/>
  <c r="O13" i="26"/>
  <c r="Q13" i="26"/>
  <c r="V13" i="26"/>
  <c r="G16" i="26"/>
  <c r="G8" i="26" s="1"/>
  <c r="I16" i="26"/>
  <c r="K16" i="26"/>
  <c r="M16" i="26"/>
  <c r="O16" i="26"/>
  <c r="O8" i="26" s="1"/>
  <c r="Q16" i="26"/>
  <c r="V16" i="26"/>
  <c r="G20" i="26"/>
  <c r="M20" i="26" s="1"/>
  <c r="I20" i="26"/>
  <c r="I19" i="26" s="1"/>
  <c r="K20" i="26"/>
  <c r="K19" i="26" s="1"/>
  <c r="O20" i="26"/>
  <c r="Q20" i="26"/>
  <c r="Q19" i="26" s="1"/>
  <c r="V20" i="26"/>
  <c r="V19" i="26" s="1"/>
  <c r="G24" i="26"/>
  <c r="I24" i="26"/>
  <c r="K24" i="26"/>
  <c r="M24" i="26"/>
  <c r="O24" i="26"/>
  <c r="Q24" i="26"/>
  <c r="V24" i="26"/>
  <c r="G28" i="26"/>
  <c r="I28" i="26"/>
  <c r="K28" i="26"/>
  <c r="M28" i="26"/>
  <c r="O28" i="26"/>
  <c r="Q28" i="26"/>
  <c r="V28" i="26"/>
  <c r="G33" i="26"/>
  <c r="M33" i="26" s="1"/>
  <c r="I33" i="26"/>
  <c r="K33" i="26"/>
  <c r="O33" i="26"/>
  <c r="O19" i="26" s="1"/>
  <c r="Q33" i="26"/>
  <c r="V33" i="26"/>
  <c r="G38" i="26"/>
  <c r="M38" i="26" s="1"/>
  <c r="I38" i="26"/>
  <c r="K38" i="26"/>
  <c r="O38" i="26"/>
  <c r="Q38" i="26"/>
  <c r="V38" i="26"/>
  <c r="G43" i="26"/>
  <c r="I43" i="26"/>
  <c r="K43" i="26"/>
  <c r="M43" i="26"/>
  <c r="O43" i="26"/>
  <c r="Q43" i="26"/>
  <c r="V43" i="26"/>
  <c r="G48" i="26"/>
  <c r="I48" i="26"/>
  <c r="K48" i="26"/>
  <c r="M48" i="26"/>
  <c r="O48" i="26"/>
  <c r="Q48" i="26"/>
  <c r="V48" i="26"/>
  <c r="G53" i="26"/>
  <c r="M53" i="26" s="1"/>
  <c r="I53" i="26"/>
  <c r="K53" i="26"/>
  <c r="O53" i="26"/>
  <c r="Q53" i="26"/>
  <c r="V53" i="26"/>
  <c r="G58" i="26"/>
  <c r="M58" i="26" s="1"/>
  <c r="I58" i="26"/>
  <c r="K58" i="26"/>
  <c r="O58" i="26"/>
  <c r="Q58" i="26"/>
  <c r="V58" i="26"/>
  <c r="G60" i="26"/>
  <c r="I60" i="26"/>
  <c r="K60" i="26"/>
  <c r="M60" i="26"/>
  <c r="O60" i="26"/>
  <c r="Q60" i="26"/>
  <c r="V60" i="26"/>
  <c r="G64" i="26"/>
  <c r="I64" i="26"/>
  <c r="K64" i="26"/>
  <c r="M64" i="26"/>
  <c r="O64" i="26"/>
  <c r="Q64" i="26"/>
  <c r="V64" i="26"/>
  <c r="G67" i="26"/>
  <c r="M67" i="26" s="1"/>
  <c r="I67" i="26"/>
  <c r="K67" i="26"/>
  <c r="O67" i="26"/>
  <c r="Q67" i="26"/>
  <c r="V67" i="26"/>
  <c r="G70" i="26"/>
  <c r="M70" i="26" s="1"/>
  <c r="I70" i="26"/>
  <c r="K70" i="26"/>
  <c r="O70" i="26"/>
  <c r="Q70" i="26"/>
  <c r="V70" i="26"/>
  <c r="G73" i="26"/>
  <c r="I73" i="26"/>
  <c r="K73" i="26"/>
  <c r="M73" i="26"/>
  <c r="O73" i="26"/>
  <c r="Q73" i="26"/>
  <c r="V73" i="26"/>
  <c r="G76" i="26"/>
  <c r="I76" i="26"/>
  <c r="K76" i="26"/>
  <c r="M76" i="26"/>
  <c r="O76" i="26"/>
  <c r="Q76" i="26"/>
  <c r="V76" i="26"/>
  <c r="G79" i="26"/>
  <c r="M79" i="26" s="1"/>
  <c r="I79" i="26"/>
  <c r="K79" i="26"/>
  <c r="O79" i="26"/>
  <c r="Q79" i="26"/>
  <c r="V79" i="26"/>
  <c r="G81" i="26"/>
  <c r="M81" i="26" s="1"/>
  <c r="I81" i="26"/>
  <c r="K81" i="26"/>
  <c r="O81" i="26"/>
  <c r="Q81" i="26"/>
  <c r="V81" i="26"/>
  <c r="G83" i="26"/>
  <c r="I83" i="26"/>
  <c r="K83" i="26"/>
  <c r="M83" i="26"/>
  <c r="O83" i="26"/>
  <c r="Q83" i="26"/>
  <c r="V83" i="26"/>
  <c r="G85" i="26"/>
  <c r="I85" i="26"/>
  <c r="K85" i="26"/>
  <c r="M85" i="26"/>
  <c r="O85" i="26"/>
  <c r="Q85" i="26"/>
  <c r="V85" i="26"/>
  <c r="G87" i="26"/>
  <c r="M87" i="26" s="1"/>
  <c r="I87" i="26"/>
  <c r="K87" i="26"/>
  <c r="O87" i="26"/>
  <c r="Q87" i="26"/>
  <c r="V87" i="26"/>
  <c r="G89" i="26"/>
  <c r="M89" i="26" s="1"/>
  <c r="I89" i="26"/>
  <c r="K89" i="26"/>
  <c r="O89" i="26"/>
  <c r="Q89" i="26"/>
  <c r="V89" i="26"/>
  <c r="G91" i="26"/>
  <c r="I91" i="26"/>
  <c r="K91" i="26"/>
  <c r="M91" i="26"/>
  <c r="O91" i="26"/>
  <c r="Q91" i="26"/>
  <c r="V91" i="26"/>
  <c r="G93" i="26"/>
  <c r="I93" i="26"/>
  <c r="K93" i="26"/>
  <c r="M93" i="26"/>
  <c r="O93" i="26"/>
  <c r="Q93" i="26"/>
  <c r="V93" i="26"/>
  <c r="G96" i="26"/>
  <c r="M96" i="26" s="1"/>
  <c r="I96" i="26"/>
  <c r="I95" i="26" s="1"/>
  <c r="K96" i="26"/>
  <c r="K95" i="26" s="1"/>
  <c r="O96" i="26"/>
  <c r="Q96" i="26"/>
  <c r="Q95" i="26" s="1"/>
  <c r="V96" i="26"/>
  <c r="V95" i="26" s="1"/>
  <c r="G101" i="26"/>
  <c r="I101" i="26"/>
  <c r="K101" i="26"/>
  <c r="M101" i="26"/>
  <c r="O101" i="26"/>
  <c r="Q101" i="26"/>
  <c r="V101" i="26"/>
  <c r="G105" i="26"/>
  <c r="I105" i="26"/>
  <c r="K105" i="26"/>
  <c r="M105" i="26"/>
  <c r="O105" i="26"/>
  <c r="Q105" i="26"/>
  <c r="V105" i="26"/>
  <c r="G110" i="26"/>
  <c r="M110" i="26" s="1"/>
  <c r="I110" i="26"/>
  <c r="K110" i="26"/>
  <c r="O110" i="26"/>
  <c r="O95" i="26" s="1"/>
  <c r="Q110" i="26"/>
  <c r="V110" i="26"/>
  <c r="G115" i="26"/>
  <c r="M115" i="26" s="1"/>
  <c r="I115" i="26"/>
  <c r="K115" i="26"/>
  <c r="O115" i="26"/>
  <c r="Q115" i="26"/>
  <c r="V115" i="26"/>
  <c r="G119" i="26"/>
  <c r="I119" i="26"/>
  <c r="K119" i="26"/>
  <c r="M119" i="26"/>
  <c r="O119" i="26"/>
  <c r="Q119" i="26"/>
  <c r="V119" i="26"/>
  <c r="G122" i="26"/>
  <c r="M122" i="26" s="1"/>
  <c r="M121" i="26" s="1"/>
  <c r="I122" i="26"/>
  <c r="I121" i="26" s="1"/>
  <c r="K122" i="26"/>
  <c r="K121" i="26" s="1"/>
  <c r="O122" i="26"/>
  <c r="O121" i="26" s="1"/>
  <c r="Q122" i="26"/>
  <c r="Q121" i="26" s="1"/>
  <c r="V122" i="26"/>
  <c r="V121" i="26" s="1"/>
  <c r="G125" i="26"/>
  <c r="M125" i="26" s="1"/>
  <c r="I125" i="26"/>
  <c r="K125" i="26"/>
  <c r="O125" i="26"/>
  <c r="Q125" i="26"/>
  <c r="V125" i="26"/>
  <c r="G128" i="26"/>
  <c r="G127" i="26" s="1"/>
  <c r="I128" i="26"/>
  <c r="I127" i="26" s="1"/>
  <c r="K128" i="26"/>
  <c r="M128" i="26"/>
  <c r="O128" i="26"/>
  <c r="O127" i="26" s="1"/>
  <c r="Q128" i="26"/>
  <c r="Q127" i="26" s="1"/>
  <c r="V128" i="26"/>
  <c r="G132" i="26"/>
  <c r="M132" i="26" s="1"/>
  <c r="I132" i="26"/>
  <c r="K132" i="26"/>
  <c r="O132" i="26"/>
  <c r="Q132" i="26"/>
  <c r="V132" i="26"/>
  <c r="G134" i="26"/>
  <c r="I134" i="26"/>
  <c r="K134" i="26"/>
  <c r="M134" i="26"/>
  <c r="O134" i="26"/>
  <c r="Q134" i="26"/>
  <c r="V134" i="26"/>
  <c r="G137" i="26"/>
  <c r="I137" i="26"/>
  <c r="K137" i="26"/>
  <c r="K127" i="26" s="1"/>
  <c r="M137" i="26"/>
  <c r="O137" i="26"/>
  <c r="Q137" i="26"/>
  <c r="V137" i="26"/>
  <c r="V127" i="26" s="1"/>
  <c r="G140" i="26"/>
  <c r="M140" i="26" s="1"/>
  <c r="M139" i="26" s="1"/>
  <c r="I140" i="26"/>
  <c r="I139" i="26" s="1"/>
  <c r="K140" i="26"/>
  <c r="K139" i="26" s="1"/>
  <c r="O140" i="26"/>
  <c r="O139" i="26" s="1"/>
  <c r="Q140" i="26"/>
  <c r="Q139" i="26" s="1"/>
  <c r="V140" i="26"/>
  <c r="V139" i="26" s="1"/>
  <c r="G144" i="26"/>
  <c r="I144" i="26"/>
  <c r="K144" i="26"/>
  <c r="M144" i="26"/>
  <c r="O144" i="26"/>
  <c r="Q144" i="26"/>
  <c r="V144" i="26"/>
  <c r="G146" i="26"/>
  <c r="I146" i="26"/>
  <c r="K146" i="26"/>
  <c r="M146" i="26"/>
  <c r="O146" i="26"/>
  <c r="Q146" i="26"/>
  <c r="V146" i="26"/>
  <c r="G147" i="26"/>
  <c r="I147" i="26"/>
  <c r="K147" i="26"/>
  <c r="M147" i="26"/>
  <c r="O147" i="26"/>
  <c r="Q147" i="26"/>
  <c r="V147" i="26"/>
  <c r="G149" i="26"/>
  <c r="O149" i="26"/>
  <c r="G150" i="26"/>
  <c r="I150" i="26"/>
  <c r="I149" i="26" s="1"/>
  <c r="K150" i="26"/>
  <c r="K149" i="26" s="1"/>
  <c r="M150" i="26"/>
  <c r="M149" i="26" s="1"/>
  <c r="O150" i="26"/>
  <c r="Q150" i="26"/>
  <c r="Q149" i="26" s="1"/>
  <c r="V150" i="26"/>
  <c r="V149" i="26" s="1"/>
  <c r="G154" i="26"/>
  <c r="G153" i="26" s="1"/>
  <c r="I154" i="26"/>
  <c r="I153" i="26" s="1"/>
  <c r="K154" i="26"/>
  <c r="M154" i="26"/>
  <c r="O154" i="26"/>
  <c r="O153" i="26" s="1"/>
  <c r="Q154" i="26"/>
  <c r="Q153" i="26" s="1"/>
  <c r="V154" i="26"/>
  <c r="G156" i="26"/>
  <c r="M156" i="26" s="1"/>
  <c r="I156" i="26"/>
  <c r="K156" i="26"/>
  <c r="O156" i="26"/>
  <c r="Q156" i="26"/>
  <c r="V156" i="26"/>
  <c r="G158" i="26"/>
  <c r="I158" i="26"/>
  <c r="K158" i="26"/>
  <c r="M158" i="26"/>
  <c r="O158" i="26"/>
  <c r="Q158" i="26"/>
  <c r="V158" i="26"/>
  <c r="G159" i="26"/>
  <c r="I159" i="26"/>
  <c r="K159" i="26"/>
  <c r="K153" i="26" s="1"/>
  <c r="M159" i="26"/>
  <c r="O159" i="26"/>
  <c r="Q159" i="26"/>
  <c r="V159" i="26"/>
  <c r="V153" i="26" s="1"/>
  <c r="G160" i="26"/>
  <c r="I160" i="26"/>
  <c r="K160" i="26"/>
  <c r="M160" i="26"/>
  <c r="O160" i="26"/>
  <c r="Q160" i="26"/>
  <c r="V160" i="26"/>
  <c r="G161" i="26"/>
  <c r="M161" i="26" s="1"/>
  <c r="I161" i="26"/>
  <c r="K161" i="26"/>
  <c r="O161" i="26"/>
  <c r="Q161" i="26"/>
  <c r="V161" i="26"/>
  <c r="G162" i="26"/>
  <c r="I162" i="26"/>
  <c r="K162" i="26"/>
  <c r="M162" i="26"/>
  <c r="O162" i="26"/>
  <c r="Q162" i="26"/>
  <c r="V162" i="26"/>
  <c r="G163" i="26"/>
  <c r="I163" i="26"/>
  <c r="K163" i="26"/>
  <c r="M163" i="26"/>
  <c r="O163" i="26"/>
  <c r="Q163" i="26"/>
  <c r="V163" i="26"/>
  <c r="AE165" i="26"/>
  <c r="G176" i="25"/>
  <c r="BA106" i="25"/>
  <c r="BA43" i="25"/>
  <c r="BA38" i="25"/>
  <c r="BA33" i="25"/>
  <c r="BA27" i="25"/>
  <c r="G9" i="25"/>
  <c r="M9" i="25" s="1"/>
  <c r="I9" i="25"/>
  <c r="I8" i="25" s="1"/>
  <c r="K9" i="25"/>
  <c r="K8" i="25" s="1"/>
  <c r="O9" i="25"/>
  <c r="Q9" i="25"/>
  <c r="Q8" i="25" s="1"/>
  <c r="V9" i="25"/>
  <c r="V8" i="25" s="1"/>
  <c r="G13" i="25"/>
  <c r="I13" i="25"/>
  <c r="K13" i="25"/>
  <c r="M13" i="25"/>
  <c r="O13" i="25"/>
  <c r="Q13" i="25"/>
  <c r="V13" i="25"/>
  <c r="G16" i="25"/>
  <c r="I16" i="25"/>
  <c r="K16" i="25"/>
  <c r="M16" i="25"/>
  <c r="O16" i="25"/>
  <c r="Q16" i="25"/>
  <c r="V16" i="25"/>
  <c r="G18" i="25"/>
  <c r="M18" i="25" s="1"/>
  <c r="I18" i="25"/>
  <c r="K18" i="25"/>
  <c r="O18" i="25"/>
  <c r="O8" i="25" s="1"/>
  <c r="Q18" i="25"/>
  <c r="V18" i="25"/>
  <c r="G22" i="25"/>
  <c r="I22" i="25"/>
  <c r="K22" i="25"/>
  <c r="K21" i="25" s="1"/>
  <c r="M22" i="25"/>
  <c r="O22" i="25"/>
  <c r="Q22" i="25"/>
  <c r="V22" i="25"/>
  <c r="V21" i="25" s="1"/>
  <c r="G26" i="25"/>
  <c r="I26" i="25"/>
  <c r="K26" i="25"/>
  <c r="M26" i="25"/>
  <c r="O26" i="25"/>
  <c r="Q26" i="25"/>
  <c r="V26" i="25"/>
  <c r="G30" i="25"/>
  <c r="G21" i="25" s="1"/>
  <c r="I30" i="25"/>
  <c r="K30" i="25"/>
  <c r="O30" i="25"/>
  <c r="O21" i="25" s="1"/>
  <c r="Q30" i="25"/>
  <c r="V30" i="25"/>
  <c r="G35" i="25"/>
  <c r="M35" i="25" s="1"/>
  <c r="I35" i="25"/>
  <c r="I21" i="25" s="1"/>
  <c r="K35" i="25"/>
  <c r="O35" i="25"/>
  <c r="Q35" i="25"/>
  <c r="Q21" i="25" s="1"/>
  <c r="V35" i="25"/>
  <c r="G40" i="25"/>
  <c r="I40" i="25"/>
  <c r="K40" i="25"/>
  <c r="M40" i="25"/>
  <c r="O40" i="25"/>
  <c r="Q40" i="25"/>
  <c r="V40" i="25"/>
  <c r="G45" i="25"/>
  <c r="I45" i="25"/>
  <c r="K45" i="25"/>
  <c r="M45" i="25"/>
  <c r="O45" i="25"/>
  <c r="Q45" i="25"/>
  <c r="V45" i="25"/>
  <c r="G50" i="25"/>
  <c r="M50" i="25" s="1"/>
  <c r="I50" i="25"/>
  <c r="K50" i="25"/>
  <c r="O50" i="25"/>
  <c r="Q50" i="25"/>
  <c r="V50" i="25"/>
  <c r="G55" i="25"/>
  <c r="M55" i="25" s="1"/>
  <c r="I55" i="25"/>
  <c r="K55" i="25"/>
  <c r="O55" i="25"/>
  <c r="Q55" i="25"/>
  <c r="V55" i="25"/>
  <c r="G60" i="25"/>
  <c r="I60" i="25"/>
  <c r="K60" i="25"/>
  <c r="M60" i="25"/>
  <c r="O60" i="25"/>
  <c r="Q60" i="25"/>
  <c r="V60" i="25"/>
  <c r="G62" i="25"/>
  <c r="I62" i="25"/>
  <c r="K62" i="25"/>
  <c r="M62" i="25"/>
  <c r="O62" i="25"/>
  <c r="Q62" i="25"/>
  <c r="V62" i="25"/>
  <c r="G70" i="25"/>
  <c r="M70" i="25" s="1"/>
  <c r="I70" i="25"/>
  <c r="K70" i="25"/>
  <c r="O70" i="25"/>
  <c r="Q70" i="25"/>
  <c r="V70" i="25"/>
  <c r="G73" i="25"/>
  <c r="M73" i="25" s="1"/>
  <c r="I73" i="25"/>
  <c r="K73" i="25"/>
  <c r="O73" i="25"/>
  <c r="Q73" i="25"/>
  <c r="V73" i="25"/>
  <c r="G76" i="25"/>
  <c r="I76" i="25"/>
  <c r="K76" i="25"/>
  <c r="M76" i="25"/>
  <c r="O76" i="25"/>
  <c r="Q76" i="25"/>
  <c r="V76" i="25"/>
  <c r="G79" i="25"/>
  <c r="I79" i="25"/>
  <c r="K79" i="25"/>
  <c r="M79" i="25"/>
  <c r="O79" i="25"/>
  <c r="Q79" i="25"/>
  <c r="V79" i="25"/>
  <c r="G82" i="25"/>
  <c r="M82" i="25" s="1"/>
  <c r="I82" i="25"/>
  <c r="K82" i="25"/>
  <c r="O82" i="25"/>
  <c r="Q82" i="25"/>
  <c r="V82" i="25"/>
  <c r="G85" i="25"/>
  <c r="M85" i="25" s="1"/>
  <c r="I85" i="25"/>
  <c r="K85" i="25"/>
  <c r="O85" i="25"/>
  <c r="Q85" i="25"/>
  <c r="V85" i="25"/>
  <c r="G88" i="25"/>
  <c r="I88" i="25"/>
  <c r="K88" i="25"/>
  <c r="M88" i="25"/>
  <c r="O88" i="25"/>
  <c r="Q88" i="25"/>
  <c r="V88" i="25"/>
  <c r="G90" i="25"/>
  <c r="I90" i="25"/>
  <c r="K90" i="25"/>
  <c r="M90" i="25"/>
  <c r="O90" i="25"/>
  <c r="Q90" i="25"/>
  <c r="V90" i="25"/>
  <c r="G92" i="25"/>
  <c r="M92" i="25" s="1"/>
  <c r="I92" i="25"/>
  <c r="K92" i="25"/>
  <c r="O92" i="25"/>
  <c r="Q92" i="25"/>
  <c r="V92" i="25"/>
  <c r="G94" i="25"/>
  <c r="M94" i="25" s="1"/>
  <c r="I94" i="25"/>
  <c r="K94" i="25"/>
  <c r="O94" i="25"/>
  <c r="Q94" i="25"/>
  <c r="V94" i="25"/>
  <c r="G96" i="25"/>
  <c r="I96" i="25"/>
  <c r="K96" i="25"/>
  <c r="M96" i="25"/>
  <c r="O96" i="25"/>
  <c r="Q96" i="25"/>
  <c r="V96" i="25"/>
  <c r="G98" i="25"/>
  <c r="I98" i="25"/>
  <c r="K98" i="25"/>
  <c r="M98" i="25"/>
  <c r="O98" i="25"/>
  <c r="Q98" i="25"/>
  <c r="V98" i="25"/>
  <c r="G100" i="25"/>
  <c r="M100" i="25" s="1"/>
  <c r="I100" i="25"/>
  <c r="K100" i="25"/>
  <c r="O100" i="25"/>
  <c r="Q100" i="25"/>
  <c r="V100" i="25"/>
  <c r="G102" i="25"/>
  <c r="M102" i="25" s="1"/>
  <c r="I102" i="25"/>
  <c r="K102" i="25"/>
  <c r="O102" i="25"/>
  <c r="Q102" i="25"/>
  <c r="V102" i="25"/>
  <c r="G105" i="25"/>
  <c r="I105" i="25"/>
  <c r="I104" i="25" s="1"/>
  <c r="K105" i="25"/>
  <c r="M105" i="25"/>
  <c r="O105" i="25"/>
  <c r="Q105" i="25"/>
  <c r="Q104" i="25" s="1"/>
  <c r="V105" i="25"/>
  <c r="G110" i="25"/>
  <c r="M110" i="25" s="1"/>
  <c r="I110" i="25"/>
  <c r="K110" i="25"/>
  <c r="O110" i="25"/>
  <c r="O104" i="25" s="1"/>
  <c r="Q110" i="25"/>
  <c r="V110" i="25"/>
  <c r="G114" i="25"/>
  <c r="I114" i="25"/>
  <c r="K114" i="25"/>
  <c r="M114" i="25"/>
  <c r="O114" i="25"/>
  <c r="Q114" i="25"/>
  <c r="V114" i="25"/>
  <c r="G119" i="25"/>
  <c r="M119" i="25" s="1"/>
  <c r="I119" i="25"/>
  <c r="K119" i="25"/>
  <c r="K104" i="25" s="1"/>
  <c r="O119" i="25"/>
  <c r="Q119" i="25"/>
  <c r="V119" i="25"/>
  <c r="V104" i="25" s="1"/>
  <c r="G124" i="25"/>
  <c r="I124" i="25"/>
  <c r="K124" i="25"/>
  <c r="M124" i="25"/>
  <c r="O124" i="25"/>
  <c r="Q124" i="25"/>
  <c r="V124" i="25"/>
  <c r="G128" i="25"/>
  <c r="M128" i="25" s="1"/>
  <c r="I128" i="25"/>
  <c r="K128" i="25"/>
  <c r="O128" i="25"/>
  <c r="Q128" i="25"/>
  <c r="V128" i="25"/>
  <c r="G130" i="25"/>
  <c r="I130" i="25"/>
  <c r="O130" i="25"/>
  <c r="Q130" i="25"/>
  <c r="G131" i="25"/>
  <c r="M131" i="25" s="1"/>
  <c r="M130" i="25" s="1"/>
  <c r="I131" i="25"/>
  <c r="K131" i="25"/>
  <c r="K130" i="25" s="1"/>
  <c r="O131" i="25"/>
  <c r="Q131" i="25"/>
  <c r="V131" i="25"/>
  <c r="V130" i="25" s="1"/>
  <c r="G134" i="25"/>
  <c r="I134" i="25"/>
  <c r="K134" i="25"/>
  <c r="M134" i="25"/>
  <c r="O134" i="25"/>
  <c r="Q134" i="25"/>
  <c r="V134" i="25"/>
  <c r="G137" i="25"/>
  <c r="M137" i="25" s="1"/>
  <c r="I137" i="25"/>
  <c r="I136" i="25" s="1"/>
  <c r="K137" i="25"/>
  <c r="O137" i="25"/>
  <c r="Q137" i="25"/>
  <c r="Q136" i="25" s="1"/>
  <c r="V137" i="25"/>
  <c r="G141" i="25"/>
  <c r="M141" i="25" s="1"/>
  <c r="I141" i="25"/>
  <c r="K141" i="25"/>
  <c r="K136" i="25" s="1"/>
  <c r="O141" i="25"/>
  <c r="Q141" i="25"/>
  <c r="V141" i="25"/>
  <c r="V136" i="25" s="1"/>
  <c r="G143" i="25"/>
  <c r="I143" i="25"/>
  <c r="K143" i="25"/>
  <c r="M143" i="25"/>
  <c r="O143" i="25"/>
  <c r="Q143" i="25"/>
  <c r="V143" i="25"/>
  <c r="G146" i="25"/>
  <c r="M146" i="25" s="1"/>
  <c r="I146" i="25"/>
  <c r="K146" i="25"/>
  <c r="O146" i="25"/>
  <c r="O136" i="25" s="1"/>
  <c r="Q146" i="25"/>
  <c r="V146" i="25"/>
  <c r="G149" i="25"/>
  <c r="M149" i="25" s="1"/>
  <c r="I149" i="25"/>
  <c r="K149" i="25"/>
  <c r="K148" i="25" s="1"/>
  <c r="O149" i="25"/>
  <c r="Q149" i="25"/>
  <c r="V149" i="25"/>
  <c r="V148" i="25" s="1"/>
  <c r="G153" i="25"/>
  <c r="I153" i="25"/>
  <c r="K153" i="25"/>
  <c r="M153" i="25"/>
  <c r="O153" i="25"/>
  <c r="Q153" i="25"/>
  <c r="V153" i="25"/>
  <c r="G157" i="25"/>
  <c r="G148" i="25" s="1"/>
  <c r="I157" i="25"/>
  <c r="K157" i="25"/>
  <c r="O157" i="25"/>
  <c r="O148" i="25" s="1"/>
  <c r="Q157" i="25"/>
  <c r="V157" i="25"/>
  <c r="G158" i="25"/>
  <c r="M158" i="25" s="1"/>
  <c r="I158" i="25"/>
  <c r="I148" i="25" s="1"/>
  <c r="K158" i="25"/>
  <c r="O158" i="25"/>
  <c r="Q158" i="25"/>
  <c r="Q148" i="25" s="1"/>
  <c r="V158" i="25"/>
  <c r="G160" i="25"/>
  <c r="I160" i="25"/>
  <c r="K160" i="25"/>
  <c r="O160" i="25"/>
  <c r="Q160" i="25"/>
  <c r="V160" i="25"/>
  <c r="G161" i="25"/>
  <c r="I161" i="25"/>
  <c r="K161" i="25"/>
  <c r="M161" i="25"/>
  <c r="M160" i="25" s="1"/>
  <c r="O161" i="25"/>
  <c r="Q161" i="25"/>
  <c r="V161" i="25"/>
  <c r="G165" i="25"/>
  <c r="M165" i="25" s="1"/>
  <c r="I165" i="25"/>
  <c r="I164" i="25" s="1"/>
  <c r="K165" i="25"/>
  <c r="O165" i="25"/>
  <c r="Q165" i="25"/>
  <c r="Q164" i="25" s="1"/>
  <c r="V165" i="25"/>
  <c r="G167" i="25"/>
  <c r="M167" i="25" s="1"/>
  <c r="I167" i="25"/>
  <c r="K167" i="25"/>
  <c r="K164" i="25" s="1"/>
  <c r="O167" i="25"/>
  <c r="Q167" i="25"/>
  <c r="V167" i="25"/>
  <c r="V164" i="25" s="1"/>
  <c r="G169" i="25"/>
  <c r="I169" i="25"/>
  <c r="K169" i="25"/>
  <c r="M169" i="25"/>
  <c r="O169" i="25"/>
  <c r="Q169" i="25"/>
  <c r="V169" i="25"/>
  <c r="G170" i="25"/>
  <c r="M170" i="25" s="1"/>
  <c r="I170" i="25"/>
  <c r="K170" i="25"/>
  <c r="O170" i="25"/>
  <c r="O164" i="25" s="1"/>
  <c r="Q170" i="25"/>
  <c r="V170" i="25"/>
  <c r="G171" i="25"/>
  <c r="M171" i="25" s="1"/>
  <c r="I171" i="25"/>
  <c r="K171" i="25"/>
  <c r="O171" i="25"/>
  <c r="Q171" i="25"/>
  <c r="V171" i="25"/>
  <c r="G172" i="25"/>
  <c r="M172" i="25" s="1"/>
  <c r="I172" i="25"/>
  <c r="K172" i="25"/>
  <c r="O172" i="25"/>
  <c r="Q172" i="25"/>
  <c r="V172" i="25"/>
  <c r="G173" i="25"/>
  <c r="I173" i="25"/>
  <c r="K173" i="25"/>
  <c r="M173" i="25"/>
  <c r="O173" i="25"/>
  <c r="Q173" i="25"/>
  <c r="V173" i="25"/>
  <c r="G174" i="25"/>
  <c r="M174" i="25" s="1"/>
  <c r="I174" i="25"/>
  <c r="K174" i="25"/>
  <c r="O174" i="25"/>
  <c r="Q174" i="25"/>
  <c r="V174" i="25"/>
  <c r="AE176" i="25"/>
  <c r="AF176" i="25"/>
  <c r="G139" i="24"/>
  <c r="BA77" i="24"/>
  <c r="BA41" i="24"/>
  <c r="BA35" i="24"/>
  <c r="BA30" i="24"/>
  <c r="BA24" i="24"/>
  <c r="O8" i="24"/>
  <c r="G9" i="24"/>
  <c r="M9" i="24" s="1"/>
  <c r="M8" i="24" s="1"/>
  <c r="I9" i="24"/>
  <c r="I8" i="24" s="1"/>
  <c r="K9" i="24"/>
  <c r="K8" i="24" s="1"/>
  <c r="O9" i="24"/>
  <c r="Q9" i="24"/>
  <c r="Q8" i="24" s="1"/>
  <c r="V9" i="24"/>
  <c r="V8" i="24" s="1"/>
  <c r="G13" i="24"/>
  <c r="I13" i="24"/>
  <c r="K13" i="24"/>
  <c r="M13" i="24"/>
  <c r="O13" i="24"/>
  <c r="Q13" i="24"/>
  <c r="V13" i="24"/>
  <c r="G16" i="24"/>
  <c r="G8" i="24" s="1"/>
  <c r="I16" i="24"/>
  <c r="K16" i="24"/>
  <c r="M16" i="24"/>
  <c r="O16" i="24"/>
  <c r="Q16" i="24"/>
  <c r="V16" i="24"/>
  <c r="G19" i="24"/>
  <c r="M19" i="24" s="1"/>
  <c r="I19" i="24"/>
  <c r="I18" i="24" s="1"/>
  <c r="K19" i="24"/>
  <c r="K18" i="24" s="1"/>
  <c r="O19" i="24"/>
  <c r="Q19" i="24"/>
  <c r="Q18" i="24" s="1"/>
  <c r="V19" i="24"/>
  <c r="V18" i="24" s="1"/>
  <c r="G23" i="24"/>
  <c r="I23" i="24"/>
  <c r="K23" i="24"/>
  <c r="M23" i="24"/>
  <c r="O23" i="24"/>
  <c r="Q23" i="24"/>
  <c r="V23" i="24"/>
  <c r="G27" i="24"/>
  <c r="I27" i="24"/>
  <c r="K27" i="24"/>
  <c r="M27" i="24"/>
  <c r="O27" i="24"/>
  <c r="Q27" i="24"/>
  <c r="V27" i="24"/>
  <c r="G32" i="24"/>
  <c r="M32" i="24" s="1"/>
  <c r="I32" i="24"/>
  <c r="K32" i="24"/>
  <c r="O32" i="24"/>
  <c r="O18" i="24" s="1"/>
  <c r="Q32" i="24"/>
  <c r="V32" i="24"/>
  <c r="G38" i="24"/>
  <c r="M38" i="24" s="1"/>
  <c r="I38" i="24"/>
  <c r="K38" i="24"/>
  <c r="O38" i="24"/>
  <c r="Q38" i="24"/>
  <c r="V38" i="24"/>
  <c r="G43" i="24"/>
  <c r="I43" i="24"/>
  <c r="K43" i="24"/>
  <c r="M43" i="24"/>
  <c r="O43" i="24"/>
  <c r="Q43" i="24"/>
  <c r="V43" i="24"/>
  <c r="G49" i="24"/>
  <c r="I49" i="24"/>
  <c r="K49" i="24"/>
  <c r="M49" i="24"/>
  <c r="O49" i="24"/>
  <c r="Q49" i="24"/>
  <c r="V49" i="24"/>
  <c r="G51" i="24"/>
  <c r="M51" i="24" s="1"/>
  <c r="I51" i="24"/>
  <c r="K51" i="24"/>
  <c r="O51" i="24"/>
  <c r="Q51" i="24"/>
  <c r="V51" i="24"/>
  <c r="G56" i="24"/>
  <c r="M56" i="24" s="1"/>
  <c r="I56" i="24"/>
  <c r="K56" i="24"/>
  <c r="O56" i="24"/>
  <c r="Q56" i="24"/>
  <c r="V56" i="24"/>
  <c r="G59" i="24"/>
  <c r="I59" i="24"/>
  <c r="K59" i="24"/>
  <c r="M59" i="24"/>
  <c r="O59" i="24"/>
  <c r="Q59" i="24"/>
  <c r="V59" i="24"/>
  <c r="G62" i="24"/>
  <c r="I62" i="24"/>
  <c r="K62" i="24"/>
  <c r="M62" i="24"/>
  <c r="O62" i="24"/>
  <c r="Q62" i="24"/>
  <c r="V62" i="24"/>
  <c r="G64" i="24"/>
  <c r="M64" i="24" s="1"/>
  <c r="I64" i="24"/>
  <c r="K64" i="24"/>
  <c r="O64" i="24"/>
  <c r="Q64" i="24"/>
  <c r="V64" i="24"/>
  <c r="G67" i="24"/>
  <c r="M67" i="24" s="1"/>
  <c r="I67" i="24"/>
  <c r="K67" i="24"/>
  <c r="O67" i="24"/>
  <c r="Q67" i="24"/>
  <c r="V67" i="24"/>
  <c r="G69" i="24"/>
  <c r="I69" i="24"/>
  <c r="K69" i="24"/>
  <c r="M69" i="24"/>
  <c r="O69" i="24"/>
  <c r="Q69" i="24"/>
  <c r="V69" i="24"/>
  <c r="G71" i="24"/>
  <c r="I71" i="24"/>
  <c r="K71" i="24"/>
  <c r="M71" i="24"/>
  <c r="O71" i="24"/>
  <c r="Q71" i="24"/>
  <c r="V71" i="24"/>
  <c r="G73" i="24"/>
  <c r="M73" i="24" s="1"/>
  <c r="I73" i="24"/>
  <c r="K73" i="24"/>
  <c r="O73" i="24"/>
  <c r="Q73" i="24"/>
  <c r="V73" i="24"/>
  <c r="G76" i="24"/>
  <c r="I76" i="24"/>
  <c r="K76" i="24"/>
  <c r="K75" i="24" s="1"/>
  <c r="M76" i="24"/>
  <c r="O76" i="24"/>
  <c r="Q76" i="24"/>
  <c r="V76" i="24"/>
  <c r="V75" i="24" s="1"/>
  <c r="G81" i="24"/>
  <c r="I81" i="24"/>
  <c r="K81" i="24"/>
  <c r="M81" i="24"/>
  <c r="O81" i="24"/>
  <c r="Q81" i="24"/>
  <c r="V81" i="24"/>
  <c r="G85" i="24"/>
  <c r="G75" i="24" s="1"/>
  <c r="I85" i="24"/>
  <c r="K85" i="24"/>
  <c r="O85" i="24"/>
  <c r="O75" i="24" s="1"/>
  <c r="Q85" i="24"/>
  <c r="V85" i="24"/>
  <c r="G90" i="24"/>
  <c r="M90" i="24" s="1"/>
  <c r="I90" i="24"/>
  <c r="I75" i="24" s="1"/>
  <c r="K90" i="24"/>
  <c r="O90" i="24"/>
  <c r="Q90" i="24"/>
  <c r="Q75" i="24" s="1"/>
  <c r="V90" i="24"/>
  <c r="G95" i="24"/>
  <c r="I95" i="24"/>
  <c r="K95" i="24"/>
  <c r="M95" i="24"/>
  <c r="O95" i="24"/>
  <c r="Q95" i="24"/>
  <c r="V95" i="24"/>
  <c r="G99" i="24"/>
  <c r="I99" i="24"/>
  <c r="K99" i="24"/>
  <c r="M99" i="24"/>
  <c r="O99" i="24"/>
  <c r="Q99" i="24"/>
  <c r="V99" i="24"/>
  <c r="G101" i="24"/>
  <c r="O101" i="24"/>
  <c r="G102" i="24"/>
  <c r="M102" i="24" s="1"/>
  <c r="M101" i="24" s="1"/>
  <c r="I102" i="24"/>
  <c r="I101" i="24" s="1"/>
  <c r="K102" i="24"/>
  <c r="K101" i="24" s="1"/>
  <c r="O102" i="24"/>
  <c r="Q102" i="24"/>
  <c r="Q101" i="24" s="1"/>
  <c r="V102" i="24"/>
  <c r="V101" i="24" s="1"/>
  <c r="G105" i="24"/>
  <c r="I105" i="24"/>
  <c r="K105" i="24"/>
  <c r="M105" i="24"/>
  <c r="O105" i="24"/>
  <c r="Q105" i="24"/>
  <c r="V105" i="24"/>
  <c r="G108" i="24"/>
  <c r="M108" i="24" s="1"/>
  <c r="I108" i="24"/>
  <c r="I107" i="24" s="1"/>
  <c r="K108" i="24"/>
  <c r="O108" i="24"/>
  <c r="O107" i="24" s="1"/>
  <c r="Q108" i="24"/>
  <c r="Q107" i="24" s="1"/>
  <c r="V108" i="24"/>
  <c r="G112" i="24"/>
  <c r="M112" i="24" s="1"/>
  <c r="I112" i="24"/>
  <c r="K112" i="24"/>
  <c r="K107" i="24" s="1"/>
  <c r="O112" i="24"/>
  <c r="Q112" i="24"/>
  <c r="V112" i="24"/>
  <c r="V107" i="24" s="1"/>
  <c r="G114" i="24"/>
  <c r="I114" i="24"/>
  <c r="K114" i="24"/>
  <c r="M114" i="24"/>
  <c r="O114" i="24"/>
  <c r="Q114" i="24"/>
  <c r="V114" i="24"/>
  <c r="G117" i="24"/>
  <c r="I117" i="24"/>
  <c r="K117" i="24"/>
  <c r="M117" i="24"/>
  <c r="O117" i="24"/>
  <c r="Q117" i="24"/>
  <c r="V117" i="24"/>
  <c r="G119" i="24"/>
  <c r="O119" i="24"/>
  <c r="G120" i="24"/>
  <c r="M120" i="24" s="1"/>
  <c r="M119" i="24" s="1"/>
  <c r="I120" i="24"/>
  <c r="I119" i="24" s="1"/>
  <c r="K120" i="24"/>
  <c r="K119" i="24" s="1"/>
  <c r="O120" i="24"/>
  <c r="Q120" i="24"/>
  <c r="Q119" i="24" s="1"/>
  <c r="V120" i="24"/>
  <c r="V119" i="24" s="1"/>
  <c r="G124" i="24"/>
  <c r="I124" i="24"/>
  <c r="K124" i="24"/>
  <c r="M124" i="24"/>
  <c r="O124" i="24"/>
  <c r="Q124" i="24"/>
  <c r="V124" i="24"/>
  <c r="G125" i="24"/>
  <c r="I125" i="24"/>
  <c r="K125" i="24"/>
  <c r="M125" i="24"/>
  <c r="O125" i="24"/>
  <c r="Q125" i="24"/>
  <c r="V125" i="24"/>
  <c r="G128" i="24"/>
  <c r="M128" i="24" s="1"/>
  <c r="I128" i="24"/>
  <c r="I127" i="24" s="1"/>
  <c r="K128" i="24"/>
  <c r="K127" i="24" s="1"/>
  <c r="O128" i="24"/>
  <c r="Q128" i="24"/>
  <c r="Q127" i="24" s="1"/>
  <c r="V128" i="24"/>
  <c r="V127" i="24" s="1"/>
  <c r="G130" i="24"/>
  <c r="I130" i="24"/>
  <c r="K130" i="24"/>
  <c r="M130" i="24"/>
  <c r="O130" i="24"/>
  <c r="Q130" i="24"/>
  <c r="V130" i="24"/>
  <c r="G132" i="24"/>
  <c r="I132" i="24"/>
  <c r="K132" i="24"/>
  <c r="M132" i="24"/>
  <c r="O132" i="24"/>
  <c r="Q132" i="24"/>
  <c r="V132" i="24"/>
  <c r="G133" i="24"/>
  <c r="M133" i="24" s="1"/>
  <c r="I133" i="24"/>
  <c r="K133" i="24"/>
  <c r="O133" i="24"/>
  <c r="O127" i="24" s="1"/>
  <c r="Q133" i="24"/>
  <c r="V133" i="24"/>
  <c r="G134" i="24"/>
  <c r="M134" i="24" s="1"/>
  <c r="I134" i="24"/>
  <c r="K134" i="24"/>
  <c r="O134" i="24"/>
  <c r="Q134" i="24"/>
  <c r="V134" i="24"/>
  <c r="G135" i="24"/>
  <c r="I135" i="24"/>
  <c r="K135" i="24"/>
  <c r="M135" i="24"/>
  <c r="O135" i="24"/>
  <c r="Q135" i="24"/>
  <c r="V135" i="24"/>
  <c r="G136" i="24"/>
  <c r="I136" i="24"/>
  <c r="K136" i="24"/>
  <c r="M136" i="24"/>
  <c r="O136" i="24"/>
  <c r="Q136" i="24"/>
  <c r="V136" i="24"/>
  <c r="G137" i="24"/>
  <c r="M137" i="24" s="1"/>
  <c r="I137" i="24"/>
  <c r="K137" i="24"/>
  <c r="O137" i="24"/>
  <c r="Q137" i="24"/>
  <c r="V137" i="24"/>
  <c r="AE139" i="24"/>
  <c r="AF139" i="24"/>
  <c r="G148" i="23"/>
  <c r="BA82" i="23"/>
  <c r="BA41" i="23"/>
  <c r="BA36" i="23"/>
  <c r="BA31" i="23"/>
  <c r="BA25" i="23"/>
  <c r="O8" i="23"/>
  <c r="G9" i="23"/>
  <c r="M9" i="23" s="1"/>
  <c r="M8" i="23" s="1"/>
  <c r="I9" i="23"/>
  <c r="I8" i="23" s="1"/>
  <c r="K9" i="23"/>
  <c r="K8" i="23" s="1"/>
  <c r="O9" i="23"/>
  <c r="Q9" i="23"/>
  <c r="Q8" i="23" s="1"/>
  <c r="V9" i="23"/>
  <c r="V8" i="23" s="1"/>
  <c r="G13" i="23"/>
  <c r="I13" i="23"/>
  <c r="K13" i="23"/>
  <c r="M13" i="23"/>
  <c r="O13" i="23"/>
  <c r="Q13" i="23"/>
  <c r="V13" i="23"/>
  <c r="G16" i="23"/>
  <c r="G8" i="23" s="1"/>
  <c r="I16" i="23"/>
  <c r="K16" i="23"/>
  <c r="M16" i="23"/>
  <c r="O16" i="23"/>
  <c r="Q16" i="23"/>
  <c r="V16" i="23"/>
  <c r="G20" i="23"/>
  <c r="M20" i="23" s="1"/>
  <c r="I20" i="23"/>
  <c r="I19" i="23" s="1"/>
  <c r="K20" i="23"/>
  <c r="K19" i="23" s="1"/>
  <c r="O20" i="23"/>
  <c r="Q20" i="23"/>
  <c r="Q19" i="23" s="1"/>
  <c r="V20" i="23"/>
  <c r="V19" i="23" s="1"/>
  <c r="G24" i="23"/>
  <c r="I24" i="23"/>
  <c r="K24" i="23"/>
  <c r="M24" i="23"/>
  <c r="O24" i="23"/>
  <c r="Q24" i="23"/>
  <c r="V24" i="23"/>
  <c r="G28" i="23"/>
  <c r="I28" i="23"/>
  <c r="K28" i="23"/>
  <c r="M28" i="23"/>
  <c r="O28" i="23"/>
  <c r="Q28" i="23"/>
  <c r="V28" i="23"/>
  <c r="G33" i="23"/>
  <c r="M33" i="23" s="1"/>
  <c r="I33" i="23"/>
  <c r="K33" i="23"/>
  <c r="O33" i="23"/>
  <c r="O19" i="23" s="1"/>
  <c r="Q33" i="23"/>
  <c r="V33" i="23"/>
  <c r="G38" i="23"/>
  <c r="M38" i="23" s="1"/>
  <c r="I38" i="23"/>
  <c r="K38" i="23"/>
  <c r="O38" i="23"/>
  <c r="Q38" i="23"/>
  <c r="V38" i="23"/>
  <c r="G43" i="23"/>
  <c r="I43" i="23"/>
  <c r="K43" i="23"/>
  <c r="M43" i="23"/>
  <c r="O43" i="23"/>
  <c r="Q43" i="23"/>
  <c r="V43" i="23"/>
  <c r="G48" i="23"/>
  <c r="I48" i="23"/>
  <c r="K48" i="23"/>
  <c r="M48" i="23"/>
  <c r="O48" i="23"/>
  <c r="Q48" i="23"/>
  <c r="V48" i="23"/>
  <c r="G50" i="23"/>
  <c r="M50" i="23" s="1"/>
  <c r="I50" i="23"/>
  <c r="K50" i="23"/>
  <c r="O50" i="23"/>
  <c r="Q50" i="23"/>
  <c r="V50" i="23"/>
  <c r="G54" i="23"/>
  <c r="M54" i="23" s="1"/>
  <c r="I54" i="23"/>
  <c r="K54" i="23"/>
  <c r="O54" i="23"/>
  <c r="Q54" i="23"/>
  <c r="V54" i="23"/>
  <c r="G57" i="23"/>
  <c r="I57" i="23"/>
  <c r="K57" i="23"/>
  <c r="M57" i="23"/>
  <c r="O57" i="23"/>
  <c r="Q57" i="23"/>
  <c r="V57" i="23"/>
  <c r="G60" i="23"/>
  <c r="I60" i="23"/>
  <c r="K60" i="23"/>
  <c r="M60" i="23"/>
  <c r="O60" i="23"/>
  <c r="Q60" i="23"/>
  <c r="V60" i="23"/>
  <c r="G63" i="23"/>
  <c r="M63" i="23" s="1"/>
  <c r="I63" i="23"/>
  <c r="K63" i="23"/>
  <c r="O63" i="23"/>
  <c r="Q63" i="23"/>
  <c r="V63" i="23"/>
  <c r="G66" i="23"/>
  <c r="M66" i="23" s="1"/>
  <c r="I66" i="23"/>
  <c r="K66" i="23"/>
  <c r="O66" i="23"/>
  <c r="Q66" i="23"/>
  <c r="V66" i="23"/>
  <c r="G68" i="23"/>
  <c r="I68" i="23"/>
  <c r="K68" i="23"/>
  <c r="M68" i="23"/>
  <c r="O68" i="23"/>
  <c r="Q68" i="23"/>
  <c r="V68" i="23"/>
  <c r="G70" i="23"/>
  <c r="I70" i="23"/>
  <c r="K70" i="23"/>
  <c r="M70" i="23"/>
  <c r="O70" i="23"/>
  <c r="Q70" i="23"/>
  <c r="V70" i="23"/>
  <c r="G72" i="23"/>
  <c r="M72" i="23" s="1"/>
  <c r="I72" i="23"/>
  <c r="K72" i="23"/>
  <c r="O72" i="23"/>
  <c r="Q72" i="23"/>
  <c r="V72" i="23"/>
  <c r="G74" i="23"/>
  <c r="M74" i="23" s="1"/>
  <c r="I74" i="23"/>
  <c r="K74" i="23"/>
  <c r="O74" i="23"/>
  <c r="Q74" i="23"/>
  <c r="V74" i="23"/>
  <c r="G76" i="23"/>
  <c r="I76" i="23"/>
  <c r="K76" i="23"/>
  <c r="M76" i="23"/>
  <c r="O76" i="23"/>
  <c r="Q76" i="23"/>
  <c r="V76" i="23"/>
  <c r="G78" i="23"/>
  <c r="I78" i="23"/>
  <c r="K78" i="23"/>
  <c r="M78" i="23"/>
  <c r="O78" i="23"/>
  <c r="Q78" i="23"/>
  <c r="V78" i="23"/>
  <c r="G81" i="23"/>
  <c r="M81" i="23" s="1"/>
  <c r="I81" i="23"/>
  <c r="I80" i="23" s="1"/>
  <c r="K81" i="23"/>
  <c r="K80" i="23" s="1"/>
  <c r="O81" i="23"/>
  <c r="Q81" i="23"/>
  <c r="Q80" i="23" s="1"/>
  <c r="V81" i="23"/>
  <c r="V80" i="23" s="1"/>
  <c r="G86" i="23"/>
  <c r="I86" i="23"/>
  <c r="K86" i="23"/>
  <c r="M86" i="23"/>
  <c r="O86" i="23"/>
  <c r="Q86" i="23"/>
  <c r="V86" i="23"/>
  <c r="G90" i="23"/>
  <c r="I90" i="23"/>
  <c r="K90" i="23"/>
  <c r="M90" i="23"/>
  <c r="O90" i="23"/>
  <c r="Q90" i="23"/>
  <c r="V90" i="23"/>
  <c r="G95" i="23"/>
  <c r="M95" i="23" s="1"/>
  <c r="I95" i="23"/>
  <c r="K95" i="23"/>
  <c r="O95" i="23"/>
  <c r="O80" i="23" s="1"/>
  <c r="Q95" i="23"/>
  <c r="V95" i="23"/>
  <c r="G100" i="23"/>
  <c r="M100" i="23" s="1"/>
  <c r="I100" i="23"/>
  <c r="K100" i="23"/>
  <c r="O100" i="23"/>
  <c r="Q100" i="23"/>
  <c r="V100" i="23"/>
  <c r="G104" i="23"/>
  <c r="I104" i="23"/>
  <c r="K104" i="23"/>
  <c r="M104" i="23"/>
  <c r="O104" i="23"/>
  <c r="Q104" i="23"/>
  <c r="V104" i="23"/>
  <c r="G107" i="23"/>
  <c r="M107" i="23" s="1"/>
  <c r="I107" i="23"/>
  <c r="I106" i="23" s="1"/>
  <c r="K107" i="23"/>
  <c r="O107" i="23"/>
  <c r="O106" i="23" s="1"/>
  <c r="Q107" i="23"/>
  <c r="Q106" i="23" s="1"/>
  <c r="V107" i="23"/>
  <c r="G110" i="23"/>
  <c r="M110" i="23" s="1"/>
  <c r="I110" i="23"/>
  <c r="K110" i="23"/>
  <c r="K106" i="23" s="1"/>
  <c r="O110" i="23"/>
  <c r="Q110" i="23"/>
  <c r="V110" i="23"/>
  <c r="V106" i="23" s="1"/>
  <c r="G113" i="23"/>
  <c r="G112" i="23" s="1"/>
  <c r="I113" i="23"/>
  <c r="I112" i="23" s="1"/>
  <c r="K113" i="23"/>
  <c r="M113" i="23"/>
  <c r="O113" i="23"/>
  <c r="O112" i="23" s="1"/>
  <c r="Q113" i="23"/>
  <c r="Q112" i="23" s="1"/>
  <c r="V113" i="23"/>
  <c r="G117" i="23"/>
  <c r="M117" i="23" s="1"/>
  <c r="I117" i="23"/>
  <c r="K117" i="23"/>
  <c r="O117" i="23"/>
  <c r="Q117" i="23"/>
  <c r="V117" i="23"/>
  <c r="G119" i="23"/>
  <c r="I119" i="23"/>
  <c r="K119" i="23"/>
  <c r="M119" i="23"/>
  <c r="O119" i="23"/>
  <c r="Q119" i="23"/>
  <c r="V119" i="23"/>
  <c r="G122" i="23"/>
  <c r="I122" i="23"/>
  <c r="K122" i="23"/>
  <c r="K112" i="23" s="1"/>
  <c r="M122" i="23"/>
  <c r="O122" i="23"/>
  <c r="Q122" i="23"/>
  <c r="V122" i="23"/>
  <c r="V112" i="23" s="1"/>
  <c r="G125" i="23"/>
  <c r="M125" i="23" s="1"/>
  <c r="M124" i="23" s="1"/>
  <c r="I125" i="23"/>
  <c r="I124" i="23" s="1"/>
  <c r="K125" i="23"/>
  <c r="K124" i="23" s="1"/>
  <c r="O125" i="23"/>
  <c r="O124" i="23" s="1"/>
  <c r="Q125" i="23"/>
  <c r="Q124" i="23" s="1"/>
  <c r="V125" i="23"/>
  <c r="V124" i="23" s="1"/>
  <c r="G129" i="23"/>
  <c r="I129" i="23"/>
  <c r="K129" i="23"/>
  <c r="M129" i="23"/>
  <c r="O129" i="23"/>
  <c r="Q129" i="23"/>
  <c r="V129" i="23"/>
  <c r="G130" i="23"/>
  <c r="I130" i="23"/>
  <c r="K130" i="23"/>
  <c r="M130" i="23"/>
  <c r="O130" i="23"/>
  <c r="Q130" i="23"/>
  <c r="V130" i="23"/>
  <c r="G133" i="23"/>
  <c r="M133" i="23" s="1"/>
  <c r="M132" i="23" s="1"/>
  <c r="I133" i="23"/>
  <c r="I132" i="23" s="1"/>
  <c r="K133" i="23"/>
  <c r="K132" i="23" s="1"/>
  <c r="O133" i="23"/>
  <c r="O132" i="23" s="1"/>
  <c r="Q133" i="23"/>
  <c r="Q132" i="23" s="1"/>
  <c r="V133" i="23"/>
  <c r="V132" i="23" s="1"/>
  <c r="G137" i="23"/>
  <c r="G136" i="23" s="1"/>
  <c r="I137" i="23"/>
  <c r="K137" i="23"/>
  <c r="K136" i="23" s="1"/>
  <c r="M137" i="23"/>
  <c r="O137" i="23"/>
  <c r="Q137" i="23"/>
  <c r="V137" i="23"/>
  <c r="V136" i="23" s="1"/>
  <c r="G139" i="23"/>
  <c r="I139" i="23"/>
  <c r="K139" i="23"/>
  <c r="M139" i="23"/>
  <c r="O139" i="23"/>
  <c r="O136" i="23" s="1"/>
  <c r="Q139" i="23"/>
  <c r="V139" i="23"/>
  <c r="G141" i="23"/>
  <c r="M141" i="23" s="1"/>
  <c r="I141" i="23"/>
  <c r="K141" i="23"/>
  <c r="O141" i="23"/>
  <c r="Q141" i="23"/>
  <c r="V141" i="23"/>
  <c r="G142" i="23"/>
  <c r="M142" i="23" s="1"/>
  <c r="I142" i="23"/>
  <c r="I136" i="23" s="1"/>
  <c r="K142" i="23"/>
  <c r="O142" i="23"/>
  <c r="Q142" i="23"/>
  <c r="Q136" i="23" s="1"/>
  <c r="V142" i="23"/>
  <c r="G143" i="23"/>
  <c r="I143" i="23"/>
  <c r="K143" i="23"/>
  <c r="M143" i="23"/>
  <c r="O143" i="23"/>
  <c r="Q143" i="23"/>
  <c r="V143" i="23"/>
  <c r="G144" i="23"/>
  <c r="I144" i="23"/>
  <c r="K144" i="23"/>
  <c r="M144" i="23"/>
  <c r="O144" i="23"/>
  <c r="Q144" i="23"/>
  <c r="V144" i="23"/>
  <c r="G145" i="23"/>
  <c r="M145" i="23" s="1"/>
  <c r="I145" i="23"/>
  <c r="K145" i="23"/>
  <c r="O145" i="23"/>
  <c r="Q145" i="23"/>
  <c r="V145" i="23"/>
  <c r="G146" i="23"/>
  <c r="I146" i="23"/>
  <c r="K146" i="23"/>
  <c r="M146" i="23"/>
  <c r="O146" i="23"/>
  <c r="Q146" i="23"/>
  <c r="V146" i="23"/>
  <c r="AE148" i="23"/>
  <c r="G173" i="22"/>
  <c r="BA101" i="22"/>
  <c r="BA40" i="22"/>
  <c r="BA35" i="22"/>
  <c r="BA30" i="22"/>
  <c r="BA24" i="22"/>
  <c r="O8" i="22"/>
  <c r="G9" i="22"/>
  <c r="I9" i="22"/>
  <c r="I8" i="22" s="1"/>
  <c r="K9" i="22"/>
  <c r="K8" i="22" s="1"/>
  <c r="M9" i="22"/>
  <c r="M8" i="22" s="1"/>
  <c r="O9" i="22"/>
  <c r="Q9" i="22"/>
  <c r="Q8" i="22" s="1"/>
  <c r="V9" i="22"/>
  <c r="V8" i="22" s="1"/>
  <c r="G13" i="22"/>
  <c r="I13" i="22"/>
  <c r="K13" i="22"/>
  <c r="M13" i="22"/>
  <c r="O13" i="22"/>
  <c r="Q13" i="22"/>
  <c r="V13" i="22"/>
  <c r="G16" i="22"/>
  <c r="G8" i="22" s="1"/>
  <c r="I16" i="22"/>
  <c r="K16" i="22"/>
  <c r="M16" i="22"/>
  <c r="O16" i="22"/>
  <c r="Q16" i="22"/>
  <c r="V16" i="22"/>
  <c r="G20" i="22"/>
  <c r="M20" i="22" s="1"/>
  <c r="I20" i="22"/>
  <c r="I19" i="22" s="1"/>
  <c r="K20" i="22"/>
  <c r="K19" i="22" s="1"/>
  <c r="O20" i="22"/>
  <c r="Q20" i="22"/>
  <c r="Q19" i="22" s="1"/>
  <c r="V20" i="22"/>
  <c r="V19" i="22" s="1"/>
  <c r="G23" i="22"/>
  <c r="I23" i="22"/>
  <c r="K23" i="22"/>
  <c r="M23" i="22"/>
  <c r="O23" i="22"/>
  <c r="Q23" i="22"/>
  <c r="V23" i="22"/>
  <c r="G27" i="22"/>
  <c r="I27" i="22"/>
  <c r="K27" i="22"/>
  <c r="M27" i="22"/>
  <c r="O27" i="22"/>
  <c r="Q27" i="22"/>
  <c r="V27" i="22"/>
  <c r="G32" i="22"/>
  <c r="M32" i="22" s="1"/>
  <c r="I32" i="22"/>
  <c r="K32" i="22"/>
  <c r="O32" i="22"/>
  <c r="O19" i="22" s="1"/>
  <c r="Q32" i="22"/>
  <c r="V32" i="22"/>
  <c r="G37" i="22"/>
  <c r="M37" i="22" s="1"/>
  <c r="I37" i="22"/>
  <c r="K37" i="22"/>
  <c r="O37" i="22"/>
  <c r="Q37" i="22"/>
  <c r="V37" i="22"/>
  <c r="G42" i="22"/>
  <c r="I42" i="22"/>
  <c r="K42" i="22"/>
  <c r="M42" i="22"/>
  <c r="O42" i="22"/>
  <c r="Q42" i="22"/>
  <c r="V42" i="22"/>
  <c r="G47" i="22"/>
  <c r="I47" i="22"/>
  <c r="K47" i="22"/>
  <c r="M47" i="22"/>
  <c r="O47" i="22"/>
  <c r="Q47" i="22"/>
  <c r="V47" i="22"/>
  <c r="G52" i="22"/>
  <c r="M52" i="22" s="1"/>
  <c r="I52" i="22"/>
  <c r="K52" i="22"/>
  <c r="O52" i="22"/>
  <c r="Q52" i="22"/>
  <c r="V52" i="22"/>
  <c r="G57" i="22"/>
  <c r="M57" i="22" s="1"/>
  <c r="I57" i="22"/>
  <c r="K57" i="22"/>
  <c r="O57" i="22"/>
  <c r="Q57" i="22"/>
  <c r="V57" i="22"/>
  <c r="G59" i="22"/>
  <c r="I59" i="22"/>
  <c r="K59" i="22"/>
  <c r="M59" i="22"/>
  <c r="O59" i="22"/>
  <c r="Q59" i="22"/>
  <c r="V59" i="22"/>
  <c r="G63" i="22"/>
  <c r="I63" i="22"/>
  <c r="K63" i="22"/>
  <c r="M63" i="22"/>
  <c r="O63" i="22"/>
  <c r="Q63" i="22"/>
  <c r="V63" i="22"/>
  <c r="G66" i="22"/>
  <c r="M66" i="22" s="1"/>
  <c r="I66" i="22"/>
  <c r="K66" i="22"/>
  <c r="O66" i="22"/>
  <c r="Q66" i="22"/>
  <c r="V66" i="22"/>
  <c r="G69" i="22"/>
  <c r="M69" i="22" s="1"/>
  <c r="I69" i="22"/>
  <c r="K69" i="22"/>
  <c r="O69" i="22"/>
  <c r="Q69" i="22"/>
  <c r="V69" i="22"/>
  <c r="G72" i="22"/>
  <c r="I72" i="22"/>
  <c r="K72" i="22"/>
  <c r="M72" i="22"/>
  <c r="O72" i="22"/>
  <c r="Q72" i="22"/>
  <c r="V72" i="22"/>
  <c r="G75" i="22"/>
  <c r="I75" i="22"/>
  <c r="K75" i="22"/>
  <c r="M75" i="22"/>
  <c r="O75" i="22"/>
  <c r="Q75" i="22"/>
  <c r="V75" i="22"/>
  <c r="G78" i="22"/>
  <c r="M78" i="22" s="1"/>
  <c r="I78" i="22"/>
  <c r="K78" i="22"/>
  <c r="O78" i="22"/>
  <c r="Q78" i="22"/>
  <c r="V78" i="22"/>
  <c r="G81" i="22"/>
  <c r="M81" i="22" s="1"/>
  <c r="I81" i="22"/>
  <c r="K81" i="22"/>
  <c r="O81" i="22"/>
  <c r="Q81" i="22"/>
  <c r="V81" i="22"/>
  <c r="G83" i="22"/>
  <c r="I83" i="22"/>
  <c r="K83" i="22"/>
  <c r="M83" i="22"/>
  <c r="O83" i="22"/>
  <c r="Q83" i="22"/>
  <c r="V83" i="22"/>
  <c r="G85" i="22"/>
  <c r="I85" i="22"/>
  <c r="K85" i="22"/>
  <c r="M85" i="22"/>
  <c r="O85" i="22"/>
  <c r="Q85" i="22"/>
  <c r="V85" i="22"/>
  <c r="G87" i="22"/>
  <c r="M87" i="22" s="1"/>
  <c r="I87" i="22"/>
  <c r="K87" i="22"/>
  <c r="O87" i="22"/>
  <c r="Q87" i="22"/>
  <c r="V87" i="22"/>
  <c r="G89" i="22"/>
  <c r="I89" i="22"/>
  <c r="K89" i="22"/>
  <c r="M89" i="22"/>
  <c r="O89" i="22"/>
  <c r="Q89" i="22"/>
  <c r="V89" i="22"/>
  <c r="G91" i="22"/>
  <c r="I91" i="22"/>
  <c r="K91" i="22"/>
  <c r="M91" i="22"/>
  <c r="O91" i="22"/>
  <c r="Q91" i="22"/>
  <c r="V91" i="22"/>
  <c r="G93" i="22"/>
  <c r="I93" i="22"/>
  <c r="K93" i="22"/>
  <c r="M93" i="22"/>
  <c r="O93" i="22"/>
  <c r="Q93" i="22"/>
  <c r="V93" i="22"/>
  <c r="G95" i="22"/>
  <c r="M95" i="22" s="1"/>
  <c r="I95" i="22"/>
  <c r="K95" i="22"/>
  <c r="O95" i="22"/>
  <c r="Q95" i="22"/>
  <c r="V95" i="22"/>
  <c r="G97" i="22"/>
  <c r="I97" i="22"/>
  <c r="K97" i="22"/>
  <c r="M97" i="22"/>
  <c r="O97" i="22"/>
  <c r="Q97" i="22"/>
  <c r="V97" i="22"/>
  <c r="G100" i="22"/>
  <c r="I100" i="22"/>
  <c r="I99" i="22" s="1"/>
  <c r="K100" i="22"/>
  <c r="M100" i="22"/>
  <c r="O100" i="22"/>
  <c r="Q100" i="22"/>
  <c r="Q99" i="22" s="1"/>
  <c r="V100" i="22"/>
  <c r="G105" i="22"/>
  <c r="M105" i="22" s="1"/>
  <c r="I105" i="22"/>
  <c r="K105" i="22"/>
  <c r="O105" i="22"/>
  <c r="O99" i="22" s="1"/>
  <c r="Q105" i="22"/>
  <c r="V105" i="22"/>
  <c r="G109" i="22"/>
  <c r="I109" i="22"/>
  <c r="K109" i="22"/>
  <c r="M109" i="22"/>
  <c r="O109" i="22"/>
  <c r="Q109" i="22"/>
  <c r="V109" i="22"/>
  <c r="G114" i="22"/>
  <c r="M114" i="22" s="1"/>
  <c r="I114" i="22"/>
  <c r="K114" i="22"/>
  <c r="K99" i="22" s="1"/>
  <c r="O114" i="22"/>
  <c r="Q114" i="22"/>
  <c r="V114" i="22"/>
  <c r="V99" i="22" s="1"/>
  <c r="G119" i="22"/>
  <c r="I119" i="22"/>
  <c r="K119" i="22"/>
  <c r="M119" i="22"/>
  <c r="O119" i="22"/>
  <c r="Q119" i="22"/>
  <c r="V119" i="22"/>
  <c r="G123" i="22"/>
  <c r="M123" i="22" s="1"/>
  <c r="I123" i="22"/>
  <c r="K123" i="22"/>
  <c r="O123" i="22"/>
  <c r="Q123" i="22"/>
  <c r="V123" i="22"/>
  <c r="I125" i="22"/>
  <c r="Q125" i="22"/>
  <c r="G126" i="22"/>
  <c r="G125" i="22" s="1"/>
  <c r="I126" i="22"/>
  <c r="K126" i="22"/>
  <c r="K125" i="22" s="1"/>
  <c r="O126" i="22"/>
  <c r="O125" i="22" s="1"/>
  <c r="Q126" i="22"/>
  <c r="V126" i="22"/>
  <c r="V125" i="22" s="1"/>
  <c r="G129" i="22"/>
  <c r="I129" i="22"/>
  <c r="K129" i="22"/>
  <c r="M129" i="22"/>
  <c r="O129" i="22"/>
  <c r="Q129" i="22"/>
  <c r="V129" i="22"/>
  <c r="G132" i="22"/>
  <c r="I132" i="22"/>
  <c r="I131" i="22" s="1"/>
  <c r="K132" i="22"/>
  <c r="M132" i="22"/>
  <c r="O132" i="22"/>
  <c r="Q132" i="22"/>
  <c r="Q131" i="22" s="1"/>
  <c r="V132" i="22"/>
  <c r="G136" i="22"/>
  <c r="M136" i="22" s="1"/>
  <c r="I136" i="22"/>
  <c r="K136" i="22"/>
  <c r="K131" i="22" s="1"/>
  <c r="O136" i="22"/>
  <c r="Q136" i="22"/>
  <c r="V136" i="22"/>
  <c r="V131" i="22" s="1"/>
  <c r="G138" i="22"/>
  <c r="I138" i="22"/>
  <c r="K138" i="22"/>
  <c r="M138" i="22"/>
  <c r="O138" i="22"/>
  <c r="Q138" i="22"/>
  <c r="V138" i="22"/>
  <c r="G141" i="22"/>
  <c r="M141" i="22" s="1"/>
  <c r="I141" i="22"/>
  <c r="K141" i="22"/>
  <c r="O141" i="22"/>
  <c r="O131" i="22" s="1"/>
  <c r="Q141" i="22"/>
  <c r="V141" i="22"/>
  <c r="G144" i="22"/>
  <c r="G143" i="22" s="1"/>
  <c r="I144" i="22"/>
  <c r="K144" i="22"/>
  <c r="K143" i="22" s="1"/>
  <c r="O144" i="22"/>
  <c r="O143" i="22" s="1"/>
  <c r="Q144" i="22"/>
  <c r="V144" i="22"/>
  <c r="V143" i="22" s="1"/>
  <c r="G146" i="22"/>
  <c r="I146" i="22"/>
  <c r="K146" i="22"/>
  <c r="M146" i="22"/>
  <c r="O146" i="22"/>
  <c r="Q146" i="22"/>
  <c r="V146" i="22"/>
  <c r="G148" i="22"/>
  <c r="M148" i="22" s="1"/>
  <c r="I148" i="22"/>
  <c r="K148" i="22"/>
  <c r="O148" i="22"/>
  <c r="Q148" i="22"/>
  <c r="V148" i="22"/>
  <c r="G150" i="22"/>
  <c r="I150" i="22"/>
  <c r="I143" i="22" s="1"/>
  <c r="K150" i="22"/>
  <c r="M150" i="22"/>
  <c r="O150" i="22"/>
  <c r="Q150" i="22"/>
  <c r="Q143" i="22" s="1"/>
  <c r="V150" i="22"/>
  <c r="G151" i="22"/>
  <c r="M151" i="22" s="1"/>
  <c r="I151" i="22"/>
  <c r="K151" i="22"/>
  <c r="O151" i="22"/>
  <c r="Q151" i="22"/>
  <c r="V151" i="22"/>
  <c r="G155" i="22"/>
  <c r="I155" i="22"/>
  <c r="K155" i="22"/>
  <c r="M155" i="22"/>
  <c r="O155" i="22"/>
  <c r="Q155" i="22"/>
  <c r="V155" i="22"/>
  <c r="G157" i="22"/>
  <c r="K157" i="22"/>
  <c r="O157" i="22"/>
  <c r="V157" i="22"/>
  <c r="G158" i="22"/>
  <c r="I158" i="22"/>
  <c r="I157" i="22" s="1"/>
  <c r="K158" i="22"/>
  <c r="M158" i="22"/>
  <c r="M157" i="22" s="1"/>
  <c r="O158" i="22"/>
  <c r="Q158" i="22"/>
  <c r="Q157" i="22" s="1"/>
  <c r="V158" i="22"/>
  <c r="G162" i="22"/>
  <c r="I162" i="22"/>
  <c r="I161" i="22" s="1"/>
  <c r="K162" i="22"/>
  <c r="M162" i="22"/>
  <c r="O162" i="22"/>
  <c r="Q162" i="22"/>
  <c r="Q161" i="22" s="1"/>
  <c r="V162" i="22"/>
  <c r="G164" i="22"/>
  <c r="M164" i="22" s="1"/>
  <c r="I164" i="22"/>
  <c r="K164" i="22"/>
  <c r="O164" i="22"/>
  <c r="O161" i="22" s="1"/>
  <c r="Q164" i="22"/>
  <c r="V164" i="22"/>
  <c r="G166" i="22"/>
  <c r="I166" i="22"/>
  <c r="K166" i="22"/>
  <c r="M166" i="22"/>
  <c r="O166" i="22"/>
  <c r="Q166" i="22"/>
  <c r="V166" i="22"/>
  <c r="G167" i="22"/>
  <c r="M167" i="22" s="1"/>
  <c r="I167" i="22"/>
  <c r="K167" i="22"/>
  <c r="K161" i="22" s="1"/>
  <c r="O167" i="22"/>
  <c r="Q167" i="22"/>
  <c r="V167" i="22"/>
  <c r="V161" i="22" s="1"/>
  <c r="G168" i="22"/>
  <c r="I168" i="22"/>
  <c r="K168" i="22"/>
  <c r="M168" i="22"/>
  <c r="O168" i="22"/>
  <c r="Q168" i="22"/>
  <c r="V168" i="22"/>
  <c r="G169" i="22"/>
  <c r="M169" i="22" s="1"/>
  <c r="I169" i="22"/>
  <c r="K169" i="22"/>
  <c r="O169" i="22"/>
  <c r="Q169" i="22"/>
  <c r="V169" i="22"/>
  <c r="G170" i="22"/>
  <c r="I170" i="22"/>
  <c r="K170" i="22"/>
  <c r="M170" i="22"/>
  <c r="O170" i="22"/>
  <c r="Q170" i="22"/>
  <c r="V170" i="22"/>
  <c r="G171" i="22"/>
  <c r="M171" i="22" s="1"/>
  <c r="I171" i="22"/>
  <c r="K171" i="22"/>
  <c r="O171" i="22"/>
  <c r="Q171" i="22"/>
  <c r="V171" i="22"/>
  <c r="AE173" i="22"/>
  <c r="G175" i="21"/>
  <c r="BA101" i="21"/>
  <c r="BA43" i="21"/>
  <c r="BA38" i="21"/>
  <c r="BA33" i="21"/>
  <c r="BA27" i="21"/>
  <c r="G9" i="21"/>
  <c r="M9" i="21" s="1"/>
  <c r="I9" i="21"/>
  <c r="I8" i="21" s="1"/>
  <c r="K9" i="21"/>
  <c r="K8" i="21" s="1"/>
  <c r="O9" i="21"/>
  <c r="Q9" i="21"/>
  <c r="Q8" i="21" s="1"/>
  <c r="V9" i="21"/>
  <c r="V8" i="21" s="1"/>
  <c r="G13" i="21"/>
  <c r="I13" i="21"/>
  <c r="K13" i="21"/>
  <c r="M13" i="21"/>
  <c r="O13" i="21"/>
  <c r="Q13" i="21"/>
  <c r="V13" i="21"/>
  <c r="G16" i="21"/>
  <c r="G8" i="21" s="1"/>
  <c r="I16" i="21"/>
  <c r="K16" i="21"/>
  <c r="M16" i="21"/>
  <c r="O16" i="21"/>
  <c r="Q16" i="21"/>
  <c r="V16" i="21"/>
  <c r="G18" i="21"/>
  <c r="M18" i="21" s="1"/>
  <c r="I18" i="21"/>
  <c r="K18" i="21"/>
  <c r="O18" i="21"/>
  <c r="O8" i="21" s="1"/>
  <c r="Q18" i="21"/>
  <c r="V18" i="21"/>
  <c r="G22" i="21"/>
  <c r="I22" i="21"/>
  <c r="K22" i="21"/>
  <c r="K21" i="21" s="1"/>
  <c r="M22" i="21"/>
  <c r="O22" i="21"/>
  <c r="Q22" i="21"/>
  <c r="V22" i="21"/>
  <c r="V21" i="21" s="1"/>
  <c r="G26" i="21"/>
  <c r="I26" i="21"/>
  <c r="K26" i="21"/>
  <c r="M26" i="21"/>
  <c r="O26" i="21"/>
  <c r="Q26" i="21"/>
  <c r="V26" i="21"/>
  <c r="G30" i="21"/>
  <c r="G21" i="21" s="1"/>
  <c r="I30" i="21"/>
  <c r="K30" i="21"/>
  <c r="O30" i="21"/>
  <c r="O21" i="21" s="1"/>
  <c r="Q30" i="21"/>
  <c r="V30" i="21"/>
  <c r="G35" i="21"/>
  <c r="M35" i="21" s="1"/>
  <c r="I35" i="21"/>
  <c r="I21" i="21" s="1"/>
  <c r="K35" i="21"/>
  <c r="O35" i="21"/>
  <c r="Q35" i="21"/>
  <c r="Q21" i="21" s="1"/>
  <c r="V35" i="21"/>
  <c r="G40" i="21"/>
  <c r="I40" i="21"/>
  <c r="K40" i="21"/>
  <c r="M40" i="21"/>
  <c r="O40" i="21"/>
  <c r="Q40" i="21"/>
  <c r="V40" i="21"/>
  <c r="G45" i="21"/>
  <c r="I45" i="21"/>
  <c r="K45" i="21"/>
  <c r="M45" i="21"/>
  <c r="O45" i="21"/>
  <c r="Q45" i="21"/>
  <c r="V45" i="21"/>
  <c r="G50" i="21"/>
  <c r="M50" i="21" s="1"/>
  <c r="I50" i="21"/>
  <c r="K50" i="21"/>
  <c r="O50" i="21"/>
  <c r="Q50" i="21"/>
  <c r="V50" i="21"/>
  <c r="G55" i="21"/>
  <c r="M55" i="21" s="1"/>
  <c r="I55" i="21"/>
  <c r="K55" i="21"/>
  <c r="O55" i="21"/>
  <c r="Q55" i="21"/>
  <c r="V55" i="21"/>
  <c r="G57" i="21"/>
  <c r="I57" i="21"/>
  <c r="K57" i="21"/>
  <c r="M57" i="21"/>
  <c r="O57" i="21"/>
  <c r="Q57" i="21"/>
  <c r="V57" i="21"/>
  <c r="G62" i="21"/>
  <c r="I62" i="21"/>
  <c r="K62" i="21"/>
  <c r="M62" i="21"/>
  <c r="O62" i="21"/>
  <c r="Q62" i="21"/>
  <c r="V62" i="21"/>
  <c r="G65" i="21"/>
  <c r="M65" i="21" s="1"/>
  <c r="I65" i="21"/>
  <c r="K65" i="21"/>
  <c r="O65" i="21"/>
  <c r="Q65" i="21"/>
  <c r="V65" i="21"/>
  <c r="G68" i="21"/>
  <c r="M68" i="21" s="1"/>
  <c r="I68" i="21"/>
  <c r="K68" i="21"/>
  <c r="O68" i="21"/>
  <c r="Q68" i="21"/>
  <c r="V68" i="21"/>
  <c r="G71" i="21"/>
  <c r="I71" i="21"/>
  <c r="K71" i="21"/>
  <c r="M71" i="21"/>
  <c r="O71" i="21"/>
  <c r="Q71" i="21"/>
  <c r="V71" i="21"/>
  <c r="G74" i="21"/>
  <c r="I74" i="21"/>
  <c r="K74" i="21"/>
  <c r="M74" i="21"/>
  <c r="O74" i="21"/>
  <c r="Q74" i="21"/>
  <c r="V74" i="21"/>
  <c r="G77" i="21"/>
  <c r="M77" i="21" s="1"/>
  <c r="I77" i="21"/>
  <c r="K77" i="21"/>
  <c r="O77" i="21"/>
  <c r="Q77" i="21"/>
  <c r="V77" i="21"/>
  <c r="G80" i="21"/>
  <c r="M80" i="21" s="1"/>
  <c r="I80" i="21"/>
  <c r="K80" i="21"/>
  <c r="O80" i="21"/>
  <c r="Q80" i="21"/>
  <c r="V80" i="21"/>
  <c r="G83" i="21"/>
  <c r="I83" i="21"/>
  <c r="K83" i="21"/>
  <c r="M83" i="21"/>
  <c r="O83" i="21"/>
  <c r="Q83" i="21"/>
  <c r="V83" i="21"/>
  <c r="G85" i="21"/>
  <c r="I85" i="21"/>
  <c r="K85" i="21"/>
  <c r="M85" i="21"/>
  <c r="O85" i="21"/>
  <c r="Q85" i="21"/>
  <c r="V85" i="21"/>
  <c r="G87" i="21"/>
  <c r="M87" i="21" s="1"/>
  <c r="I87" i="21"/>
  <c r="K87" i="21"/>
  <c r="O87" i="21"/>
  <c r="Q87" i="21"/>
  <c r="V87" i="21"/>
  <c r="G89" i="21"/>
  <c r="M89" i="21" s="1"/>
  <c r="I89" i="21"/>
  <c r="K89" i="21"/>
  <c r="O89" i="21"/>
  <c r="Q89" i="21"/>
  <c r="V89" i="21"/>
  <c r="G91" i="21"/>
  <c r="I91" i="21"/>
  <c r="K91" i="21"/>
  <c r="M91" i="21"/>
  <c r="O91" i="21"/>
  <c r="Q91" i="21"/>
  <c r="V91" i="21"/>
  <c r="G93" i="21"/>
  <c r="I93" i="21"/>
  <c r="K93" i="21"/>
  <c r="M93" i="21"/>
  <c r="O93" i="21"/>
  <c r="Q93" i="21"/>
  <c r="V93" i="21"/>
  <c r="G95" i="21"/>
  <c r="M95" i="21" s="1"/>
  <c r="I95" i="21"/>
  <c r="K95" i="21"/>
  <c r="O95" i="21"/>
  <c r="Q95" i="21"/>
  <c r="V95" i="21"/>
  <c r="G97" i="21"/>
  <c r="M97" i="21" s="1"/>
  <c r="I97" i="21"/>
  <c r="K97" i="21"/>
  <c r="O97" i="21"/>
  <c r="Q97" i="21"/>
  <c r="V97" i="21"/>
  <c r="G100" i="21"/>
  <c r="I100" i="21"/>
  <c r="I99" i="21" s="1"/>
  <c r="K100" i="21"/>
  <c r="M100" i="21"/>
  <c r="O100" i="21"/>
  <c r="Q100" i="21"/>
  <c r="Q99" i="21" s="1"/>
  <c r="V100" i="21"/>
  <c r="G105" i="21"/>
  <c r="M105" i="21" s="1"/>
  <c r="I105" i="21"/>
  <c r="K105" i="21"/>
  <c r="O105" i="21"/>
  <c r="O99" i="21" s="1"/>
  <c r="Q105" i="21"/>
  <c r="V105" i="21"/>
  <c r="G109" i="21"/>
  <c r="M109" i="21" s="1"/>
  <c r="I109" i="21"/>
  <c r="K109" i="21"/>
  <c r="O109" i="21"/>
  <c r="Q109" i="21"/>
  <c r="V109" i="21"/>
  <c r="G114" i="21"/>
  <c r="M114" i="21" s="1"/>
  <c r="I114" i="21"/>
  <c r="K114" i="21"/>
  <c r="K99" i="21" s="1"/>
  <c r="O114" i="21"/>
  <c r="Q114" i="21"/>
  <c r="V114" i="21"/>
  <c r="V99" i="21" s="1"/>
  <c r="G119" i="21"/>
  <c r="I119" i="21"/>
  <c r="K119" i="21"/>
  <c r="M119" i="21"/>
  <c r="O119" i="21"/>
  <c r="Q119" i="21"/>
  <c r="V119" i="21"/>
  <c r="G123" i="21"/>
  <c r="M123" i="21" s="1"/>
  <c r="I123" i="21"/>
  <c r="K123" i="21"/>
  <c r="O123" i="21"/>
  <c r="Q123" i="21"/>
  <c r="V123" i="21"/>
  <c r="G125" i="21"/>
  <c r="O125" i="21"/>
  <c r="G126" i="21"/>
  <c r="M126" i="21" s="1"/>
  <c r="M125" i="21" s="1"/>
  <c r="I126" i="21"/>
  <c r="I125" i="21" s="1"/>
  <c r="K126" i="21"/>
  <c r="K125" i="21" s="1"/>
  <c r="O126" i="21"/>
  <c r="Q126" i="21"/>
  <c r="Q125" i="21" s="1"/>
  <c r="V126" i="21"/>
  <c r="V125" i="21" s="1"/>
  <c r="G129" i="21"/>
  <c r="I129" i="21"/>
  <c r="K129" i="21"/>
  <c r="M129" i="21"/>
  <c r="O129" i="21"/>
  <c r="Q129" i="21"/>
  <c r="V129" i="21"/>
  <c r="G132" i="21"/>
  <c r="M132" i="21" s="1"/>
  <c r="I132" i="21"/>
  <c r="I131" i="21" s="1"/>
  <c r="K132" i="21"/>
  <c r="O132" i="21"/>
  <c r="Q132" i="21"/>
  <c r="Q131" i="21" s="1"/>
  <c r="V132" i="21"/>
  <c r="G136" i="21"/>
  <c r="M136" i="21" s="1"/>
  <c r="I136" i="21"/>
  <c r="K136" i="21"/>
  <c r="K131" i="21" s="1"/>
  <c r="O136" i="21"/>
  <c r="Q136" i="21"/>
  <c r="V136" i="21"/>
  <c r="V131" i="21" s="1"/>
  <c r="G138" i="21"/>
  <c r="I138" i="21"/>
  <c r="K138" i="21"/>
  <c r="M138" i="21"/>
  <c r="O138" i="21"/>
  <c r="Q138" i="21"/>
  <c r="V138" i="21"/>
  <c r="G141" i="21"/>
  <c r="M141" i="21" s="1"/>
  <c r="I141" i="21"/>
  <c r="K141" i="21"/>
  <c r="O141" i="21"/>
  <c r="O131" i="21" s="1"/>
  <c r="Q141" i="21"/>
  <c r="V141" i="21"/>
  <c r="G144" i="21"/>
  <c r="M144" i="21" s="1"/>
  <c r="I144" i="21"/>
  <c r="I143" i="21" s="1"/>
  <c r="K144" i="21"/>
  <c r="K143" i="21" s="1"/>
  <c r="O144" i="21"/>
  <c r="Q144" i="21"/>
  <c r="Q143" i="21" s="1"/>
  <c r="V144" i="21"/>
  <c r="V143" i="21" s="1"/>
  <c r="G148" i="21"/>
  <c r="I148" i="21"/>
  <c r="K148" i="21"/>
  <c r="M148" i="21"/>
  <c r="O148" i="21"/>
  <c r="Q148" i="21"/>
  <c r="V148" i="21"/>
  <c r="G152" i="21"/>
  <c r="G143" i="21" s="1"/>
  <c r="I152" i="21"/>
  <c r="K152" i="21"/>
  <c r="M152" i="21"/>
  <c r="O152" i="21"/>
  <c r="O143" i="21" s="1"/>
  <c r="Q152" i="21"/>
  <c r="V152" i="21"/>
  <c r="G156" i="21"/>
  <c r="M156" i="21" s="1"/>
  <c r="I156" i="21"/>
  <c r="K156" i="21"/>
  <c r="O156" i="21"/>
  <c r="Q156" i="21"/>
  <c r="V156" i="21"/>
  <c r="G157" i="21"/>
  <c r="M157" i="21" s="1"/>
  <c r="I157" i="21"/>
  <c r="K157" i="21"/>
  <c r="O157" i="21"/>
  <c r="Q157" i="21"/>
  <c r="V157" i="21"/>
  <c r="K159" i="21"/>
  <c r="V159" i="21"/>
  <c r="G160" i="21"/>
  <c r="G159" i="21" s="1"/>
  <c r="I160" i="21"/>
  <c r="I159" i="21" s="1"/>
  <c r="K160" i="21"/>
  <c r="M160" i="21"/>
  <c r="M159" i="21" s="1"/>
  <c r="O160" i="21"/>
  <c r="O159" i="21" s="1"/>
  <c r="Q160" i="21"/>
  <c r="Q159" i="21" s="1"/>
  <c r="V160" i="21"/>
  <c r="G164" i="21"/>
  <c r="I164" i="21"/>
  <c r="I163" i="21" s="1"/>
  <c r="K164" i="21"/>
  <c r="K163" i="21" s="1"/>
  <c r="M164" i="21"/>
  <c r="O164" i="21"/>
  <c r="Q164" i="21"/>
  <c r="Q163" i="21" s="1"/>
  <c r="V164" i="21"/>
  <c r="V163" i="21" s="1"/>
  <c r="G166" i="21"/>
  <c r="I166" i="21"/>
  <c r="K166" i="21"/>
  <c r="M166" i="21"/>
  <c r="O166" i="21"/>
  <c r="Q166" i="21"/>
  <c r="V166" i="21"/>
  <c r="G168" i="21"/>
  <c r="I168" i="21"/>
  <c r="K168" i="21"/>
  <c r="M168" i="21"/>
  <c r="O168" i="21"/>
  <c r="Q168" i="21"/>
  <c r="V168" i="21"/>
  <c r="G169" i="21"/>
  <c r="G163" i="21" s="1"/>
  <c r="I169" i="21"/>
  <c r="K169" i="21"/>
  <c r="O169" i="21"/>
  <c r="O163" i="21" s="1"/>
  <c r="Q169" i="21"/>
  <c r="V169" i="21"/>
  <c r="G170" i="21"/>
  <c r="I170" i="21"/>
  <c r="K170" i="21"/>
  <c r="M170" i="21"/>
  <c r="O170" i="21"/>
  <c r="Q170" i="21"/>
  <c r="V170" i="21"/>
  <c r="G171" i="21"/>
  <c r="I171" i="21"/>
  <c r="K171" i="21"/>
  <c r="M171" i="21"/>
  <c r="O171" i="21"/>
  <c r="Q171" i="21"/>
  <c r="V171" i="21"/>
  <c r="G172" i="21"/>
  <c r="I172" i="21"/>
  <c r="K172" i="21"/>
  <c r="M172" i="21"/>
  <c r="O172" i="21"/>
  <c r="Q172" i="21"/>
  <c r="V172" i="21"/>
  <c r="G173" i="21"/>
  <c r="M173" i="21" s="1"/>
  <c r="I173" i="21"/>
  <c r="K173" i="21"/>
  <c r="O173" i="21"/>
  <c r="Q173" i="21"/>
  <c r="V173" i="21"/>
  <c r="AE175" i="21"/>
  <c r="AF175" i="21"/>
  <c r="G77" i="20"/>
  <c r="BA33" i="20"/>
  <c r="BA27" i="20"/>
  <c r="BA22" i="20"/>
  <c r="BA17" i="20"/>
  <c r="BA13" i="20"/>
  <c r="G9" i="20"/>
  <c r="M9" i="20" s="1"/>
  <c r="I9" i="20"/>
  <c r="I8" i="20" s="1"/>
  <c r="K9" i="20"/>
  <c r="K8" i="20" s="1"/>
  <c r="O9" i="20"/>
  <c r="Q9" i="20"/>
  <c r="Q8" i="20" s="1"/>
  <c r="V9" i="20"/>
  <c r="V8" i="20" s="1"/>
  <c r="G12" i="20"/>
  <c r="I12" i="20"/>
  <c r="K12" i="20"/>
  <c r="M12" i="20"/>
  <c r="O12" i="20"/>
  <c r="Q12" i="20"/>
  <c r="V12" i="20"/>
  <c r="G16" i="20"/>
  <c r="I16" i="20"/>
  <c r="K16" i="20"/>
  <c r="M16" i="20"/>
  <c r="O16" i="20"/>
  <c r="Q16" i="20"/>
  <c r="V16" i="20"/>
  <c r="G21" i="20"/>
  <c r="M21" i="20" s="1"/>
  <c r="I21" i="20"/>
  <c r="K21" i="20"/>
  <c r="O21" i="20"/>
  <c r="O8" i="20" s="1"/>
  <c r="Q21" i="20"/>
  <c r="V21" i="20"/>
  <c r="G26" i="20"/>
  <c r="M26" i="20" s="1"/>
  <c r="I26" i="20"/>
  <c r="K26" i="20"/>
  <c r="O26" i="20"/>
  <c r="Q26" i="20"/>
  <c r="V26" i="20"/>
  <c r="G32" i="20"/>
  <c r="I32" i="20"/>
  <c r="K32" i="20"/>
  <c r="M32" i="20"/>
  <c r="O32" i="20"/>
  <c r="Q32" i="20"/>
  <c r="V32" i="20"/>
  <c r="G37" i="20"/>
  <c r="I37" i="20"/>
  <c r="K37" i="20"/>
  <c r="M37" i="20"/>
  <c r="O37" i="20"/>
  <c r="Q37" i="20"/>
  <c r="V37" i="20"/>
  <c r="G39" i="20"/>
  <c r="M39" i="20" s="1"/>
  <c r="I39" i="20"/>
  <c r="K39" i="20"/>
  <c r="O39" i="20"/>
  <c r="Q39" i="20"/>
  <c r="V39" i="20"/>
  <c r="G46" i="20"/>
  <c r="M46" i="20" s="1"/>
  <c r="I46" i="20"/>
  <c r="K46" i="20"/>
  <c r="O46" i="20"/>
  <c r="Q46" i="20"/>
  <c r="V46" i="20"/>
  <c r="K47" i="20"/>
  <c r="V47" i="20"/>
  <c r="G48" i="20"/>
  <c r="I48" i="20"/>
  <c r="I47" i="20" s="1"/>
  <c r="K48" i="20"/>
  <c r="M48" i="20"/>
  <c r="O48" i="20"/>
  <c r="Q48" i="20"/>
  <c r="Q47" i="20" s="1"/>
  <c r="V48" i="20"/>
  <c r="G49" i="20"/>
  <c r="M49" i="20" s="1"/>
  <c r="I49" i="20"/>
  <c r="K49" i="20"/>
  <c r="O49" i="20"/>
  <c r="O47" i="20" s="1"/>
  <c r="Q49" i="20"/>
  <c r="V49" i="20"/>
  <c r="I50" i="20"/>
  <c r="Q50" i="20"/>
  <c r="G51" i="20"/>
  <c r="G50" i="20" s="1"/>
  <c r="I51" i="20"/>
  <c r="K51" i="20"/>
  <c r="K50" i="20" s="1"/>
  <c r="O51" i="20"/>
  <c r="O50" i="20" s="1"/>
  <c r="Q51" i="20"/>
  <c r="V51" i="20"/>
  <c r="V50" i="20" s="1"/>
  <c r="G53" i="20"/>
  <c r="I53" i="20"/>
  <c r="K53" i="20"/>
  <c r="M53" i="20"/>
  <c r="O53" i="20"/>
  <c r="Q53" i="20"/>
  <c r="V53" i="20"/>
  <c r="G55" i="20"/>
  <c r="M55" i="20" s="1"/>
  <c r="I55" i="20"/>
  <c r="K55" i="20"/>
  <c r="O55" i="20"/>
  <c r="Q55" i="20"/>
  <c r="V55" i="20"/>
  <c r="G57" i="20"/>
  <c r="I57" i="20"/>
  <c r="O57" i="20"/>
  <c r="Q57" i="20"/>
  <c r="G58" i="20"/>
  <c r="M58" i="20" s="1"/>
  <c r="M57" i="20" s="1"/>
  <c r="I58" i="20"/>
  <c r="K58" i="20"/>
  <c r="K57" i="20" s="1"/>
  <c r="O58" i="20"/>
  <c r="Q58" i="20"/>
  <c r="V58" i="20"/>
  <c r="V57" i="20" s="1"/>
  <c r="K60" i="20"/>
  <c r="V60" i="20"/>
  <c r="G61" i="20"/>
  <c r="M61" i="20" s="1"/>
  <c r="M60" i="20" s="1"/>
  <c r="I61" i="20"/>
  <c r="I60" i="20" s="1"/>
  <c r="K61" i="20"/>
  <c r="O61" i="20"/>
  <c r="O60" i="20" s="1"/>
  <c r="Q61" i="20"/>
  <c r="Q60" i="20" s="1"/>
  <c r="V61" i="20"/>
  <c r="G63" i="20"/>
  <c r="I63" i="20"/>
  <c r="O63" i="20"/>
  <c r="Q63" i="20"/>
  <c r="G64" i="20"/>
  <c r="I64" i="20"/>
  <c r="K64" i="20"/>
  <c r="K63" i="20" s="1"/>
  <c r="M64" i="20"/>
  <c r="M63" i="20" s="1"/>
  <c r="O64" i="20"/>
  <c r="Q64" i="20"/>
  <c r="V64" i="20"/>
  <c r="V63" i="20" s="1"/>
  <c r="G69" i="20"/>
  <c r="M69" i="20" s="1"/>
  <c r="I69" i="20"/>
  <c r="I68" i="20" s="1"/>
  <c r="K69" i="20"/>
  <c r="O69" i="20"/>
  <c r="O68" i="20" s="1"/>
  <c r="Q69" i="20"/>
  <c r="Q68" i="20" s="1"/>
  <c r="V69" i="20"/>
  <c r="G70" i="20"/>
  <c r="M70" i="20" s="1"/>
  <c r="I70" i="20"/>
  <c r="K70" i="20"/>
  <c r="K68" i="20" s="1"/>
  <c r="O70" i="20"/>
  <c r="Q70" i="20"/>
  <c r="V70" i="20"/>
  <c r="V68" i="20" s="1"/>
  <c r="G71" i="20"/>
  <c r="I71" i="20"/>
  <c r="K71" i="20"/>
  <c r="M71" i="20"/>
  <c r="O71" i="20"/>
  <c r="Q71" i="20"/>
  <c r="V71" i="20"/>
  <c r="G72" i="20"/>
  <c r="I72" i="20"/>
  <c r="K72" i="20"/>
  <c r="M72" i="20"/>
  <c r="O72" i="20"/>
  <c r="Q72" i="20"/>
  <c r="V72" i="20"/>
  <c r="G73" i="20"/>
  <c r="M73" i="20" s="1"/>
  <c r="I73" i="20"/>
  <c r="K73" i="20"/>
  <c r="O73" i="20"/>
  <c r="Q73" i="20"/>
  <c r="V73" i="20"/>
  <c r="G74" i="20"/>
  <c r="M74" i="20" s="1"/>
  <c r="I74" i="20"/>
  <c r="K74" i="20"/>
  <c r="O74" i="20"/>
  <c r="Q74" i="20"/>
  <c r="V74" i="20"/>
  <c r="G75" i="20"/>
  <c r="I75" i="20"/>
  <c r="K75" i="20"/>
  <c r="M75" i="20"/>
  <c r="O75" i="20"/>
  <c r="Q75" i="20"/>
  <c r="V75" i="20"/>
  <c r="AE77" i="20"/>
  <c r="G93" i="19"/>
  <c r="G9" i="19"/>
  <c r="I9" i="19"/>
  <c r="I8" i="19" s="1"/>
  <c r="K9" i="19"/>
  <c r="M9" i="19"/>
  <c r="O9" i="19"/>
  <c r="Q9" i="19"/>
  <c r="Q8" i="19" s="1"/>
  <c r="V9" i="19"/>
  <c r="G12" i="19"/>
  <c r="G8" i="19" s="1"/>
  <c r="I12" i="19"/>
  <c r="K12" i="19"/>
  <c r="K8" i="19" s="1"/>
  <c r="O12" i="19"/>
  <c r="O8" i="19" s="1"/>
  <c r="Q12" i="19"/>
  <c r="V12" i="19"/>
  <c r="V8" i="19" s="1"/>
  <c r="G15" i="19"/>
  <c r="I15" i="19"/>
  <c r="K15" i="19"/>
  <c r="M15" i="19"/>
  <c r="O15" i="19"/>
  <c r="Q15" i="19"/>
  <c r="V15" i="19"/>
  <c r="G17" i="19"/>
  <c r="O17" i="19"/>
  <c r="G18" i="19"/>
  <c r="I18" i="19"/>
  <c r="I17" i="19" s="1"/>
  <c r="K18" i="19"/>
  <c r="M18" i="19"/>
  <c r="O18" i="19"/>
  <c r="Q18" i="19"/>
  <c r="Q17" i="19" s="1"/>
  <c r="V18" i="19"/>
  <c r="G22" i="19"/>
  <c r="M22" i="19" s="1"/>
  <c r="I22" i="19"/>
  <c r="K22" i="19"/>
  <c r="K17" i="19" s="1"/>
  <c r="O22" i="19"/>
  <c r="Q22" i="19"/>
  <c r="V22" i="19"/>
  <c r="V17" i="19" s="1"/>
  <c r="G25" i="19"/>
  <c r="I25" i="19"/>
  <c r="K25" i="19"/>
  <c r="M25" i="19"/>
  <c r="O25" i="19"/>
  <c r="Q25" i="19"/>
  <c r="V25" i="19"/>
  <c r="G28" i="19"/>
  <c r="K28" i="19"/>
  <c r="O28" i="19"/>
  <c r="V28" i="19"/>
  <c r="G29" i="19"/>
  <c r="I29" i="19"/>
  <c r="I28" i="19" s="1"/>
  <c r="K29" i="19"/>
  <c r="M29" i="19"/>
  <c r="M28" i="19" s="1"/>
  <c r="O29" i="19"/>
  <c r="Q29" i="19"/>
  <c r="Q28" i="19" s="1"/>
  <c r="V29" i="19"/>
  <c r="G32" i="19"/>
  <c r="I32" i="19"/>
  <c r="I31" i="19" s="1"/>
  <c r="K32" i="19"/>
  <c r="M32" i="19"/>
  <c r="O32" i="19"/>
  <c r="Q32" i="19"/>
  <c r="Q31" i="19" s="1"/>
  <c r="V32" i="19"/>
  <c r="G36" i="19"/>
  <c r="G31" i="19" s="1"/>
  <c r="I36" i="19"/>
  <c r="K36" i="19"/>
  <c r="K31" i="19" s="1"/>
  <c r="O36" i="19"/>
  <c r="O31" i="19" s="1"/>
  <c r="Q36" i="19"/>
  <c r="V36" i="19"/>
  <c r="V31" i="19" s="1"/>
  <c r="G39" i="19"/>
  <c r="I39" i="19"/>
  <c r="K39" i="19"/>
  <c r="M39" i="19"/>
  <c r="O39" i="19"/>
  <c r="Q39" i="19"/>
  <c r="V39" i="19"/>
  <c r="G42" i="19"/>
  <c r="M42" i="19" s="1"/>
  <c r="I42" i="19"/>
  <c r="K42" i="19"/>
  <c r="O42" i="19"/>
  <c r="Q42" i="19"/>
  <c r="V42" i="19"/>
  <c r="G45" i="19"/>
  <c r="I45" i="19"/>
  <c r="K45" i="19"/>
  <c r="M45" i="19"/>
  <c r="O45" i="19"/>
  <c r="Q45" i="19"/>
  <c r="V45" i="19"/>
  <c r="G49" i="19"/>
  <c r="M49" i="19" s="1"/>
  <c r="I49" i="19"/>
  <c r="K49" i="19"/>
  <c r="O49" i="19"/>
  <c r="Q49" i="19"/>
  <c r="V49" i="19"/>
  <c r="G52" i="19"/>
  <c r="M52" i="19" s="1"/>
  <c r="I52" i="19"/>
  <c r="K52" i="19"/>
  <c r="K51" i="19" s="1"/>
  <c r="O52" i="19"/>
  <c r="O51" i="19" s="1"/>
  <c r="Q52" i="19"/>
  <c r="V52" i="19"/>
  <c r="V51" i="19" s="1"/>
  <c r="G56" i="19"/>
  <c r="I56" i="19"/>
  <c r="I51" i="19" s="1"/>
  <c r="K56" i="19"/>
  <c r="M56" i="19"/>
  <c r="O56" i="19"/>
  <c r="Q56" i="19"/>
  <c r="Q51" i="19" s="1"/>
  <c r="V56" i="19"/>
  <c r="G59" i="19"/>
  <c r="M59" i="19" s="1"/>
  <c r="I59" i="19"/>
  <c r="K59" i="19"/>
  <c r="O59" i="19"/>
  <c r="Q59" i="19"/>
  <c r="V59" i="19"/>
  <c r="G62" i="19"/>
  <c r="I62" i="19"/>
  <c r="K62" i="19"/>
  <c r="M62" i="19"/>
  <c r="O62" i="19"/>
  <c r="Q62" i="19"/>
  <c r="V62" i="19"/>
  <c r="G65" i="19"/>
  <c r="M65" i="19" s="1"/>
  <c r="I65" i="19"/>
  <c r="K65" i="19"/>
  <c r="O65" i="19"/>
  <c r="Q65" i="19"/>
  <c r="V65" i="19"/>
  <c r="G66" i="19"/>
  <c r="I66" i="19"/>
  <c r="K66" i="19"/>
  <c r="M66" i="19"/>
  <c r="O66" i="19"/>
  <c r="Q66" i="19"/>
  <c r="V66" i="19"/>
  <c r="G69" i="19"/>
  <c r="I69" i="19"/>
  <c r="I68" i="19" s="1"/>
  <c r="K69" i="19"/>
  <c r="M69" i="19"/>
  <c r="O69" i="19"/>
  <c r="Q69" i="19"/>
  <c r="Q68" i="19" s="1"/>
  <c r="V69" i="19"/>
  <c r="G73" i="19"/>
  <c r="M73" i="19" s="1"/>
  <c r="I73" i="19"/>
  <c r="K73" i="19"/>
  <c r="K68" i="19" s="1"/>
  <c r="O73" i="19"/>
  <c r="Q73" i="19"/>
  <c r="V73" i="19"/>
  <c r="V68" i="19" s="1"/>
  <c r="G75" i="19"/>
  <c r="I75" i="19"/>
  <c r="K75" i="19"/>
  <c r="M75" i="19"/>
  <c r="O75" i="19"/>
  <c r="Q75" i="19"/>
  <c r="V75" i="19"/>
  <c r="G77" i="19"/>
  <c r="G68" i="19" s="1"/>
  <c r="I77" i="19"/>
  <c r="K77" i="19"/>
  <c r="O77" i="19"/>
  <c r="O68" i="19" s="1"/>
  <c r="Q77" i="19"/>
  <c r="V77" i="19"/>
  <c r="I79" i="19"/>
  <c r="Q79" i="19"/>
  <c r="G80" i="19"/>
  <c r="M80" i="19" s="1"/>
  <c r="M79" i="19" s="1"/>
  <c r="I80" i="19"/>
  <c r="K80" i="19"/>
  <c r="K79" i="19" s="1"/>
  <c r="O80" i="19"/>
  <c r="O79" i="19" s="1"/>
  <c r="Q80" i="19"/>
  <c r="V80" i="19"/>
  <c r="V79" i="19" s="1"/>
  <c r="I81" i="19"/>
  <c r="Q81" i="19"/>
  <c r="G82" i="19"/>
  <c r="G81" i="19" s="1"/>
  <c r="I82" i="19"/>
  <c r="K82" i="19"/>
  <c r="K81" i="19" s="1"/>
  <c r="O82" i="19"/>
  <c r="O81" i="19" s="1"/>
  <c r="Q82" i="19"/>
  <c r="V82" i="19"/>
  <c r="V81" i="19" s="1"/>
  <c r="G85" i="19"/>
  <c r="M85" i="19" s="1"/>
  <c r="I85" i="19"/>
  <c r="K85" i="19"/>
  <c r="K84" i="19" s="1"/>
  <c r="O85" i="19"/>
  <c r="O84" i="19" s="1"/>
  <c r="Q85" i="19"/>
  <c r="V85" i="19"/>
  <c r="V84" i="19" s="1"/>
  <c r="G86" i="19"/>
  <c r="I86" i="19"/>
  <c r="K86" i="19"/>
  <c r="M86" i="19"/>
  <c r="O86" i="19"/>
  <c r="Q86" i="19"/>
  <c r="V86" i="19"/>
  <c r="G87" i="19"/>
  <c r="M87" i="19" s="1"/>
  <c r="I87" i="19"/>
  <c r="K87" i="19"/>
  <c r="O87" i="19"/>
  <c r="Q87" i="19"/>
  <c r="V87" i="19"/>
  <c r="G88" i="19"/>
  <c r="I88" i="19"/>
  <c r="I84" i="19" s="1"/>
  <c r="K88" i="19"/>
  <c r="M88" i="19"/>
  <c r="O88" i="19"/>
  <c r="Q88" i="19"/>
  <c r="Q84" i="19" s="1"/>
  <c r="V88" i="19"/>
  <c r="G89" i="19"/>
  <c r="M89" i="19" s="1"/>
  <c r="I89" i="19"/>
  <c r="K89" i="19"/>
  <c r="O89" i="19"/>
  <c r="Q89" i="19"/>
  <c r="V89" i="19"/>
  <c r="G90" i="19"/>
  <c r="I90" i="19"/>
  <c r="K90" i="19"/>
  <c r="M90" i="19"/>
  <c r="O90" i="19"/>
  <c r="Q90" i="19"/>
  <c r="V90" i="19"/>
  <c r="G91" i="19"/>
  <c r="M91" i="19" s="1"/>
  <c r="I91" i="19"/>
  <c r="K91" i="19"/>
  <c r="O91" i="19"/>
  <c r="Q91" i="19"/>
  <c r="V91" i="19"/>
  <c r="AE93" i="19"/>
  <c r="AF93" i="19"/>
  <c r="G141" i="18"/>
  <c r="BA76" i="18"/>
  <c r="BA49" i="18"/>
  <c r="BA44" i="18"/>
  <c r="BA39" i="18"/>
  <c r="G8" i="18"/>
  <c r="K8" i="18"/>
  <c r="O8" i="18"/>
  <c r="V8" i="18"/>
  <c r="G9" i="18"/>
  <c r="I9" i="18"/>
  <c r="I8" i="18" s="1"/>
  <c r="K9" i="18"/>
  <c r="M9" i="18"/>
  <c r="M8" i="18" s="1"/>
  <c r="O9" i="18"/>
  <c r="Q9" i="18"/>
  <c r="Q8" i="18" s="1"/>
  <c r="V9" i="18"/>
  <c r="G12" i="18"/>
  <c r="I12" i="18"/>
  <c r="I11" i="18" s="1"/>
  <c r="K12" i="18"/>
  <c r="M12" i="18"/>
  <c r="O12" i="18"/>
  <c r="Q12" i="18"/>
  <c r="Q11" i="18" s="1"/>
  <c r="V12" i="18"/>
  <c r="G16" i="18"/>
  <c r="M16" i="18" s="1"/>
  <c r="I16" i="18"/>
  <c r="K16" i="18"/>
  <c r="K11" i="18" s="1"/>
  <c r="O16" i="18"/>
  <c r="Q16" i="18"/>
  <c r="V16" i="18"/>
  <c r="V11" i="18" s="1"/>
  <c r="G18" i="18"/>
  <c r="I18" i="18"/>
  <c r="K18" i="18"/>
  <c r="M18" i="18"/>
  <c r="O18" i="18"/>
  <c r="Q18" i="18"/>
  <c r="V18" i="18"/>
  <c r="G21" i="18"/>
  <c r="M21" i="18" s="1"/>
  <c r="I21" i="18"/>
  <c r="K21" i="18"/>
  <c r="O21" i="18"/>
  <c r="O11" i="18" s="1"/>
  <c r="Q21" i="18"/>
  <c r="V21" i="18"/>
  <c r="G22" i="18"/>
  <c r="I22" i="18"/>
  <c r="K22" i="18"/>
  <c r="M22" i="18"/>
  <c r="O22" i="18"/>
  <c r="Q22" i="18"/>
  <c r="V22" i="18"/>
  <c r="G25" i="18"/>
  <c r="K25" i="18"/>
  <c r="O25" i="18"/>
  <c r="V25" i="18"/>
  <c r="G26" i="18"/>
  <c r="I26" i="18"/>
  <c r="I25" i="18" s="1"/>
  <c r="K26" i="18"/>
  <c r="M26" i="18"/>
  <c r="M25" i="18" s="1"/>
  <c r="O26" i="18"/>
  <c r="Q26" i="18"/>
  <c r="Q25" i="18" s="1"/>
  <c r="V26" i="18"/>
  <c r="G29" i="18"/>
  <c r="I29" i="18"/>
  <c r="I28" i="18" s="1"/>
  <c r="K29" i="18"/>
  <c r="M29" i="18"/>
  <c r="O29" i="18"/>
  <c r="Q29" i="18"/>
  <c r="Q28" i="18" s="1"/>
  <c r="V29" i="18"/>
  <c r="G32" i="18"/>
  <c r="M32" i="18" s="1"/>
  <c r="I32" i="18"/>
  <c r="K32" i="18"/>
  <c r="K28" i="18" s="1"/>
  <c r="O32" i="18"/>
  <c r="Q32" i="18"/>
  <c r="V32" i="18"/>
  <c r="V28" i="18" s="1"/>
  <c r="G36" i="18"/>
  <c r="I36" i="18"/>
  <c r="K36" i="18"/>
  <c r="M36" i="18"/>
  <c r="O36" i="18"/>
  <c r="Q36" i="18"/>
  <c r="V36" i="18"/>
  <c r="G41" i="18"/>
  <c r="M41" i="18" s="1"/>
  <c r="I41" i="18"/>
  <c r="K41" i="18"/>
  <c r="O41" i="18"/>
  <c r="O28" i="18" s="1"/>
  <c r="Q41" i="18"/>
  <c r="V41" i="18"/>
  <c r="G46" i="18"/>
  <c r="I46" i="18"/>
  <c r="K46" i="18"/>
  <c r="M46" i="18"/>
  <c r="O46" i="18"/>
  <c r="Q46" i="18"/>
  <c r="V46" i="18"/>
  <c r="G51" i="18"/>
  <c r="M51" i="18" s="1"/>
  <c r="I51" i="18"/>
  <c r="K51" i="18"/>
  <c r="O51" i="18"/>
  <c r="Q51" i="18"/>
  <c r="V51" i="18"/>
  <c r="G53" i="18"/>
  <c r="I53" i="18"/>
  <c r="K53" i="18"/>
  <c r="M53" i="18"/>
  <c r="O53" i="18"/>
  <c r="Q53" i="18"/>
  <c r="V53" i="18"/>
  <c r="G57" i="18"/>
  <c r="M57" i="18" s="1"/>
  <c r="I57" i="18"/>
  <c r="K57" i="18"/>
  <c r="O57" i="18"/>
  <c r="Q57" i="18"/>
  <c r="V57" i="18"/>
  <c r="G60" i="18"/>
  <c r="I60" i="18"/>
  <c r="K60" i="18"/>
  <c r="M60" i="18"/>
  <c r="O60" i="18"/>
  <c r="Q60" i="18"/>
  <c r="V60" i="18"/>
  <c r="G63" i="18"/>
  <c r="M63" i="18" s="1"/>
  <c r="I63" i="18"/>
  <c r="K63" i="18"/>
  <c r="O63" i="18"/>
  <c r="Q63" i="18"/>
  <c r="V63" i="18"/>
  <c r="G66" i="18"/>
  <c r="I66" i="18"/>
  <c r="K66" i="18"/>
  <c r="M66" i="18"/>
  <c r="O66" i="18"/>
  <c r="Q66" i="18"/>
  <c r="V66" i="18"/>
  <c r="G68" i="18"/>
  <c r="M68" i="18" s="1"/>
  <c r="I68" i="18"/>
  <c r="K68" i="18"/>
  <c r="O68" i="18"/>
  <c r="Q68" i="18"/>
  <c r="V68" i="18"/>
  <c r="G70" i="18"/>
  <c r="I70" i="18"/>
  <c r="K70" i="18"/>
  <c r="M70" i="18"/>
  <c r="O70" i="18"/>
  <c r="Q70" i="18"/>
  <c r="V70" i="18"/>
  <c r="G72" i="18"/>
  <c r="M72" i="18" s="1"/>
  <c r="I72" i="18"/>
  <c r="K72" i="18"/>
  <c r="O72" i="18"/>
  <c r="Q72" i="18"/>
  <c r="V72" i="18"/>
  <c r="G75" i="18"/>
  <c r="M75" i="18" s="1"/>
  <c r="M74" i="18" s="1"/>
  <c r="I75" i="18"/>
  <c r="K75" i="18"/>
  <c r="K74" i="18" s="1"/>
  <c r="O75" i="18"/>
  <c r="O74" i="18" s="1"/>
  <c r="Q75" i="18"/>
  <c r="V75" i="18"/>
  <c r="V74" i="18" s="1"/>
  <c r="G80" i="18"/>
  <c r="I80" i="18"/>
  <c r="I74" i="18" s="1"/>
  <c r="K80" i="18"/>
  <c r="M80" i="18"/>
  <c r="O80" i="18"/>
  <c r="Q80" i="18"/>
  <c r="Q74" i="18" s="1"/>
  <c r="V80" i="18"/>
  <c r="G84" i="18"/>
  <c r="M84" i="18" s="1"/>
  <c r="I84" i="18"/>
  <c r="K84" i="18"/>
  <c r="O84" i="18"/>
  <c r="Q84" i="18"/>
  <c r="V84" i="18"/>
  <c r="G89" i="18"/>
  <c r="I89" i="18"/>
  <c r="K89" i="18"/>
  <c r="M89" i="18"/>
  <c r="O89" i="18"/>
  <c r="Q89" i="18"/>
  <c r="V89" i="18"/>
  <c r="G94" i="18"/>
  <c r="M94" i="18" s="1"/>
  <c r="I94" i="18"/>
  <c r="K94" i="18"/>
  <c r="O94" i="18"/>
  <c r="Q94" i="18"/>
  <c r="V94" i="18"/>
  <c r="G98" i="18"/>
  <c r="I98" i="18"/>
  <c r="K98" i="18"/>
  <c r="M98" i="18"/>
  <c r="O98" i="18"/>
  <c r="Q98" i="18"/>
  <c r="V98" i="18"/>
  <c r="G101" i="18"/>
  <c r="I101" i="18"/>
  <c r="I100" i="18" s="1"/>
  <c r="K101" i="18"/>
  <c r="M101" i="18"/>
  <c r="O101" i="18"/>
  <c r="Q101" i="18"/>
  <c r="Q100" i="18" s="1"/>
  <c r="V101" i="18"/>
  <c r="G104" i="18"/>
  <c r="G100" i="18" s="1"/>
  <c r="I104" i="18"/>
  <c r="K104" i="18"/>
  <c r="O104" i="18"/>
  <c r="O100" i="18" s="1"/>
  <c r="Q104" i="18"/>
  <c r="V104" i="18"/>
  <c r="G107" i="18"/>
  <c r="I107" i="18"/>
  <c r="K107" i="18"/>
  <c r="M107" i="18"/>
  <c r="O107" i="18"/>
  <c r="Q107" i="18"/>
  <c r="V107" i="18"/>
  <c r="G111" i="18"/>
  <c r="M111" i="18" s="1"/>
  <c r="I111" i="18"/>
  <c r="K111" i="18"/>
  <c r="K100" i="18" s="1"/>
  <c r="O111" i="18"/>
  <c r="Q111" i="18"/>
  <c r="V111" i="18"/>
  <c r="V100" i="18" s="1"/>
  <c r="G114" i="18"/>
  <c r="M114" i="18" s="1"/>
  <c r="I114" i="18"/>
  <c r="K114" i="18"/>
  <c r="K113" i="18" s="1"/>
  <c r="O114" i="18"/>
  <c r="O113" i="18" s="1"/>
  <c r="Q114" i="18"/>
  <c r="V114" i="18"/>
  <c r="V113" i="18" s="1"/>
  <c r="G117" i="18"/>
  <c r="I117" i="18"/>
  <c r="I113" i="18" s="1"/>
  <c r="K117" i="18"/>
  <c r="M117" i="18"/>
  <c r="O117" i="18"/>
  <c r="Q117" i="18"/>
  <c r="Q113" i="18" s="1"/>
  <c r="V117" i="18"/>
  <c r="G119" i="18"/>
  <c r="M119" i="18" s="1"/>
  <c r="I119" i="18"/>
  <c r="K119" i="18"/>
  <c r="O119" i="18"/>
  <c r="Q119" i="18"/>
  <c r="V119" i="18"/>
  <c r="G122" i="18"/>
  <c r="I122" i="18"/>
  <c r="K122" i="18"/>
  <c r="M122" i="18"/>
  <c r="O122" i="18"/>
  <c r="Q122" i="18"/>
  <c r="V122" i="18"/>
  <c r="G124" i="18"/>
  <c r="K124" i="18"/>
  <c r="O124" i="18"/>
  <c r="V124" i="18"/>
  <c r="G125" i="18"/>
  <c r="I125" i="18"/>
  <c r="I124" i="18" s="1"/>
  <c r="K125" i="18"/>
  <c r="M125" i="18"/>
  <c r="M124" i="18" s="1"/>
  <c r="O125" i="18"/>
  <c r="Q125" i="18"/>
  <c r="Q124" i="18" s="1"/>
  <c r="V125" i="18"/>
  <c r="G126" i="18"/>
  <c r="K126" i="18"/>
  <c r="O126" i="18"/>
  <c r="V126" i="18"/>
  <c r="G127" i="18"/>
  <c r="I127" i="18"/>
  <c r="I126" i="18" s="1"/>
  <c r="K127" i="18"/>
  <c r="M127" i="18"/>
  <c r="M126" i="18" s="1"/>
  <c r="O127" i="18"/>
  <c r="Q127" i="18"/>
  <c r="Q126" i="18" s="1"/>
  <c r="V127" i="18"/>
  <c r="G130" i="18"/>
  <c r="I130" i="18"/>
  <c r="I129" i="18" s="1"/>
  <c r="K130" i="18"/>
  <c r="M130" i="18"/>
  <c r="O130" i="18"/>
  <c r="Q130" i="18"/>
  <c r="Q129" i="18" s="1"/>
  <c r="V130" i="18"/>
  <c r="G132" i="18"/>
  <c r="M132" i="18" s="1"/>
  <c r="I132" i="18"/>
  <c r="K132" i="18"/>
  <c r="K129" i="18" s="1"/>
  <c r="O132" i="18"/>
  <c r="Q132" i="18"/>
  <c r="V132" i="18"/>
  <c r="V129" i="18" s="1"/>
  <c r="G134" i="18"/>
  <c r="I134" i="18"/>
  <c r="K134" i="18"/>
  <c r="M134" i="18"/>
  <c r="O134" i="18"/>
  <c r="Q134" i="18"/>
  <c r="V134" i="18"/>
  <c r="G135" i="18"/>
  <c r="M135" i="18" s="1"/>
  <c r="I135" i="18"/>
  <c r="K135" i="18"/>
  <c r="O135" i="18"/>
  <c r="O129" i="18" s="1"/>
  <c r="Q135" i="18"/>
  <c r="V135" i="18"/>
  <c r="G136" i="18"/>
  <c r="I136" i="18"/>
  <c r="K136" i="18"/>
  <c r="M136" i="18"/>
  <c r="O136" i="18"/>
  <c r="Q136" i="18"/>
  <c r="V136" i="18"/>
  <c r="G137" i="18"/>
  <c r="M137" i="18" s="1"/>
  <c r="I137" i="18"/>
  <c r="K137" i="18"/>
  <c r="O137" i="18"/>
  <c r="Q137" i="18"/>
  <c r="V137" i="18"/>
  <c r="G138" i="18"/>
  <c r="I138" i="18"/>
  <c r="K138" i="18"/>
  <c r="M138" i="18"/>
  <c r="O138" i="18"/>
  <c r="Q138" i="18"/>
  <c r="V138" i="18"/>
  <c r="G139" i="18"/>
  <c r="M139" i="18" s="1"/>
  <c r="I139" i="18"/>
  <c r="K139" i="18"/>
  <c r="O139" i="18"/>
  <c r="Q139" i="18"/>
  <c r="V139" i="18"/>
  <c r="AE141" i="18"/>
  <c r="AF141" i="18"/>
  <c r="G178" i="17"/>
  <c r="BA106" i="17"/>
  <c r="BA47" i="17"/>
  <c r="BA42" i="17"/>
  <c r="BA37" i="17"/>
  <c r="BA10" i="17"/>
  <c r="G8" i="17"/>
  <c r="O8" i="17"/>
  <c r="G9" i="17"/>
  <c r="M9" i="17" s="1"/>
  <c r="M8" i="17" s="1"/>
  <c r="I9" i="17"/>
  <c r="I8" i="17" s="1"/>
  <c r="K9" i="17"/>
  <c r="K8" i="17" s="1"/>
  <c r="O9" i="17"/>
  <c r="Q9" i="17"/>
  <c r="Q8" i="17" s="1"/>
  <c r="V9" i="17"/>
  <c r="V8" i="17" s="1"/>
  <c r="K13" i="17"/>
  <c r="V13" i="17"/>
  <c r="G14" i="17"/>
  <c r="I14" i="17"/>
  <c r="I13" i="17" s="1"/>
  <c r="K14" i="17"/>
  <c r="M14" i="17"/>
  <c r="O14" i="17"/>
  <c r="Q14" i="17"/>
  <c r="Q13" i="17" s="1"/>
  <c r="V14" i="17"/>
  <c r="G18" i="17"/>
  <c r="M18" i="17" s="1"/>
  <c r="I18" i="17"/>
  <c r="K18" i="17"/>
  <c r="O18" i="17"/>
  <c r="O13" i="17" s="1"/>
  <c r="Q18" i="17"/>
  <c r="V18" i="17"/>
  <c r="G21" i="17"/>
  <c r="I21" i="17"/>
  <c r="K21" i="17"/>
  <c r="M21" i="17"/>
  <c r="O21" i="17"/>
  <c r="Q21" i="17"/>
  <c r="V21" i="17"/>
  <c r="G24" i="17"/>
  <c r="K24" i="17"/>
  <c r="O24" i="17"/>
  <c r="V24" i="17"/>
  <c r="G25" i="17"/>
  <c r="I25" i="17"/>
  <c r="I24" i="17" s="1"/>
  <c r="K25" i="17"/>
  <c r="M25" i="17"/>
  <c r="M24" i="17" s="1"/>
  <c r="O25" i="17"/>
  <c r="Q25" i="17"/>
  <c r="Q24" i="17" s="1"/>
  <c r="V25" i="17"/>
  <c r="G28" i="17"/>
  <c r="I28" i="17"/>
  <c r="I27" i="17" s="1"/>
  <c r="K28" i="17"/>
  <c r="M28" i="17"/>
  <c r="O28" i="17"/>
  <c r="Q28" i="17"/>
  <c r="Q27" i="17" s="1"/>
  <c r="V28" i="17"/>
  <c r="G31" i="17"/>
  <c r="M31" i="17" s="1"/>
  <c r="I31" i="17"/>
  <c r="K31" i="17"/>
  <c r="K27" i="17" s="1"/>
  <c r="O31" i="17"/>
  <c r="Q31" i="17"/>
  <c r="V31" i="17"/>
  <c r="V27" i="17" s="1"/>
  <c r="G34" i="17"/>
  <c r="I34" i="17"/>
  <c r="K34" i="17"/>
  <c r="M34" i="17"/>
  <c r="O34" i="17"/>
  <c r="Q34" i="17"/>
  <c r="V34" i="17"/>
  <c r="G39" i="17"/>
  <c r="M39" i="17" s="1"/>
  <c r="I39" i="17"/>
  <c r="K39" i="17"/>
  <c r="O39" i="17"/>
  <c r="O27" i="17" s="1"/>
  <c r="Q39" i="17"/>
  <c r="V39" i="17"/>
  <c r="G44" i="17"/>
  <c r="I44" i="17"/>
  <c r="K44" i="17"/>
  <c r="M44" i="17"/>
  <c r="O44" i="17"/>
  <c r="Q44" i="17"/>
  <c r="V44" i="17"/>
  <c r="G50" i="17"/>
  <c r="M50" i="17" s="1"/>
  <c r="I50" i="17"/>
  <c r="K50" i="17"/>
  <c r="O50" i="17"/>
  <c r="Q50" i="17"/>
  <c r="V50" i="17"/>
  <c r="G55" i="17"/>
  <c r="I55" i="17"/>
  <c r="K55" i="17"/>
  <c r="M55" i="17"/>
  <c r="O55" i="17"/>
  <c r="Q55" i="17"/>
  <c r="V55" i="17"/>
  <c r="G60" i="17"/>
  <c r="M60" i="17" s="1"/>
  <c r="I60" i="17"/>
  <c r="K60" i="17"/>
  <c r="O60" i="17"/>
  <c r="Q60" i="17"/>
  <c r="V60" i="17"/>
  <c r="G65" i="17"/>
  <c r="I65" i="17"/>
  <c r="K65" i="17"/>
  <c r="M65" i="17"/>
  <c r="O65" i="17"/>
  <c r="Q65" i="17"/>
  <c r="V65" i="17"/>
  <c r="G67" i="17"/>
  <c r="M67" i="17" s="1"/>
  <c r="I67" i="17"/>
  <c r="K67" i="17"/>
  <c r="O67" i="17"/>
  <c r="Q67" i="17"/>
  <c r="V67" i="17"/>
  <c r="G71" i="17"/>
  <c r="I71" i="17"/>
  <c r="K71" i="17"/>
  <c r="M71" i="17"/>
  <c r="O71" i="17"/>
  <c r="Q71" i="17"/>
  <c r="V71" i="17"/>
  <c r="G74" i="17"/>
  <c r="M74" i="17" s="1"/>
  <c r="I74" i="17"/>
  <c r="K74" i="17"/>
  <c r="O74" i="17"/>
  <c r="Q74" i="17"/>
  <c r="V74" i="17"/>
  <c r="G77" i="17"/>
  <c r="I77" i="17"/>
  <c r="K77" i="17"/>
  <c r="M77" i="17"/>
  <c r="O77" i="17"/>
  <c r="Q77" i="17"/>
  <c r="V77" i="17"/>
  <c r="G80" i="17"/>
  <c r="M80" i="17" s="1"/>
  <c r="I80" i="17"/>
  <c r="K80" i="17"/>
  <c r="O80" i="17"/>
  <c r="Q80" i="17"/>
  <c r="V80" i="17"/>
  <c r="G83" i="17"/>
  <c r="I83" i="17"/>
  <c r="K83" i="17"/>
  <c r="M83" i="17"/>
  <c r="O83" i="17"/>
  <c r="Q83" i="17"/>
  <c r="V83" i="17"/>
  <c r="G86" i="17"/>
  <c r="M86" i="17" s="1"/>
  <c r="I86" i="17"/>
  <c r="K86" i="17"/>
  <c r="O86" i="17"/>
  <c r="Q86" i="17"/>
  <c r="V86" i="17"/>
  <c r="G88" i="17"/>
  <c r="I88" i="17"/>
  <c r="K88" i="17"/>
  <c r="M88" i="17"/>
  <c r="O88" i="17"/>
  <c r="Q88" i="17"/>
  <c r="V88" i="17"/>
  <c r="G90" i="17"/>
  <c r="M90" i="17" s="1"/>
  <c r="I90" i="17"/>
  <c r="K90" i="17"/>
  <c r="O90" i="17"/>
  <c r="Q90" i="17"/>
  <c r="V90" i="17"/>
  <c r="G92" i="17"/>
  <c r="I92" i="17"/>
  <c r="K92" i="17"/>
  <c r="M92" i="17"/>
  <c r="O92" i="17"/>
  <c r="Q92" i="17"/>
  <c r="V92" i="17"/>
  <c r="G94" i="17"/>
  <c r="M94" i="17" s="1"/>
  <c r="I94" i="17"/>
  <c r="K94" i="17"/>
  <c r="O94" i="17"/>
  <c r="Q94" i="17"/>
  <c r="V94" i="17"/>
  <c r="G96" i="17"/>
  <c r="I96" i="17"/>
  <c r="K96" i="17"/>
  <c r="M96" i="17"/>
  <c r="O96" i="17"/>
  <c r="Q96" i="17"/>
  <c r="V96" i="17"/>
  <c r="G98" i="17"/>
  <c r="M98" i="17" s="1"/>
  <c r="I98" i="17"/>
  <c r="K98" i="17"/>
  <c r="O98" i="17"/>
  <c r="Q98" i="17"/>
  <c r="V98" i="17"/>
  <c r="G100" i="17"/>
  <c r="I100" i="17"/>
  <c r="K100" i="17"/>
  <c r="M100" i="17"/>
  <c r="O100" i="17"/>
  <c r="Q100" i="17"/>
  <c r="V100" i="17"/>
  <c r="G102" i="17"/>
  <c r="M102" i="17" s="1"/>
  <c r="I102" i="17"/>
  <c r="K102" i="17"/>
  <c r="O102" i="17"/>
  <c r="Q102" i="17"/>
  <c r="V102" i="17"/>
  <c r="G105" i="17"/>
  <c r="G104" i="17" s="1"/>
  <c r="I105" i="17"/>
  <c r="K105" i="17"/>
  <c r="K104" i="17" s="1"/>
  <c r="O105" i="17"/>
  <c r="O104" i="17" s="1"/>
  <c r="Q105" i="17"/>
  <c r="V105" i="17"/>
  <c r="V104" i="17" s="1"/>
  <c r="G110" i="17"/>
  <c r="I110" i="17"/>
  <c r="K110" i="17"/>
  <c r="M110" i="17"/>
  <c r="O110" i="17"/>
  <c r="Q110" i="17"/>
  <c r="V110" i="17"/>
  <c r="G114" i="17"/>
  <c r="M114" i="17" s="1"/>
  <c r="I114" i="17"/>
  <c r="K114" i="17"/>
  <c r="O114" i="17"/>
  <c r="Q114" i="17"/>
  <c r="V114" i="17"/>
  <c r="G119" i="17"/>
  <c r="I119" i="17"/>
  <c r="I104" i="17" s="1"/>
  <c r="K119" i="17"/>
  <c r="M119" i="17"/>
  <c r="O119" i="17"/>
  <c r="Q119" i="17"/>
  <c r="Q104" i="17" s="1"/>
  <c r="V119" i="17"/>
  <c r="G124" i="17"/>
  <c r="M124" i="17" s="1"/>
  <c r="I124" i="17"/>
  <c r="K124" i="17"/>
  <c r="O124" i="17"/>
  <c r="Q124" i="17"/>
  <c r="V124" i="17"/>
  <c r="G128" i="17"/>
  <c r="I128" i="17"/>
  <c r="K128" i="17"/>
  <c r="M128" i="17"/>
  <c r="O128" i="17"/>
  <c r="Q128" i="17"/>
  <c r="V128" i="17"/>
  <c r="G130" i="17"/>
  <c r="O130" i="17"/>
  <c r="G131" i="17"/>
  <c r="I131" i="17"/>
  <c r="I130" i="17" s="1"/>
  <c r="K131" i="17"/>
  <c r="M131" i="17"/>
  <c r="O131" i="17"/>
  <c r="Q131" i="17"/>
  <c r="Q130" i="17" s="1"/>
  <c r="V131" i="17"/>
  <c r="G134" i="17"/>
  <c r="M134" i="17" s="1"/>
  <c r="I134" i="17"/>
  <c r="K134" i="17"/>
  <c r="K130" i="17" s="1"/>
  <c r="O134" i="17"/>
  <c r="Q134" i="17"/>
  <c r="V134" i="17"/>
  <c r="V130" i="17" s="1"/>
  <c r="G137" i="17"/>
  <c r="M137" i="17" s="1"/>
  <c r="I137" i="17"/>
  <c r="K137" i="17"/>
  <c r="K136" i="17" s="1"/>
  <c r="O137" i="17"/>
  <c r="O136" i="17" s="1"/>
  <c r="Q137" i="17"/>
  <c r="V137" i="17"/>
  <c r="V136" i="17" s="1"/>
  <c r="G140" i="17"/>
  <c r="I140" i="17"/>
  <c r="I136" i="17" s="1"/>
  <c r="K140" i="17"/>
  <c r="M140" i="17"/>
  <c r="O140" i="17"/>
  <c r="Q140" i="17"/>
  <c r="Q136" i="17" s="1"/>
  <c r="V140" i="17"/>
  <c r="G142" i="17"/>
  <c r="M142" i="17" s="1"/>
  <c r="I142" i="17"/>
  <c r="K142" i="17"/>
  <c r="O142" i="17"/>
  <c r="Q142" i="17"/>
  <c r="V142" i="17"/>
  <c r="G145" i="17"/>
  <c r="I145" i="17"/>
  <c r="K145" i="17"/>
  <c r="M145" i="17"/>
  <c r="O145" i="17"/>
  <c r="Q145" i="17"/>
  <c r="V145" i="17"/>
  <c r="G148" i="17"/>
  <c r="I148" i="17"/>
  <c r="I147" i="17" s="1"/>
  <c r="K148" i="17"/>
  <c r="M148" i="17"/>
  <c r="M147" i="17" s="1"/>
  <c r="O148" i="17"/>
  <c r="Q148" i="17"/>
  <c r="Q147" i="17" s="1"/>
  <c r="V148" i="17"/>
  <c r="G150" i="17"/>
  <c r="M150" i="17" s="1"/>
  <c r="I150" i="17"/>
  <c r="K150" i="17"/>
  <c r="K147" i="17" s="1"/>
  <c r="O150" i="17"/>
  <c r="Q150" i="17"/>
  <c r="V150" i="17"/>
  <c r="V147" i="17" s="1"/>
  <c r="G154" i="17"/>
  <c r="I154" i="17"/>
  <c r="K154" i="17"/>
  <c r="M154" i="17"/>
  <c r="O154" i="17"/>
  <c r="Q154" i="17"/>
  <c r="V154" i="17"/>
  <c r="G158" i="17"/>
  <c r="M158" i="17" s="1"/>
  <c r="I158" i="17"/>
  <c r="K158" i="17"/>
  <c r="O158" i="17"/>
  <c r="O147" i="17" s="1"/>
  <c r="Q158" i="17"/>
  <c r="V158" i="17"/>
  <c r="G160" i="17"/>
  <c r="I160" i="17"/>
  <c r="K160" i="17"/>
  <c r="M160" i="17"/>
  <c r="O160" i="17"/>
  <c r="Q160" i="17"/>
  <c r="V160" i="17"/>
  <c r="G162" i="17"/>
  <c r="K162" i="17"/>
  <c r="O162" i="17"/>
  <c r="V162" i="17"/>
  <c r="G163" i="17"/>
  <c r="I163" i="17"/>
  <c r="I162" i="17" s="1"/>
  <c r="K163" i="17"/>
  <c r="M163" i="17"/>
  <c r="M162" i="17" s="1"/>
  <c r="O163" i="17"/>
  <c r="Q163" i="17"/>
  <c r="Q162" i="17" s="1"/>
  <c r="V163" i="17"/>
  <c r="G167" i="17"/>
  <c r="I167" i="17"/>
  <c r="I166" i="17" s="1"/>
  <c r="K167" i="17"/>
  <c r="M167" i="17"/>
  <c r="O167" i="17"/>
  <c r="Q167" i="17"/>
  <c r="Q166" i="17" s="1"/>
  <c r="V167" i="17"/>
  <c r="G169" i="17"/>
  <c r="M169" i="17" s="1"/>
  <c r="I169" i="17"/>
  <c r="K169" i="17"/>
  <c r="K166" i="17" s="1"/>
  <c r="O169" i="17"/>
  <c r="Q169" i="17"/>
  <c r="V169" i="17"/>
  <c r="V166" i="17" s="1"/>
  <c r="G171" i="17"/>
  <c r="I171" i="17"/>
  <c r="K171" i="17"/>
  <c r="M171" i="17"/>
  <c r="O171" i="17"/>
  <c r="Q171" i="17"/>
  <c r="V171" i="17"/>
  <c r="G172" i="17"/>
  <c r="M172" i="17" s="1"/>
  <c r="I172" i="17"/>
  <c r="K172" i="17"/>
  <c r="O172" i="17"/>
  <c r="O166" i="17" s="1"/>
  <c r="Q172" i="17"/>
  <c r="V172" i="17"/>
  <c r="G173" i="17"/>
  <c r="I173" i="17"/>
  <c r="K173" i="17"/>
  <c r="M173" i="17"/>
  <c r="O173" i="17"/>
  <c r="Q173" i="17"/>
  <c r="V173" i="17"/>
  <c r="G174" i="17"/>
  <c r="M174" i="17" s="1"/>
  <c r="I174" i="17"/>
  <c r="K174" i="17"/>
  <c r="O174" i="17"/>
  <c r="Q174" i="17"/>
  <c r="V174" i="17"/>
  <c r="G175" i="17"/>
  <c r="I175" i="17"/>
  <c r="K175" i="17"/>
  <c r="M175" i="17"/>
  <c r="O175" i="17"/>
  <c r="Q175" i="17"/>
  <c r="V175" i="17"/>
  <c r="G176" i="17"/>
  <c r="M176" i="17" s="1"/>
  <c r="I176" i="17"/>
  <c r="K176" i="17"/>
  <c r="O176" i="17"/>
  <c r="Q176" i="17"/>
  <c r="V176" i="17"/>
  <c r="AE178" i="17"/>
  <c r="AF178" i="17"/>
  <c r="G140" i="16"/>
  <c r="BA74" i="16"/>
  <c r="BA40" i="16"/>
  <c r="BA35" i="16"/>
  <c r="BA30" i="16"/>
  <c r="BA24" i="16"/>
  <c r="G8" i="16"/>
  <c r="O8" i="16"/>
  <c r="G9" i="16"/>
  <c r="M9" i="16" s="1"/>
  <c r="M8" i="16" s="1"/>
  <c r="I9" i="16"/>
  <c r="I8" i="16" s="1"/>
  <c r="K9" i="16"/>
  <c r="K8" i="16" s="1"/>
  <c r="O9" i="16"/>
  <c r="Q9" i="16"/>
  <c r="Q8" i="16" s="1"/>
  <c r="V9" i="16"/>
  <c r="V8" i="16" s="1"/>
  <c r="G13" i="16"/>
  <c r="I13" i="16"/>
  <c r="K13" i="16"/>
  <c r="M13" i="16"/>
  <c r="O13" i="16"/>
  <c r="Q13" i="16"/>
  <c r="V13" i="16"/>
  <c r="G16" i="16"/>
  <c r="I16" i="16"/>
  <c r="K16" i="16"/>
  <c r="M16" i="16"/>
  <c r="O16" i="16"/>
  <c r="Q16" i="16"/>
  <c r="V16" i="16"/>
  <c r="G20" i="16"/>
  <c r="M20" i="16" s="1"/>
  <c r="I20" i="16"/>
  <c r="I19" i="16" s="1"/>
  <c r="K20" i="16"/>
  <c r="K19" i="16" s="1"/>
  <c r="O20" i="16"/>
  <c r="Q20" i="16"/>
  <c r="Q19" i="16" s="1"/>
  <c r="V20" i="16"/>
  <c r="V19" i="16" s="1"/>
  <c r="G23" i="16"/>
  <c r="I23" i="16"/>
  <c r="K23" i="16"/>
  <c r="M23" i="16"/>
  <c r="O23" i="16"/>
  <c r="Q23" i="16"/>
  <c r="V23" i="16"/>
  <c r="G27" i="16"/>
  <c r="I27" i="16"/>
  <c r="K27" i="16"/>
  <c r="M27" i="16"/>
  <c r="O27" i="16"/>
  <c r="Q27" i="16"/>
  <c r="V27" i="16"/>
  <c r="G32" i="16"/>
  <c r="M32" i="16" s="1"/>
  <c r="I32" i="16"/>
  <c r="K32" i="16"/>
  <c r="O32" i="16"/>
  <c r="O19" i="16" s="1"/>
  <c r="Q32" i="16"/>
  <c r="V32" i="16"/>
  <c r="G37" i="16"/>
  <c r="M37" i="16" s="1"/>
  <c r="I37" i="16"/>
  <c r="K37" i="16"/>
  <c r="O37" i="16"/>
  <c r="Q37" i="16"/>
  <c r="V37" i="16"/>
  <c r="G42" i="16"/>
  <c r="I42" i="16"/>
  <c r="K42" i="16"/>
  <c r="M42" i="16"/>
  <c r="O42" i="16"/>
  <c r="Q42" i="16"/>
  <c r="V42" i="16"/>
  <c r="G44" i="16"/>
  <c r="I44" i="16"/>
  <c r="K44" i="16"/>
  <c r="M44" i="16"/>
  <c r="O44" i="16"/>
  <c r="Q44" i="16"/>
  <c r="V44" i="16"/>
  <c r="G48" i="16"/>
  <c r="M48" i="16" s="1"/>
  <c r="I48" i="16"/>
  <c r="K48" i="16"/>
  <c r="O48" i="16"/>
  <c r="Q48" i="16"/>
  <c r="V48" i="16"/>
  <c r="G51" i="16"/>
  <c r="M51" i="16" s="1"/>
  <c r="I51" i="16"/>
  <c r="K51" i="16"/>
  <c r="O51" i="16"/>
  <c r="Q51" i="16"/>
  <c r="V51" i="16"/>
  <c r="G54" i="16"/>
  <c r="I54" i="16"/>
  <c r="K54" i="16"/>
  <c r="M54" i="16"/>
  <c r="O54" i="16"/>
  <c r="Q54" i="16"/>
  <c r="V54" i="16"/>
  <c r="G57" i="16"/>
  <c r="I57" i="16"/>
  <c r="K57" i="16"/>
  <c r="M57" i="16"/>
  <c r="O57" i="16"/>
  <c r="Q57" i="16"/>
  <c r="V57" i="16"/>
  <c r="G60" i="16"/>
  <c r="M60" i="16" s="1"/>
  <c r="I60" i="16"/>
  <c r="K60" i="16"/>
  <c r="O60" i="16"/>
  <c r="Q60" i="16"/>
  <c r="V60" i="16"/>
  <c r="G62" i="16"/>
  <c r="M62" i="16" s="1"/>
  <c r="I62" i="16"/>
  <c r="K62" i="16"/>
  <c r="O62" i="16"/>
  <c r="Q62" i="16"/>
  <c r="V62" i="16"/>
  <c r="G64" i="16"/>
  <c r="I64" i="16"/>
  <c r="K64" i="16"/>
  <c r="M64" i="16"/>
  <c r="O64" i="16"/>
  <c r="Q64" i="16"/>
  <c r="V64" i="16"/>
  <c r="G66" i="16"/>
  <c r="I66" i="16"/>
  <c r="K66" i="16"/>
  <c r="M66" i="16"/>
  <c r="O66" i="16"/>
  <c r="Q66" i="16"/>
  <c r="V66" i="16"/>
  <c r="G68" i="16"/>
  <c r="M68" i="16" s="1"/>
  <c r="I68" i="16"/>
  <c r="K68" i="16"/>
  <c r="O68" i="16"/>
  <c r="Q68" i="16"/>
  <c r="V68" i="16"/>
  <c r="G70" i="16"/>
  <c r="M70" i="16" s="1"/>
  <c r="I70" i="16"/>
  <c r="K70" i="16"/>
  <c r="O70" i="16"/>
  <c r="Q70" i="16"/>
  <c r="V70" i="16"/>
  <c r="G73" i="16"/>
  <c r="G72" i="16" s="1"/>
  <c r="I73" i="16"/>
  <c r="I72" i="16" s="1"/>
  <c r="K73" i="16"/>
  <c r="M73" i="16"/>
  <c r="O73" i="16"/>
  <c r="O72" i="16" s="1"/>
  <c r="Q73" i="16"/>
  <c r="Q72" i="16" s="1"/>
  <c r="V73" i="16"/>
  <c r="G78" i="16"/>
  <c r="M78" i="16" s="1"/>
  <c r="I78" i="16"/>
  <c r="K78" i="16"/>
  <c r="O78" i="16"/>
  <c r="Q78" i="16"/>
  <c r="V78" i="16"/>
  <c r="G82" i="16"/>
  <c r="I82" i="16"/>
  <c r="K82" i="16"/>
  <c r="M82" i="16"/>
  <c r="O82" i="16"/>
  <c r="Q82" i="16"/>
  <c r="V82" i="16"/>
  <c r="G87" i="16"/>
  <c r="M87" i="16" s="1"/>
  <c r="I87" i="16"/>
  <c r="K87" i="16"/>
  <c r="K72" i="16" s="1"/>
  <c r="O87" i="16"/>
  <c r="Q87" i="16"/>
  <c r="V87" i="16"/>
  <c r="V72" i="16" s="1"/>
  <c r="G92" i="16"/>
  <c r="I92" i="16"/>
  <c r="K92" i="16"/>
  <c r="M92" i="16"/>
  <c r="O92" i="16"/>
  <c r="Q92" i="16"/>
  <c r="V92" i="16"/>
  <c r="G96" i="16"/>
  <c r="M96" i="16" s="1"/>
  <c r="I96" i="16"/>
  <c r="K96" i="16"/>
  <c r="O96" i="16"/>
  <c r="Q96" i="16"/>
  <c r="V96" i="16"/>
  <c r="I98" i="16"/>
  <c r="Q98" i="16"/>
  <c r="G99" i="16"/>
  <c r="G98" i="16" s="1"/>
  <c r="I99" i="16"/>
  <c r="K99" i="16"/>
  <c r="K98" i="16" s="1"/>
  <c r="O99" i="16"/>
  <c r="O98" i="16" s="1"/>
  <c r="Q99" i="16"/>
  <c r="V99" i="16"/>
  <c r="V98" i="16" s="1"/>
  <c r="G102" i="16"/>
  <c r="I102" i="16"/>
  <c r="K102" i="16"/>
  <c r="M102" i="16"/>
  <c r="O102" i="16"/>
  <c r="Q102" i="16"/>
  <c r="V102" i="16"/>
  <c r="G105" i="16"/>
  <c r="I105" i="16"/>
  <c r="I104" i="16" s="1"/>
  <c r="K105" i="16"/>
  <c r="M105" i="16"/>
  <c r="O105" i="16"/>
  <c r="Q105" i="16"/>
  <c r="Q104" i="16" s="1"/>
  <c r="V105" i="16"/>
  <c r="G108" i="16"/>
  <c r="M108" i="16" s="1"/>
  <c r="I108" i="16"/>
  <c r="K108" i="16"/>
  <c r="K104" i="16" s="1"/>
  <c r="O108" i="16"/>
  <c r="Q108" i="16"/>
  <c r="V108" i="16"/>
  <c r="V104" i="16" s="1"/>
  <c r="G111" i="16"/>
  <c r="I111" i="16"/>
  <c r="K111" i="16"/>
  <c r="M111" i="16"/>
  <c r="O111" i="16"/>
  <c r="Q111" i="16"/>
  <c r="V111" i="16"/>
  <c r="G114" i="16"/>
  <c r="M114" i="16" s="1"/>
  <c r="I114" i="16"/>
  <c r="K114" i="16"/>
  <c r="O114" i="16"/>
  <c r="O104" i="16" s="1"/>
  <c r="Q114" i="16"/>
  <c r="V114" i="16"/>
  <c r="I116" i="16"/>
  <c r="Q116" i="16"/>
  <c r="G117" i="16"/>
  <c r="M117" i="16" s="1"/>
  <c r="I117" i="16"/>
  <c r="K117" i="16"/>
  <c r="K116" i="16" s="1"/>
  <c r="O117" i="16"/>
  <c r="Q117" i="16"/>
  <c r="V117" i="16"/>
  <c r="V116" i="16" s="1"/>
  <c r="G121" i="16"/>
  <c r="I121" i="16"/>
  <c r="K121" i="16"/>
  <c r="M121" i="16"/>
  <c r="O121" i="16"/>
  <c r="Q121" i="16"/>
  <c r="V121" i="16"/>
  <c r="G122" i="16"/>
  <c r="G116" i="16" s="1"/>
  <c r="I122" i="16"/>
  <c r="K122" i="16"/>
  <c r="O122" i="16"/>
  <c r="O116" i="16" s="1"/>
  <c r="Q122" i="16"/>
  <c r="V122" i="16"/>
  <c r="G124" i="16"/>
  <c r="I124" i="16"/>
  <c r="O124" i="16"/>
  <c r="Q124" i="16"/>
  <c r="G125" i="16"/>
  <c r="M125" i="16" s="1"/>
  <c r="M124" i="16" s="1"/>
  <c r="I125" i="16"/>
  <c r="K125" i="16"/>
  <c r="K124" i="16" s="1"/>
  <c r="O125" i="16"/>
  <c r="Q125" i="16"/>
  <c r="V125" i="16"/>
  <c r="V124" i="16" s="1"/>
  <c r="G129" i="16"/>
  <c r="M129" i="16" s="1"/>
  <c r="I129" i="16"/>
  <c r="I128" i="16" s="1"/>
  <c r="K129" i="16"/>
  <c r="O129" i="16"/>
  <c r="O128" i="16" s="1"/>
  <c r="Q129" i="16"/>
  <c r="Q128" i="16" s="1"/>
  <c r="V129" i="16"/>
  <c r="G131" i="16"/>
  <c r="M131" i="16" s="1"/>
  <c r="I131" i="16"/>
  <c r="K131" i="16"/>
  <c r="K128" i="16" s="1"/>
  <c r="O131" i="16"/>
  <c r="Q131" i="16"/>
  <c r="V131" i="16"/>
  <c r="V128" i="16" s="1"/>
  <c r="G133" i="16"/>
  <c r="I133" i="16"/>
  <c r="K133" i="16"/>
  <c r="M133" i="16"/>
  <c r="O133" i="16"/>
  <c r="Q133" i="16"/>
  <c r="V133" i="16"/>
  <c r="G134" i="16"/>
  <c r="I134" i="16"/>
  <c r="K134" i="16"/>
  <c r="M134" i="16"/>
  <c r="O134" i="16"/>
  <c r="Q134" i="16"/>
  <c r="V134" i="16"/>
  <c r="G135" i="16"/>
  <c r="M135" i="16" s="1"/>
  <c r="I135" i="16"/>
  <c r="K135" i="16"/>
  <c r="O135" i="16"/>
  <c r="Q135" i="16"/>
  <c r="V135" i="16"/>
  <c r="G136" i="16"/>
  <c r="M136" i="16" s="1"/>
  <c r="I136" i="16"/>
  <c r="K136" i="16"/>
  <c r="O136" i="16"/>
  <c r="Q136" i="16"/>
  <c r="V136" i="16"/>
  <c r="G137" i="16"/>
  <c r="I137" i="16"/>
  <c r="K137" i="16"/>
  <c r="M137" i="16"/>
  <c r="O137" i="16"/>
  <c r="Q137" i="16"/>
  <c r="V137" i="16"/>
  <c r="G138" i="16"/>
  <c r="I138" i="16"/>
  <c r="K138" i="16"/>
  <c r="M138" i="16"/>
  <c r="O138" i="16"/>
  <c r="Q138" i="16"/>
  <c r="V138" i="16"/>
  <c r="AE140" i="16"/>
  <c r="AF140" i="16"/>
  <c r="G176" i="15"/>
  <c r="BA107" i="15"/>
  <c r="BA51" i="15"/>
  <c r="BA46" i="15"/>
  <c r="BA41" i="15"/>
  <c r="BA10" i="15"/>
  <c r="G8" i="15"/>
  <c r="O8" i="15"/>
  <c r="G9" i="15"/>
  <c r="M9" i="15" s="1"/>
  <c r="M8" i="15" s="1"/>
  <c r="I9" i="15"/>
  <c r="I8" i="15" s="1"/>
  <c r="K9" i="15"/>
  <c r="K8" i="15" s="1"/>
  <c r="O9" i="15"/>
  <c r="Q9" i="15"/>
  <c r="Q8" i="15" s="1"/>
  <c r="V9" i="15"/>
  <c r="V8" i="15" s="1"/>
  <c r="G14" i="15"/>
  <c r="I14" i="15"/>
  <c r="I13" i="15" s="1"/>
  <c r="K14" i="15"/>
  <c r="M14" i="15"/>
  <c r="O14" i="15"/>
  <c r="Q14" i="15"/>
  <c r="Q13" i="15" s="1"/>
  <c r="V14" i="15"/>
  <c r="G18" i="15"/>
  <c r="M18" i="15" s="1"/>
  <c r="I18" i="15"/>
  <c r="K18" i="15"/>
  <c r="K13" i="15" s="1"/>
  <c r="O18" i="15"/>
  <c r="O13" i="15" s="1"/>
  <c r="Q18" i="15"/>
  <c r="V18" i="15"/>
  <c r="G22" i="15"/>
  <c r="I22" i="15"/>
  <c r="K22" i="15"/>
  <c r="M22" i="15"/>
  <c r="O22" i="15"/>
  <c r="Q22" i="15"/>
  <c r="V22" i="15"/>
  <c r="G25" i="15"/>
  <c r="M25" i="15" s="1"/>
  <c r="I25" i="15"/>
  <c r="K25" i="15"/>
  <c r="O25" i="15"/>
  <c r="Q25" i="15"/>
  <c r="V25" i="15"/>
  <c r="V13" i="15" s="1"/>
  <c r="I28" i="15"/>
  <c r="Q28" i="15"/>
  <c r="G29" i="15"/>
  <c r="M29" i="15" s="1"/>
  <c r="M28" i="15" s="1"/>
  <c r="I29" i="15"/>
  <c r="K29" i="15"/>
  <c r="K28" i="15" s="1"/>
  <c r="O29" i="15"/>
  <c r="O28" i="15" s="1"/>
  <c r="Q29" i="15"/>
  <c r="V29" i="15"/>
  <c r="V28" i="15" s="1"/>
  <c r="G32" i="15"/>
  <c r="G31" i="15" s="1"/>
  <c r="I32" i="15"/>
  <c r="K32" i="15"/>
  <c r="K31" i="15" s="1"/>
  <c r="O32" i="15"/>
  <c r="O31" i="15" s="1"/>
  <c r="Q32" i="15"/>
  <c r="V32" i="15"/>
  <c r="V31" i="15" s="1"/>
  <c r="G35" i="15"/>
  <c r="I35" i="15"/>
  <c r="K35" i="15"/>
  <c r="M35" i="15"/>
  <c r="O35" i="15"/>
  <c r="Q35" i="15"/>
  <c r="V35" i="15"/>
  <c r="G38" i="15"/>
  <c r="M38" i="15" s="1"/>
  <c r="I38" i="15"/>
  <c r="K38" i="15"/>
  <c r="O38" i="15"/>
  <c r="Q38" i="15"/>
  <c r="V38" i="15"/>
  <c r="G43" i="15"/>
  <c r="I43" i="15"/>
  <c r="I31" i="15" s="1"/>
  <c r="K43" i="15"/>
  <c r="M43" i="15"/>
  <c r="O43" i="15"/>
  <c r="Q43" i="15"/>
  <c r="Q31" i="15" s="1"/>
  <c r="V43" i="15"/>
  <c r="G48" i="15"/>
  <c r="M48" i="15" s="1"/>
  <c r="I48" i="15"/>
  <c r="K48" i="15"/>
  <c r="O48" i="15"/>
  <c r="Q48" i="15"/>
  <c r="V48" i="15"/>
  <c r="G53" i="15"/>
  <c r="I53" i="15"/>
  <c r="K53" i="15"/>
  <c r="M53" i="15"/>
  <c r="O53" i="15"/>
  <c r="Q53" i="15"/>
  <c r="V53" i="15"/>
  <c r="G58" i="15"/>
  <c r="M58" i="15" s="1"/>
  <c r="I58" i="15"/>
  <c r="K58" i="15"/>
  <c r="O58" i="15"/>
  <c r="Q58" i="15"/>
  <c r="V58" i="15"/>
  <c r="G63" i="15"/>
  <c r="I63" i="15"/>
  <c r="K63" i="15"/>
  <c r="M63" i="15"/>
  <c r="O63" i="15"/>
  <c r="Q63" i="15"/>
  <c r="V63" i="15"/>
  <c r="G65" i="15"/>
  <c r="M65" i="15" s="1"/>
  <c r="I65" i="15"/>
  <c r="K65" i="15"/>
  <c r="O65" i="15"/>
  <c r="Q65" i="15"/>
  <c r="V65" i="15"/>
  <c r="G69" i="15"/>
  <c r="I69" i="15"/>
  <c r="K69" i="15"/>
  <c r="M69" i="15"/>
  <c r="O69" i="15"/>
  <c r="Q69" i="15"/>
  <c r="V69" i="15"/>
  <c r="G72" i="15"/>
  <c r="M72" i="15" s="1"/>
  <c r="I72" i="15"/>
  <c r="K72" i="15"/>
  <c r="O72" i="15"/>
  <c r="Q72" i="15"/>
  <c r="V72" i="15"/>
  <c r="G75" i="15"/>
  <c r="I75" i="15"/>
  <c r="K75" i="15"/>
  <c r="M75" i="15"/>
  <c r="O75" i="15"/>
  <c r="Q75" i="15"/>
  <c r="V75" i="15"/>
  <c r="G78" i="15"/>
  <c r="M78" i="15" s="1"/>
  <c r="I78" i="15"/>
  <c r="K78" i="15"/>
  <c r="O78" i="15"/>
  <c r="Q78" i="15"/>
  <c r="V78" i="15"/>
  <c r="G81" i="15"/>
  <c r="I81" i="15"/>
  <c r="K81" i="15"/>
  <c r="M81" i="15"/>
  <c r="O81" i="15"/>
  <c r="Q81" i="15"/>
  <c r="V81" i="15"/>
  <c r="G84" i="15"/>
  <c r="M84" i="15" s="1"/>
  <c r="I84" i="15"/>
  <c r="K84" i="15"/>
  <c r="O84" i="15"/>
  <c r="Q84" i="15"/>
  <c r="V84" i="15"/>
  <c r="G87" i="15"/>
  <c r="I87" i="15"/>
  <c r="K87" i="15"/>
  <c r="M87" i="15"/>
  <c r="O87" i="15"/>
  <c r="Q87" i="15"/>
  <c r="V87" i="15"/>
  <c r="G89" i="15"/>
  <c r="M89" i="15" s="1"/>
  <c r="I89" i="15"/>
  <c r="K89" i="15"/>
  <c r="O89" i="15"/>
  <c r="Q89" i="15"/>
  <c r="V89" i="15"/>
  <c r="G91" i="15"/>
  <c r="I91" i="15"/>
  <c r="K91" i="15"/>
  <c r="M91" i="15"/>
  <c r="O91" i="15"/>
  <c r="Q91" i="15"/>
  <c r="V91" i="15"/>
  <c r="G93" i="15"/>
  <c r="M93" i="15" s="1"/>
  <c r="I93" i="15"/>
  <c r="K93" i="15"/>
  <c r="O93" i="15"/>
  <c r="Q93" i="15"/>
  <c r="V93" i="15"/>
  <c r="G95" i="15"/>
  <c r="I95" i="15"/>
  <c r="K95" i="15"/>
  <c r="M95" i="15"/>
  <c r="O95" i="15"/>
  <c r="Q95" i="15"/>
  <c r="V95" i="15"/>
  <c r="G97" i="15"/>
  <c r="M97" i="15" s="1"/>
  <c r="I97" i="15"/>
  <c r="K97" i="15"/>
  <c r="O97" i="15"/>
  <c r="Q97" i="15"/>
  <c r="V97" i="15"/>
  <c r="G99" i="15"/>
  <c r="I99" i="15"/>
  <c r="K99" i="15"/>
  <c r="M99" i="15"/>
  <c r="O99" i="15"/>
  <c r="Q99" i="15"/>
  <c r="V99" i="15"/>
  <c r="G101" i="15"/>
  <c r="M101" i="15" s="1"/>
  <c r="I101" i="15"/>
  <c r="K101" i="15"/>
  <c r="O101" i="15"/>
  <c r="Q101" i="15"/>
  <c r="V101" i="15"/>
  <c r="G103" i="15"/>
  <c r="I103" i="15"/>
  <c r="K103" i="15"/>
  <c r="M103" i="15"/>
  <c r="O103" i="15"/>
  <c r="Q103" i="15"/>
  <c r="V103" i="15"/>
  <c r="G106" i="15"/>
  <c r="I106" i="15"/>
  <c r="I105" i="15" s="1"/>
  <c r="K106" i="15"/>
  <c r="M106" i="15"/>
  <c r="O106" i="15"/>
  <c r="Q106" i="15"/>
  <c r="Q105" i="15" s="1"/>
  <c r="V106" i="15"/>
  <c r="G111" i="15"/>
  <c r="M111" i="15" s="1"/>
  <c r="I111" i="15"/>
  <c r="K111" i="15"/>
  <c r="O111" i="15"/>
  <c r="O105" i="15" s="1"/>
  <c r="Q111" i="15"/>
  <c r="V111" i="15"/>
  <c r="V105" i="15" s="1"/>
  <c r="G115" i="15"/>
  <c r="I115" i="15"/>
  <c r="K115" i="15"/>
  <c r="M115" i="15"/>
  <c r="O115" i="15"/>
  <c r="Q115" i="15"/>
  <c r="V115" i="15"/>
  <c r="G120" i="15"/>
  <c r="M120" i="15" s="1"/>
  <c r="I120" i="15"/>
  <c r="K120" i="15"/>
  <c r="K105" i="15" s="1"/>
  <c r="O120" i="15"/>
  <c r="Q120" i="15"/>
  <c r="V120" i="15"/>
  <c r="G125" i="15"/>
  <c r="I125" i="15"/>
  <c r="K125" i="15"/>
  <c r="M125" i="15"/>
  <c r="O125" i="15"/>
  <c r="Q125" i="15"/>
  <c r="V125" i="15"/>
  <c r="G129" i="15"/>
  <c r="M129" i="15" s="1"/>
  <c r="I129" i="15"/>
  <c r="K129" i="15"/>
  <c r="O129" i="15"/>
  <c r="Q129" i="15"/>
  <c r="V129" i="15"/>
  <c r="G132" i="15"/>
  <c r="G131" i="15" s="1"/>
  <c r="I132" i="15"/>
  <c r="K132" i="15"/>
  <c r="K131" i="15" s="1"/>
  <c r="O132" i="15"/>
  <c r="O131" i="15" s="1"/>
  <c r="Q132" i="15"/>
  <c r="V132" i="15"/>
  <c r="V131" i="15" s="1"/>
  <c r="G135" i="15"/>
  <c r="I135" i="15"/>
  <c r="I131" i="15" s="1"/>
  <c r="K135" i="15"/>
  <c r="M135" i="15"/>
  <c r="O135" i="15"/>
  <c r="Q135" i="15"/>
  <c r="Q131" i="15" s="1"/>
  <c r="V135" i="15"/>
  <c r="G138" i="15"/>
  <c r="I138" i="15"/>
  <c r="I137" i="15" s="1"/>
  <c r="K138" i="15"/>
  <c r="M138" i="15"/>
  <c r="O138" i="15"/>
  <c r="Q138" i="15"/>
  <c r="Q137" i="15" s="1"/>
  <c r="V138" i="15"/>
  <c r="G142" i="15"/>
  <c r="M142" i="15" s="1"/>
  <c r="I142" i="15"/>
  <c r="K142" i="15"/>
  <c r="K137" i="15" s="1"/>
  <c r="O142" i="15"/>
  <c r="Q142" i="15"/>
  <c r="V142" i="15"/>
  <c r="V137" i="15" s="1"/>
  <c r="G145" i="15"/>
  <c r="I145" i="15"/>
  <c r="K145" i="15"/>
  <c r="M145" i="15"/>
  <c r="O145" i="15"/>
  <c r="Q145" i="15"/>
  <c r="V145" i="15"/>
  <c r="G148" i="15"/>
  <c r="M148" i="15" s="1"/>
  <c r="I148" i="15"/>
  <c r="K148" i="15"/>
  <c r="O148" i="15"/>
  <c r="O137" i="15" s="1"/>
  <c r="Q148" i="15"/>
  <c r="V148" i="15"/>
  <c r="G151" i="15"/>
  <c r="G150" i="15" s="1"/>
  <c r="I151" i="15"/>
  <c r="K151" i="15"/>
  <c r="K150" i="15" s="1"/>
  <c r="O151" i="15"/>
  <c r="O150" i="15" s="1"/>
  <c r="Q151" i="15"/>
  <c r="V151" i="15"/>
  <c r="V150" i="15" s="1"/>
  <c r="G153" i="15"/>
  <c r="I153" i="15"/>
  <c r="K153" i="15"/>
  <c r="M153" i="15"/>
  <c r="O153" i="15"/>
  <c r="Q153" i="15"/>
  <c r="V153" i="15"/>
  <c r="G157" i="15"/>
  <c r="M157" i="15" s="1"/>
  <c r="I157" i="15"/>
  <c r="K157" i="15"/>
  <c r="O157" i="15"/>
  <c r="Q157" i="15"/>
  <c r="V157" i="15"/>
  <c r="G158" i="15"/>
  <c r="I158" i="15"/>
  <c r="I150" i="15" s="1"/>
  <c r="K158" i="15"/>
  <c r="M158" i="15"/>
  <c r="O158" i="15"/>
  <c r="Q158" i="15"/>
  <c r="Q150" i="15" s="1"/>
  <c r="V158" i="15"/>
  <c r="G160" i="15"/>
  <c r="K160" i="15"/>
  <c r="O160" i="15"/>
  <c r="V160" i="15"/>
  <c r="G161" i="15"/>
  <c r="I161" i="15"/>
  <c r="I160" i="15" s="1"/>
  <c r="K161" i="15"/>
  <c r="M161" i="15"/>
  <c r="M160" i="15" s="1"/>
  <c r="O161" i="15"/>
  <c r="Q161" i="15"/>
  <c r="Q160" i="15" s="1"/>
  <c r="V161" i="15"/>
  <c r="G165" i="15"/>
  <c r="I165" i="15"/>
  <c r="I164" i="15" s="1"/>
  <c r="K165" i="15"/>
  <c r="M165" i="15"/>
  <c r="O165" i="15"/>
  <c r="Q165" i="15"/>
  <c r="Q164" i="15" s="1"/>
  <c r="V165" i="15"/>
  <c r="G167" i="15"/>
  <c r="M167" i="15" s="1"/>
  <c r="I167" i="15"/>
  <c r="K167" i="15"/>
  <c r="K164" i="15" s="1"/>
  <c r="O167" i="15"/>
  <c r="Q167" i="15"/>
  <c r="V167" i="15"/>
  <c r="V164" i="15" s="1"/>
  <c r="G169" i="15"/>
  <c r="I169" i="15"/>
  <c r="K169" i="15"/>
  <c r="M169" i="15"/>
  <c r="O169" i="15"/>
  <c r="Q169" i="15"/>
  <c r="V169" i="15"/>
  <c r="G170" i="15"/>
  <c r="M170" i="15" s="1"/>
  <c r="I170" i="15"/>
  <c r="K170" i="15"/>
  <c r="O170" i="15"/>
  <c r="O164" i="15" s="1"/>
  <c r="Q170" i="15"/>
  <c r="V170" i="15"/>
  <c r="G171" i="15"/>
  <c r="I171" i="15"/>
  <c r="K171" i="15"/>
  <c r="M171" i="15"/>
  <c r="O171" i="15"/>
  <c r="Q171" i="15"/>
  <c r="V171" i="15"/>
  <c r="G172" i="15"/>
  <c r="M172" i="15" s="1"/>
  <c r="I172" i="15"/>
  <c r="K172" i="15"/>
  <c r="O172" i="15"/>
  <c r="Q172" i="15"/>
  <c r="V172" i="15"/>
  <c r="G173" i="15"/>
  <c r="I173" i="15"/>
  <c r="K173" i="15"/>
  <c r="M173" i="15"/>
  <c r="O173" i="15"/>
  <c r="Q173" i="15"/>
  <c r="V173" i="15"/>
  <c r="G174" i="15"/>
  <c r="M174" i="15" s="1"/>
  <c r="I174" i="15"/>
  <c r="K174" i="15"/>
  <c r="O174" i="15"/>
  <c r="Q174" i="15"/>
  <c r="V174" i="15"/>
  <c r="AE176" i="15"/>
  <c r="AF176" i="15"/>
  <c r="G192" i="14"/>
  <c r="BA121" i="14"/>
  <c r="BA53" i="14"/>
  <c r="BA48" i="14"/>
  <c r="BA43" i="14"/>
  <c r="BA10" i="14"/>
  <c r="G8" i="14"/>
  <c r="O8" i="14"/>
  <c r="G9" i="14"/>
  <c r="M9" i="14" s="1"/>
  <c r="M8" i="14" s="1"/>
  <c r="I9" i="14"/>
  <c r="I8" i="14" s="1"/>
  <c r="K9" i="14"/>
  <c r="K8" i="14" s="1"/>
  <c r="O9" i="14"/>
  <c r="Q9" i="14"/>
  <c r="Q8" i="14" s="1"/>
  <c r="V9" i="14"/>
  <c r="V8" i="14" s="1"/>
  <c r="G14" i="14"/>
  <c r="M14" i="14" s="1"/>
  <c r="I14" i="14"/>
  <c r="I13" i="14" s="1"/>
  <c r="K14" i="14"/>
  <c r="O14" i="14"/>
  <c r="O13" i="14" s="1"/>
  <c r="Q14" i="14"/>
  <c r="Q13" i="14" s="1"/>
  <c r="V14" i="14"/>
  <c r="G18" i="14"/>
  <c r="M18" i="14" s="1"/>
  <c r="I18" i="14"/>
  <c r="K18" i="14"/>
  <c r="O18" i="14"/>
  <c r="Q18" i="14"/>
  <c r="V18" i="14"/>
  <c r="G22" i="14"/>
  <c r="I22" i="14"/>
  <c r="K22" i="14"/>
  <c r="K13" i="14" s="1"/>
  <c r="M22" i="14"/>
  <c r="O22" i="14"/>
  <c r="Q22" i="14"/>
  <c r="V22" i="14"/>
  <c r="V13" i="14" s="1"/>
  <c r="G25" i="14"/>
  <c r="I25" i="14"/>
  <c r="K25" i="14"/>
  <c r="M25" i="14"/>
  <c r="O25" i="14"/>
  <c r="Q25" i="14"/>
  <c r="V25" i="14"/>
  <c r="G28" i="14"/>
  <c r="O28" i="14"/>
  <c r="G29" i="14"/>
  <c r="M29" i="14" s="1"/>
  <c r="M28" i="14" s="1"/>
  <c r="I29" i="14"/>
  <c r="I28" i="14" s="1"/>
  <c r="K29" i="14"/>
  <c r="K28" i="14" s="1"/>
  <c r="O29" i="14"/>
  <c r="Q29" i="14"/>
  <c r="Q28" i="14" s="1"/>
  <c r="V29" i="14"/>
  <c r="V28" i="14" s="1"/>
  <c r="G32" i="14"/>
  <c r="G31" i="14" s="1"/>
  <c r="I32" i="14"/>
  <c r="K32" i="14"/>
  <c r="M32" i="14"/>
  <c r="O32" i="14"/>
  <c r="O31" i="14" s="1"/>
  <c r="Q32" i="14"/>
  <c r="V32" i="14"/>
  <c r="G36" i="14"/>
  <c r="M36" i="14" s="1"/>
  <c r="I36" i="14"/>
  <c r="K36" i="14"/>
  <c r="O36" i="14"/>
  <c r="Q36" i="14"/>
  <c r="V36" i="14"/>
  <c r="G40" i="14"/>
  <c r="M40" i="14" s="1"/>
  <c r="I40" i="14"/>
  <c r="I31" i="14" s="1"/>
  <c r="K40" i="14"/>
  <c r="O40" i="14"/>
  <c r="Q40" i="14"/>
  <c r="Q31" i="14" s="1"/>
  <c r="V40" i="14"/>
  <c r="G45" i="14"/>
  <c r="I45" i="14"/>
  <c r="K45" i="14"/>
  <c r="K31" i="14" s="1"/>
  <c r="M45" i="14"/>
  <c r="O45" i="14"/>
  <c r="Q45" i="14"/>
  <c r="V45" i="14"/>
  <c r="V31" i="14" s="1"/>
  <c r="G50" i="14"/>
  <c r="I50" i="14"/>
  <c r="K50" i="14"/>
  <c r="M50" i="14"/>
  <c r="O50" i="14"/>
  <c r="Q50" i="14"/>
  <c r="V50" i="14"/>
  <c r="G55" i="14"/>
  <c r="M55" i="14" s="1"/>
  <c r="I55" i="14"/>
  <c r="K55" i="14"/>
  <c r="O55" i="14"/>
  <c r="Q55" i="14"/>
  <c r="V55" i="14"/>
  <c r="G60" i="14"/>
  <c r="M60" i="14" s="1"/>
  <c r="I60" i="14"/>
  <c r="K60" i="14"/>
  <c r="O60" i="14"/>
  <c r="Q60" i="14"/>
  <c r="V60" i="14"/>
  <c r="G65" i="14"/>
  <c r="I65" i="14"/>
  <c r="K65" i="14"/>
  <c r="M65" i="14"/>
  <c r="O65" i="14"/>
  <c r="Q65" i="14"/>
  <c r="V65" i="14"/>
  <c r="G69" i="14"/>
  <c r="I69" i="14"/>
  <c r="K69" i="14"/>
  <c r="M69" i="14"/>
  <c r="O69" i="14"/>
  <c r="Q69" i="14"/>
  <c r="V69" i="14"/>
  <c r="G73" i="14"/>
  <c r="M73" i="14" s="1"/>
  <c r="I73" i="14"/>
  <c r="K73" i="14"/>
  <c r="O73" i="14"/>
  <c r="Q73" i="14"/>
  <c r="V73" i="14"/>
  <c r="G78" i="14"/>
  <c r="M78" i="14" s="1"/>
  <c r="I78" i="14"/>
  <c r="K78" i="14"/>
  <c r="O78" i="14"/>
  <c r="Q78" i="14"/>
  <c r="V78" i="14"/>
  <c r="G81" i="14"/>
  <c r="I81" i="14"/>
  <c r="K81" i="14"/>
  <c r="M81" i="14"/>
  <c r="O81" i="14"/>
  <c r="Q81" i="14"/>
  <c r="V81" i="14"/>
  <c r="G84" i="14"/>
  <c r="I84" i="14"/>
  <c r="K84" i="14"/>
  <c r="M84" i="14"/>
  <c r="O84" i="14"/>
  <c r="Q84" i="14"/>
  <c r="V84" i="14"/>
  <c r="G87" i="14"/>
  <c r="M87" i="14" s="1"/>
  <c r="I87" i="14"/>
  <c r="K87" i="14"/>
  <c r="O87" i="14"/>
  <c r="Q87" i="14"/>
  <c r="V87" i="14"/>
  <c r="G90" i="14"/>
  <c r="M90" i="14" s="1"/>
  <c r="I90" i="14"/>
  <c r="K90" i="14"/>
  <c r="O90" i="14"/>
  <c r="Q90" i="14"/>
  <c r="V90" i="14"/>
  <c r="G93" i="14"/>
  <c r="I93" i="14"/>
  <c r="K93" i="14"/>
  <c r="M93" i="14"/>
  <c r="O93" i="14"/>
  <c r="Q93" i="14"/>
  <c r="V93" i="14"/>
  <c r="G96" i="14"/>
  <c r="I96" i="14"/>
  <c r="K96" i="14"/>
  <c r="M96" i="14"/>
  <c r="O96" i="14"/>
  <c r="Q96" i="14"/>
  <c r="V96" i="14"/>
  <c r="G99" i="14"/>
  <c r="M99" i="14" s="1"/>
  <c r="I99" i="14"/>
  <c r="K99" i="14"/>
  <c r="O99" i="14"/>
  <c r="Q99" i="14"/>
  <c r="V99" i="14"/>
  <c r="G101" i="14"/>
  <c r="M101" i="14" s="1"/>
  <c r="I101" i="14"/>
  <c r="K101" i="14"/>
  <c r="O101" i="14"/>
  <c r="Q101" i="14"/>
  <c r="V101" i="14"/>
  <c r="G103" i="14"/>
  <c r="I103" i="14"/>
  <c r="K103" i="14"/>
  <c r="M103" i="14"/>
  <c r="O103" i="14"/>
  <c r="Q103" i="14"/>
  <c r="V103" i="14"/>
  <c r="G105" i="14"/>
  <c r="I105" i="14"/>
  <c r="K105" i="14"/>
  <c r="M105" i="14"/>
  <c r="O105" i="14"/>
  <c r="Q105" i="14"/>
  <c r="V105" i="14"/>
  <c r="G107" i="14"/>
  <c r="M107" i="14" s="1"/>
  <c r="I107" i="14"/>
  <c r="K107" i="14"/>
  <c r="O107" i="14"/>
  <c r="Q107" i="14"/>
  <c r="V107" i="14"/>
  <c r="G109" i="14"/>
  <c r="M109" i="14" s="1"/>
  <c r="I109" i="14"/>
  <c r="K109" i="14"/>
  <c r="O109" i="14"/>
  <c r="Q109" i="14"/>
  <c r="V109" i="14"/>
  <c r="G111" i="14"/>
  <c r="I111" i="14"/>
  <c r="K111" i="14"/>
  <c r="M111" i="14"/>
  <c r="O111" i="14"/>
  <c r="Q111" i="14"/>
  <c r="V111" i="14"/>
  <c r="G113" i="14"/>
  <c r="I113" i="14"/>
  <c r="K113" i="14"/>
  <c r="M113" i="14"/>
  <c r="O113" i="14"/>
  <c r="Q113" i="14"/>
  <c r="V113" i="14"/>
  <c r="G115" i="14"/>
  <c r="M115" i="14" s="1"/>
  <c r="I115" i="14"/>
  <c r="K115" i="14"/>
  <c r="O115" i="14"/>
  <c r="Q115" i="14"/>
  <c r="V115" i="14"/>
  <c r="G117" i="14"/>
  <c r="M117" i="14" s="1"/>
  <c r="I117" i="14"/>
  <c r="K117" i="14"/>
  <c r="O117" i="14"/>
  <c r="Q117" i="14"/>
  <c r="V117" i="14"/>
  <c r="G120" i="14"/>
  <c r="I120" i="14"/>
  <c r="K120" i="14"/>
  <c r="M120" i="14"/>
  <c r="O120" i="14"/>
  <c r="Q120" i="14"/>
  <c r="V120" i="14"/>
  <c r="G125" i="14"/>
  <c r="G119" i="14" s="1"/>
  <c r="I125" i="14"/>
  <c r="K125" i="14"/>
  <c r="O125" i="14"/>
  <c r="O119" i="14" s="1"/>
  <c r="Q125" i="14"/>
  <c r="V125" i="14"/>
  <c r="G129" i="14"/>
  <c r="M129" i="14" s="1"/>
  <c r="I129" i="14"/>
  <c r="I119" i="14" s="1"/>
  <c r="K129" i="14"/>
  <c r="O129" i="14"/>
  <c r="Q129" i="14"/>
  <c r="Q119" i="14" s="1"/>
  <c r="V129" i="14"/>
  <c r="G134" i="14"/>
  <c r="M134" i="14" s="1"/>
  <c r="I134" i="14"/>
  <c r="K134" i="14"/>
  <c r="K119" i="14" s="1"/>
  <c r="O134" i="14"/>
  <c r="Q134" i="14"/>
  <c r="V134" i="14"/>
  <c r="V119" i="14" s="1"/>
  <c r="G139" i="14"/>
  <c r="I139" i="14"/>
  <c r="K139" i="14"/>
  <c r="M139" i="14"/>
  <c r="O139" i="14"/>
  <c r="Q139" i="14"/>
  <c r="V139" i="14"/>
  <c r="G142" i="14"/>
  <c r="M142" i="14" s="1"/>
  <c r="I142" i="14"/>
  <c r="K142" i="14"/>
  <c r="O142" i="14"/>
  <c r="Q142" i="14"/>
  <c r="V142" i="14"/>
  <c r="G144" i="14"/>
  <c r="I144" i="14"/>
  <c r="O144" i="14"/>
  <c r="Q144" i="14"/>
  <c r="G145" i="14"/>
  <c r="M145" i="14" s="1"/>
  <c r="M144" i="14" s="1"/>
  <c r="I145" i="14"/>
  <c r="K145" i="14"/>
  <c r="K144" i="14" s="1"/>
  <c r="O145" i="14"/>
  <c r="Q145" i="14"/>
  <c r="V145" i="14"/>
  <c r="V144" i="14" s="1"/>
  <c r="G148" i="14"/>
  <c r="I148" i="14"/>
  <c r="K148" i="14"/>
  <c r="M148" i="14"/>
  <c r="O148" i="14"/>
  <c r="Q148" i="14"/>
  <c r="V148" i="14"/>
  <c r="G151" i="14"/>
  <c r="M151" i="14" s="1"/>
  <c r="I151" i="14"/>
  <c r="I150" i="14" s="1"/>
  <c r="K151" i="14"/>
  <c r="O151" i="14"/>
  <c r="Q151" i="14"/>
  <c r="Q150" i="14" s="1"/>
  <c r="V151" i="14"/>
  <c r="G155" i="14"/>
  <c r="M155" i="14" s="1"/>
  <c r="I155" i="14"/>
  <c r="K155" i="14"/>
  <c r="K150" i="14" s="1"/>
  <c r="O155" i="14"/>
  <c r="Q155" i="14"/>
  <c r="V155" i="14"/>
  <c r="V150" i="14" s="1"/>
  <c r="G158" i="14"/>
  <c r="I158" i="14"/>
  <c r="K158" i="14"/>
  <c r="M158" i="14"/>
  <c r="O158" i="14"/>
  <c r="Q158" i="14"/>
  <c r="V158" i="14"/>
  <c r="G161" i="14"/>
  <c r="M161" i="14" s="1"/>
  <c r="I161" i="14"/>
  <c r="K161" i="14"/>
  <c r="O161" i="14"/>
  <c r="O150" i="14" s="1"/>
  <c r="Q161" i="14"/>
  <c r="V161" i="14"/>
  <c r="G164" i="14"/>
  <c r="M164" i="14" s="1"/>
  <c r="I164" i="14"/>
  <c r="K164" i="14"/>
  <c r="K163" i="14" s="1"/>
  <c r="O164" i="14"/>
  <c r="Q164" i="14"/>
  <c r="V164" i="14"/>
  <c r="V163" i="14" s="1"/>
  <c r="G168" i="14"/>
  <c r="I168" i="14"/>
  <c r="K168" i="14"/>
  <c r="M168" i="14"/>
  <c r="O168" i="14"/>
  <c r="Q168" i="14"/>
  <c r="V168" i="14"/>
  <c r="G172" i="14"/>
  <c r="G163" i="14" s="1"/>
  <c r="I172" i="14"/>
  <c r="K172" i="14"/>
  <c r="O172" i="14"/>
  <c r="O163" i="14" s="1"/>
  <c r="Q172" i="14"/>
  <c r="V172" i="14"/>
  <c r="G174" i="14"/>
  <c r="M174" i="14" s="1"/>
  <c r="I174" i="14"/>
  <c r="I163" i="14" s="1"/>
  <c r="K174" i="14"/>
  <c r="O174" i="14"/>
  <c r="Q174" i="14"/>
  <c r="Q163" i="14" s="1"/>
  <c r="V174" i="14"/>
  <c r="G176" i="14"/>
  <c r="I176" i="14"/>
  <c r="K176" i="14"/>
  <c r="O176" i="14"/>
  <c r="Q176" i="14"/>
  <c r="V176" i="14"/>
  <c r="G177" i="14"/>
  <c r="I177" i="14"/>
  <c r="K177" i="14"/>
  <c r="M177" i="14"/>
  <c r="M176" i="14" s="1"/>
  <c r="O177" i="14"/>
  <c r="Q177" i="14"/>
  <c r="V177" i="14"/>
  <c r="G181" i="14"/>
  <c r="M181" i="14" s="1"/>
  <c r="I181" i="14"/>
  <c r="I180" i="14" s="1"/>
  <c r="K181" i="14"/>
  <c r="O181" i="14"/>
  <c r="Q181" i="14"/>
  <c r="Q180" i="14" s="1"/>
  <c r="V181" i="14"/>
  <c r="G183" i="14"/>
  <c r="M183" i="14" s="1"/>
  <c r="I183" i="14"/>
  <c r="K183" i="14"/>
  <c r="K180" i="14" s="1"/>
  <c r="O183" i="14"/>
  <c r="Q183" i="14"/>
  <c r="V183" i="14"/>
  <c r="V180" i="14" s="1"/>
  <c r="G185" i="14"/>
  <c r="I185" i="14"/>
  <c r="K185" i="14"/>
  <c r="M185" i="14"/>
  <c r="O185" i="14"/>
  <c r="Q185" i="14"/>
  <c r="V185" i="14"/>
  <c r="G186" i="14"/>
  <c r="M186" i="14" s="1"/>
  <c r="I186" i="14"/>
  <c r="K186" i="14"/>
  <c r="O186" i="14"/>
  <c r="O180" i="14" s="1"/>
  <c r="Q186" i="14"/>
  <c r="V186" i="14"/>
  <c r="G187" i="14"/>
  <c r="M187" i="14" s="1"/>
  <c r="I187" i="14"/>
  <c r="K187" i="14"/>
  <c r="O187" i="14"/>
  <c r="Q187" i="14"/>
  <c r="V187" i="14"/>
  <c r="G188" i="14"/>
  <c r="M188" i="14" s="1"/>
  <c r="I188" i="14"/>
  <c r="K188" i="14"/>
  <c r="O188" i="14"/>
  <c r="Q188" i="14"/>
  <c r="V188" i="14"/>
  <c r="G189" i="14"/>
  <c r="I189" i="14"/>
  <c r="K189" i="14"/>
  <c r="M189" i="14"/>
  <c r="O189" i="14"/>
  <c r="Q189" i="14"/>
  <c r="V189" i="14"/>
  <c r="G190" i="14"/>
  <c r="M190" i="14" s="1"/>
  <c r="I190" i="14"/>
  <c r="K190" i="14"/>
  <c r="O190" i="14"/>
  <c r="Q190" i="14"/>
  <c r="V190" i="14"/>
  <c r="AE192" i="14"/>
  <c r="AF192" i="14"/>
  <c r="G150" i="13"/>
  <c r="BA84" i="13"/>
  <c r="BA44" i="13"/>
  <c r="BA39" i="13"/>
  <c r="BA34" i="13"/>
  <c r="BA28" i="13"/>
  <c r="G9" i="13"/>
  <c r="I9" i="13"/>
  <c r="I8" i="13" s="1"/>
  <c r="K9" i="13"/>
  <c r="M9" i="13"/>
  <c r="O9" i="13"/>
  <c r="Q9" i="13"/>
  <c r="Q8" i="13" s="1"/>
  <c r="V9" i="13"/>
  <c r="G13" i="13"/>
  <c r="G8" i="13" s="1"/>
  <c r="I13" i="13"/>
  <c r="K13" i="13"/>
  <c r="O13" i="13"/>
  <c r="O8" i="13" s="1"/>
  <c r="Q13" i="13"/>
  <c r="V13" i="13"/>
  <c r="G17" i="13"/>
  <c r="I17" i="13"/>
  <c r="K17" i="13"/>
  <c r="M17" i="13"/>
  <c r="O17" i="13"/>
  <c r="Q17" i="13"/>
  <c r="V17" i="13"/>
  <c r="G20" i="13"/>
  <c r="M20" i="13" s="1"/>
  <c r="I20" i="13"/>
  <c r="K20" i="13"/>
  <c r="K8" i="13" s="1"/>
  <c r="O20" i="13"/>
  <c r="Q20" i="13"/>
  <c r="V20" i="13"/>
  <c r="V8" i="13" s="1"/>
  <c r="G24" i="13"/>
  <c r="G23" i="13" s="1"/>
  <c r="I24" i="13"/>
  <c r="K24" i="13"/>
  <c r="K23" i="13" s="1"/>
  <c r="O24" i="13"/>
  <c r="O23" i="13" s="1"/>
  <c r="Q24" i="13"/>
  <c r="V24" i="13"/>
  <c r="V23" i="13" s="1"/>
  <c r="G27" i="13"/>
  <c r="I27" i="13"/>
  <c r="I23" i="13" s="1"/>
  <c r="K27" i="13"/>
  <c r="M27" i="13"/>
  <c r="O27" i="13"/>
  <c r="Q27" i="13"/>
  <c r="Q23" i="13" s="1"/>
  <c r="V27" i="13"/>
  <c r="G31" i="13"/>
  <c r="M31" i="13" s="1"/>
  <c r="I31" i="13"/>
  <c r="K31" i="13"/>
  <c r="O31" i="13"/>
  <c r="Q31" i="13"/>
  <c r="V31" i="13"/>
  <c r="G36" i="13"/>
  <c r="I36" i="13"/>
  <c r="K36" i="13"/>
  <c r="M36" i="13"/>
  <c r="O36" i="13"/>
  <c r="Q36" i="13"/>
  <c r="V36" i="13"/>
  <c r="G41" i="13"/>
  <c r="M41" i="13" s="1"/>
  <c r="I41" i="13"/>
  <c r="K41" i="13"/>
  <c r="O41" i="13"/>
  <c r="Q41" i="13"/>
  <c r="V41" i="13"/>
  <c r="G46" i="13"/>
  <c r="I46" i="13"/>
  <c r="K46" i="13"/>
  <c r="M46" i="13"/>
  <c r="O46" i="13"/>
  <c r="Q46" i="13"/>
  <c r="V46" i="13"/>
  <c r="G51" i="13"/>
  <c r="M51" i="13" s="1"/>
  <c r="I51" i="13"/>
  <c r="K51" i="13"/>
  <c r="O51" i="13"/>
  <c r="Q51" i="13"/>
  <c r="V51" i="13"/>
  <c r="G56" i="13"/>
  <c r="I56" i="13"/>
  <c r="K56" i="13"/>
  <c r="M56" i="13"/>
  <c r="O56" i="13"/>
  <c r="Q56" i="13"/>
  <c r="V56" i="13"/>
  <c r="G58" i="13"/>
  <c r="M58" i="13" s="1"/>
  <c r="I58" i="13"/>
  <c r="K58" i="13"/>
  <c r="O58" i="13"/>
  <c r="Q58" i="13"/>
  <c r="V58" i="13"/>
  <c r="G63" i="13"/>
  <c r="I63" i="13"/>
  <c r="K63" i="13"/>
  <c r="M63" i="13"/>
  <c r="O63" i="13"/>
  <c r="Q63" i="13"/>
  <c r="V63" i="13"/>
  <c r="G65" i="13"/>
  <c r="M65" i="13" s="1"/>
  <c r="I65" i="13"/>
  <c r="K65" i="13"/>
  <c r="O65" i="13"/>
  <c r="Q65" i="13"/>
  <c r="V65" i="13"/>
  <c r="G68" i="13"/>
  <c r="I68" i="13"/>
  <c r="K68" i="13"/>
  <c r="M68" i="13"/>
  <c r="O68" i="13"/>
  <c r="Q68" i="13"/>
  <c r="V68" i="13"/>
  <c r="G71" i="13"/>
  <c r="M71" i="13" s="1"/>
  <c r="I71" i="13"/>
  <c r="K71" i="13"/>
  <c r="O71" i="13"/>
  <c r="Q71" i="13"/>
  <c r="V71" i="13"/>
  <c r="G74" i="13"/>
  <c r="I74" i="13"/>
  <c r="K74" i="13"/>
  <c r="M74" i="13"/>
  <c r="O74" i="13"/>
  <c r="Q74" i="13"/>
  <c r="V74" i="13"/>
  <c r="G77" i="13"/>
  <c r="M77" i="13" s="1"/>
  <c r="I77" i="13"/>
  <c r="K77" i="13"/>
  <c r="O77" i="13"/>
  <c r="Q77" i="13"/>
  <c r="V77" i="13"/>
  <c r="G80" i="13"/>
  <c r="I80" i="13"/>
  <c r="K80" i="13"/>
  <c r="M80" i="13"/>
  <c r="O80" i="13"/>
  <c r="Q80" i="13"/>
  <c r="V80" i="13"/>
  <c r="G82" i="13"/>
  <c r="G83" i="13"/>
  <c r="I83" i="13"/>
  <c r="I82" i="13" s="1"/>
  <c r="K83" i="13"/>
  <c r="M83" i="13"/>
  <c r="O83" i="13"/>
  <c r="Q83" i="13"/>
  <c r="Q82" i="13" s="1"/>
  <c r="V83" i="13"/>
  <c r="G88" i="13"/>
  <c r="M88" i="13" s="1"/>
  <c r="I88" i="13"/>
  <c r="K88" i="13"/>
  <c r="K82" i="13" s="1"/>
  <c r="O88" i="13"/>
  <c r="Q88" i="13"/>
  <c r="V88" i="13"/>
  <c r="V82" i="13" s="1"/>
  <c r="G92" i="13"/>
  <c r="I92" i="13"/>
  <c r="K92" i="13"/>
  <c r="M92" i="13"/>
  <c r="O92" i="13"/>
  <c r="Q92" i="13"/>
  <c r="V92" i="13"/>
  <c r="G97" i="13"/>
  <c r="AF150" i="13" s="1"/>
  <c r="I97" i="13"/>
  <c r="K97" i="13"/>
  <c r="O97" i="13"/>
  <c r="O82" i="13" s="1"/>
  <c r="Q97" i="13"/>
  <c r="V97" i="13"/>
  <c r="G102" i="13"/>
  <c r="I102" i="13"/>
  <c r="K102" i="13"/>
  <c r="M102" i="13"/>
  <c r="O102" i="13"/>
  <c r="Q102" i="13"/>
  <c r="V102" i="13"/>
  <c r="G105" i="13"/>
  <c r="M105" i="13" s="1"/>
  <c r="I105" i="13"/>
  <c r="K105" i="13"/>
  <c r="O105" i="13"/>
  <c r="Q105" i="13"/>
  <c r="V105" i="13"/>
  <c r="G108" i="13"/>
  <c r="G107" i="13" s="1"/>
  <c r="I108" i="13"/>
  <c r="K108" i="13"/>
  <c r="K107" i="13" s="1"/>
  <c r="O108" i="13"/>
  <c r="O107" i="13" s="1"/>
  <c r="Q108" i="13"/>
  <c r="V108" i="13"/>
  <c r="V107" i="13" s="1"/>
  <c r="G111" i="13"/>
  <c r="I111" i="13"/>
  <c r="I107" i="13" s="1"/>
  <c r="K111" i="13"/>
  <c r="M111" i="13"/>
  <c r="O111" i="13"/>
  <c r="Q111" i="13"/>
  <c r="Q107" i="13" s="1"/>
  <c r="V111" i="13"/>
  <c r="G114" i="13"/>
  <c r="I114" i="13"/>
  <c r="I113" i="13" s="1"/>
  <c r="K114" i="13"/>
  <c r="M114" i="13"/>
  <c r="O114" i="13"/>
  <c r="Q114" i="13"/>
  <c r="Q113" i="13" s="1"/>
  <c r="V114" i="13"/>
  <c r="G118" i="13"/>
  <c r="G113" i="13" s="1"/>
  <c r="I118" i="13"/>
  <c r="K118" i="13"/>
  <c r="O118" i="13"/>
  <c r="O113" i="13" s="1"/>
  <c r="Q118" i="13"/>
  <c r="V118" i="13"/>
  <c r="G119" i="13"/>
  <c r="I119" i="13"/>
  <c r="K119" i="13"/>
  <c r="M119" i="13"/>
  <c r="O119" i="13"/>
  <c r="Q119" i="13"/>
  <c r="V119" i="13"/>
  <c r="G122" i="13"/>
  <c r="M122" i="13" s="1"/>
  <c r="I122" i="13"/>
  <c r="K122" i="13"/>
  <c r="K113" i="13" s="1"/>
  <c r="O122" i="13"/>
  <c r="Q122" i="13"/>
  <c r="V122" i="13"/>
  <c r="V113" i="13" s="1"/>
  <c r="G125" i="13"/>
  <c r="G124" i="13" s="1"/>
  <c r="I125" i="13"/>
  <c r="K125" i="13"/>
  <c r="K124" i="13" s="1"/>
  <c r="O125" i="13"/>
  <c r="O124" i="13" s="1"/>
  <c r="Q125" i="13"/>
  <c r="V125" i="13"/>
  <c r="V124" i="13" s="1"/>
  <c r="G127" i="13"/>
  <c r="I127" i="13"/>
  <c r="I124" i="13" s="1"/>
  <c r="K127" i="13"/>
  <c r="M127" i="13"/>
  <c r="O127" i="13"/>
  <c r="Q127" i="13"/>
  <c r="Q124" i="13" s="1"/>
  <c r="V127" i="13"/>
  <c r="G131" i="13"/>
  <c r="M131" i="13" s="1"/>
  <c r="I131" i="13"/>
  <c r="K131" i="13"/>
  <c r="O131" i="13"/>
  <c r="Q131" i="13"/>
  <c r="V131" i="13"/>
  <c r="G132" i="13"/>
  <c r="I132" i="13"/>
  <c r="K132" i="13"/>
  <c r="M132" i="13"/>
  <c r="O132" i="13"/>
  <c r="Q132" i="13"/>
  <c r="V132" i="13"/>
  <c r="G134" i="13"/>
  <c r="K134" i="13"/>
  <c r="O134" i="13"/>
  <c r="V134" i="13"/>
  <c r="G135" i="13"/>
  <c r="I135" i="13"/>
  <c r="I134" i="13" s="1"/>
  <c r="K135" i="13"/>
  <c r="M135" i="13"/>
  <c r="M134" i="13" s="1"/>
  <c r="O135" i="13"/>
  <c r="Q135" i="13"/>
  <c r="Q134" i="13" s="1"/>
  <c r="V135" i="13"/>
  <c r="G139" i="13"/>
  <c r="I139" i="13"/>
  <c r="I138" i="13" s="1"/>
  <c r="K139" i="13"/>
  <c r="M139" i="13"/>
  <c r="O139" i="13"/>
  <c r="Q139" i="13"/>
  <c r="Q138" i="13" s="1"/>
  <c r="V139" i="13"/>
  <c r="G141" i="13"/>
  <c r="G138" i="13" s="1"/>
  <c r="I141" i="13"/>
  <c r="K141" i="13"/>
  <c r="O141" i="13"/>
  <c r="O138" i="13" s="1"/>
  <c r="Q141" i="13"/>
  <c r="V141" i="13"/>
  <c r="G143" i="13"/>
  <c r="I143" i="13"/>
  <c r="K143" i="13"/>
  <c r="M143" i="13"/>
  <c r="O143" i="13"/>
  <c r="Q143" i="13"/>
  <c r="V143" i="13"/>
  <c r="G144" i="13"/>
  <c r="M144" i="13" s="1"/>
  <c r="I144" i="13"/>
  <c r="K144" i="13"/>
  <c r="K138" i="13" s="1"/>
  <c r="O144" i="13"/>
  <c r="Q144" i="13"/>
  <c r="V144" i="13"/>
  <c r="V138" i="13" s="1"/>
  <c r="G145" i="13"/>
  <c r="I145" i="13"/>
  <c r="K145" i="13"/>
  <c r="M145" i="13"/>
  <c r="O145" i="13"/>
  <c r="Q145" i="13"/>
  <c r="V145" i="13"/>
  <c r="G146" i="13"/>
  <c r="M146" i="13" s="1"/>
  <c r="I146" i="13"/>
  <c r="K146" i="13"/>
  <c r="O146" i="13"/>
  <c r="Q146" i="13"/>
  <c r="V146" i="13"/>
  <c r="G147" i="13"/>
  <c r="I147" i="13"/>
  <c r="K147" i="13"/>
  <c r="M147" i="13"/>
  <c r="O147" i="13"/>
  <c r="Q147" i="13"/>
  <c r="V147" i="13"/>
  <c r="G148" i="13"/>
  <c r="M148" i="13" s="1"/>
  <c r="I148" i="13"/>
  <c r="K148" i="13"/>
  <c r="O148" i="13"/>
  <c r="Q148" i="13"/>
  <c r="V148" i="13"/>
  <c r="AE150" i="13"/>
  <c r="G19" i="12"/>
  <c r="BA10" i="12"/>
  <c r="G8" i="12"/>
  <c r="O8" i="12"/>
  <c r="G9" i="12"/>
  <c r="M9" i="12" s="1"/>
  <c r="M8" i="12" s="1"/>
  <c r="I9" i="12"/>
  <c r="I8" i="12" s="1"/>
  <c r="K9" i="12"/>
  <c r="K8" i="12" s="1"/>
  <c r="O9" i="12"/>
  <c r="Q9" i="12"/>
  <c r="Q8" i="12" s="1"/>
  <c r="V9" i="12"/>
  <c r="V8" i="12" s="1"/>
  <c r="G11" i="12"/>
  <c r="I11" i="12"/>
  <c r="K11" i="12"/>
  <c r="M11" i="12"/>
  <c r="O11" i="12"/>
  <c r="Q11" i="12"/>
  <c r="V11" i="12"/>
  <c r="G12" i="12"/>
  <c r="G13" i="12"/>
  <c r="M13" i="12" s="1"/>
  <c r="I13" i="12"/>
  <c r="I12" i="12" s="1"/>
  <c r="K13" i="12"/>
  <c r="K12" i="12" s="1"/>
  <c r="O13" i="12"/>
  <c r="Q13" i="12"/>
  <c r="Q12" i="12" s="1"/>
  <c r="V13" i="12"/>
  <c r="V12" i="12" s="1"/>
  <c r="G14" i="12"/>
  <c r="I14" i="12"/>
  <c r="K14" i="12"/>
  <c r="M14" i="12"/>
  <c r="O14" i="12"/>
  <c r="Q14" i="12"/>
  <c r="V14" i="12"/>
  <c r="G15" i="12"/>
  <c r="I15" i="12"/>
  <c r="K15" i="12"/>
  <c r="M15" i="12"/>
  <c r="O15" i="12"/>
  <c r="Q15" i="12"/>
  <c r="V15" i="12"/>
  <c r="G16" i="12"/>
  <c r="AF19" i="12" s="1"/>
  <c r="I16" i="12"/>
  <c r="K16" i="12"/>
  <c r="O16" i="12"/>
  <c r="O12" i="12" s="1"/>
  <c r="Q16" i="12"/>
  <c r="V16" i="12"/>
  <c r="G17" i="12"/>
  <c r="M17" i="12" s="1"/>
  <c r="I17" i="12"/>
  <c r="K17" i="12"/>
  <c r="O17" i="12"/>
  <c r="Q17" i="12"/>
  <c r="V17" i="12"/>
  <c r="AE19" i="12"/>
  <c r="I20" i="1"/>
  <c r="I19" i="1"/>
  <c r="I18" i="1"/>
  <c r="I17" i="1"/>
  <c r="I16" i="1"/>
  <c r="I83" i="1"/>
  <c r="J82" i="1" s="1"/>
  <c r="F61" i="1"/>
  <c r="G23" i="1" s="1"/>
  <c r="G61" i="1"/>
  <c r="G25" i="1" s="1"/>
  <c r="H61" i="1"/>
  <c r="I61" i="1"/>
  <c r="J60" i="1" s="1"/>
  <c r="I60" i="1"/>
  <c r="I59" i="1"/>
  <c r="I58" i="1"/>
  <c r="I57" i="1"/>
  <c r="I56" i="1"/>
  <c r="I55" i="1"/>
  <c r="I54" i="1"/>
  <c r="I53" i="1"/>
  <c r="I52" i="1"/>
  <c r="I51" i="1"/>
  <c r="I50" i="1"/>
  <c r="I48" i="1"/>
  <c r="I47" i="1"/>
  <c r="I46" i="1"/>
  <c r="I45" i="1"/>
  <c r="I44" i="1"/>
  <c r="I43" i="1"/>
  <c r="I42" i="1"/>
  <c r="I41" i="1"/>
  <c r="I39" i="1"/>
  <c r="J28" i="1"/>
  <c r="J26" i="1"/>
  <c r="G38" i="1"/>
  <c r="F38" i="1"/>
  <c r="J23" i="1"/>
  <c r="J24" i="1"/>
  <c r="J25" i="1"/>
  <c r="J27" i="1"/>
  <c r="E24" i="1"/>
  <c r="G24" i="1"/>
  <c r="E26" i="1"/>
  <c r="G26" i="1"/>
  <c r="J79" i="1" l="1"/>
  <c r="J73" i="1"/>
  <c r="J75" i="1"/>
  <c r="J71" i="1"/>
  <c r="J69" i="1"/>
  <c r="J77" i="1"/>
  <c r="A27" i="1"/>
  <c r="M45" i="28"/>
  <c r="M62" i="28"/>
  <c r="M58" i="28" s="1"/>
  <c r="G42" i="28"/>
  <c r="AF67" i="28"/>
  <c r="M12" i="28"/>
  <c r="M8" i="28" s="1"/>
  <c r="M111" i="27"/>
  <c r="M17" i="27"/>
  <c r="M40" i="27"/>
  <c r="AF120" i="27"/>
  <c r="M102" i="27"/>
  <c r="M95" i="27" s="1"/>
  <c r="M72" i="27"/>
  <c r="M60" i="27" s="1"/>
  <c r="M38" i="27"/>
  <c r="M37" i="27" s="1"/>
  <c r="M28" i="27"/>
  <c r="M95" i="26"/>
  <c r="M127" i="26"/>
  <c r="M19" i="26"/>
  <c r="M153" i="26"/>
  <c r="AF165" i="26"/>
  <c r="G139" i="26"/>
  <c r="G121" i="26"/>
  <c r="G95" i="26"/>
  <c r="G19" i="26"/>
  <c r="M136" i="25"/>
  <c r="M164" i="25"/>
  <c r="M104" i="25"/>
  <c r="M8" i="25"/>
  <c r="G104" i="25"/>
  <c r="G164" i="25"/>
  <c r="G136" i="25"/>
  <c r="G8" i="25"/>
  <c r="M157" i="25"/>
  <c r="M148" i="25" s="1"/>
  <c r="M30" i="25"/>
  <c r="M21" i="25" s="1"/>
  <c r="M18" i="24"/>
  <c r="M127" i="24"/>
  <c r="M107" i="24"/>
  <c r="G107" i="24"/>
  <c r="G127" i="24"/>
  <c r="G18" i="24"/>
  <c r="M85" i="24"/>
  <c r="M75" i="24" s="1"/>
  <c r="M80" i="23"/>
  <c r="M19" i="23"/>
  <c r="M136" i="23"/>
  <c r="M106" i="23"/>
  <c r="M112" i="23"/>
  <c r="G132" i="23"/>
  <c r="G124" i="23"/>
  <c r="G106" i="23"/>
  <c r="G80" i="23"/>
  <c r="G19" i="23"/>
  <c r="AF148" i="23"/>
  <c r="M19" i="22"/>
  <c r="M99" i="22"/>
  <c r="M161" i="22"/>
  <c r="M131" i="22"/>
  <c r="AF173" i="22"/>
  <c r="G161" i="22"/>
  <c r="G99" i="22"/>
  <c r="M144" i="22"/>
  <c r="M143" i="22" s="1"/>
  <c r="M126" i="22"/>
  <c r="M125" i="22" s="1"/>
  <c r="G131" i="22"/>
  <c r="G19" i="22"/>
  <c r="M99" i="21"/>
  <c r="M143" i="21"/>
  <c r="M8" i="21"/>
  <c r="M131" i="21"/>
  <c r="M169" i="21"/>
  <c r="M163" i="21" s="1"/>
  <c r="G99" i="21"/>
  <c r="G131" i="21"/>
  <c r="M30" i="21"/>
  <c r="M21" i="21" s="1"/>
  <c r="M8" i="20"/>
  <c r="M68" i="20"/>
  <c r="M47" i="20"/>
  <c r="AF77" i="20"/>
  <c r="G47" i="20"/>
  <c r="G68" i="20"/>
  <c r="G60" i="20"/>
  <c r="M51" i="20"/>
  <c r="M50" i="20" s="1"/>
  <c r="G8" i="20"/>
  <c r="M84" i="19"/>
  <c r="M17" i="19"/>
  <c r="M51" i="19"/>
  <c r="G84" i="19"/>
  <c r="M82" i="19"/>
  <c r="M81" i="19" s="1"/>
  <c r="G79" i="19"/>
  <c r="M77" i="19"/>
  <c r="M68" i="19" s="1"/>
  <c r="G51" i="19"/>
  <c r="M36" i="19"/>
  <c r="M31" i="19" s="1"/>
  <c r="M12" i="19"/>
  <c r="M8" i="19" s="1"/>
  <c r="M113" i="18"/>
  <c r="M129" i="18"/>
  <c r="M28" i="18"/>
  <c r="M11" i="18"/>
  <c r="G113" i="18"/>
  <c r="G74" i="18"/>
  <c r="G129" i="18"/>
  <c r="G28" i="18"/>
  <c r="G11" i="18"/>
  <c r="M104" i="18"/>
  <c r="M100" i="18" s="1"/>
  <c r="M130" i="17"/>
  <c r="M13" i="17"/>
  <c r="M27" i="17"/>
  <c r="M166" i="17"/>
  <c r="M136" i="17"/>
  <c r="G13" i="17"/>
  <c r="G136" i="17"/>
  <c r="M105" i="17"/>
  <c r="M104" i="17" s="1"/>
  <c r="G166" i="17"/>
  <c r="G147" i="17"/>
  <c r="G27" i="17"/>
  <c r="M19" i="16"/>
  <c r="M104" i="16"/>
  <c r="M128" i="16"/>
  <c r="M72" i="16"/>
  <c r="G128" i="16"/>
  <c r="M99" i="16"/>
  <c r="M98" i="16" s="1"/>
  <c r="G104" i="16"/>
  <c r="G19" i="16"/>
  <c r="M122" i="16"/>
  <c r="M116" i="16" s="1"/>
  <c r="M137" i="15"/>
  <c r="M105" i="15"/>
  <c r="M164" i="15"/>
  <c r="M13" i="15"/>
  <c r="G105" i="15"/>
  <c r="G13" i="15"/>
  <c r="M151" i="15"/>
  <c r="M150" i="15" s="1"/>
  <c r="M132" i="15"/>
  <c r="M131" i="15" s="1"/>
  <c r="M32" i="15"/>
  <c r="M31" i="15" s="1"/>
  <c r="G28" i="15"/>
  <c r="G164" i="15"/>
  <c r="G137" i="15"/>
  <c r="M31" i="14"/>
  <c r="M13" i="14"/>
  <c r="M150" i="14"/>
  <c r="M180" i="14"/>
  <c r="G13" i="14"/>
  <c r="G180" i="14"/>
  <c r="G150" i="14"/>
  <c r="M172" i="14"/>
  <c r="M163" i="14" s="1"/>
  <c r="M125" i="14"/>
  <c r="M119" i="14" s="1"/>
  <c r="M138" i="13"/>
  <c r="M82" i="13"/>
  <c r="M8" i="13"/>
  <c r="M141" i="13"/>
  <c r="M125" i="13"/>
  <c r="M124" i="13" s="1"/>
  <c r="M118" i="13"/>
  <c r="M113" i="13" s="1"/>
  <c r="M108" i="13"/>
  <c r="M107" i="13" s="1"/>
  <c r="M97" i="13"/>
  <c r="M24" i="13"/>
  <c r="M23" i="13" s="1"/>
  <c r="M13" i="13"/>
  <c r="M16" i="12"/>
  <c r="M12" i="12" s="1"/>
  <c r="I21" i="1"/>
  <c r="J81" i="1"/>
  <c r="J68" i="1"/>
  <c r="J70" i="1"/>
  <c r="J72" i="1"/>
  <c r="J74" i="1"/>
  <c r="J76" i="1"/>
  <c r="J78" i="1"/>
  <c r="J80" i="1"/>
  <c r="J43" i="1"/>
  <c r="J47" i="1"/>
  <c r="J51" i="1"/>
  <c r="J55" i="1"/>
  <c r="J59" i="1"/>
  <c r="J41" i="1"/>
  <c r="J45" i="1"/>
  <c r="J49" i="1"/>
  <c r="J53" i="1"/>
  <c r="J57" i="1"/>
  <c r="J39" i="1"/>
  <c r="J61" i="1" s="1"/>
  <c r="J42" i="1"/>
  <c r="J44" i="1"/>
  <c r="J46" i="1"/>
  <c r="J48" i="1"/>
  <c r="J50" i="1"/>
  <c r="J52" i="1"/>
  <c r="J54" i="1"/>
  <c r="J56" i="1"/>
  <c r="J58" i="1"/>
  <c r="G28" i="1" l="1"/>
  <c r="G27" i="1" s="1"/>
  <c r="G29" i="1" s="1"/>
  <c r="A28" i="1"/>
  <c r="J8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3D3D0CC6-C791-4E3A-9302-655BEDBAE93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7C415CE-206F-494E-AF3A-ED4E99A1E1B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3E735E69-315C-4544-B20E-6E3166B09AE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437BDF4-5689-4AC4-A469-8E6BE1A5F39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ECCB4AB9-3C80-4897-9475-40F7CEE3B7D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AB5796E-B4B9-4046-BA9D-02FEA1E8E81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D22DF8DB-8DAD-4B3E-A745-D4432E03F25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520E0DA-96FC-47BF-8D17-DC19A0B10CB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BB3F438D-40C8-4030-B07B-745788851C6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0A293EB-39BD-45CC-9A18-CD238D5E1C8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2A76B72F-9320-4DA0-BB59-4C1A22487ED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2AE74FF-E8EA-4919-985E-3011D3B1C18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37D69510-BFE7-47B9-A11B-DD4EBEA0E86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76C9791-1243-4F3D-A63A-15CECAF9399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FD9A83D1-44F5-460E-9725-F756986877A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6F03208-8088-442E-8D60-45C3E5460E3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8DB8B80D-8F23-4E7C-B11C-0008FFDFDEB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7B4F1F4-9D94-44FF-A9D5-43AB6876CD6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0025826B-8272-4372-B017-38016F0D88A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4924CFA-ECE3-4FDF-80F6-19CD2B20C32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CE58839E-B0B9-4BA8-98D7-8148A72DE9D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8A5273C-4F4D-4EE2-8BAD-8D2E12462C6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0DC67A93-7D40-4309-B733-5D897CFFA55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151C526-8B87-480D-A15D-B3FC37BF9D2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1FBFCB39-1EDF-4B78-9486-6706FF58C53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416761-7DBF-4E35-81FB-306885CA6D6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0E44B46B-8670-4280-90C7-11AA19697C2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AFB432B-EEFE-4977-A023-84DC288D6F2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3508404A-35D9-4D56-87A5-3F995433293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524A9FF-0172-4511-9AED-90A73DA96AE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9E60CDF8-7669-4C7B-BD67-44EB75C3478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B8C124D-1B5E-4741-86E6-35680A8E59C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jplesnik</author>
  </authors>
  <commentList>
    <comment ref="S6" authorId="0" shapeId="0" xr:uid="{9C76BECC-C4AE-4F0A-92C9-C53A361457B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43D795F-AAE9-4ED7-92E3-2250A946D9D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<sst xmlns="http://schemas.openxmlformats.org/spreadsheetml/2006/main" count="9703" uniqueCount="1006">
  <si>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</si>
  <si>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</si>
  <si>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</si>
  <si>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</si>
  <si>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</si>
  <si>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</si>
  <si>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</si>
  <si>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</si>
  <si>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</si>
  <si>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</si>
  <si>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</si>
  <si>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</si>
  <si>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</si>
  <si>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</si>
  <si>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</si>
  <si>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</si>
  <si>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</si>
  <si>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</si>
  <si>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</si>
  <si>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</si>
  <si>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</si>
  <si>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</si>
  <si>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</si>
  <si>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</si>
  <si>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</si>
  <si>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</si>
  <si>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</si>
  <si>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</si>
  <si>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</si>
  <si>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</si>
  <si>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</si>
  <si>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</si>
  <si>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</si>
  <si>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</si>
  <si>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</si>
  <si>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</si>
  <si>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</si>
  <si>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</si>
  <si>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</si>
  <si>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</si>
  <si>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</si>
  <si>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</si>
  <si>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</si>
  <si>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K21272016</t>
  </si>
  <si>
    <t>Stavební úpravy-rekonstrukce střešního pláště kulturního domu, Kopřivnice</t>
  </si>
  <si>
    <t>Stavba</t>
  </si>
  <si>
    <t>Stavební objekt</t>
  </si>
  <si>
    <t>D.0</t>
  </si>
  <si>
    <t>Vedleší rozpočtové náklady</t>
  </si>
  <si>
    <t>Vedlejší a ostatní náklady</t>
  </si>
  <si>
    <t>D.1</t>
  </si>
  <si>
    <t>KOZ I KD Kopřivnice II.ETAPA</t>
  </si>
  <si>
    <t>D.1.1</t>
  </si>
  <si>
    <t>KOZ I - střecha S1</t>
  </si>
  <si>
    <t>D.1.2</t>
  </si>
  <si>
    <t>KOZ I - střecha S2</t>
  </si>
  <si>
    <t>D.1.3</t>
  </si>
  <si>
    <t>KOZ I - střecha S3</t>
  </si>
  <si>
    <t>D.1.4</t>
  </si>
  <si>
    <t>KOZ I - střecha S4</t>
  </si>
  <si>
    <t>D.1.5</t>
  </si>
  <si>
    <t>KOZ I - střecha S5</t>
  </si>
  <si>
    <t>D.1.6</t>
  </si>
  <si>
    <t>KOZ I - střecha S13</t>
  </si>
  <si>
    <t>D.1.7</t>
  </si>
  <si>
    <t>KOZ I - střecha S14</t>
  </si>
  <si>
    <t>D.1.8</t>
  </si>
  <si>
    <t>KOZ I - zateplení stěny S15, S16, S17</t>
  </si>
  <si>
    <t>D.2</t>
  </si>
  <si>
    <t>KOZ II-A KD Kopřivnice II.ETAPA</t>
  </si>
  <si>
    <t>D.2.10</t>
  </si>
  <si>
    <t>KOZ II - střecha S6</t>
  </si>
  <si>
    <t>D.2.11</t>
  </si>
  <si>
    <t>KOZ II - střecha S7</t>
  </si>
  <si>
    <t>D.2.12</t>
  </si>
  <si>
    <t>KOZ II - střecha S8</t>
  </si>
  <si>
    <t>D.2.13</t>
  </si>
  <si>
    <t>KOZ II - střecha S9</t>
  </si>
  <si>
    <t>D.2.14</t>
  </si>
  <si>
    <t>KOZ II - střecha S10</t>
  </si>
  <si>
    <t>D.2.15</t>
  </si>
  <si>
    <t>KOZ II - střecha S11</t>
  </si>
  <si>
    <t>D.2.16</t>
  </si>
  <si>
    <t>KOZ II - střecha S14</t>
  </si>
  <si>
    <t>D.2.17</t>
  </si>
  <si>
    <t>KOZ II - zateplení stěny S15, S16</t>
  </si>
  <si>
    <t>Celkem za stavbu</t>
  </si>
  <si>
    <t>CZK</t>
  </si>
  <si>
    <t>Rekapitulace dílů</t>
  </si>
  <si>
    <t>Typ dílu</t>
  </si>
  <si>
    <t>62</t>
  </si>
  <si>
    <t>Úpravy povrchů vnější</t>
  </si>
  <si>
    <t>63</t>
  </si>
  <si>
    <t>Podlahy a podlahové konstrukce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</si>
  <si>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</si>
  <si>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</si>
  <si>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</si>
  <si>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</si>
  <si>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</si>
  <si>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</si>
  <si>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99</t>
  </si>
  <si>
    <t>Staveništní přesun hmot</t>
  </si>
  <si>
    <t>712</t>
  </si>
  <si>
    <t>Povlakové krytiny</t>
  </si>
  <si>
    <t>713</t>
  </si>
  <si>
    <t>Izolace tepelné</t>
  </si>
  <si>
    <t>764</t>
  </si>
  <si>
    <t>Konstrukce klempířské</t>
  </si>
  <si>
    <t>766</t>
  </si>
  <si>
    <t>Konstrukce truhlářské</t>
  </si>
  <si>
    <t>767</t>
  </si>
  <si>
    <t>Konstrukce zámečnické</t>
  </si>
  <si>
    <t>M21</t>
  </si>
  <si>
    <t>Elektromontáže</t>
  </si>
  <si>
    <t>D96</t>
  </si>
  <si>
    <t>Přesuny suti a vybouraných hmot</t>
  </si>
  <si>
    <t>PSU</t>
  </si>
  <si>
    <t>VN</t>
  </si>
  <si>
    <t>ON</t>
  </si>
  <si>
    <t>Položkový soupis prací a dodávek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</si>
  <si>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</si>
  <si>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</si>
  <si>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</si>
  <si>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</si>
  <si>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</si>
  <si>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</si>
  <si>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</si>
  <si>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</si>
  <si>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</si>
  <si>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</si>
  <si>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</si>
  <si>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</si>
  <si>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</si>
  <si>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</si>
  <si>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</si>
  <si>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</si>
  <si>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</si>
  <si>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</si>
  <si>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</si>
  <si>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</si>
  <si>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</si>
  <si>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</si>
  <si>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</si>
  <si>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</si>
  <si>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</si>
  <si>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</si>
  <si>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</si>
  <si>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VN 0001</t>
  </si>
  <si>
    <t>Zařízení staveniště</t>
  </si>
  <si>
    <t>Soubor</t>
  </si>
  <si>
    <t>Vlastní</t>
  </si>
  <si>
    <t>Indiv</t>
  </si>
  <si>
    <t>VRN</t>
  </si>
  <si>
    <t>POL99_8</t>
  </si>
  <si>
    <t>Zakrytí zatravněné přístupové plochy k výlezovému lešení rozměr 14x2m, lešení na střechu výšky cca 11,6m</t>
  </si>
  <si>
    <t>POP</t>
  </si>
  <si>
    <t>VN 0002</t>
  </si>
  <si>
    <t>Manipulační technika - výtah</t>
  </si>
  <si>
    <t>kpl</t>
  </si>
  <si>
    <t>Práce</t>
  </si>
  <si>
    <t>POL1_</t>
  </si>
  <si>
    <t>ON 1010</t>
  </si>
  <si>
    <t>Náklady se zřízením a udržování pojištění</t>
  </si>
  <si>
    <t>soubor</t>
  </si>
  <si>
    <t>ON 1020</t>
  </si>
  <si>
    <t>Náklady se zřízením a udržování finanční záruky za řádné provedení a dokončení díla</t>
  </si>
  <si>
    <t>ON 1030</t>
  </si>
  <si>
    <t>Náklady se zřízením a udržování finanční záruky po dobu běhu záruční doby</t>
  </si>
  <si>
    <t>ON 1040</t>
  </si>
  <si>
    <t>Opatření organizačního a stavebně technologického charakteru – ověření, zda objekt je hnízdištěm, rorýse obecného</t>
  </si>
  <si>
    <t>ON 1050</t>
  </si>
  <si>
    <t>Fotodokumentace při realizaci</t>
  </si>
  <si>
    <t>SUM</t>
  </si>
  <si>
    <t>END</t>
  </si>
  <si>
    <t>965081812R00</t>
  </si>
  <si>
    <t>Bourání podlah teracových nebo čedičových dlaždic, tloušťky do 30 mm, plochy do 1 m2</t>
  </si>
  <si>
    <t>m2</t>
  </si>
  <si>
    <t>801-3</t>
  </si>
  <si>
    <t>RTS 21/ II</t>
  </si>
  <si>
    <t>bez podkladního lože, s jakoukoliv výplní spár</t>
  </si>
  <si>
    <t>SPI</t>
  </si>
  <si>
    <t>viz.v.č. D.1.1-101</t>
  </si>
  <si>
    <t>S1 : 28*0,5*0,5*2</t>
  </si>
  <si>
    <t>VV</t>
  </si>
  <si>
    <t>712300841R00</t>
  </si>
  <si>
    <t>Odstranění povlakové krytiny a mechu na střechách plochých do 10° mechu s odškrabáním a urovnáním povrchu s očištěním_x000D_
 běžný stupěň znečištění</t>
  </si>
  <si>
    <t>800-711</t>
  </si>
  <si>
    <t xml:space="preserve">revize TZ : </t>
  </si>
  <si>
    <t>S1 : 668,0</t>
  </si>
  <si>
    <t>764430850R00</t>
  </si>
  <si>
    <t>Demontáž oplechování zdí a nadezdívek rš 600 mm</t>
  </si>
  <si>
    <t>m</t>
  </si>
  <si>
    <t>800-764</t>
  </si>
  <si>
    <t>S1 : 4,0+24,0+4,0+20,0+20,0+12,0</t>
  </si>
  <si>
    <t>650811117R00</t>
  </si>
  <si>
    <t>Demontáž vodiče svodového nad D 10 mm vč. podpěr</t>
  </si>
  <si>
    <t>S1 : 175,0</t>
  </si>
  <si>
    <t>712300951RT1</t>
  </si>
  <si>
    <t>Oprava povlakové krytiny střech plochých do 10° oprava boulí NAIP pásy přitavením</t>
  </si>
  <si>
    <t>příplatek za správkový kus,</t>
  </si>
  <si>
    <t>Odkaz na mn. položky pořadí 2 : 668,00000*0,3</t>
  </si>
  <si>
    <t>712373121RS1</t>
  </si>
  <si>
    <t xml:space="preserve">Povlakové krytiny střech do 10° termoplasty kotvené do profilovaného plechu nebo do bednění, 6 kotev/m2, pro tl. izolace do 160 mm, bez dodávky fólie,  </t>
  </si>
  <si>
    <t>viz.v.č. D.1.1-101včetně ukotvení k podkladu hmoždinkami, svaření všech spojů a překrytí kotev fólií.</t>
  </si>
  <si>
    <t>712378003R00</t>
  </si>
  <si>
    <t>Povlakové krytiny střech do 10° termoplasty Doplňkové konstrukce k povlakovým krytinám z fólií atiková okapnice, RŠ 250 mm, z pozinkovaného plechu s povrchovou úpravou PVC</t>
  </si>
  <si>
    <t/>
  </si>
  <si>
    <t xml:space="preserve"> včetně dodávek výrobků</t>
  </si>
  <si>
    <t>viz.v.č. D.1.1-101Úprava délky a připevnění okapnice natloukacími hmoždinkami včetně dodávky okapnice.</t>
  </si>
  <si>
    <t>712378006R00</t>
  </si>
  <si>
    <t>Povlakové krytiny střech do 10° termoplasty Doplňkové konstrukce k povlakovým krytinám z fólií rohová lišta vnější, RŠ 100 mm, z pozinkovaného plechu s povrchovou úpravou PVC</t>
  </si>
  <si>
    <t>viz.v.č. D.1.1-101Úprava délky a připevnění rohové lišty natloukacími hmoždinkami včetně dodávky lišty.</t>
  </si>
  <si>
    <t>Odkaz na mn. položky pořadí 7 : 84,00000</t>
  </si>
  <si>
    <t>712378007R00</t>
  </si>
  <si>
    <t>Povlakové krytiny střech do 10° termoplasty Doplňkové konstrukce k povlakovým krytinám z fólií rohová lišta vnitřní, RŠ 100 mm, z pozinkovaného plechu s povrchovou úpravou PVC</t>
  </si>
  <si>
    <t>712378008R00</t>
  </si>
  <si>
    <t>Povlakové krytiny střech do 10° termoplasty Doplňkové konstrukce k povlakovým krytinám z fólií pásek, RŠ 50 mm, z pozinkovaného plechu s povrchovou úpravou PVC</t>
  </si>
  <si>
    <t>viz.v.č. D.1.1-101Úprava délky a připevnění pásku natloukacími hmoždinkami včetně dodávky pásku.</t>
  </si>
  <si>
    <t>S1 : 4,0</t>
  </si>
  <si>
    <t>712378101RT1</t>
  </si>
  <si>
    <t>Povlakové krytiny střech do 10° termoplasty Doplňkové konstrukce k povlakovým krytinám z fólií odvětrání kanalizace, průměr 50 mm, s manžetou z fólie z měkčeného PVC</t>
  </si>
  <si>
    <t>kus</t>
  </si>
  <si>
    <t>viz.v.č. D.1.1-101Osazení a ukotvení komínku, přitavení těsnicí manžety</t>
  </si>
  <si>
    <t>S1 : 2</t>
  </si>
  <si>
    <t>712391172RT1</t>
  </si>
  <si>
    <t>Textílie na střechách do 10° ochranná, položení - bez dodávky textílie</t>
  </si>
  <si>
    <t>Odkaz na mn. položky pořadí 13 : 99,47500</t>
  </si>
  <si>
    <t>712861702RT1</t>
  </si>
  <si>
    <t>Samostatné vytažení izolačního povlaku pryžemi fóĺií připevněnou bodově, fólie ve specifikaci</t>
  </si>
  <si>
    <t>na konstrukce převyšující úroveň střechy,</t>
  </si>
  <si>
    <t>S1 : (19,0+19,0+10,5+24,0+3,6+2,5+2,5)*1,0</t>
  </si>
  <si>
    <t>(20,0+24,0+10,5+19,0)*0,25</t>
  </si>
  <si>
    <t>712378009R0P</t>
  </si>
  <si>
    <t>Montáž tvarovek z měkčeného PVC, dopňkové kce k povlakovým krytinám - jištění hydroizolace</t>
  </si>
  <si>
    <t>ks</t>
  </si>
  <si>
    <t>283221052</t>
  </si>
  <si>
    <t>Fólie mPVC střešní hydroizolační tl. 1,8 mm, plošná hmotnost 2,39 kg/m2, šedá</t>
  </si>
  <si>
    <t>Specifikace</t>
  </si>
  <si>
    <t>POL3_</t>
  </si>
  <si>
    <t>Odkaz na mn. položky pořadí 6 : 668,00000*1,2</t>
  </si>
  <si>
    <t>Odkaz na mn. položky pořadí 13 : 99,47500*1,25</t>
  </si>
  <si>
    <t>283483414R</t>
  </si>
  <si>
    <t>manžeta prostupová typ střešní; světlost 50 mm; h = 150 mm</t>
  </si>
  <si>
    <t>SPCM</t>
  </si>
  <si>
    <t>Odkaz na mn. položky pořadí 11 : 2,00000</t>
  </si>
  <si>
    <t>28348362R</t>
  </si>
  <si>
    <t>tvarovka vlnovec; mPVC</t>
  </si>
  <si>
    <t>Odkaz na mn. položky pořadí 14 : 40,00000</t>
  </si>
  <si>
    <t>62852254R</t>
  </si>
  <si>
    <t>pás izolační z modifikovaného asfaltu natavitelný; nosná vložka polyesterové rouno; horní strana jemný minerální posyp; spodní strana PE fólie; tl. 4,0 mm</t>
  </si>
  <si>
    <t>Odkaz na mn. položky pořadí 5 : 200,40000*1,15</t>
  </si>
  <si>
    <t>69366198R</t>
  </si>
  <si>
    <t>geotextilie PP; funkce separační, ochranná, výztužná, filtrační; plošná hmotnost 300 g/m2; zpevněná oboustranně</t>
  </si>
  <si>
    <t>Odkaz na mn. položky pořadí 12 : 99,47500*1,25</t>
  </si>
  <si>
    <t>998712203R00</t>
  </si>
  <si>
    <t>Přesun hmot pro povlakové krytiny v objektech výšky přes 12 do 24 m</t>
  </si>
  <si>
    <t>Přesun hmot</t>
  </si>
  <si>
    <t>POL7_</t>
  </si>
  <si>
    <t>50 m vodorovně</t>
  </si>
  <si>
    <t>713131131RT2</t>
  </si>
  <si>
    <t>Montáž tepelné izolace stěn lepením</t>
  </si>
  <si>
    <t>800-713</t>
  </si>
  <si>
    <t>viz.v.č. D.1.1-101Očištění povrchu stěny od prachu, nařezání izolačních desek na požadovaný rozměr, nanesení lepicího tmelu, osazení desek.</t>
  </si>
  <si>
    <t xml:space="preserve">S1 : </t>
  </si>
  <si>
    <t>atika svisle : (4,0+24,0+4,0+20,0+20,0+12,0)*1,0</t>
  </si>
  <si>
    <t>atika vodorovně : 84,0*0,5</t>
  </si>
  <si>
    <t>713141322R00</t>
  </si>
  <si>
    <t>Montáž tepelné izolace plochých střech dvouvrstvé, tloušťky do 160 mm na kotvy</t>
  </si>
  <si>
    <t>23170120R</t>
  </si>
  <si>
    <t>pěna PU; montážní, výplňová, izolační; tepelná odolnost -40 až 90 °C; přetíratelná; 0,75 l</t>
  </si>
  <si>
    <t>viz.v.č. D.1.1-101vyplnění spár</t>
  </si>
  <si>
    <t>střecha : 48</t>
  </si>
  <si>
    <t>atika : 48</t>
  </si>
  <si>
    <t>283754601R</t>
  </si>
  <si>
    <t>deska izolační tepelně izol.; extrudovaný polystyren; povrch strukturovaný; rovná hrana; součinitel tepelné vodivosti 0,035 W/mK; obj. hmotnost 35,00 kg/m3</t>
  </si>
  <si>
    <t>m3</t>
  </si>
  <si>
    <t>atika svisle : (4,0+24,0+4,0+20,0+20,0+12,0)*1,0*0,05*1,05</t>
  </si>
  <si>
    <t>atika vodorovně : 84,0*0,5*0,05*1,05</t>
  </si>
  <si>
    <t>63151500R</t>
  </si>
  <si>
    <t>deska izolační střešní; minerální vlákno; tl. 80,0 mm; součinitel tepelné vodivosti 0,039 W/mK; R = 2,050 m2K/W; obj. hmotnost 175,00 kg/m3; hydrofobizováno</t>
  </si>
  <si>
    <t>S2 : 668,0*2*1,1</t>
  </si>
  <si>
    <t>998713203R00</t>
  </si>
  <si>
    <t>Přesun hmot pro izolace tepelné v objektech výšky do 24 m</t>
  </si>
  <si>
    <t>764813120R00</t>
  </si>
  <si>
    <t>Lemování zdí, z lakovaného pozinkovaného plechu, rš 200 mm, dodávka a montáž</t>
  </si>
  <si>
    <t>viz.v.č. D.1.1-101včetně krycí lišty u atik</t>
  </si>
  <si>
    <t>S1 : 4,0+24,0+12,0+20,0+12,0+24,0+12,0</t>
  </si>
  <si>
    <t>998764203R00</t>
  </si>
  <si>
    <t>Přesun hmot pro konstrukce klempířské v objektech výšky do 24 m</t>
  </si>
  <si>
    <t>766414141R00</t>
  </si>
  <si>
    <t>Montáž obložení stěn, sloupů a pilířů o ploše do 5 m2, panely obkladovými, z aglomerovaných desek, velikosti do 0,6 m2</t>
  </si>
  <si>
    <t>800-766</t>
  </si>
  <si>
    <t>viz.v.č. D.1.1-101Včetně našroubování soklu.</t>
  </si>
  <si>
    <t>atika vodorovně : (4,0+24,0+4,0+20,0+20,0+12,0)*0,5</t>
  </si>
  <si>
    <t>76641000</t>
  </si>
  <si>
    <t>Spojovací a ochranné prostředky obložení atiky</t>
  </si>
  <si>
    <t>60623355R</t>
  </si>
  <si>
    <t>překližka vodovzdorná; BR; jakost BB/CP; tl = 21,0 mm; š = 2 500 mm; h = 1 250,0 mm; počet vrstev 15</t>
  </si>
  <si>
    <t>Odkaz na mn. položky pořadí 29 : 42,00000*1,04</t>
  </si>
  <si>
    <t>998766203R00</t>
  </si>
  <si>
    <t>Přesun hmot pro konstrukce truhlářské v objektech výšky do 24 m</t>
  </si>
  <si>
    <t>76700200</t>
  </si>
  <si>
    <t>D+M Ocelový žebřík - viz. Pz 2/Z, vč. povrchové úpravy pozinkováno</t>
  </si>
  <si>
    <t>76700500</t>
  </si>
  <si>
    <t>D+M Kotvící bod  záchytného systému do dřevěných trámových konstrukcí s bedněním, dl 500 mm, vč. nerez lana tl.8 mm</t>
  </si>
  <si>
    <t>viz.v.č. D.1.1-107</t>
  </si>
  <si>
    <t>U5 : 8</t>
  </si>
  <si>
    <t>76709000</t>
  </si>
  <si>
    <t>Manipulační technika - jeřáb</t>
  </si>
  <si>
    <t>998767203R00</t>
  </si>
  <si>
    <t>Přesun hmot pro kovové stavební doplňk. konstrukce v objektech výšky do 24 m</t>
  </si>
  <si>
    <t>800-767</t>
  </si>
  <si>
    <t>M21-100</t>
  </si>
  <si>
    <t>D+M nového hromosvodu z AlMgSi - střešní část, vč. SS svorek a PV podpěr</t>
  </si>
  <si>
    <t>Odkaz na mn. položky pořadí 4 : 175,00000</t>
  </si>
  <si>
    <t>979990107R0P</t>
  </si>
  <si>
    <t>Poplatek za skládku suti - směs betonu,cihel,dřeva</t>
  </si>
  <si>
    <t>t</t>
  </si>
  <si>
    <t>2,59908</t>
  </si>
  <si>
    <t>979990121R0P</t>
  </si>
  <si>
    <t>Poplatek za skládku suti - asfaltové pásy</t>
  </si>
  <si>
    <t>2,8056</t>
  </si>
  <si>
    <t>979011111R00</t>
  </si>
  <si>
    <t>Svislá doprava suti a vybouraných hmot za prvé podlaží nad nebo pod základním podlažím</t>
  </si>
  <si>
    <t>Přesun suti</t>
  </si>
  <si>
    <t>POL8_</t>
  </si>
  <si>
    <t>979011121R00</t>
  </si>
  <si>
    <t>Svislá doprava suti a vybouraných hmot příplatek za každé další podlaží</t>
  </si>
  <si>
    <t>979081111R00</t>
  </si>
  <si>
    <t>Odvoz suti a vybouraných hmot na skládku do 1 km</t>
  </si>
  <si>
    <t>979081121R00</t>
  </si>
  <si>
    <t>Odvoz suti a vybouraných hmot na skládku příplatek za každý další 1 km</t>
  </si>
  <si>
    <t>979082111R00</t>
  </si>
  <si>
    <t>Vnitrostaveništní doprava suti a vybouraných hmot do 10 m</t>
  </si>
  <si>
    <t>979082121R00</t>
  </si>
  <si>
    <t>Vnitrostaveništní doprava suti a vybouraných hmot příplatek k ceně za každých dalších 5 m</t>
  </si>
  <si>
    <t>631571005R00</t>
  </si>
  <si>
    <t>Násyp pod podlahy z kameniva z kameniva_x000D_
 z kačírku frakce 22-32 mm</t>
  </si>
  <si>
    <t>801-1</t>
  </si>
  <si>
    <t>pod mazaniny a dlažby, popř. na plochých střechách, vodorovný nebo ve spádu, s udusáním a urovnáním povrchu,</t>
  </si>
  <si>
    <t>S2 : 558,0*0,05*1,1</t>
  </si>
  <si>
    <t>S2 : (82+60,0)*0,5*0,5*2</t>
  </si>
  <si>
    <t>S2 : 558,0</t>
  </si>
  <si>
    <t>S2 : 116,0</t>
  </si>
  <si>
    <t>S2 : 4,0*6,0+22,0+8,0+26,0+3*13,0+13,0*2+12,0+4,0+4,0+10,0</t>
  </si>
  <si>
    <t>999281111R00</t>
  </si>
  <si>
    <t xml:space="preserve">Přesun hmot pro opravy a údržbu objektů pro opravy a údržbu dosavadních objektů včetně vnějších plášťů_x000D_
 výšky do 25 m,  </t>
  </si>
  <si>
    <t>801-4</t>
  </si>
  <si>
    <t>oborů 801, 803, 811 a 812</t>
  </si>
  <si>
    <t>Odkaz na mn. položky pořadí 3 : 558,00000*0,3</t>
  </si>
  <si>
    <t>712371801RT1</t>
  </si>
  <si>
    <t xml:space="preserve">Povlakové krytiny střech do 10° termoplasty volně položené,  ,  , bez dodávky fólie,  </t>
  </si>
  <si>
    <t>Odkaz na mn. položky pořadí 9 : 116,00000</t>
  </si>
  <si>
    <t>S2 : 250,0</t>
  </si>
  <si>
    <t>S2 : 122,0</t>
  </si>
  <si>
    <t>712378101RT4</t>
  </si>
  <si>
    <t>Povlakové krytiny střech do 10° termoplasty Doplňkové konstrukce k povlakovým krytinám z fólií odvětrání kanalizace, průměr 125 mm, s manžetou z fólie z měkčeného PVC</t>
  </si>
  <si>
    <t>viz.v.č. D.1.1-101, Osazení a ukotvení komínku, přitavení těsnicí manžety.</t>
  </si>
  <si>
    <t>S2 : 6</t>
  </si>
  <si>
    <t>712391171RT1</t>
  </si>
  <si>
    <t>Textílie na střechách do 10° podkladní, položení - bez dodávky textílie</t>
  </si>
  <si>
    <t>S2 : 558,0*1,1</t>
  </si>
  <si>
    <t>S2 : (5,56+21,9+5,75+1,0+6,8+24,75+12,91+12,91+6,025+3,35+6,0+3,35)*1,5</t>
  </si>
  <si>
    <t>(15,44+1,4+1,4+24,29+10,39+19,0+19,0+1,16+4,0+4,0+1,9*4+4,0+4,5*2+4,0)*1,0</t>
  </si>
  <si>
    <t>S2 : 90</t>
  </si>
  <si>
    <t>712378010R0P</t>
  </si>
  <si>
    <t>D+M Doplňkové konstrukce k povlakovým krytinám stěnová zakládací lišta "Z", RŠ 200 mm, z pozinkovaného plechu s povrchovou úpravou PVC</t>
  </si>
  <si>
    <t>712378011R0P</t>
  </si>
  <si>
    <t>Repase a vybourání stávající vpusti</t>
  </si>
  <si>
    <t>S2 : 5</t>
  </si>
  <si>
    <t>712378012R0P</t>
  </si>
  <si>
    <t>Montáž dvoustupňové sanační vpusti</t>
  </si>
  <si>
    <t>712378106RTP</t>
  </si>
  <si>
    <t>Povlakové krytiny střech do 10° termoplasty Doplňkové konstrukce k povlakovým krytinám z fólií, odvětrání kanalizace pro DN 150 mm, s manžetou z fólie z měkčeného PVC</t>
  </si>
  <si>
    <t>S2 : 2</t>
  </si>
  <si>
    <t>712378107RTP</t>
  </si>
  <si>
    <t xml:space="preserve">Povlakové krytiny střech do 10° termoplasty Doplňkové konstrukce k povlakovým krytinám z fólií </t>
  </si>
  <si>
    <t>Osazení a ukotvení komínku, přitavení těsnicí manžety.</t>
  </si>
  <si>
    <t>S2 : 1</t>
  </si>
  <si>
    <t>Odkaz na mn. položky pořadí 8 : 558,00000*1,2</t>
  </si>
  <si>
    <t>Odkaz na mn. položky pořadí 16 : 290,13750*1,25</t>
  </si>
  <si>
    <t>28348161R</t>
  </si>
  <si>
    <t>nástavec střešní vpusti; PA; DN 125 mm; š = 360 mm; l = 260 mm; příslušenství límec PVC, těsnicí kroužek; pro tepelnou izolaci 40 až 220 mm</t>
  </si>
  <si>
    <t>Odkaz na mn. položky pořadí 20 : 5,00000</t>
  </si>
  <si>
    <t>28348203R</t>
  </si>
  <si>
    <t>vpust střešní plast; třída zatížení H 1,5; tepelně izolovaná; límec živičný; kalový koš; D odtok 125 mm; svislý</t>
  </si>
  <si>
    <t>283483433R</t>
  </si>
  <si>
    <t>manžeta prostupová typ střešní; světlost 125 mm; h = 150 mm</t>
  </si>
  <si>
    <t>Odkaz na mn. položky pořadí 13 : 6,00000</t>
  </si>
  <si>
    <t>283483436R</t>
  </si>
  <si>
    <t>manžeta prostupová typ střešní; světlost 150 mm; h = 150 mm</t>
  </si>
  <si>
    <t>Odkaz na mn. položky pořadí 21 : 2,00000</t>
  </si>
  <si>
    <t>283483440R</t>
  </si>
  <si>
    <t>manžeta prostupová typ střešní; světlost 200 mm; h = 150 mm</t>
  </si>
  <si>
    <t>Odkaz na mn. položky pořadí 17 : 90,00000</t>
  </si>
  <si>
    <t>Odkaz na mn. položky pořadí 7 : 167,40000*1,15</t>
  </si>
  <si>
    <t>Odkaz na mn. položky pořadí 15 : 290,13750*1,25</t>
  </si>
  <si>
    <t>69366199R</t>
  </si>
  <si>
    <t>geotextilie PP; funkce separační, ochranná, výztužná, filtrační; plošná hmotnost 500 g/m2; zpevněná oboustranně</t>
  </si>
  <si>
    <t>Odkaz na mn. položky pořadí 14 : 613,80000*1,25</t>
  </si>
  <si>
    <t xml:space="preserve">S2 : </t>
  </si>
  <si>
    <t>atika svisle : (15,44+1,4+1,4+24,29+10,39+19,0+19,0+1,16+4,0+4,0+1,9*4+4,0+4,5*2+4,0)*1,0</t>
  </si>
  <si>
    <t>atika vodorovně : 116,0*0,5</t>
  </si>
  <si>
    <t>vyplnění spár</t>
  </si>
  <si>
    <t>střecha : 72</t>
  </si>
  <si>
    <t>atika : 60</t>
  </si>
  <si>
    <t>atika svisle : (15,44+1,4+1,4+24,29+10,39+19,0+19,0+1,16+4,0+4,0+1,9*4+4,0+4,5*2+4,0)*1,0*0,05*1,05</t>
  </si>
  <si>
    <t>atika vodorovně : 116,0*0,5*0,05*1,05</t>
  </si>
  <si>
    <t>S2 : 558,0*2*1,1</t>
  </si>
  <si>
    <t>viz.v.č. D.1.1-101, včetně krycí lišty u atik</t>
  </si>
  <si>
    <t>S2 : 90,0</t>
  </si>
  <si>
    <t>S2 : 700</t>
  </si>
  <si>
    <t>Odkaz na mn. položky pořadí 42 : 58,00000*1,04</t>
  </si>
  <si>
    <t>76700700</t>
  </si>
  <si>
    <t>D+M Kotvící bod  záchytného systému do ŽB chem. kotvou, dl 700 mm, vč. nerez lana tl.8 mm</t>
  </si>
  <si>
    <t>U2 : 1</t>
  </si>
  <si>
    <t>76700800</t>
  </si>
  <si>
    <t>D+M Kotvící bod  záchytného systému do ŽB chem. kotvou, dl 800 mm, vč. nerez lana tl.8 mm</t>
  </si>
  <si>
    <t>U3 : 8</t>
  </si>
  <si>
    <t>Odkaz na mn. položky pořadí 5 : 175,00000</t>
  </si>
  <si>
    <t>6,47692</t>
  </si>
  <si>
    <t>2,3436</t>
  </si>
  <si>
    <t>S3 : 23,0*0,05*1,1</t>
  </si>
  <si>
    <t>S3 : 14*0,5*0,5</t>
  </si>
  <si>
    <t>S3 : 23,0</t>
  </si>
  <si>
    <t>S3 : 7,0</t>
  </si>
  <si>
    <t>S3 : 24,0</t>
  </si>
  <si>
    <t>Odkaz na mn. položky pořadí 3 : 23,00000*0,3</t>
  </si>
  <si>
    <t>S3 : 8,0</t>
  </si>
  <si>
    <t>S3 : 8,0+8,0+4,0+4,0</t>
  </si>
  <si>
    <t>Odkaz na mn. položky pořadí 9 : 8,00000</t>
  </si>
  <si>
    <t>S3 : 8,0+4,0+4,0</t>
  </si>
  <si>
    <t>svisle : 24,0*0,2</t>
  </si>
  <si>
    <t>Odkaz na mn. položky pořadí 15 : 20,70000</t>
  </si>
  <si>
    <t>S3 : (7,05+7,05+3,3+3,3)*1,0</t>
  </si>
  <si>
    <t>S3 : 10</t>
  </si>
  <si>
    <t>S3 : 1</t>
  </si>
  <si>
    <t>Odkaz na mn. položky pořadí 17 : 1,00000</t>
  </si>
  <si>
    <t>S3 : 2</t>
  </si>
  <si>
    <t>Povlakové krytiny střech do 10° termoplasty Doplňkové konstrukce k povlakovým krytinám z fólií, odvětrání kanalizace pro DN 200-300 mm, s manžetou z fólie z měkčeného PVC</t>
  </si>
  <si>
    <t>Odkaz na mn. položky pořadí 8 : 23,00000*1,2</t>
  </si>
  <si>
    <t>Odkaz na mn. položky pořadí 15 : 20,70000*1,25</t>
  </si>
  <si>
    <t>Odkaz na mn. položky pořadí 18 : 1,00000</t>
  </si>
  <si>
    <t>Odkaz na mn. položky pořadí 19 : 2,00000</t>
  </si>
  <si>
    <t>Odkaz na mn. položky pořadí 20 : 1,00000</t>
  </si>
  <si>
    <t>Odkaz na mn. položky pořadí 16 : 10,00000</t>
  </si>
  <si>
    <t>Odkaz na mn. položky pořadí 7 : 6,90000*1,15</t>
  </si>
  <si>
    <t>Odkaz na mn. položky pořadí 14 : 20,70000*1,25</t>
  </si>
  <si>
    <t>Odkaz na mn. položky pořadí 13 : 27,80000*1,25</t>
  </si>
  <si>
    <t xml:space="preserve">S3 : </t>
  </si>
  <si>
    <t>atika svisle : (8,0+8,0+4,0+4,0)*0,5</t>
  </si>
  <si>
    <t>atika vodorovně : 8,0*0,5</t>
  </si>
  <si>
    <t>střecha : 12</t>
  </si>
  <si>
    <t>atika : 6</t>
  </si>
  <si>
    <t>atika svisle : (8,0+8,0+4,0+4,0)*0,5*0,05*1,05</t>
  </si>
  <si>
    <t>atika vodorovně : 8,0*0,5*0,05*1,05</t>
  </si>
  <si>
    <t>S3 : 23,0*2*1,1</t>
  </si>
  <si>
    <t>S3 : 50</t>
  </si>
  <si>
    <t>Odkaz na mn. položky pořadí 39 : 4,00000*1,04</t>
  </si>
  <si>
    <t>76700400</t>
  </si>
  <si>
    <t>D+M Ocelový žebřík - viz. Pz 4/Z, vč. povrchové úpravy pozinkováno</t>
  </si>
  <si>
    <t>U2 : 2</t>
  </si>
  <si>
    <t>Odkaz na mn. položky pořadí 5 : 24,00000</t>
  </si>
  <si>
    <t>0,31459</t>
  </si>
  <si>
    <t>0,0966</t>
  </si>
  <si>
    <t>S4 : 31,0</t>
  </si>
  <si>
    <t>S4 : 15,0</t>
  </si>
  <si>
    <t>S4 : 34,0</t>
  </si>
  <si>
    <t>Odkaz na mn. položky pořadí 1 : 31,00000*0,3</t>
  </si>
  <si>
    <t>S4 : 5,0+2,0+4,0+2,0+5,0+5,0+2,0+2,0+2,0+5,0</t>
  </si>
  <si>
    <t>Odkaz na mn. položky pořadí 6 : 34,00000</t>
  </si>
  <si>
    <t>Odkaz na mn. položky pořadí 10 : 29,50000</t>
  </si>
  <si>
    <t>S4 : (5,0+5,0+1,0+3,0+1,0+5,0+1,5+1,5+1,5+5,0)*1,0</t>
  </si>
  <si>
    <t>S4 : 20</t>
  </si>
  <si>
    <t>S4 : 2</t>
  </si>
  <si>
    <t>Odkaz na mn. položky pořadí 12 : 2,00000</t>
  </si>
  <si>
    <t>Odkaz na mn. položky pořadí 5 : 31,00000*1,2</t>
  </si>
  <si>
    <t>Odkaz na mn. položky pořadí 10 : 29,50000*1,25</t>
  </si>
  <si>
    <t>Odkaz na mn. položky pořadí 13 : 2,00000</t>
  </si>
  <si>
    <t>Odkaz na mn. položky pořadí 11 : 20,00000</t>
  </si>
  <si>
    <t>Odkaz na mn. položky pořadí 4 : 9,30000*1,15</t>
  </si>
  <si>
    <t>Odkaz na mn. položky pořadí 9 : 29,50000*1,25</t>
  </si>
  <si>
    <t xml:space="preserve">S4 : </t>
  </si>
  <si>
    <t>atika svisle : (5,0+5,0+1,0+3,0+1,0+5,0+1,5+1,5+1,5+5,0)*0,5</t>
  </si>
  <si>
    <t>atika vodorovně : (5,0+5,0+1,0+3,0+1,0+5,0+1,5+1,5+1,5+5,0)*0,5</t>
  </si>
  <si>
    <t>střecha : 6</t>
  </si>
  <si>
    <t>atika svisle : (5,0+5,0+1,0+3,0+1,0+5,0+1,5+1,5+1,5+5,0)*0,5*0,05*1,05</t>
  </si>
  <si>
    <t>atika vodorovně : (5,0+5,0+1,0+3,0+1,0+5,0+1,5+1,5+1,5+5,0)*0,5*0,05*1,05</t>
  </si>
  <si>
    <t>S4 : 31,0*2*1,1</t>
  </si>
  <si>
    <t>S4 : (5,0+2,0+3,0+2,0+5,0+5,0+2,0+2,0+2,0+5,0)*0,5</t>
  </si>
  <si>
    <t>S4 : 200</t>
  </si>
  <si>
    <t>Odkaz na mn. položky pořadí 29 : 16,50000*1,04</t>
  </si>
  <si>
    <t>76700100</t>
  </si>
  <si>
    <t>D+M Kotvící bod  záchytného systému do ŽB chem. kotvou, dl 600 mm</t>
  </si>
  <si>
    <t>U1 : 3</t>
  </si>
  <si>
    <t>Odkaz na mn. položky pořadí 3 : 34,00000</t>
  </si>
  <si>
    <t>0,11255</t>
  </si>
  <si>
    <t>0,13020</t>
  </si>
  <si>
    <t>S5 : 160,0*0,05*1,1</t>
  </si>
  <si>
    <t>S5 : 160,0</t>
  </si>
  <si>
    <t>S5 : 74,0</t>
  </si>
  <si>
    <t>S5 : 56,0+2*8,0</t>
  </si>
  <si>
    <t>Odkaz na mn. položky pořadí 2 : 160,00000*0,3</t>
  </si>
  <si>
    <t>S5 : 20,0+20,0+8,0+8,0</t>
  </si>
  <si>
    <t>S5 : 20,0+20,0+8,0+8,0+4,0+4,0+4,0+4,0+4,0</t>
  </si>
  <si>
    <t>vzt : 8,0</t>
  </si>
  <si>
    <t>S5 : 24,0+8,0</t>
  </si>
  <si>
    <t>S5 : 5</t>
  </si>
  <si>
    <t>svisle : (76,0+8,0)*0,2</t>
  </si>
  <si>
    <t>Odkaz na mn. položky pořadí 15 : 80,00000</t>
  </si>
  <si>
    <t>S5 : (26,0+26,0+7,0+7,0+2,5+2,5+3,0+6,0)*1,0</t>
  </si>
  <si>
    <t>S5 : 40</t>
  </si>
  <si>
    <t>S5 : 2</t>
  </si>
  <si>
    <t>Odkaz na mn. položky pořadí 17 : 2,00000</t>
  </si>
  <si>
    <t>S5 : 1</t>
  </si>
  <si>
    <t>Odkaz na mn. položky pořadí 7 : 160,00000*1,2</t>
  </si>
  <si>
    <t>Odkaz na mn. položky pořadí 15 : 80,00000*1,25</t>
  </si>
  <si>
    <t>Odkaz na mn. položky pořadí 18 : 2,00000</t>
  </si>
  <si>
    <t>Odkaz na mn. položky pořadí 12 : 5,00000</t>
  </si>
  <si>
    <t>Odkaz na mn. položky pořadí 19 : 1,00000</t>
  </si>
  <si>
    <t>Odkaz na mn. položky pořadí 16 : 40,00000</t>
  </si>
  <si>
    <t>Odkaz na mn. položky pořadí 6 : 48,00000*1,15</t>
  </si>
  <si>
    <t>Odkaz na mn. položky pořadí 14 : 80,00000*1,25</t>
  </si>
  <si>
    <t>Odkaz na mn. položky pořadí 13 : 176,80000*1,25</t>
  </si>
  <si>
    <t xml:space="preserve">S5 : </t>
  </si>
  <si>
    <t>atika svisle : (20,0+20,0+8,0+8,0)*0,5</t>
  </si>
  <si>
    <t>atika vodorovně : (20,0+20,0+8,0+8,0)*0,5</t>
  </si>
  <si>
    <t>střecha : 36</t>
  </si>
  <si>
    <t>atika : 24</t>
  </si>
  <si>
    <t>atika svisle : (20,0+20,0+8,0+8,0)*0,5*0,05*1,05</t>
  </si>
  <si>
    <t>atika vodorovně : (20,0+20,0+8,0+8,0)*0,5*0,05*1,05</t>
  </si>
  <si>
    <t>S5 : 160,0*2*1,1</t>
  </si>
  <si>
    <t>S5 : (20,0+20,0+8,0+8,0+8,0)*0,5</t>
  </si>
  <si>
    <t>S5 : 400</t>
  </si>
  <si>
    <t>Odkaz na mn. položky pořadí 38 : 32,00000*1,04</t>
  </si>
  <si>
    <t>D+M Ocelový žebřík - viz. Pz 1/Z, vč. povrchové úpravy pozinkováno</t>
  </si>
  <si>
    <t>U3 : 4</t>
  </si>
  <si>
    <t>76700900</t>
  </si>
  <si>
    <t>D+M Kotvící bod  záchytného systému do ŽB chem. kotvou, dl 900 mm, vč. nerez lana tl.8 mm</t>
  </si>
  <si>
    <t>U4 : 3</t>
  </si>
  <si>
    <t>Odkaz na mn. položky pořadí 4 : 72,00000</t>
  </si>
  <si>
    <t>0,56938</t>
  </si>
  <si>
    <t>0,672</t>
  </si>
  <si>
    <t>941955002R00</t>
  </si>
  <si>
    <t>Lešení lehké pracovní pomocné pomocné, o výšce lešeňové podlahy přes 1,2 do 1,9 m</t>
  </si>
  <si>
    <t>800-3</t>
  </si>
  <si>
    <t>(4,5*2+3,2*2+1,0*4)*1,0</t>
  </si>
  <si>
    <t>S13 : 8,0</t>
  </si>
  <si>
    <t>764352800R00</t>
  </si>
  <si>
    <t>Demontáž žlabů podokapních půlkruhových rovných, rš 250 mm, sklonu do 30°</t>
  </si>
  <si>
    <t>S13 : 2,4</t>
  </si>
  <si>
    <t>S13 : 14,0</t>
  </si>
  <si>
    <t>764454801R00</t>
  </si>
  <si>
    <t>Demontáž odpadních trub nebo součástí trub kruhových , o průměru 75 a 100 mm</t>
  </si>
  <si>
    <t>S13 : 18,0</t>
  </si>
  <si>
    <t>Odkaz na mn. položky pořadí 2 : 8,00000*0,3</t>
  </si>
  <si>
    <t>712373111RS1</t>
  </si>
  <si>
    <t xml:space="preserve">Povlakové krytiny střech do 10° termoplasty kotvené do betonu, 6 kotev/m2, pro tl. izolace do 160 mm, bez dodávky fólie,  </t>
  </si>
  <si>
    <t>včetně ukotvení k podkladu hmoždinkami, svaření všech spojů a překrytí kotev fólií.</t>
  </si>
  <si>
    <t>S13 : 4,0</t>
  </si>
  <si>
    <t>Odkaz na mn. položky pořadí 12 : 12,00000</t>
  </si>
  <si>
    <t>S13 : 4,0+4,0+4,0</t>
  </si>
  <si>
    <t>Odkaz na mn. položky pořadí 14 : 8,80000</t>
  </si>
  <si>
    <t>S13 : (3,2+3,2+2,4)*1,0</t>
  </si>
  <si>
    <t>S13 : 10</t>
  </si>
  <si>
    <t>S13 : 6,0+4,0+6,0</t>
  </si>
  <si>
    <t>Odkaz na mn. položky pořadí 9 : 8,00000*1,2</t>
  </si>
  <si>
    <t>Odkaz na mn. položky pořadí 14 : 8,80000*1,25</t>
  </si>
  <si>
    <t>Odkaz na mn. položky pořadí 15 : 10,00000</t>
  </si>
  <si>
    <t>Odkaz na mn. položky pořadí 8 : 2,40000*1,15</t>
  </si>
  <si>
    <t>Odkaz na mn. položky pořadí 13 : 8,80000*1,25</t>
  </si>
  <si>
    <t xml:space="preserve">S13 : </t>
  </si>
  <si>
    <t>atika svisle : (3,3+2,4+3,3+2,4)*0,5</t>
  </si>
  <si>
    <t>atika vodorovně : (5,0+4,0+5,0)*0,5</t>
  </si>
  <si>
    <t>atika svisle : (3,3+2,4+3,3+2,4)*0,5*0,05*1,05</t>
  </si>
  <si>
    <t>atika vodorovně : (5,0+4,0+5,0)*0,5*0,05*1,05</t>
  </si>
  <si>
    <t>S13 : 8,0*2*1,1</t>
  </si>
  <si>
    <t>Odkaz na mn. položky pořadí 10 : 4,00000</t>
  </si>
  <si>
    <t>764778122R00</t>
  </si>
  <si>
    <t>Odpadní trouby kruhové, průměr 100 mm, z lakovaného hliníkového plechu, v barvě tmavě hnědé, antracitové, světle šedé, dodávka a montáž</t>
  </si>
  <si>
    <t>včetně objímek, kolen a zednické výpomoci.</t>
  </si>
  <si>
    <t>Odkaz na mn. položky pořadí 5 : 3,00000</t>
  </si>
  <si>
    <t>764778111R00</t>
  </si>
  <si>
    <t>Žlaby podokapní půlkruhové, z hliníkového lakovaného plechu v barvě tmavě hnědé, antracitové, světle šedé, rš 250 mm, dodávka a montáž</t>
  </si>
  <si>
    <t>včetně háků, čel, rohů, rovných hrdel a dilatací</t>
  </si>
  <si>
    <t>včetně háků a čela.</t>
  </si>
  <si>
    <t>Odkaz na mn. položky pořadí 3 : 2,40000</t>
  </si>
  <si>
    <t>S13 : (6,0+6,0+4,0+4,0)*0,5</t>
  </si>
  <si>
    <t>S13 : 120</t>
  </si>
  <si>
    <t>Odkaz na mn. položky pořadí 32 : 10,00000*1,04</t>
  </si>
  <si>
    <t>Odkaz na mn. položky pořadí 6 : 18,00000</t>
  </si>
  <si>
    <t>0,07682</t>
  </si>
  <si>
    <t>0,03360</t>
  </si>
  <si>
    <t>941941042R00</t>
  </si>
  <si>
    <t>Montáž lešení lehkého pracovního řadového s podlahami šířky od 1,00 do 1,20 m, výšky přes 10 do 30 m</t>
  </si>
  <si>
    <t>včetně kotvení</t>
  </si>
  <si>
    <t>Včetně kotvení lešení.</t>
  </si>
  <si>
    <t>941941111R00</t>
  </si>
  <si>
    <t xml:space="preserve">Montáž lešení lehkého pracovního řadového s podlahami pronájem lešení za den </t>
  </si>
  <si>
    <t>350,0*21</t>
  </si>
  <si>
    <t>941941842R00</t>
  </si>
  <si>
    <t>Demontáž lešení lehkého řadového s podlahami šířky přes 1 do 1,2 m, výšky přes 10 do 30 m</t>
  </si>
  <si>
    <t>Odkaz na mn. položky pořadí 1 : 350,00000</t>
  </si>
  <si>
    <t>764311821R00</t>
  </si>
  <si>
    <t xml:space="preserve">Demontáž krytiny hladké střešní z tabulí 2 x 1 m, plochy do 25 m, sklonu do 30° </t>
  </si>
  <si>
    <t>S14 : 50,0</t>
  </si>
  <si>
    <t>764391820R00</t>
  </si>
  <si>
    <t>Demontáž ostatních prvků střešních závětrné lišty, rš 250 a 330 mm, sklonu do 30°</t>
  </si>
  <si>
    <t>S14 : 6,0</t>
  </si>
  <si>
    <t>viz.v.č. D.1.1-101viz.v.č. D.1.1-101</t>
  </si>
  <si>
    <t>S14 : 38,0</t>
  </si>
  <si>
    <t>713141312R00</t>
  </si>
  <si>
    <t>Montáž tepelné izolace plochých střech jednovrstvé, tloušťky do 160 mm na kotvy</t>
  </si>
  <si>
    <t>713141221R00</t>
  </si>
  <si>
    <t>Montáž tepelné izolace plochých střech montáž parozábrany na plný podklad plochých střech, nosný matriál ve specifikaci</t>
  </si>
  <si>
    <t>Odkaz na mn. položky pořadí 8 : 50,00000</t>
  </si>
  <si>
    <t>62855190P</t>
  </si>
  <si>
    <t>Dod - Asfaltový podkladový pás se samolepícími spoji k pokládce na dřevěné bednění tl.1,5 mm, podkladní vrstva k AL falcovaným krytinám</t>
  </si>
  <si>
    <t>Odkaz na mn. položky pořadí 9 : 50,00000*1,2</t>
  </si>
  <si>
    <t>S14 : 12</t>
  </si>
  <si>
    <t>S14 : 50,0*0,05*1,05</t>
  </si>
  <si>
    <t>764774523R00</t>
  </si>
  <si>
    <t xml:space="preserve">Krytina falcovaná ze svitků šířky 650 mm na objektech výšky do 20 m, z hliníkového lakovaného plechu tl. 0,7 mm, sklon střechy nad 45°, dodávka a montáž </t>
  </si>
  <si>
    <t>s úpravou krytiny u okapů, prostupů a výčnělků</t>
  </si>
  <si>
    <t>viz.v.č. D.1.1-101včetně těsnícího tmelu, příponek, spojovacího materiálu a pomocného lešení.</t>
  </si>
  <si>
    <t>S14 : 50,0*1,4</t>
  </si>
  <si>
    <t>764775309R00</t>
  </si>
  <si>
    <t>Závětrná lišta s upevňovacím elementem, z lakovaného hliníkového plechu tl. 0,7 mm,  , dodávka a montáž</t>
  </si>
  <si>
    <t>viz.v.č. D.1.1-101včetně zavětrovací lišty a spojovacích prostředků.</t>
  </si>
  <si>
    <t>S14 : 32,0</t>
  </si>
  <si>
    <t>764775307R00</t>
  </si>
  <si>
    <t>Ostatní prvky ke střechám ochranná mřížka proti ptákům šířky 125 mm,  ,  , dodávka a montáž</t>
  </si>
  <si>
    <t>viz.v.č. D.1.1-101včetně spojovacích prostředků.</t>
  </si>
  <si>
    <t>S14 : 24,0</t>
  </si>
  <si>
    <t>764775308R0P</t>
  </si>
  <si>
    <t>D+M Ostatní prvky ke střechám okapový plech šířkxy 330 mm, z lakovaného hliníkového plechu, tl. 0,7 mm, vč spojovacích prostředků</t>
  </si>
  <si>
    <t>S14 : 44,0</t>
  </si>
  <si>
    <t>24747200R</t>
  </si>
  <si>
    <t>sada lepicí obsahuje lepidlo 290 ml, čistidlo 60 ml, brusný papír, hadřík, výtlačné trysky; na spojování žlabů</t>
  </si>
  <si>
    <t>762341220R00</t>
  </si>
  <si>
    <t xml:space="preserve">Montáž bednění z velkoplošných desek na bázi dřeva včetně vyřezání otvorů,  </t>
  </si>
  <si>
    <t>800-762</t>
  </si>
  <si>
    <t>76641100P</t>
  </si>
  <si>
    <t>Spojovací a ochranné prostředky</t>
  </si>
  <si>
    <t>S14 : 300</t>
  </si>
  <si>
    <t>Odkaz na mn. položky pořadí 20 : 50,00000*1,2</t>
  </si>
  <si>
    <t>Odkaz na mn. položky pořadí 6 : 38,00000</t>
  </si>
  <si>
    <t>979990107R00</t>
  </si>
  <si>
    <t>Poplatek za skládku směs betonu,cihel a dřeva, skupina 17 01 01, 17 01 02 a 17 02 01 z Katalogu odpadů</t>
  </si>
  <si>
    <t>620401151R00</t>
  </si>
  <si>
    <t>Zpevňující a ochranné nátěry vnějších omítek nátěr proti řasám, plísním a mechu, 1 vrstva nátěru</t>
  </si>
  <si>
    <t>Odkaz na mn. položky pořadí 8 : 212,50060</t>
  </si>
  <si>
    <t>622319522RV1</t>
  </si>
  <si>
    <t>Zateplení soklu extrudovaným polystyrénem, tloušťky 100 mm, zakončené stěrkou s výztužnou tkaninou</t>
  </si>
  <si>
    <t>nanesení lepicího tmelu na izolační desky, nalepení desek, zajištění talířovými hmoždinkami (6 ks/m2), přebroušení desek, natažení stěrky, vtlačení výztužné tkaniny, přehlazení stěrky. Další vrstvy podle popisu položky. Včetně rohových lišt na hranách budov.</t>
  </si>
  <si>
    <t>S15, S17 : 26,7</t>
  </si>
  <si>
    <t>622325519RV1</t>
  </si>
  <si>
    <t>Zateplení soklu extrudovaným polystyrénem, tloušťky 50 mm, zakončené stěrkou s výztužnou tkaninou</t>
  </si>
  <si>
    <t>S16 : 11,4</t>
  </si>
  <si>
    <t>tlumící komora : 11,45</t>
  </si>
  <si>
    <t>622319130RT3</t>
  </si>
  <si>
    <t>Zateplení fasády  , expandovaným polystyrénem, tloušťky 50 mm, kontaktní nátěr a silikonová omítka, hlazená, zrnitost 2 mm</t>
  </si>
  <si>
    <t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</t>
  </si>
  <si>
    <t>Včetně rohových lišt na hranách budov.</t>
  </si>
  <si>
    <t>S16 : 1,7*(21,3+5,75+0,25+0,65)</t>
  </si>
  <si>
    <t>622319134RT3</t>
  </si>
  <si>
    <t>Zateplení fasády  , expandovaným polystyrénem, tloušťky 140 mm, kontaktní nátěr a silikonová omítka, hlazená, zrnitost 2 mm</t>
  </si>
  <si>
    <t>S17 : 3,0*(4,44*2+2,9+0,9*2)</t>
  </si>
  <si>
    <t>2,4*(2,9+0,05*2)</t>
  </si>
  <si>
    <t>622319834RT1</t>
  </si>
  <si>
    <t>Zateplení fasády  , minerálními deskami s podélným vláknem, tloušťky 140 mm, kontaktní nátěr a silikonová omítka, hlazená, zrnitost 2 mm</t>
  </si>
  <si>
    <t>S15 : 1,24*(5,79+0,2+4,5+24,2+10,5)+0,6*19,1</t>
  </si>
  <si>
    <t>622454111R00</t>
  </si>
  <si>
    <t>Oprava vnějších omítek cementových v množství opravované plochy do 10 % , hladkých hlazených dřevěným hladítkem</t>
  </si>
  <si>
    <t>622904121R00</t>
  </si>
  <si>
    <t xml:space="preserve">Očištění fasád ruční čištění ocelovým kartáčem,  </t>
  </si>
  <si>
    <t>Odkaz na mn. položky pořadí 2 : 26,70000</t>
  </si>
  <si>
    <t>Odkaz na mn. položky pořadí 3 : 22,85000</t>
  </si>
  <si>
    <t>Odkaz na mn. položky pořadí 4 : 47,51500</t>
  </si>
  <si>
    <t>Odkaz na mn. položky pořadí 5 : 47,94000</t>
  </si>
  <si>
    <t>Odkaz na mn. položky pořadí 6 : 67,49560</t>
  </si>
  <si>
    <t>62239500</t>
  </si>
  <si>
    <t>Příplatek za zateplení okolo konzol a přívodu pro klimatizaci</t>
  </si>
  <si>
    <t>941955001R00</t>
  </si>
  <si>
    <t>Lešení lehké pracovní pomocné pomocné, o výšce lešeňové podlahy do 1,2 m</t>
  </si>
  <si>
    <t>94009000</t>
  </si>
  <si>
    <t>784011222RT1</t>
  </si>
  <si>
    <t>Ostatní práce zakrytí podlah,  , bez dodávky materiálu</t>
  </si>
  <si>
    <t>800-784</t>
  </si>
  <si>
    <t>60721542R</t>
  </si>
  <si>
    <t>deska dřevotřísková tl = 10,0 mm; š = 1 830 mm; l = 2 840,0 mm; prostředí vlhké</t>
  </si>
  <si>
    <t>Odkaz na mn. položky pořadí 12 : 164,50000*1,1</t>
  </si>
  <si>
    <t>978036121R00</t>
  </si>
  <si>
    <t>Otlučení vnějších omítek šlechtěných břizolitových, v rozsahu do 10 %</t>
  </si>
  <si>
    <t>Odkaz na mn. položky pořadí 7 : 212,50060</t>
  </si>
  <si>
    <t>764311842R00</t>
  </si>
  <si>
    <t xml:space="preserve">Demontáž krytiny hladké střešní z tabulí 2 x 1 m, plochy přes 25 m, sklonu přes 45° </t>
  </si>
  <si>
    <t>viz.v.č. D.1.1-101svislá plocha</t>
  </si>
  <si>
    <t>viz.v.č. D.1.1-102</t>
  </si>
  <si>
    <t>S6 : 317,0</t>
  </si>
  <si>
    <t>S6 : 72,0</t>
  </si>
  <si>
    <t>767311810R00</t>
  </si>
  <si>
    <t>Demontáž světlíků všech typů včetně zasklení</t>
  </si>
  <si>
    <t>S6 : 1,0*1,0*3</t>
  </si>
  <si>
    <t>S6 : 125,0</t>
  </si>
  <si>
    <t>Odkaz na mn. položky pořadí 1 : 317,00000*0,3</t>
  </si>
  <si>
    <t>viz.v.č. D.1.1-102, včetně ukotvení k podkladu hmoždinkami, svaření všech spojů a překrytí kotev fólií.</t>
  </si>
  <si>
    <t>viz.v.č. D.1.1-102Úprava délky a připevnění okapnice natloukacími hmoždinkami včetně dodávky okapnice.</t>
  </si>
  <si>
    <t>S6 : 8,0+6,0+20,0+12,0</t>
  </si>
  <si>
    <t>viz.v.č. D.1.1-102Úprava délky a připevnění rohové lišty natloukacími hmoždinkami včetně dodávky lišty.</t>
  </si>
  <si>
    <t>S6 : 6,0+14,0+6,0+6,0+12,0+24,0+12,0+16,0</t>
  </si>
  <si>
    <t>S6 : 6,0+6,0+6,0+14,0+18,0+12,0+12,0+24,0+24,0+12,0+16,0+10,0</t>
  </si>
  <si>
    <t>viz.v.č. D.1.1-102Úprava délky a připevnění pásku natloukacími hmoždinkami včetně dodávky pásku.</t>
  </si>
  <si>
    <t>S6 : 6,0+12,0+16,0+8,0</t>
  </si>
  <si>
    <t>viz.v.č. D.1.1-102, Osazení a ukotvení komínku, přitavení těsnicí manžety.</t>
  </si>
  <si>
    <t>S6 : 4</t>
  </si>
  <si>
    <t>Odkaz na mn. položky pořadí 13 : 119,41250</t>
  </si>
  <si>
    <t>S6 : 6,05*1,5+13,3*1,0+18,2*0,625+5,6*1,0</t>
  </si>
  <si>
    <t>10,5*1,0+24,0*1,0+24,0*0,625+10,5*1,0+32,1*0,625</t>
  </si>
  <si>
    <t>S6 : 60</t>
  </si>
  <si>
    <t>S6 : 14,0+20,0+6,0</t>
  </si>
  <si>
    <t>S6 : 2</t>
  </si>
  <si>
    <t>Odkaz na mn. položky pořadí 16 : 2,00000</t>
  </si>
  <si>
    <t>712378013R0P</t>
  </si>
  <si>
    <t>D+ M kopule světlíku 1,0x1,0 m neotevíravý, viz. 7/P</t>
  </si>
  <si>
    <t>S6 : 3</t>
  </si>
  <si>
    <t>Odkaz na mn. položky pořadí 6 : 317,00000*1,2</t>
  </si>
  <si>
    <t>Odkaz na mn. položky pořadí 13 : 119,41250*1,25</t>
  </si>
  <si>
    <t>Odkaz na mn. položky pořadí 11 : 4,00000</t>
  </si>
  <si>
    <t>Odkaz na mn. položky pořadí 19 : 4,00000</t>
  </si>
  <si>
    <t>Odkaz na mn. položky pořadí 14 : 60,00000</t>
  </si>
  <si>
    <t>Odkaz na mn. položky pořadí 5 : 95,10000*1,15</t>
  </si>
  <si>
    <t>Odkaz na mn. položky pořadí 12 : 119,41250*1,25</t>
  </si>
  <si>
    <t>viz.v.č. D.1.1-102Očištění povrchu stěny od prachu, nařezání izolačních desek na požadovaný rozměr, nanesení lepicího tmelu, osazení desek.</t>
  </si>
  <si>
    <t xml:space="preserve">S6 : </t>
  </si>
  <si>
    <t>atika svisle : 54,0</t>
  </si>
  <si>
    <t>atika vodorovně : 41,0</t>
  </si>
  <si>
    <t>atika svisle : 54,0*0,05*1,05</t>
  </si>
  <si>
    <t>atika vodorovně : 41,0*0,05*1,05</t>
  </si>
  <si>
    <t>S6 : 317,0*2*1,1</t>
  </si>
  <si>
    <t>viz.v.č. D.1.1-102včetně krycí lišty u atik</t>
  </si>
  <si>
    <t>Odkaz na mn. položky pořadí 7 : 46,00000</t>
  </si>
  <si>
    <t>viz.v.č. D.1.1-102Včetně našroubování soklu.</t>
  </si>
  <si>
    <t>atika vodorovně : 6,05*1,25+26,0*0,5+(6,0+24,0+12,0)*0,5</t>
  </si>
  <si>
    <t>S6 : 450</t>
  </si>
  <si>
    <t>Odkaz na mn. položky pořadí 37 : 41,56250*1,04</t>
  </si>
  <si>
    <t>viz.v.č. D.1.1-108</t>
  </si>
  <si>
    <t>U3 : 2</t>
  </si>
  <si>
    <t>U4 : 2</t>
  </si>
  <si>
    <t>76701100</t>
  </si>
  <si>
    <t>D+M Kotvící bod  záchytného systému do ŽB chem. kotvou, dl 1100 mm</t>
  </si>
  <si>
    <t>U7 : 1</t>
  </si>
  <si>
    <t>Odkaz na mn. položky pořadí 4 : 125,00000</t>
  </si>
  <si>
    <t>0,93964</t>
  </si>
  <si>
    <t>1,3314</t>
  </si>
  <si>
    <t>S7 : 1073,0</t>
  </si>
  <si>
    <t>S7 : 180,0</t>
  </si>
  <si>
    <t>S7 : 250,0</t>
  </si>
  <si>
    <t>Odkaz na mn. položky pořadí 1 : 1073,00000*0,3</t>
  </si>
  <si>
    <t>S7 : 234,0-18,0</t>
  </si>
  <si>
    <t>S7 : 44,0+48,0+72,0</t>
  </si>
  <si>
    <t>S7 : 60,0+86,0+88,0</t>
  </si>
  <si>
    <t>S7 : 32,0+24,0+44,0</t>
  </si>
  <si>
    <t>712378101RT3</t>
  </si>
  <si>
    <t>Povlakové krytiny střech do 10° termoplasty Doplňkové konstrukce k povlakovým krytinám z fólií odvětrání kanalizace, průměr 110 mm, s manžetou z fólie z měkčeného PVC</t>
  </si>
  <si>
    <t>S7 : 2</t>
  </si>
  <si>
    <t>S7 : 1</t>
  </si>
  <si>
    <t>Odkaz na mn. položky pořadí 13 : 228,00000</t>
  </si>
  <si>
    <t>S7 : 59,0*1+86,0*1+83,0*1</t>
  </si>
  <si>
    <t>S7 : 30</t>
  </si>
  <si>
    <t>S7 : 20,0</t>
  </si>
  <si>
    <t>S7 : 5</t>
  </si>
  <si>
    <t>Odkaz na mn. položky pořadí 16 : 5,00000</t>
  </si>
  <si>
    <t>Odkaz na mn. položky pořadí 5 : 1073,00000*1,2</t>
  </si>
  <si>
    <t>Odkaz na mn. položky pořadí 13 : 228,00000*1,25</t>
  </si>
  <si>
    <t>Odkaz na mn. položky pořadí 17 : 5,00000</t>
  </si>
  <si>
    <t>283483430R</t>
  </si>
  <si>
    <t>manžeta prostupová typ střešní; světlost 110 mm; h = 150 mm</t>
  </si>
  <si>
    <t>Odkaz na mn. položky pořadí 10 : 2,00000</t>
  </si>
  <si>
    <t>Odkaz na mn. položky pořadí 11 : 1,00000</t>
  </si>
  <si>
    <t>Odkaz na mn. položky pořadí 14 : 30,00000</t>
  </si>
  <si>
    <t>Odkaz na mn. položky pořadí 4 : 321,90000*1,15</t>
  </si>
  <si>
    <t>Odkaz na mn. položky pořadí 12 : 228,00000*1,25</t>
  </si>
  <si>
    <t xml:space="preserve">S7 : </t>
  </si>
  <si>
    <t>atika svisle : (4,2+8,4+15,2)*1,0+(19,2+6,0+7,6)*1,0+(4,5+18,0+11,5)*1</t>
  </si>
  <si>
    <t>atika vodorovně : 31,0+58,0+44,0</t>
  </si>
  <si>
    <t>atika svisle : ((4,2+8,4+15,2)*1,0+(19,2+6,0+7,6)*1,0+(4,5+18,0+11,5)*1)*0,05*1,05</t>
  </si>
  <si>
    <t>atika vodorovně : (31,0+58,0+44,0)*0,05*1,05</t>
  </si>
  <si>
    <t>S7 : 1073,0*2+1,1</t>
  </si>
  <si>
    <t>S7 : 44,0+36,0</t>
  </si>
  <si>
    <t>atika vodorovně : (60,0+68,0+88,0)*0,5</t>
  </si>
  <si>
    <t>S7 : 1300</t>
  </si>
  <si>
    <t>Odkaz na mn. položky pořadí 37 : 108,00000*1,04</t>
  </si>
  <si>
    <t>76707200</t>
  </si>
  <si>
    <t>76707300</t>
  </si>
  <si>
    <t>D+M Ocelový žebřík - viz. Pz 3/Z, vč. povrchové úpravy pozinkováno</t>
  </si>
  <si>
    <t>76707500</t>
  </si>
  <si>
    <t>D+M Ocelový žebřík - viz. Pz 5/Z, vč. povrchové úpravy pozinkováno</t>
  </si>
  <si>
    <t>D+M Kotvící bod  záchytného systému do dřevěných trámových konstrukcí s bedněním, dl 400 mm, vč. nerez lana tl.8 mm</t>
  </si>
  <si>
    <t>R-položka</t>
  </si>
  <si>
    <t>POL12_1</t>
  </si>
  <si>
    <t>Odkaz na mn. položky pořadí 3 : 250,00000</t>
  </si>
  <si>
    <t>2,75260</t>
  </si>
  <si>
    <t>4,50660</t>
  </si>
  <si>
    <t>S8 : 38,0</t>
  </si>
  <si>
    <t>S8 : 28,0</t>
  </si>
  <si>
    <t>S8 : 32,0</t>
  </si>
  <si>
    <t>Odkaz na mn. položky pořadí 1 : 38,00000*0,3</t>
  </si>
  <si>
    <t>viz.v.č. D.1.1-102,včetně ukotvení k podkladu hmoždinkami, svaření všech spojů a překrytí kotev fólií.</t>
  </si>
  <si>
    <t>S8 : 30,0</t>
  </si>
  <si>
    <t>S8 : 48,0</t>
  </si>
  <si>
    <t>S8 : 24,0</t>
  </si>
  <si>
    <t>Odkaz na mn. položky pořadí 11 : 44,00000</t>
  </si>
  <si>
    <t>S8 : 20,0*1,0+16,0*1,5</t>
  </si>
  <si>
    <t>S8 : 15</t>
  </si>
  <si>
    <t>S8 : 2</t>
  </si>
  <si>
    <t>Odkaz na mn. položky pořadí 5 : 38,00000*1,2</t>
  </si>
  <si>
    <t>Odkaz na mn. položky pořadí 11 : 44,00000*1,25</t>
  </si>
  <si>
    <t>S8 : 1</t>
  </si>
  <si>
    <t>283482163R</t>
  </si>
  <si>
    <t>chrlič plast; límec živičný; D odtok 110 mm; průřez odtoku kruh; l = 84,0 mm; mřížka kov; hydraulická kapacita 0,90 l/sec</t>
  </si>
  <si>
    <t>Odkaz na mn. položky pořadí 12 : 15,00000</t>
  </si>
  <si>
    <t>Odkaz na mn. položky pořadí 4 : 11,40000*1,15</t>
  </si>
  <si>
    <t>Odkaz na mn. položky pořadí 10 : 44,00000*1,25</t>
  </si>
  <si>
    <t xml:space="preserve">S8 : </t>
  </si>
  <si>
    <t>atika svisle : (5,0+16,0)*1,0</t>
  </si>
  <si>
    <t>atika vodorovně : 15,0</t>
  </si>
  <si>
    <t>atika svisle : (5,0+16,0)*1,0*0,05*1,05</t>
  </si>
  <si>
    <t>atika vodorovně : 15,0*0,05*1,05</t>
  </si>
  <si>
    <t>S8 : 38,0*2*1,1</t>
  </si>
  <si>
    <t>S8 : 20,0</t>
  </si>
  <si>
    <t>atika vodorovně : 30,0*0,5</t>
  </si>
  <si>
    <t>S8 : 200</t>
  </si>
  <si>
    <t>Odkaz na mn. položky pořadí 31 : 15,00000*1,04</t>
  </si>
  <si>
    <t>D+M Kotvící bod  záchytného systému do ŽB chem. kotvou, dl 600 mm, vč. nerez lana tl.8 mm</t>
  </si>
  <si>
    <t>Odkaz na mn. položky pořadí 3 : 32,00000</t>
  </si>
  <si>
    <t>0,17036</t>
  </si>
  <si>
    <t>0,15960</t>
  </si>
  <si>
    <t>S9 : 135,0</t>
  </si>
  <si>
    <t>S9 : 6,0</t>
  </si>
  <si>
    <t>S9 : 1,0*1,0*4</t>
  </si>
  <si>
    <t>Odkaz na mn. položky pořadí 1 : 135,00000*0,3</t>
  </si>
  <si>
    <t>S9 : 12,0+12,0+6,0</t>
  </si>
  <si>
    <t>S9 : 6,0+24,0</t>
  </si>
  <si>
    <t>čočky : 32,0</t>
  </si>
  <si>
    <t>S9 : 6,0+16,0+8,0+6,0</t>
  </si>
  <si>
    <t>S9 : 16,0+8,0</t>
  </si>
  <si>
    <t>Odkaz na mn. položky pořadí 11 : 38,00000</t>
  </si>
  <si>
    <t>S9 : 6,0*1,0</t>
  </si>
  <si>
    <t>S9 : 60</t>
  </si>
  <si>
    <t>D+M Doplňkové konstrukce k povlakovým krytinám stěnová zakládací lišta "Z", RŠ 200 mmz pozinkovaného plechu s povrchovou úpravou PVC</t>
  </si>
  <si>
    <t>S9 : 4</t>
  </si>
  <si>
    <t>Odkaz na mn. položky pořadí 5 : 135,00000*1,2</t>
  </si>
  <si>
    <t>Odkaz na mn. položky pořadí 11 : 38,00000*1,25</t>
  </si>
  <si>
    <t>Odkaz na mn. položky pořadí 12 : 60,00000</t>
  </si>
  <si>
    <t>Odkaz na mn. položky pořadí 4 : 40,50000*1,15</t>
  </si>
  <si>
    <t>Odkaz na mn. položky pořadí 10 : 38,00000*1,25</t>
  </si>
  <si>
    <t xml:space="preserve">S9 : </t>
  </si>
  <si>
    <t>atika svisle, vč. čoček : 32,0</t>
  </si>
  <si>
    <t>atika vodorovně : 3,0</t>
  </si>
  <si>
    <t>střecha : 24</t>
  </si>
  <si>
    <t>atika : 12</t>
  </si>
  <si>
    <t>atika svisle, vč. čoček : 32,0*0,05*1,05</t>
  </si>
  <si>
    <t>atika vodorovně : 3,0*0,05*1,05</t>
  </si>
  <si>
    <t>S9 : 135,0*2*1,1</t>
  </si>
  <si>
    <t>S9 : 24,0</t>
  </si>
  <si>
    <t>atika vodorovně : (12,0+12,0+6,0)*0,5</t>
  </si>
  <si>
    <t>S9 : 180</t>
  </si>
  <si>
    <t>Odkaz na mn. položky pořadí 28 : 15,00000*1,04</t>
  </si>
  <si>
    <t>76702600</t>
  </si>
  <si>
    <t>D+M Kotvící bod  záchytného systému do dřevěných trámových konstrukcí s bedněním, dl 1000 mm, vč. nerez lana tl.8 mm</t>
  </si>
  <si>
    <t>U6 : 1</t>
  </si>
  <si>
    <t>0,37422</t>
  </si>
  <si>
    <t>0,567</t>
  </si>
  <si>
    <t>S10 : 285,0</t>
  </si>
  <si>
    <t>S10 : 92,0</t>
  </si>
  <si>
    <t>S10 : 1,0*1,0*2</t>
  </si>
  <si>
    <t>S10 : 160,0</t>
  </si>
  <si>
    <t>Odkaz na mn. položky pořadí 1 : 285,00000*0,3</t>
  </si>
  <si>
    <t>S10 : 12,0+10,0+4,0+10,0+8,0+18,0+8,0+6,0+4,0+6,0+24,0</t>
  </si>
  <si>
    <t>S10 : 24,0+10,0+8,0+8,0+2,0+4,0+6,0+6,0+24,0</t>
  </si>
  <si>
    <t>S10 : 36,0+20,0+12,0+8,0+2,0+8,0+18,0+8,0+12,0+8,0+8,0+14,0+14,0+12,0+24,0</t>
  </si>
  <si>
    <t>S10 : 4,0+8,0+18,0+8,0+12,0+8,0+8,0+12,0</t>
  </si>
  <si>
    <t>S10 : 13</t>
  </si>
  <si>
    <t>S10 : 6</t>
  </si>
  <si>
    <t>Odkaz na mn. položky pořadí 14 : 175,53500</t>
  </si>
  <si>
    <t>S10 : 11,56*1,5</t>
  </si>
  <si>
    <t>(8,6+8,6+11,56)*1,0</t>
  </si>
  <si>
    <t>3,55*1,5+(7,45+3,55)*1,0</t>
  </si>
  <si>
    <t>(6,805+6,0+6,0+6,0+6,805+6,0+6,0+3,4)*1,0</t>
  </si>
  <si>
    <t>3,4*1,5+(5,5+5,5+13,0+13,0)*1,0+16,0+8,0</t>
  </si>
  <si>
    <t>S10 : 60</t>
  </si>
  <si>
    <t>S10 : 10,0+4,0+8,0+18,0+8,0+6,0+4,0+4,0+14,0</t>
  </si>
  <si>
    <t>S10 : 5</t>
  </si>
  <si>
    <t xml:space="preserve">Montáž dvoustupňové sanační vpusti </t>
  </si>
  <si>
    <t>S10 : 2</t>
  </si>
  <si>
    <t>Odkaz na mn. položky pořadí 6 : 285,00000*1,2</t>
  </si>
  <si>
    <t>Odkaz na mn. položky pořadí 14 : 175,53500*1,25</t>
  </si>
  <si>
    <t>Odkaz na mn. položky pořadí 18 : 5,00000</t>
  </si>
  <si>
    <t>Odkaz na mn. položky pořadí 11 : 13,00000</t>
  </si>
  <si>
    <t>Odkaz na mn. položky pořadí 12 : 6,00000</t>
  </si>
  <si>
    <t>Odkaz na mn. položky pořadí 15 : 60,00000</t>
  </si>
  <si>
    <t>Odkaz na mn. položky pořadí 5 : 85,50000*1,15</t>
  </si>
  <si>
    <t>Odkaz na mn. položky pořadí 13 : 175,53500*1,25</t>
  </si>
  <si>
    <t xml:space="preserve">S10 : </t>
  </si>
  <si>
    <t>atika svisle : (10,0+6,0+5,0+2,0+4,0+2,0+4,0+9,0+4,0+3,0+3,0+2,0+2,0+12,0+12,0)*1,0</t>
  </si>
  <si>
    <t>atika vodorovně : 18,0+7,5+6,0+7,05+22,0</t>
  </si>
  <si>
    <t>atika : 36</t>
  </si>
  <si>
    <t>atika svisle : (10,0+6,0+5,0+2,0+4,0+2,0+4,0+9,0+4,0+3,0+3,0+2,0+2,0+12,0+12,0)*1,0*0,05*1,05</t>
  </si>
  <si>
    <t>atika vodorovně : (18,0+7,5+6,0+7,05+22,0)*0,05*1,05</t>
  </si>
  <si>
    <t>S10 : 285,0*2*1,1</t>
  </si>
  <si>
    <t>S10 : 12,0+10,0+4,0+10,0+8,0+18,0+8,0+6,0</t>
  </si>
  <si>
    <t>atika vodorovně : (12,0+4,0)*1,25+(10,0+10,0+8,0+18,0+8,0+6,0+6,0+24,0)*0,5</t>
  </si>
  <si>
    <t>S10 : 650</t>
  </si>
  <si>
    <t>Odkaz na mn. položky pořadí 37 : 65,00000*1,04</t>
  </si>
  <si>
    <t>D+M Kotvící bod  záchytného systému do ŽB chem. kotvou, dl do 1000 mm, vč. nerez lana tl.8 mm</t>
  </si>
  <si>
    <t>D+M nového hromosvodu z AlMgSi - střešní částvč. SS svorek a PV podpěr</t>
  </si>
  <si>
    <t>Odkaz na mn. položky pořadí 4 : 160,00000</t>
  </si>
  <si>
    <t>0,92204</t>
  </si>
  <si>
    <t>1,1970</t>
  </si>
  <si>
    <t>S11 : 175,0</t>
  </si>
  <si>
    <t>S11 : 70,0</t>
  </si>
  <si>
    <t>S11 : 84,0</t>
  </si>
  <si>
    <t>Odkaz na mn. položky pořadí 1 : 175,00000*0,3</t>
  </si>
  <si>
    <t>S11 : 30,0+6,0+30,0+6,0</t>
  </si>
  <si>
    <t>S11 : 30,0+8,0+30,0+6,0+6,0</t>
  </si>
  <si>
    <t>S11 : 6,0</t>
  </si>
  <si>
    <t>S11 : 22</t>
  </si>
  <si>
    <t>S11 : 4</t>
  </si>
  <si>
    <t>Odkaz na mn. položky pořadí 13 : 153,00000</t>
  </si>
  <si>
    <t>S11 : (30,0+6,0+30,0+6,0+6,0+24,0)*1,5</t>
  </si>
  <si>
    <t>S11 : 30</t>
  </si>
  <si>
    <t>S11 : 24,0</t>
  </si>
  <si>
    <t>S11 : 2</t>
  </si>
  <si>
    <t>Odkaz na mn. položky pořadí 5 : 175,00000*1,2</t>
  </si>
  <si>
    <t>Odkaz na mn. položky pořadí 13 : 153,00000*1,25</t>
  </si>
  <si>
    <t>Odkaz na mn. položky pořadí 10 : 22,00000</t>
  </si>
  <si>
    <t>Odkaz na mn. položky pořadí 4 : 52,50000*1,15</t>
  </si>
  <si>
    <t>Odkaz na mn. položky pořadí 12 : 153,00000*1,25</t>
  </si>
  <si>
    <t xml:space="preserve">S11 : </t>
  </si>
  <si>
    <t>atika svisle : (29,0+6,0+6,0+29,0)*1,0</t>
  </si>
  <si>
    <t>atika vodorovně : (24,0+6,0)*1,0+16,0</t>
  </si>
  <si>
    <t>atika svisle : 70,0*0,05*1,05</t>
  </si>
  <si>
    <t>atika vodorovně : 46,0*0,05*1,05</t>
  </si>
  <si>
    <t>S11 : 175,0*2*1,1</t>
  </si>
  <si>
    <t>S11 : 6,0+36,0</t>
  </si>
  <si>
    <t>atika vodorovně : (30,0+6,0+6,0)*1,2+30,0*0,5</t>
  </si>
  <si>
    <t>S11 : 750</t>
  </si>
  <si>
    <t>Odkaz na mn. položky pořadí 35 : 65,40000*1,04</t>
  </si>
  <si>
    <t>U6 : 6</t>
  </si>
  <si>
    <t>Odkaz na mn. položky pořadí 3 : 84,00000</t>
  </si>
  <si>
    <t>0,5859</t>
  </si>
  <si>
    <t>0,7350</t>
  </si>
  <si>
    <t>S14 : 90,0</t>
  </si>
  <si>
    <t>764322840R00</t>
  </si>
  <si>
    <t>Demontáž oplechování okapů na střechách s tvrdou krytinou, rš 500 mm, sklonu do 30°</t>
  </si>
  <si>
    <t>S14 : 34,0</t>
  </si>
  <si>
    <t>764355810R00</t>
  </si>
  <si>
    <t>Demontáž žlabů nástřešních oblého tvaru, rš 660 mm, sklonu do 30°</t>
  </si>
  <si>
    <t>S14 : 20,0</t>
  </si>
  <si>
    <t>764359810R00</t>
  </si>
  <si>
    <t>Demontáž žlabů kotlíku kónického,  , sklonu do 30°</t>
  </si>
  <si>
    <t>S14 : 1</t>
  </si>
  <si>
    <t>S14 : 28,0</t>
  </si>
  <si>
    <t>viz.v.č. D.1.1-102viz.v.č. D.1.1-102</t>
  </si>
  <si>
    <t>Odkaz na mn. položky pořadí 11 : 90,00000</t>
  </si>
  <si>
    <t>Odkaz na mn. položky pořadí 12 : 90,00000*1,2</t>
  </si>
  <si>
    <t>S14 : 48</t>
  </si>
  <si>
    <t>S14 : 90,0*0,05*1,05</t>
  </si>
  <si>
    <t>viz.v.č. D.1.1-102včetně těsnícího tmelu, příponek, spojovacího materiálu a pomocného lešení.</t>
  </si>
  <si>
    <t>S14 : 90,0*1,4</t>
  </si>
  <si>
    <t>764778116RT1</t>
  </si>
  <si>
    <t>Žlaby podokapní půlkruhové, z hliníkového lakovaného plechu v barvě tmavě hnědé, antracitové, světle šedé, rš 700 mm, dodávka a montáž</t>
  </si>
  <si>
    <t>viz.v.č. D.1.1-102, včetně háků a čela.</t>
  </si>
  <si>
    <t>viz.v.č. D.1.1-102včetně zavětrovací lišty a spojovacích prostředků.</t>
  </si>
  <si>
    <t>S14 : 12,0</t>
  </si>
  <si>
    <t>viz.v.č. D.1.1-102včetně spojovacích prostředků.</t>
  </si>
  <si>
    <t>764348393R0P</t>
  </si>
  <si>
    <t>D+M  zachytače sněhu Al, podélného jednotrub. 28x2x3000, 3 řady nad sebou</t>
  </si>
  <si>
    <t>včetně spojovacích prostředků.</t>
  </si>
  <si>
    <t>S14 : 60,0</t>
  </si>
  <si>
    <t>S14 : 26,0</t>
  </si>
  <si>
    <t>764775350R0P</t>
  </si>
  <si>
    <t>D+M Ostatní prvky ke střechám oplechování atiky plech šířkxy 420 mm, z lakovaného hliníkového plechu, tl. 0,7 mm, vč spojovacích prostředků</t>
  </si>
  <si>
    <t>S14 : 8,0</t>
  </si>
  <si>
    <t>764775360R0P</t>
  </si>
  <si>
    <t>D+M Ostatní prvky ke střechám oplechování atiky plech šířkxy 580 mm, z lakovaného hliníkového plechu, tl. 0,7 mm, vč spojovacích prostředků</t>
  </si>
  <si>
    <t>764778120R0P</t>
  </si>
  <si>
    <t>D+M Ostatní prvky ke žlabům a odpadním troubám dilatace s návalkou, se záslepkou, RŠ 400 mm, pro půlkulatý žlab, z lakovaného hliníkového plechu v barvě přírodní hliník</t>
  </si>
  <si>
    <t>S14 : 2</t>
  </si>
  <si>
    <t>5535304140R</t>
  </si>
  <si>
    <t>vyústění žlabu pro nástřešní žlab; barvený legovaný hliník; d 100 mm; barva hnědá, šedá, antracitová</t>
  </si>
  <si>
    <t>S14 : 550</t>
  </si>
  <si>
    <t>Odkaz na mn. položky pořadí 29 : 90,00000*1,2</t>
  </si>
  <si>
    <t>Odkaz na mn. položky pořadí 9 : 24,00000</t>
  </si>
  <si>
    <t>Odkaz na mn. položky pořadí 7 : 401,25500</t>
  </si>
  <si>
    <t>S15, S17 : 36,15</t>
  </si>
  <si>
    <t>S16 : 10,55</t>
  </si>
  <si>
    <t>tlumící komora : 15,4</t>
  </si>
  <si>
    <t>S16 : 2,1*(11,6*2+5,1)+2,1*(3,5+5,8)+2,1*(3,7*2+0,45)</t>
  </si>
  <si>
    <t>S15 : 1,9*14,5+1,6*19,8+1,7*16,1+1,9*24,3+3,3*19,8+1,9*24,0</t>
  </si>
  <si>
    <t>Odkaz na mn. položky pořadí 2 : 36,15000</t>
  </si>
  <si>
    <t>Odkaz na mn. položky pořadí 3 : 25,95000</t>
  </si>
  <si>
    <t>Odkaz na mn. položky pořadí 4 : 95,44500</t>
  </si>
  <si>
    <t>Odkaz na mn. položky pořadí 5 : 243,71000</t>
  </si>
  <si>
    <t>Odkaz na mn. položky pořadí 11 : 115,00000*1,1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</si>
</sst>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"/>
  </numFmts>
  <fonts count="21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rgb="FFD6E1EE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2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6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0" fontId="8" fillId="0" borderId="0" xfId="0" applyFont="1" applyAlignment="1">
      <alignment horizontal="left" vertical="center" wrapTex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3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28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3" fillId="0" borderId="32" xfId="0" applyNumberFormat="1" applyFont="1" applyBorder="1" applyAlignment="1">
      <alignment horizontal="right" vertical="center" wrapText="1" shrinkToFit="1"/>
    </xf>
    <xf numFmtId="4" fontId="3" fillId="0" borderId="32" xfId="0" applyNumberFormat="1" applyFont="1" applyBorder="1" applyAlignment="1">
      <alignment horizontal="right" vertical="center" shrinkToFit="1"/>
    </xf>
    <xf numFmtId="4" fontId="0" fillId="0" borderId="32" xfId="0" applyNumberFormat="1" applyBorder="1" applyAlignment="1">
      <alignment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2" xfId="0" applyNumberFormat="1" applyFont="1" applyBorder="1" applyAlignment="1">
      <alignment vertical="center" wrapText="1"/>
    </xf>
    <xf numFmtId="4" fontId="8" fillId="0" borderId="32" xfId="0" applyNumberFormat="1" applyFont="1" applyBorder="1" applyAlignment="1">
      <alignment vertical="center" wrapText="1" shrinkToFit="1"/>
    </xf>
    <xf numFmtId="4" fontId="8" fillId="0" borderId="32" xfId="0" applyNumberFormat="1" applyFont="1" applyBorder="1" applyAlignment="1">
      <alignment vertical="center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2" xfId="0" applyNumberFormat="1" applyBorder="1" applyAlignment="1">
      <alignment vertical="center" wrapText="1" shrinkToFi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15" fillId="3" borderId="35" xfId="0" applyNumberFormat="1" applyFont="1" applyFill="1" applyBorder="1" applyAlignment="1">
      <alignment vertical="center" wrapText="1" shrinkToFit="1"/>
    </xf>
    <xf numFmtId="4" fontId="15" fillId="3" borderId="35" xfId="0" applyNumberFormat="1" applyFont="1" applyFill="1" applyBorder="1" applyAlignment="1">
      <alignment vertical="center" shrinkToFit="1"/>
    </xf>
    <xf numFmtId="4" fontId="0" fillId="3" borderId="36" xfId="0" applyNumberFormat="1" applyFill="1" applyBorder="1" applyAlignment="1">
      <alignment vertical="center" shrinkToFit="1"/>
    </xf>
    <xf numFmtId="3" fontId="0" fillId="3" borderId="36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28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0" fontId="7" fillId="3" borderId="34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3" fontId="7" fillId="0" borderId="33" xfId="0" applyNumberFormat="1" applyFont="1" applyBorder="1" applyAlignment="1">
      <alignment vertical="center"/>
    </xf>
    <xf numFmtId="3" fontId="7" fillId="3" borderId="36" xfId="0" applyNumberFormat="1" applyFont="1" applyFill="1" applyBorder="1" applyAlignment="1">
      <alignment vertical="center"/>
    </xf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6" xfId="0" applyNumberFormat="1" applyFont="1" applyFill="1" applyBorder="1" applyAlignment="1">
      <alignment horizontal="center" vertical="center"/>
    </xf>
    <xf numFmtId="4" fontId="7" fillId="3" borderId="36" xfId="0" applyNumberFormat="1" applyFont="1" applyFill="1" applyBorder="1" applyAlignment="1">
      <alignment vertical="center"/>
    </xf>
    <xf numFmtId="49" fontId="0" fillId="0" borderId="1" xfId="0" applyNumberFormat="1" applyBorder="1"/>
    <xf numFmtId="0" fontId="6" fillId="0" borderId="0" xfId="0" applyFont="1" applyAlignment="1">
      <alignment horizontal="center"/>
    </xf>
    <xf numFmtId="0" fontId="0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0" fontId="17" fillId="0" borderId="0" xfId="0" applyFont="1" applyBorder="1" applyAlignment="1">
      <alignment horizontal="center" vertical="top" shrinkToFit="1"/>
    </xf>
    <xf numFmtId="164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4" fontId="17" fillId="4" borderId="0" xfId="0" applyNumberFormat="1" applyFont="1" applyFill="1" applyBorder="1" applyAlignment="1" applyProtection="1">
      <alignment vertical="top" shrinkToFit="1"/>
      <protection locked="0"/>
    </xf>
    <xf numFmtId="4" fontId="8" fillId="3" borderId="0" xfId="0" applyNumberFormat="1" applyFont="1" applyFill="1" applyBorder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4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7" xfId="0" applyNumberFormat="1" applyFont="1" applyFill="1" applyBorder="1" applyAlignment="1">
      <alignment vertical="top" shrinkToFit="1"/>
    </xf>
    <xf numFmtId="0" fontId="17" fillId="0" borderId="38" xfId="0" applyFont="1" applyBorder="1" applyAlignment="1">
      <alignment vertical="top"/>
    </xf>
    <xf numFmtId="49" fontId="17" fillId="0" borderId="39" xfId="0" applyNumberFormat="1" applyFont="1" applyBorder="1" applyAlignment="1">
      <alignment vertical="top"/>
    </xf>
    <xf numFmtId="0" fontId="17" fillId="0" borderId="39" xfId="0" applyFont="1" applyBorder="1" applyAlignment="1">
      <alignment horizontal="center" vertical="top" shrinkToFit="1"/>
    </xf>
    <xf numFmtId="164" fontId="17" fillId="0" borderId="39" xfId="0" applyNumberFormat="1" applyFont="1" applyBorder="1" applyAlignment="1">
      <alignment vertical="top" shrinkToFit="1"/>
    </xf>
    <xf numFmtId="4" fontId="17" fillId="4" borderId="39" xfId="0" applyNumberFormat="1" applyFont="1" applyFill="1" applyBorder="1" applyAlignment="1" applyProtection="1">
      <alignment vertical="top" shrinkToFit="1"/>
      <protection locked="0"/>
    </xf>
    <xf numFmtId="4" fontId="17" fillId="0" borderId="39" xfId="0" applyNumberFormat="1" applyFont="1" applyBorder="1" applyAlignment="1">
      <alignment vertical="top" shrinkToFit="1"/>
    </xf>
    <xf numFmtId="4" fontId="17" fillId="0" borderId="40" xfId="0" applyNumberFormat="1" applyFont="1" applyBorder="1" applyAlignment="1">
      <alignment vertical="top" shrinkToFit="1"/>
    </xf>
    <xf numFmtId="0" fontId="19" fillId="0" borderId="0" xfId="0" applyNumberFormat="1" applyFont="1" applyAlignment="1">
      <alignment wrapText="1"/>
    </xf>
    <xf numFmtId="0" fontId="18" fillId="0" borderId="18" xfId="0" applyNumberFormat="1" applyFont="1" applyBorder="1" applyAlignment="1">
      <alignment vertical="top" wrapTex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4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2" xfId="0" applyNumberFormat="1" applyFont="1" applyBorder="1" applyAlignment="1">
      <alignment vertical="top" shrinkToFit="1"/>
    </xf>
    <xf numFmtId="4" fontId="17" fillId="0" borderId="43" xfId="0" applyNumberFormat="1" applyFont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39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4" fontId="20" fillId="0" borderId="0" xfId="0" applyNumberFormat="1" applyFont="1" applyBorder="1" applyAlignment="1">
      <alignment horizontal="center" vertical="top" wrapText="1" shrinkToFit="1"/>
    </xf>
    <xf numFmtId="164" fontId="20" fillId="0" borderId="0" xfId="0" applyNumberFormat="1" applyFont="1" applyBorder="1" applyAlignment="1">
      <alignment vertical="top" wrapText="1" shrinkToFit="1"/>
    </xf>
    <xf numFmtId="0" fontId="17" fillId="0" borderId="18" xfId="0" applyNumberFormat="1" applyFont="1" applyBorder="1" applyAlignment="1">
      <alignment vertical="top" wrapText="1"/>
    </xf>
    <xf numFmtId="0" fontId="18" fillId="0" borderId="0" xfId="0" applyNumberFormat="1" applyFont="1" applyBorder="1" applyAlignment="1">
      <alignment vertical="top" wrapText="1"/>
    </xf>
    <xf numFmtId="0" fontId="17" fillId="0" borderId="0" xfId="0" applyNumberFormat="1" applyFont="1" applyBorder="1" applyAlignment="1">
      <alignment vertical="top" wrapText="1"/>
    </xf>
    <xf numFmtId="164" fontId="17" fillId="4" borderId="0" xfId="0" applyNumberFormat="1" applyFont="1" applyFill="1" applyBorder="1" applyAlignment="1" applyProtection="1">
      <alignment vertical="top" shrinkToFit="1"/>
      <protection locked="0"/>
    </xf>
    <xf numFmtId="0" fontId="17" fillId="0" borderId="18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horizontal="left" vertical="top" wrapText="1"/>
    </xf>
    <xf numFmtId="164" fontId="20" fillId="0" borderId="0" xfId="0" quotePrefix="1" applyNumberFormat="1" applyFont="1" applyBorder="1" applyAlignment="1">
      <alignment horizontal="left" vertical="top" wrapText="1"/>
    </xf>
    <xf numFmtId="49" fontId="17" fillId="0" borderId="0" xfId="0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21" t="s">
        <v>38</v>
      </c>
    </row>
    <row r="2" spans="1:7" ht="57.75" customHeight="1" x14ac:dyDescent="0.2">
      <c r="A2" s="76" t="s">
        <v>39</v>
      </c>
      <c r="B2" s="76"/>
      <c r="C2" s="76"/>
      <c r="D2" s="76"/>
      <c r="E2" s="76"/>
      <c r="F2" s="76"/>
      <c r="G2" s="76"/>
    </row>
  </sheetData>
  <sheetProtection algorithmName="SHA-512" hashValue="nV2kSGcUR1gZb82TxRCUm94Ia6jd32Q6hbj9aW2GVzcmhAewsUshOnDv0kFRYXZFGEk/KDtZ+S6TnZpbd7h+TQ==" saltValue="FfKXZB8nr5SlIrD8VI+89A==" spinCount="100000" sheet="1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03DAB-181B-4A39-BCEB-BDAB5C6F808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50</v>
      </c>
      <c r="C3" s="202" t="s">
        <v>51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62</v>
      </c>
      <c r="C4" s="205" t="s">
        <v>63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94</v>
      </c>
      <c r="C8" s="250" t="s">
        <v>95</v>
      </c>
      <c r="D8" s="229"/>
      <c r="E8" s="230"/>
      <c r="F8" s="231"/>
      <c r="G8" s="231">
        <f>SUMIF(AG9:AG10,"&lt;&gt;NOR",G9:G10)</f>
        <v>0</v>
      </c>
      <c r="H8" s="231"/>
      <c r="I8" s="231">
        <f>SUM(I9:I10)</f>
        <v>0</v>
      </c>
      <c r="J8" s="231"/>
      <c r="K8" s="231">
        <f>SUM(K9:K10)</f>
        <v>0</v>
      </c>
      <c r="L8" s="231"/>
      <c r="M8" s="231">
        <f>SUM(M9:M10)</f>
        <v>0</v>
      </c>
      <c r="N8" s="231"/>
      <c r="O8" s="231">
        <f>SUM(O9:O10)</f>
        <v>0.03</v>
      </c>
      <c r="P8" s="231"/>
      <c r="Q8" s="231">
        <f>SUM(Q9:Q10)</f>
        <v>0</v>
      </c>
      <c r="R8" s="231"/>
      <c r="S8" s="231"/>
      <c r="T8" s="232"/>
      <c r="U8" s="226"/>
      <c r="V8" s="226">
        <f>SUM(V9:V10)</f>
        <v>4.1500000000000004</v>
      </c>
      <c r="W8" s="226"/>
      <c r="X8" s="226"/>
      <c r="AG8" t="s">
        <v>146</v>
      </c>
    </row>
    <row r="9" spans="1:60" outlineLevel="1" x14ac:dyDescent="0.2">
      <c r="A9" s="233">
        <v>1</v>
      </c>
      <c r="B9" s="234" t="s">
        <v>543</v>
      </c>
      <c r="C9" s="251" t="s">
        <v>544</v>
      </c>
      <c r="D9" s="235" t="s">
        <v>176</v>
      </c>
      <c r="E9" s="236">
        <v>19.399999999999999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1.58E-3</v>
      </c>
      <c r="O9" s="238">
        <f>ROUND(E9*N9,2)</f>
        <v>0.03</v>
      </c>
      <c r="P9" s="238">
        <v>0</v>
      </c>
      <c r="Q9" s="238">
        <f>ROUND(E9*P9,2)</f>
        <v>0</v>
      </c>
      <c r="R9" s="238" t="s">
        <v>545</v>
      </c>
      <c r="S9" s="238" t="s">
        <v>178</v>
      </c>
      <c r="T9" s="239" t="s">
        <v>178</v>
      </c>
      <c r="U9" s="224">
        <v>0.214</v>
      </c>
      <c r="V9" s="224">
        <f>ROUND(E9*U9,2)</f>
        <v>4.1500000000000004</v>
      </c>
      <c r="W9" s="224"/>
      <c r="X9" s="224" t="s">
        <v>159</v>
      </c>
      <c r="Y9" s="213"/>
      <c r="Z9" s="213"/>
      <c r="AA9" s="213"/>
      <c r="AB9" s="213"/>
      <c r="AC9" s="213"/>
      <c r="AD9" s="213"/>
      <c r="AE9" s="213"/>
      <c r="AF9" s="213"/>
      <c r="AG9" s="213" t="s">
        <v>160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65" t="s">
        <v>546</v>
      </c>
      <c r="D10" s="257"/>
      <c r="E10" s="258">
        <v>19.399999999999999</v>
      </c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183</v>
      </c>
      <c r="AH10" s="213">
        <v>0</v>
      </c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x14ac:dyDescent="0.2">
      <c r="A11" s="227" t="s">
        <v>145</v>
      </c>
      <c r="B11" s="228" t="s">
        <v>98</v>
      </c>
      <c r="C11" s="250" t="s">
        <v>99</v>
      </c>
      <c r="D11" s="229"/>
      <c r="E11" s="230"/>
      <c r="F11" s="231"/>
      <c r="G11" s="231">
        <f>SUMIF(AG12:AG24,"&lt;&gt;NOR",G12:G24)</f>
        <v>0</v>
      </c>
      <c r="H11" s="231"/>
      <c r="I11" s="231">
        <f>SUM(I12:I24)</f>
        <v>0</v>
      </c>
      <c r="J11" s="231"/>
      <c r="K11" s="231">
        <f>SUM(K12:K24)</f>
        <v>0</v>
      </c>
      <c r="L11" s="231"/>
      <c r="M11" s="231">
        <f>SUM(M12:M24)</f>
        <v>0</v>
      </c>
      <c r="N11" s="231"/>
      <c r="O11" s="231">
        <f>SUM(O12:O24)</f>
        <v>0</v>
      </c>
      <c r="P11" s="231"/>
      <c r="Q11" s="231">
        <f>SUM(Q12:Q24)</f>
        <v>0.09</v>
      </c>
      <c r="R11" s="231"/>
      <c r="S11" s="231"/>
      <c r="T11" s="232"/>
      <c r="U11" s="226"/>
      <c r="V11" s="226">
        <f>SUM(V12:V24)</f>
        <v>7.3000000000000007</v>
      </c>
      <c r="W11" s="226"/>
      <c r="X11" s="226"/>
      <c r="AG11" t="s">
        <v>146</v>
      </c>
    </row>
    <row r="12" spans="1:60" ht="33.75" outlineLevel="1" x14ac:dyDescent="0.2">
      <c r="A12" s="233">
        <v>2</v>
      </c>
      <c r="B12" s="234" t="s">
        <v>184</v>
      </c>
      <c r="C12" s="251" t="s">
        <v>185</v>
      </c>
      <c r="D12" s="235" t="s">
        <v>176</v>
      </c>
      <c r="E12" s="236">
        <v>8</v>
      </c>
      <c r="F12" s="237"/>
      <c r="G12" s="238">
        <f>ROUND(E12*F12,2)</f>
        <v>0</v>
      </c>
      <c r="H12" s="237"/>
      <c r="I12" s="238">
        <f>ROUND(E12*H12,2)</f>
        <v>0</v>
      </c>
      <c r="J12" s="237"/>
      <c r="K12" s="238">
        <f>ROUND(E12*J12,2)</f>
        <v>0</v>
      </c>
      <c r="L12" s="238">
        <v>21</v>
      </c>
      <c r="M12" s="238">
        <f>G12*(1+L12/100)</f>
        <v>0</v>
      </c>
      <c r="N12" s="238">
        <v>0</v>
      </c>
      <c r="O12" s="238">
        <f>ROUND(E12*N12,2)</f>
        <v>0</v>
      </c>
      <c r="P12" s="238">
        <v>2E-3</v>
      </c>
      <c r="Q12" s="238">
        <f>ROUND(E12*P12,2)</f>
        <v>0.02</v>
      </c>
      <c r="R12" s="238" t="s">
        <v>186</v>
      </c>
      <c r="S12" s="238" t="s">
        <v>178</v>
      </c>
      <c r="T12" s="239" t="s">
        <v>178</v>
      </c>
      <c r="U12" s="224">
        <v>0.06</v>
      </c>
      <c r="V12" s="224">
        <f>ROUND(E12*U12,2)</f>
        <v>0.48</v>
      </c>
      <c r="W12" s="224"/>
      <c r="X12" s="224" t="s">
        <v>159</v>
      </c>
      <c r="Y12" s="213"/>
      <c r="Z12" s="213"/>
      <c r="AA12" s="213"/>
      <c r="AB12" s="213"/>
      <c r="AC12" s="213"/>
      <c r="AD12" s="213"/>
      <c r="AE12" s="213"/>
      <c r="AF12" s="213"/>
      <c r="AG12" s="213" t="s">
        <v>160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20"/>
      <c r="B13" s="221"/>
      <c r="C13" s="252" t="s">
        <v>181</v>
      </c>
      <c r="D13" s="241"/>
      <c r="E13" s="241"/>
      <c r="F13" s="241"/>
      <c r="G13" s="241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13"/>
      <c r="Z13" s="213"/>
      <c r="AA13" s="213"/>
      <c r="AB13" s="213"/>
      <c r="AC13" s="213"/>
      <c r="AD13" s="213"/>
      <c r="AE13" s="213"/>
      <c r="AF13" s="213"/>
      <c r="AG13" s="213" t="s">
        <v>155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20"/>
      <c r="B14" s="221"/>
      <c r="C14" s="265" t="s">
        <v>187</v>
      </c>
      <c r="D14" s="257"/>
      <c r="E14" s="258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13"/>
      <c r="Z14" s="213"/>
      <c r="AA14" s="213"/>
      <c r="AB14" s="213"/>
      <c r="AC14" s="213"/>
      <c r="AD14" s="213"/>
      <c r="AE14" s="213"/>
      <c r="AF14" s="213"/>
      <c r="AG14" s="213" t="s">
        <v>183</v>
      </c>
      <c r="AH14" s="213">
        <v>0</v>
      </c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20"/>
      <c r="B15" s="221"/>
      <c r="C15" s="265" t="s">
        <v>547</v>
      </c>
      <c r="D15" s="257"/>
      <c r="E15" s="258">
        <v>8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13"/>
      <c r="Z15" s="213"/>
      <c r="AA15" s="213"/>
      <c r="AB15" s="213"/>
      <c r="AC15" s="213"/>
      <c r="AD15" s="213"/>
      <c r="AE15" s="213"/>
      <c r="AF15" s="213"/>
      <c r="AG15" s="213" t="s">
        <v>183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33">
        <v>3</v>
      </c>
      <c r="B16" s="234" t="s">
        <v>548</v>
      </c>
      <c r="C16" s="251" t="s">
        <v>549</v>
      </c>
      <c r="D16" s="235" t="s">
        <v>191</v>
      </c>
      <c r="E16" s="236">
        <v>2.4</v>
      </c>
      <c r="F16" s="237"/>
      <c r="G16" s="238">
        <f>ROUND(E16*F16,2)</f>
        <v>0</v>
      </c>
      <c r="H16" s="237"/>
      <c r="I16" s="238">
        <f>ROUND(E16*H16,2)</f>
        <v>0</v>
      </c>
      <c r="J16" s="237"/>
      <c r="K16" s="238">
        <f>ROUND(E16*J16,2)</f>
        <v>0</v>
      </c>
      <c r="L16" s="238">
        <v>21</v>
      </c>
      <c r="M16" s="238">
        <f>G16*(1+L16/100)</f>
        <v>0</v>
      </c>
      <c r="N16" s="238">
        <v>0</v>
      </c>
      <c r="O16" s="238">
        <f>ROUND(E16*N16,2)</f>
        <v>0</v>
      </c>
      <c r="P16" s="238">
        <v>2.8600000000000001E-3</v>
      </c>
      <c r="Q16" s="238">
        <f>ROUND(E16*P16,2)</f>
        <v>0.01</v>
      </c>
      <c r="R16" s="238" t="s">
        <v>192</v>
      </c>
      <c r="S16" s="238" t="s">
        <v>178</v>
      </c>
      <c r="T16" s="239" t="s">
        <v>178</v>
      </c>
      <c r="U16" s="224">
        <v>5.7500000000000002E-2</v>
      </c>
      <c r="V16" s="224">
        <f>ROUND(E16*U16,2)</f>
        <v>0.14000000000000001</v>
      </c>
      <c r="W16" s="224"/>
      <c r="X16" s="224" t="s">
        <v>159</v>
      </c>
      <c r="Y16" s="213"/>
      <c r="Z16" s="213"/>
      <c r="AA16" s="213"/>
      <c r="AB16" s="213"/>
      <c r="AC16" s="213"/>
      <c r="AD16" s="213"/>
      <c r="AE16" s="213"/>
      <c r="AF16" s="213"/>
      <c r="AG16" s="213" t="s">
        <v>160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20"/>
      <c r="B17" s="221"/>
      <c r="C17" s="265" t="s">
        <v>550</v>
      </c>
      <c r="D17" s="257"/>
      <c r="E17" s="258">
        <v>2.4</v>
      </c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13"/>
      <c r="Z17" s="213"/>
      <c r="AA17" s="213"/>
      <c r="AB17" s="213"/>
      <c r="AC17" s="213"/>
      <c r="AD17" s="213"/>
      <c r="AE17" s="213"/>
      <c r="AF17" s="213"/>
      <c r="AG17" s="213" t="s">
        <v>183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3">
        <v>4</v>
      </c>
      <c r="B18" s="234" t="s">
        <v>189</v>
      </c>
      <c r="C18" s="251" t="s">
        <v>190</v>
      </c>
      <c r="D18" s="235" t="s">
        <v>191</v>
      </c>
      <c r="E18" s="236">
        <v>14</v>
      </c>
      <c r="F18" s="237"/>
      <c r="G18" s="238">
        <f>ROUND(E18*F18,2)</f>
        <v>0</v>
      </c>
      <c r="H18" s="237"/>
      <c r="I18" s="238">
        <f>ROUND(E18*H18,2)</f>
        <v>0</v>
      </c>
      <c r="J18" s="237"/>
      <c r="K18" s="238">
        <f>ROUND(E18*J18,2)</f>
        <v>0</v>
      </c>
      <c r="L18" s="238">
        <v>21</v>
      </c>
      <c r="M18" s="238">
        <f>G18*(1+L18/100)</f>
        <v>0</v>
      </c>
      <c r="N18" s="238">
        <v>0</v>
      </c>
      <c r="O18" s="238">
        <f>ROUND(E18*N18,2)</f>
        <v>0</v>
      </c>
      <c r="P18" s="238">
        <v>3.3700000000000002E-3</v>
      </c>
      <c r="Q18" s="238">
        <f>ROUND(E18*P18,2)</f>
        <v>0.05</v>
      </c>
      <c r="R18" s="238" t="s">
        <v>192</v>
      </c>
      <c r="S18" s="238" t="s">
        <v>178</v>
      </c>
      <c r="T18" s="239" t="s">
        <v>178</v>
      </c>
      <c r="U18" s="224">
        <v>0.115</v>
      </c>
      <c r="V18" s="224">
        <f>ROUND(E18*U18,2)</f>
        <v>1.61</v>
      </c>
      <c r="W18" s="224"/>
      <c r="X18" s="224" t="s">
        <v>159</v>
      </c>
      <c r="Y18" s="213"/>
      <c r="Z18" s="213"/>
      <c r="AA18" s="213"/>
      <c r="AB18" s="213"/>
      <c r="AC18" s="213"/>
      <c r="AD18" s="213"/>
      <c r="AE18" s="213"/>
      <c r="AF18" s="213"/>
      <c r="AG18" s="213" t="s">
        <v>160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20"/>
      <c r="B19" s="221"/>
      <c r="C19" s="252" t="s">
        <v>181</v>
      </c>
      <c r="D19" s="241"/>
      <c r="E19" s="241"/>
      <c r="F19" s="241"/>
      <c r="G19" s="241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13"/>
      <c r="Z19" s="213"/>
      <c r="AA19" s="213"/>
      <c r="AB19" s="213"/>
      <c r="AC19" s="213"/>
      <c r="AD19" s="213"/>
      <c r="AE19" s="213"/>
      <c r="AF19" s="213"/>
      <c r="AG19" s="213" t="s">
        <v>155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20"/>
      <c r="B20" s="221"/>
      <c r="C20" s="265" t="s">
        <v>551</v>
      </c>
      <c r="D20" s="257"/>
      <c r="E20" s="258">
        <v>14</v>
      </c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13"/>
      <c r="Z20" s="213"/>
      <c r="AA20" s="213"/>
      <c r="AB20" s="213"/>
      <c r="AC20" s="213"/>
      <c r="AD20" s="213"/>
      <c r="AE20" s="213"/>
      <c r="AF20" s="213"/>
      <c r="AG20" s="213" t="s">
        <v>183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42">
        <v>5</v>
      </c>
      <c r="B21" s="243" t="s">
        <v>552</v>
      </c>
      <c r="C21" s="253" t="s">
        <v>553</v>
      </c>
      <c r="D21" s="244" t="s">
        <v>191</v>
      </c>
      <c r="E21" s="245">
        <v>3</v>
      </c>
      <c r="F21" s="246"/>
      <c r="G21" s="247">
        <f>ROUND(E21*F21,2)</f>
        <v>0</v>
      </c>
      <c r="H21" s="246"/>
      <c r="I21" s="247">
        <f>ROUND(E21*H21,2)</f>
        <v>0</v>
      </c>
      <c r="J21" s="246"/>
      <c r="K21" s="247">
        <f>ROUND(E21*J21,2)</f>
        <v>0</v>
      </c>
      <c r="L21" s="247">
        <v>21</v>
      </c>
      <c r="M21" s="247">
        <f>G21*(1+L21/100)</f>
        <v>0</v>
      </c>
      <c r="N21" s="247">
        <v>0</v>
      </c>
      <c r="O21" s="247">
        <f>ROUND(E21*N21,2)</f>
        <v>0</v>
      </c>
      <c r="P21" s="247">
        <v>2.2599999999999999E-3</v>
      </c>
      <c r="Q21" s="247">
        <f>ROUND(E21*P21,2)</f>
        <v>0.01</v>
      </c>
      <c r="R21" s="247" t="s">
        <v>192</v>
      </c>
      <c r="S21" s="247" t="s">
        <v>178</v>
      </c>
      <c r="T21" s="248" t="s">
        <v>178</v>
      </c>
      <c r="U21" s="224">
        <v>5.7500000000000002E-2</v>
      </c>
      <c r="V21" s="224">
        <f>ROUND(E21*U21,2)</f>
        <v>0.17</v>
      </c>
      <c r="W21" s="224"/>
      <c r="X21" s="224" t="s">
        <v>159</v>
      </c>
      <c r="Y21" s="213"/>
      <c r="Z21" s="213"/>
      <c r="AA21" s="213"/>
      <c r="AB21" s="213"/>
      <c r="AC21" s="213"/>
      <c r="AD21" s="213"/>
      <c r="AE21" s="213"/>
      <c r="AF21" s="213"/>
      <c r="AG21" s="213" t="s">
        <v>160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33">
        <v>6</v>
      </c>
      <c r="B22" s="234" t="s">
        <v>194</v>
      </c>
      <c r="C22" s="251" t="s">
        <v>195</v>
      </c>
      <c r="D22" s="235" t="s">
        <v>191</v>
      </c>
      <c r="E22" s="236">
        <v>18</v>
      </c>
      <c r="F22" s="237"/>
      <c r="G22" s="238">
        <f>ROUND(E22*F22,2)</f>
        <v>0</v>
      </c>
      <c r="H22" s="237"/>
      <c r="I22" s="238">
        <f>ROUND(E22*H22,2)</f>
        <v>0</v>
      </c>
      <c r="J22" s="237"/>
      <c r="K22" s="238">
        <f>ROUND(E22*J22,2)</f>
        <v>0</v>
      </c>
      <c r="L22" s="238">
        <v>21</v>
      </c>
      <c r="M22" s="238">
        <f>G22*(1+L22/100)</f>
        <v>0</v>
      </c>
      <c r="N22" s="238">
        <v>0</v>
      </c>
      <c r="O22" s="238">
        <f>ROUND(E22*N22,2)</f>
        <v>0</v>
      </c>
      <c r="P22" s="238">
        <v>0</v>
      </c>
      <c r="Q22" s="238">
        <f>ROUND(E22*P22,2)</f>
        <v>0</v>
      </c>
      <c r="R22" s="238"/>
      <c r="S22" s="238" t="s">
        <v>178</v>
      </c>
      <c r="T22" s="239" t="s">
        <v>151</v>
      </c>
      <c r="U22" s="224">
        <v>0.27200000000000002</v>
      </c>
      <c r="V22" s="224">
        <f>ROUND(E22*U22,2)</f>
        <v>4.9000000000000004</v>
      </c>
      <c r="W22" s="224"/>
      <c r="X22" s="224" t="s">
        <v>159</v>
      </c>
      <c r="Y22" s="213"/>
      <c r="Z22" s="213"/>
      <c r="AA22" s="213"/>
      <c r="AB22" s="213"/>
      <c r="AC22" s="213"/>
      <c r="AD22" s="213"/>
      <c r="AE22" s="213"/>
      <c r="AF22" s="213"/>
      <c r="AG22" s="213" t="s">
        <v>160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20"/>
      <c r="B23" s="221"/>
      <c r="C23" s="252" t="s">
        <v>181</v>
      </c>
      <c r="D23" s="241"/>
      <c r="E23" s="241"/>
      <c r="F23" s="241"/>
      <c r="G23" s="241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13"/>
      <c r="Z23" s="213"/>
      <c r="AA23" s="213"/>
      <c r="AB23" s="213"/>
      <c r="AC23" s="213"/>
      <c r="AD23" s="213"/>
      <c r="AE23" s="213"/>
      <c r="AF23" s="213"/>
      <c r="AG23" s="213" t="s">
        <v>155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20"/>
      <c r="B24" s="221"/>
      <c r="C24" s="265" t="s">
        <v>554</v>
      </c>
      <c r="D24" s="257"/>
      <c r="E24" s="258">
        <v>18</v>
      </c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13"/>
      <c r="Z24" s="213"/>
      <c r="AA24" s="213"/>
      <c r="AB24" s="213"/>
      <c r="AC24" s="213"/>
      <c r="AD24" s="213"/>
      <c r="AE24" s="213"/>
      <c r="AF24" s="213"/>
      <c r="AG24" s="213" t="s">
        <v>183</v>
      </c>
      <c r="AH24" s="213">
        <v>0</v>
      </c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x14ac:dyDescent="0.2">
      <c r="A25" s="227" t="s">
        <v>145</v>
      </c>
      <c r="B25" s="228" t="s">
        <v>100</v>
      </c>
      <c r="C25" s="250" t="s">
        <v>101</v>
      </c>
      <c r="D25" s="229"/>
      <c r="E25" s="230"/>
      <c r="F25" s="231"/>
      <c r="G25" s="231">
        <f>SUMIF(AG26:AG27,"&lt;&gt;NOR",G26:G27)</f>
        <v>0</v>
      </c>
      <c r="H25" s="231"/>
      <c r="I25" s="231">
        <f>SUM(I26:I27)</f>
        <v>0</v>
      </c>
      <c r="J25" s="231"/>
      <c r="K25" s="231">
        <f>SUM(K26:K27)</f>
        <v>0</v>
      </c>
      <c r="L25" s="231"/>
      <c r="M25" s="231">
        <f>SUM(M26:M27)</f>
        <v>0</v>
      </c>
      <c r="N25" s="231"/>
      <c r="O25" s="231">
        <f>SUM(O26:O27)</f>
        <v>0</v>
      </c>
      <c r="P25" s="231"/>
      <c r="Q25" s="231">
        <f>SUM(Q26:Q27)</f>
        <v>0</v>
      </c>
      <c r="R25" s="231"/>
      <c r="S25" s="231"/>
      <c r="T25" s="232"/>
      <c r="U25" s="226"/>
      <c r="V25" s="226">
        <f>SUM(V26:V27)</f>
        <v>0.08</v>
      </c>
      <c r="W25" s="226"/>
      <c r="X25" s="226"/>
      <c r="AG25" t="s">
        <v>146</v>
      </c>
    </row>
    <row r="26" spans="1:60" ht="33.75" outlineLevel="1" x14ac:dyDescent="0.2">
      <c r="A26" s="233">
        <v>7</v>
      </c>
      <c r="B26" s="234" t="s">
        <v>345</v>
      </c>
      <c r="C26" s="251" t="s">
        <v>346</v>
      </c>
      <c r="D26" s="235" t="s">
        <v>317</v>
      </c>
      <c r="E26" s="236">
        <v>3.065E-2</v>
      </c>
      <c r="F26" s="237"/>
      <c r="G26" s="238">
        <f>ROUND(E26*F26,2)</f>
        <v>0</v>
      </c>
      <c r="H26" s="237"/>
      <c r="I26" s="238">
        <f>ROUND(E26*H26,2)</f>
        <v>0</v>
      </c>
      <c r="J26" s="237"/>
      <c r="K26" s="238">
        <f>ROUND(E26*J26,2)</f>
        <v>0</v>
      </c>
      <c r="L26" s="238">
        <v>21</v>
      </c>
      <c r="M26" s="238">
        <f>G26*(1+L26/100)</f>
        <v>0</v>
      </c>
      <c r="N26" s="238">
        <v>0</v>
      </c>
      <c r="O26" s="238">
        <f>ROUND(E26*N26,2)</f>
        <v>0</v>
      </c>
      <c r="P26" s="238">
        <v>0</v>
      </c>
      <c r="Q26" s="238">
        <f>ROUND(E26*P26,2)</f>
        <v>0</v>
      </c>
      <c r="R26" s="238" t="s">
        <v>347</v>
      </c>
      <c r="S26" s="238" t="s">
        <v>178</v>
      </c>
      <c r="T26" s="239" t="s">
        <v>178</v>
      </c>
      <c r="U26" s="224">
        <v>2.577</v>
      </c>
      <c r="V26" s="224">
        <f>ROUND(E26*U26,2)</f>
        <v>0.08</v>
      </c>
      <c r="W26" s="224"/>
      <c r="X26" s="224" t="s">
        <v>256</v>
      </c>
      <c r="Y26" s="213"/>
      <c r="Z26" s="213"/>
      <c r="AA26" s="213"/>
      <c r="AB26" s="213"/>
      <c r="AC26" s="213"/>
      <c r="AD26" s="213"/>
      <c r="AE26" s="213"/>
      <c r="AF26" s="213"/>
      <c r="AG26" s="213" t="s">
        <v>257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20"/>
      <c r="B27" s="221"/>
      <c r="C27" s="263" t="s">
        <v>348</v>
      </c>
      <c r="D27" s="259"/>
      <c r="E27" s="259"/>
      <c r="F27" s="259"/>
      <c r="G27" s="259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13"/>
      <c r="Z27" s="213"/>
      <c r="AA27" s="213"/>
      <c r="AB27" s="213"/>
      <c r="AC27" s="213"/>
      <c r="AD27" s="213"/>
      <c r="AE27" s="213"/>
      <c r="AF27" s="213"/>
      <c r="AG27" s="213" t="s">
        <v>180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x14ac:dyDescent="0.2">
      <c r="A28" s="227" t="s">
        <v>145</v>
      </c>
      <c r="B28" s="228" t="s">
        <v>102</v>
      </c>
      <c r="C28" s="250" t="s">
        <v>103</v>
      </c>
      <c r="D28" s="229"/>
      <c r="E28" s="230"/>
      <c r="F28" s="231"/>
      <c r="G28" s="231">
        <f>SUMIF(AG29:AG73,"&lt;&gt;NOR",G29:G73)</f>
        <v>0</v>
      </c>
      <c r="H28" s="231"/>
      <c r="I28" s="231">
        <f>SUM(I29:I73)</f>
        <v>0</v>
      </c>
      <c r="J28" s="231"/>
      <c r="K28" s="231">
        <f>SUM(K29:K73)</f>
        <v>0</v>
      </c>
      <c r="L28" s="231"/>
      <c r="M28" s="231">
        <f>SUM(M29:M73)</f>
        <v>0</v>
      </c>
      <c r="N28" s="231"/>
      <c r="O28" s="231">
        <f>SUM(O29:O73)</f>
        <v>0.09</v>
      </c>
      <c r="P28" s="231"/>
      <c r="Q28" s="231">
        <f>SUM(Q29:Q73)</f>
        <v>0.03</v>
      </c>
      <c r="R28" s="231"/>
      <c r="S28" s="231"/>
      <c r="T28" s="232"/>
      <c r="U28" s="226"/>
      <c r="V28" s="226">
        <f>SUM(V29:V73)</f>
        <v>16.45</v>
      </c>
      <c r="W28" s="226"/>
      <c r="X28" s="226"/>
      <c r="AG28" t="s">
        <v>146</v>
      </c>
    </row>
    <row r="29" spans="1:60" outlineLevel="1" x14ac:dyDescent="0.2">
      <c r="A29" s="233">
        <v>8</v>
      </c>
      <c r="B29" s="234" t="s">
        <v>197</v>
      </c>
      <c r="C29" s="251" t="s">
        <v>198</v>
      </c>
      <c r="D29" s="235" t="s">
        <v>176</v>
      </c>
      <c r="E29" s="236">
        <v>2.4</v>
      </c>
      <c r="F29" s="237"/>
      <c r="G29" s="238">
        <f>ROUND(E29*F29,2)</f>
        <v>0</v>
      </c>
      <c r="H29" s="237"/>
      <c r="I29" s="238">
        <f>ROUND(E29*H29,2)</f>
        <v>0</v>
      </c>
      <c r="J29" s="237"/>
      <c r="K29" s="238">
        <f>ROUND(E29*J29,2)</f>
        <v>0</v>
      </c>
      <c r="L29" s="238">
        <v>21</v>
      </c>
      <c r="M29" s="238">
        <f>G29*(1+L29/100)</f>
        <v>0</v>
      </c>
      <c r="N29" s="238">
        <v>6.9999999999999999E-4</v>
      </c>
      <c r="O29" s="238">
        <f>ROUND(E29*N29,2)</f>
        <v>0</v>
      </c>
      <c r="P29" s="238">
        <v>1.4E-2</v>
      </c>
      <c r="Q29" s="238">
        <f>ROUND(E29*P29,2)</f>
        <v>0.03</v>
      </c>
      <c r="R29" s="238" t="s">
        <v>186</v>
      </c>
      <c r="S29" s="238" t="s">
        <v>178</v>
      </c>
      <c r="T29" s="239" t="s">
        <v>178</v>
      </c>
      <c r="U29" s="224">
        <v>0.40333000000000002</v>
      </c>
      <c r="V29" s="224">
        <f>ROUND(E29*U29,2)</f>
        <v>0.97</v>
      </c>
      <c r="W29" s="224"/>
      <c r="X29" s="224" t="s">
        <v>159</v>
      </c>
      <c r="Y29" s="213"/>
      <c r="Z29" s="213"/>
      <c r="AA29" s="213"/>
      <c r="AB29" s="213"/>
      <c r="AC29" s="213"/>
      <c r="AD29" s="213"/>
      <c r="AE29" s="213"/>
      <c r="AF29" s="213"/>
      <c r="AG29" s="213" t="s">
        <v>160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20"/>
      <c r="B30" s="221"/>
      <c r="C30" s="263" t="s">
        <v>199</v>
      </c>
      <c r="D30" s="259"/>
      <c r="E30" s="259"/>
      <c r="F30" s="259"/>
      <c r="G30" s="259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13"/>
      <c r="Z30" s="213"/>
      <c r="AA30" s="213"/>
      <c r="AB30" s="213"/>
      <c r="AC30" s="213"/>
      <c r="AD30" s="213"/>
      <c r="AE30" s="213"/>
      <c r="AF30" s="213"/>
      <c r="AG30" s="213" t="s">
        <v>180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20"/>
      <c r="B31" s="221"/>
      <c r="C31" s="265" t="s">
        <v>555</v>
      </c>
      <c r="D31" s="257"/>
      <c r="E31" s="258">
        <v>2.4</v>
      </c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13"/>
      <c r="Z31" s="213"/>
      <c r="AA31" s="213"/>
      <c r="AB31" s="213"/>
      <c r="AC31" s="213"/>
      <c r="AD31" s="213"/>
      <c r="AE31" s="213"/>
      <c r="AF31" s="213"/>
      <c r="AG31" s="213" t="s">
        <v>183</v>
      </c>
      <c r="AH31" s="213">
        <v>5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ht="22.5" outlineLevel="1" x14ac:dyDescent="0.2">
      <c r="A32" s="233">
        <v>9</v>
      </c>
      <c r="B32" s="234" t="s">
        <v>556</v>
      </c>
      <c r="C32" s="251" t="s">
        <v>557</v>
      </c>
      <c r="D32" s="235" t="s">
        <v>176</v>
      </c>
      <c r="E32" s="236">
        <v>8</v>
      </c>
      <c r="F32" s="237"/>
      <c r="G32" s="238">
        <f>ROUND(E32*F32,2)</f>
        <v>0</v>
      </c>
      <c r="H32" s="237"/>
      <c r="I32" s="238">
        <f>ROUND(E32*H32,2)</f>
        <v>0</v>
      </c>
      <c r="J32" s="237"/>
      <c r="K32" s="238">
        <f>ROUND(E32*J32,2)</f>
        <v>0</v>
      </c>
      <c r="L32" s="238">
        <v>21</v>
      </c>
      <c r="M32" s="238">
        <f>G32*(1+L32/100)</f>
        <v>0</v>
      </c>
      <c r="N32" s="238">
        <v>0</v>
      </c>
      <c r="O32" s="238">
        <f>ROUND(E32*N32,2)</f>
        <v>0</v>
      </c>
      <c r="P32" s="238">
        <v>0</v>
      </c>
      <c r="Q32" s="238">
        <f>ROUND(E32*P32,2)</f>
        <v>0</v>
      </c>
      <c r="R32" s="238" t="s">
        <v>186</v>
      </c>
      <c r="S32" s="238" t="s">
        <v>178</v>
      </c>
      <c r="T32" s="239" t="s">
        <v>178</v>
      </c>
      <c r="U32" s="224">
        <v>0.91459999999999997</v>
      </c>
      <c r="V32" s="224">
        <f>ROUND(E32*U32,2)</f>
        <v>7.32</v>
      </c>
      <c r="W32" s="224"/>
      <c r="X32" s="224" t="s">
        <v>159</v>
      </c>
      <c r="Y32" s="213"/>
      <c r="Z32" s="213"/>
      <c r="AA32" s="213"/>
      <c r="AB32" s="213"/>
      <c r="AC32" s="213"/>
      <c r="AD32" s="213"/>
      <c r="AE32" s="213"/>
      <c r="AF32" s="213"/>
      <c r="AG32" s="213" t="s">
        <v>160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20"/>
      <c r="B33" s="221"/>
      <c r="C33" s="252" t="s">
        <v>558</v>
      </c>
      <c r="D33" s="241"/>
      <c r="E33" s="241"/>
      <c r="F33" s="241"/>
      <c r="G33" s="241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13"/>
      <c r="Z33" s="213"/>
      <c r="AA33" s="213"/>
      <c r="AB33" s="213"/>
      <c r="AC33" s="213"/>
      <c r="AD33" s="213"/>
      <c r="AE33" s="213"/>
      <c r="AF33" s="213"/>
      <c r="AG33" s="213" t="s">
        <v>155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20"/>
      <c r="B34" s="221"/>
      <c r="C34" s="265" t="s">
        <v>187</v>
      </c>
      <c r="D34" s="257"/>
      <c r="E34" s="258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13"/>
      <c r="Z34" s="213"/>
      <c r="AA34" s="213"/>
      <c r="AB34" s="213"/>
      <c r="AC34" s="213"/>
      <c r="AD34" s="213"/>
      <c r="AE34" s="213"/>
      <c r="AF34" s="213"/>
      <c r="AG34" s="213" t="s">
        <v>183</v>
      </c>
      <c r="AH34" s="213">
        <v>0</v>
      </c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20"/>
      <c r="B35" s="221"/>
      <c r="C35" s="265" t="s">
        <v>547</v>
      </c>
      <c r="D35" s="257"/>
      <c r="E35" s="258">
        <v>8</v>
      </c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13"/>
      <c r="Z35" s="213"/>
      <c r="AA35" s="213"/>
      <c r="AB35" s="213"/>
      <c r="AC35" s="213"/>
      <c r="AD35" s="213"/>
      <c r="AE35" s="213"/>
      <c r="AF35" s="213"/>
      <c r="AG35" s="213" t="s">
        <v>183</v>
      </c>
      <c r="AH35" s="213">
        <v>0</v>
      </c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ht="33.75" outlineLevel="1" x14ac:dyDescent="0.2">
      <c r="A36" s="233">
        <v>10</v>
      </c>
      <c r="B36" s="234" t="s">
        <v>204</v>
      </c>
      <c r="C36" s="251" t="s">
        <v>205</v>
      </c>
      <c r="D36" s="235" t="s">
        <v>191</v>
      </c>
      <c r="E36" s="236">
        <v>4</v>
      </c>
      <c r="F36" s="237"/>
      <c r="G36" s="238">
        <f>ROUND(E36*F36,2)</f>
        <v>0</v>
      </c>
      <c r="H36" s="237"/>
      <c r="I36" s="238">
        <f>ROUND(E36*H36,2)</f>
        <v>0</v>
      </c>
      <c r="J36" s="237"/>
      <c r="K36" s="238">
        <f>ROUND(E36*J36,2)</f>
        <v>0</v>
      </c>
      <c r="L36" s="238">
        <v>21</v>
      </c>
      <c r="M36" s="238">
        <f>G36*(1+L36/100)</f>
        <v>0</v>
      </c>
      <c r="N36" s="238">
        <v>1.8400000000000001E-3</v>
      </c>
      <c r="O36" s="238">
        <f>ROUND(E36*N36,2)</f>
        <v>0.01</v>
      </c>
      <c r="P36" s="238">
        <v>0</v>
      </c>
      <c r="Q36" s="238">
        <f>ROUND(E36*P36,2)</f>
        <v>0</v>
      </c>
      <c r="R36" s="238" t="s">
        <v>186</v>
      </c>
      <c r="S36" s="238" t="s">
        <v>178</v>
      </c>
      <c r="T36" s="239" t="s">
        <v>178</v>
      </c>
      <c r="U36" s="224">
        <v>0.252</v>
      </c>
      <c r="V36" s="224">
        <f>ROUND(E36*U36,2)</f>
        <v>1.01</v>
      </c>
      <c r="W36" s="224"/>
      <c r="X36" s="224" t="s">
        <v>159</v>
      </c>
      <c r="Y36" s="213"/>
      <c r="Z36" s="213"/>
      <c r="AA36" s="213"/>
      <c r="AB36" s="213"/>
      <c r="AC36" s="213"/>
      <c r="AD36" s="213"/>
      <c r="AE36" s="213"/>
      <c r="AF36" s="213"/>
      <c r="AG36" s="213" t="s">
        <v>160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20"/>
      <c r="B37" s="221"/>
      <c r="C37" s="266" t="s">
        <v>206</v>
      </c>
      <c r="D37" s="222"/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13"/>
      <c r="Z37" s="213"/>
      <c r="AA37" s="213"/>
      <c r="AB37" s="213"/>
      <c r="AC37" s="213"/>
      <c r="AD37" s="213"/>
      <c r="AE37" s="213"/>
      <c r="AF37" s="213"/>
      <c r="AG37" s="213" t="s">
        <v>180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20"/>
      <c r="B38" s="221"/>
      <c r="C38" s="267" t="s">
        <v>207</v>
      </c>
      <c r="D38" s="261"/>
      <c r="E38" s="261"/>
      <c r="F38" s="261"/>
      <c r="G38" s="261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13"/>
      <c r="Z38" s="213"/>
      <c r="AA38" s="213"/>
      <c r="AB38" s="213"/>
      <c r="AC38" s="213"/>
      <c r="AD38" s="213"/>
      <c r="AE38" s="213"/>
      <c r="AF38" s="213"/>
      <c r="AG38" s="213" t="s">
        <v>180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20"/>
      <c r="B39" s="221"/>
      <c r="C39" s="264" t="s">
        <v>208</v>
      </c>
      <c r="D39" s="260"/>
      <c r="E39" s="260"/>
      <c r="F39" s="260"/>
      <c r="G39" s="260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13"/>
      <c r="Z39" s="213"/>
      <c r="AA39" s="213"/>
      <c r="AB39" s="213"/>
      <c r="AC39" s="213"/>
      <c r="AD39" s="213"/>
      <c r="AE39" s="213"/>
      <c r="AF39" s="213"/>
      <c r="AG39" s="213" t="s">
        <v>155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40" t="str">
        <f>C39</f>
        <v>viz.v.č. D.1.1-101Úprava délky a připevnění okapnice natloukacími hmoždinkami včetně dodávky okapnice.</v>
      </c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20"/>
      <c r="B40" s="221"/>
      <c r="C40" s="265" t="s">
        <v>559</v>
      </c>
      <c r="D40" s="257"/>
      <c r="E40" s="258">
        <v>4</v>
      </c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13"/>
      <c r="Z40" s="213"/>
      <c r="AA40" s="213"/>
      <c r="AB40" s="213"/>
      <c r="AC40" s="213"/>
      <c r="AD40" s="213"/>
      <c r="AE40" s="213"/>
      <c r="AF40" s="213"/>
      <c r="AG40" s="213" t="s">
        <v>183</v>
      </c>
      <c r="AH40" s="213">
        <v>0</v>
      </c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ht="33.75" outlineLevel="1" x14ac:dyDescent="0.2">
      <c r="A41" s="233">
        <v>11</v>
      </c>
      <c r="B41" s="234" t="s">
        <v>209</v>
      </c>
      <c r="C41" s="251" t="s">
        <v>210</v>
      </c>
      <c r="D41" s="235" t="s">
        <v>191</v>
      </c>
      <c r="E41" s="236">
        <v>12</v>
      </c>
      <c r="F41" s="237"/>
      <c r="G41" s="238">
        <f>ROUND(E41*F41,2)</f>
        <v>0</v>
      </c>
      <c r="H41" s="237"/>
      <c r="I41" s="238">
        <f>ROUND(E41*H41,2)</f>
        <v>0</v>
      </c>
      <c r="J41" s="237"/>
      <c r="K41" s="238">
        <f>ROUND(E41*J41,2)</f>
        <v>0</v>
      </c>
      <c r="L41" s="238">
        <v>21</v>
      </c>
      <c r="M41" s="238">
        <f>G41*(1+L41/100)</f>
        <v>0</v>
      </c>
      <c r="N41" s="238">
        <v>7.6000000000000004E-4</v>
      </c>
      <c r="O41" s="238">
        <f>ROUND(E41*N41,2)</f>
        <v>0.01</v>
      </c>
      <c r="P41" s="238">
        <v>0</v>
      </c>
      <c r="Q41" s="238">
        <f>ROUND(E41*P41,2)</f>
        <v>0</v>
      </c>
      <c r="R41" s="238" t="s">
        <v>186</v>
      </c>
      <c r="S41" s="238" t="s">
        <v>178</v>
      </c>
      <c r="T41" s="239" t="s">
        <v>178</v>
      </c>
      <c r="U41" s="224">
        <v>0.189</v>
      </c>
      <c r="V41" s="224">
        <f>ROUND(E41*U41,2)</f>
        <v>2.27</v>
      </c>
      <c r="W41" s="224"/>
      <c r="X41" s="224" t="s">
        <v>159</v>
      </c>
      <c r="Y41" s="213"/>
      <c r="Z41" s="213"/>
      <c r="AA41" s="213"/>
      <c r="AB41" s="213"/>
      <c r="AC41" s="213"/>
      <c r="AD41" s="213"/>
      <c r="AE41" s="213"/>
      <c r="AF41" s="213"/>
      <c r="AG41" s="213" t="s">
        <v>160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20"/>
      <c r="B42" s="221"/>
      <c r="C42" s="266" t="s">
        <v>206</v>
      </c>
      <c r="D42" s="222"/>
      <c r="E42" s="223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13"/>
      <c r="Z42" s="213"/>
      <c r="AA42" s="213"/>
      <c r="AB42" s="213"/>
      <c r="AC42" s="213"/>
      <c r="AD42" s="213"/>
      <c r="AE42" s="213"/>
      <c r="AF42" s="213"/>
      <c r="AG42" s="213" t="s">
        <v>180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20"/>
      <c r="B43" s="221"/>
      <c r="C43" s="267" t="s">
        <v>207</v>
      </c>
      <c r="D43" s="261"/>
      <c r="E43" s="261"/>
      <c r="F43" s="261"/>
      <c r="G43" s="261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13"/>
      <c r="Z43" s="213"/>
      <c r="AA43" s="213"/>
      <c r="AB43" s="213"/>
      <c r="AC43" s="213"/>
      <c r="AD43" s="213"/>
      <c r="AE43" s="213"/>
      <c r="AF43" s="213"/>
      <c r="AG43" s="213" t="s">
        <v>180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20"/>
      <c r="B44" s="221"/>
      <c r="C44" s="264" t="s">
        <v>211</v>
      </c>
      <c r="D44" s="260"/>
      <c r="E44" s="260"/>
      <c r="F44" s="260"/>
      <c r="G44" s="260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13"/>
      <c r="Z44" s="213"/>
      <c r="AA44" s="213"/>
      <c r="AB44" s="213"/>
      <c r="AC44" s="213"/>
      <c r="AD44" s="213"/>
      <c r="AE44" s="213"/>
      <c r="AF44" s="213"/>
      <c r="AG44" s="213" t="s">
        <v>155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40" t="str">
        <f>C44</f>
        <v>viz.v.č. D.1.1-101Úprava délky a připevnění rohové lišty natloukacími hmoždinkami včetně dodávky lišty.</v>
      </c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20"/>
      <c r="B45" s="221"/>
      <c r="C45" s="265" t="s">
        <v>560</v>
      </c>
      <c r="D45" s="257"/>
      <c r="E45" s="258">
        <v>12</v>
      </c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13"/>
      <c r="Z45" s="213"/>
      <c r="AA45" s="213"/>
      <c r="AB45" s="213"/>
      <c r="AC45" s="213"/>
      <c r="AD45" s="213"/>
      <c r="AE45" s="213"/>
      <c r="AF45" s="213"/>
      <c r="AG45" s="213" t="s">
        <v>183</v>
      </c>
      <c r="AH45" s="213">
        <v>5</v>
      </c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ht="33.75" outlineLevel="1" x14ac:dyDescent="0.2">
      <c r="A46" s="233">
        <v>12</v>
      </c>
      <c r="B46" s="234" t="s">
        <v>213</v>
      </c>
      <c r="C46" s="251" t="s">
        <v>214</v>
      </c>
      <c r="D46" s="235" t="s">
        <v>191</v>
      </c>
      <c r="E46" s="236">
        <v>12</v>
      </c>
      <c r="F46" s="237"/>
      <c r="G46" s="238">
        <f>ROUND(E46*F46,2)</f>
        <v>0</v>
      </c>
      <c r="H46" s="237"/>
      <c r="I46" s="238">
        <f>ROUND(E46*H46,2)</f>
        <v>0</v>
      </c>
      <c r="J46" s="237"/>
      <c r="K46" s="238">
        <f>ROUND(E46*J46,2)</f>
        <v>0</v>
      </c>
      <c r="L46" s="238">
        <v>21</v>
      </c>
      <c r="M46" s="238">
        <f>G46*(1+L46/100)</f>
        <v>0</v>
      </c>
      <c r="N46" s="238">
        <v>7.6000000000000004E-4</v>
      </c>
      <c r="O46" s="238">
        <f>ROUND(E46*N46,2)</f>
        <v>0.01</v>
      </c>
      <c r="P46" s="238">
        <v>0</v>
      </c>
      <c r="Q46" s="238">
        <f>ROUND(E46*P46,2)</f>
        <v>0</v>
      </c>
      <c r="R46" s="238" t="s">
        <v>186</v>
      </c>
      <c r="S46" s="238" t="s">
        <v>178</v>
      </c>
      <c r="T46" s="239" t="s">
        <v>178</v>
      </c>
      <c r="U46" s="224">
        <v>0.189</v>
      </c>
      <c r="V46" s="224">
        <f>ROUND(E46*U46,2)</f>
        <v>2.27</v>
      </c>
      <c r="W46" s="224"/>
      <c r="X46" s="224" t="s">
        <v>159</v>
      </c>
      <c r="Y46" s="213"/>
      <c r="Z46" s="213"/>
      <c r="AA46" s="213"/>
      <c r="AB46" s="213"/>
      <c r="AC46" s="213"/>
      <c r="AD46" s="213"/>
      <c r="AE46" s="213"/>
      <c r="AF46" s="213"/>
      <c r="AG46" s="213" t="s">
        <v>160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20"/>
      <c r="B47" s="221"/>
      <c r="C47" s="266" t="s">
        <v>206</v>
      </c>
      <c r="D47" s="222"/>
      <c r="E47" s="223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13"/>
      <c r="Z47" s="213"/>
      <c r="AA47" s="213"/>
      <c r="AB47" s="213"/>
      <c r="AC47" s="213"/>
      <c r="AD47" s="213"/>
      <c r="AE47" s="213"/>
      <c r="AF47" s="213"/>
      <c r="AG47" s="213" t="s">
        <v>180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20"/>
      <c r="B48" s="221"/>
      <c r="C48" s="267" t="s">
        <v>207</v>
      </c>
      <c r="D48" s="261"/>
      <c r="E48" s="261"/>
      <c r="F48" s="261"/>
      <c r="G48" s="261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13"/>
      <c r="Z48" s="213"/>
      <c r="AA48" s="213"/>
      <c r="AB48" s="213"/>
      <c r="AC48" s="213"/>
      <c r="AD48" s="213"/>
      <c r="AE48" s="213"/>
      <c r="AF48" s="213"/>
      <c r="AG48" s="213" t="s">
        <v>180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20"/>
      <c r="B49" s="221"/>
      <c r="C49" s="264" t="s">
        <v>211</v>
      </c>
      <c r="D49" s="260"/>
      <c r="E49" s="260"/>
      <c r="F49" s="260"/>
      <c r="G49" s="260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13"/>
      <c r="Z49" s="213"/>
      <c r="AA49" s="213"/>
      <c r="AB49" s="213"/>
      <c r="AC49" s="213"/>
      <c r="AD49" s="213"/>
      <c r="AE49" s="213"/>
      <c r="AF49" s="213"/>
      <c r="AG49" s="213" t="s">
        <v>155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40" t="str">
        <f>C49</f>
        <v>viz.v.č. D.1.1-101Úprava délky a připevnění rohové lišty natloukacími hmoždinkami včetně dodávky lišty.</v>
      </c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20"/>
      <c r="B50" s="221"/>
      <c r="C50" s="265" t="s">
        <v>561</v>
      </c>
      <c r="D50" s="257"/>
      <c r="E50" s="258">
        <v>12</v>
      </c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13"/>
      <c r="Z50" s="213"/>
      <c r="AA50" s="213"/>
      <c r="AB50" s="213"/>
      <c r="AC50" s="213"/>
      <c r="AD50" s="213"/>
      <c r="AE50" s="213"/>
      <c r="AF50" s="213"/>
      <c r="AG50" s="213" t="s">
        <v>183</v>
      </c>
      <c r="AH50" s="213">
        <v>0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33">
        <v>13</v>
      </c>
      <c r="B51" s="234" t="s">
        <v>224</v>
      </c>
      <c r="C51" s="251" t="s">
        <v>225</v>
      </c>
      <c r="D51" s="235" t="s">
        <v>176</v>
      </c>
      <c r="E51" s="236">
        <v>8.8000000000000007</v>
      </c>
      <c r="F51" s="237"/>
      <c r="G51" s="238">
        <f>ROUND(E51*F51,2)</f>
        <v>0</v>
      </c>
      <c r="H51" s="237"/>
      <c r="I51" s="238">
        <f>ROUND(E51*H51,2)</f>
        <v>0</v>
      </c>
      <c r="J51" s="237"/>
      <c r="K51" s="238">
        <f>ROUND(E51*J51,2)</f>
        <v>0</v>
      </c>
      <c r="L51" s="238">
        <v>21</v>
      </c>
      <c r="M51" s="238">
        <f>G51*(1+L51/100)</f>
        <v>0</v>
      </c>
      <c r="N51" s="238">
        <v>3.0000000000000001E-5</v>
      </c>
      <c r="O51" s="238">
        <f>ROUND(E51*N51,2)</f>
        <v>0</v>
      </c>
      <c r="P51" s="238">
        <v>0</v>
      </c>
      <c r="Q51" s="238">
        <f>ROUND(E51*P51,2)</f>
        <v>0</v>
      </c>
      <c r="R51" s="238" t="s">
        <v>186</v>
      </c>
      <c r="S51" s="238" t="s">
        <v>178</v>
      </c>
      <c r="T51" s="239" t="s">
        <v>178</v>
      </c>
      <c r="U51" s="224">
        <v>0.11765</v>
      </c>
      <c r="V51" s="224">
        <f>ROUND(E51*U51,2)</f>
        <v>1.04</v>
      </c>
      <c r="W51" s="224"/>
      <c r="X51" s="224" t="s">
        <v>159</v>
      </c>
      <c r="Y51" s="213"/>
      <c r="Z51" s="213"/>
      <c r="AA51" s="213"/>
      <c r="AB51" s="213"/>
      <c r="AC51" s="213"/>
      <c r="AD51" s="213"/>
      <c r="AE51" s="213"/>
      <c r="AF51" s="213"/>
      <c r="AG51" s="213" t="s">
        <v>160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20"/>
      <c r="B52" s="221"/>
      <c r="C52" s="265" t="s">
        <v>562</v>
      </c>
      <c r="D52" s="257"/>
      <c r="E52" s="258">
        <v>8.8000000000000007</v>
      </c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13"/>
      <c r="Z52" s="213"/>
      <c r="AA52" s="213"/>
      <c r="AB52" s="213"/>
      <c r="AC52" s="213"/>
      <c r="AD52" s="213"/>
      <c r="AE52" s="213"/>
      <c r="AF52" s="213"/>
      <c r="AG52" s="213" t="s">
        <v>183</v>
      </c>
      <c r="AH52" s="213">
        <v>5</v>
      </c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ht="22.5" outlineLevel="1" x14ac:dyDescent="0.2">
      <c r="A53" s="233">
        <v>14</v>
      </c>
      <c r="B53" s="234" t="s">
        <v>227</v>
      </c>
      <c r="C53" s="251" t="s">
        <v>228</v>
      </c>
      <c r="D53" s="235" t="s">
        <v>176</v>
      </c>
      <c r="E53" s="236">
        <v>8.8000000000000007</v>
      </c>
      <c r="F53" s="237"/>
      <c r="G53" s="238">
        <f>ROUND(E53*F53,2)</f>
        <v>0</v>
      </c>
      <c r="H53" s="237"/>
      <c r="I53" s="238">
        <f>ROUND(E53*H53,2)</f>
        <v>0</v>
      </c>
      <c r="J53" s="237"/>
      <c r="K53" s="238">
        <f>ROUND(E53*J53,2)</f>
        <v>0</v>
      </c>
      <c r="L53" s="238">
        <v>21</v>
      </c>
      <c r="M53" s="238">
        <f>G53*(1+L53/100)</f>
        <v>0</v>
      </c>
      <c r="N53" s="238">
        <v>5.5000000000000003E-4</v>
      </c>
      <c r="O53" s="238">
        <f>ROUND(E53*N53,2)</f>
        <v>0</v>
      </c>
      <c r="P53" s="238">
        <v>0</v>
      </c>
      <c r="Q53" s="238">
        <f>ROUND(E53*P53,2)</f>
        <v>0</v>
      </c>
      <c r="R53" s="238" t="s">
        <v>186</v>
      </c>
      <c r="S53" s="238" t="s">
        <v>178</v>
      </c>
      <c r="T53" s="239" t="s">
        <v>178</v>
      </c>
      <c r="U53" s="224">
        <v>0.17799999999999999</v>
      </c>
      <c r="V53" s="224">
        <f>ROUND(E53*U53,2)</f>
        <v>1.57</v>
      </c>
      <c r="W53" s="224"/>
      <c r="X53" s="224" t="s">
        <v>159</v>
      </c>
      <c r="Y53" s="213"/>
      <c r="Z53" s="213"/>
      <c r="AA53" s="213"/>
      <c r="AB53" s="213"/>
      <c r="AC53" s="213"/>
      <c r="AD53" s="213"/>
      <c r="AE53" s="213"/>
      <c r="AF53" s="213"/>
      <c r="AG53" s="213" t="s">
        <v>160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20"/>
      <c r="B54" s="221"/>
      <c r="C54" s="263" t="s">
        <v>229</v>
      </c>
      <c r="D54" s="259"/>
      <c r="E54" s="259"/>
      <c r="F54" s="259"/>
      <c r="G54" s="259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13"/>
      <c r="Z54" s="213"/>
      <c r="AA54" s="213"/>
      <c r="AB54" s="213"/>
      <c r="AC54" s="213"/>
      <c r="AD54" s="213"/>
      <c r="AE54" s="213"/>
      <c r="AF54" s="213"/>
      <c r="AG54" s="213" t="s">
        <v>180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20"/>
      <c r="B55" s="221"/>
      <c r="C55" s="264" t="s">
        <v>181</v>
      </c>
      <c r="D55" s="260"/>
      <c r="E55" s="260"/>
      <c r="F55" s="260"/>
      <c r="G55" s="260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13"/>
      <c r="Z55" s="213"/>
      <c r="AA55" s="213"/>
      <c r="AB55" s="213"/>
      <c r="AC55" s="213"/>
      <c r="AD55" s="213"/>
      <c r="AE55" s="213"/>
      <c r="AF55" s="213"/>
      <c r="AG55" s="213" t="s">
        <v>155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20"/>
      <c r="B56" s="221"/>
      <c r="C56" s="265" t="s">
        <v>563</v>
      </c>
      <c r="D56" s="257"/>
      <c r="E56" s="258">
        <v>8.8000000000000007</v>
      </c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13"/>
      <c r="Z56" s="213"/>
      <c r="AA56" s="213"/>
      <c r="AB56" s="213"/>
      <c r="AC56" s="213"/>
      <c r="AD56" s="213"/>
      <c r="AE56" s="213"/>
      <c r="AF56" s="213"/>
      <c r="AG56" s="213" t="s">
        <v>183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ht="22.5" outlineLevel="1" x14ac:dyDescent="0.2">
      <c r="A57" s="233">
        <v>15</v>
      </c>
      <c r="B57" s="234" t="s">
        <v>232</v>
      </c>
      <c r="C57" s="251" t="s">
        <v>233</v>
      </c>
      <c r="D57" s="235" t="s">
        <v>234</v>
      </c>
      <c r="E57" s="236">
        <v>10</v>
      </c>
      <c r="F57" s="237"/>
      <c r="G57" s="238">
        <f>ROUND(E57*F57,2)</f>
        <v>0</v>
      </c>
      <c r="H57" s="237"/>
      <c r="I57" s="238">
        <f>ROUND(E57*H57,2)</f>
        <v>0</v>
      </c>
      <c r="J57" s="237"/>
      <c r="K57" s="238">
        <f>ROUND(E57*J57,2)</f>
        <v>0</v>
      </c>
      <c r="L57" s="238">
        <v>21</v>
      </c>
      <c r="M57" s="238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38"/>
      <c r="S57" s="238" t="s">
        <v>150</v>
      </c>
      <c r="T57" s="239" t="s">
        <v>151</v>
      </c>
      <c r="U57" s="224">
        <v>0</v>
      </c>
      <c r="V57" s="224">
        <f>ROUND(E57*U57,2)</f>
        <v>0</v>
      </c>
      <c r="W57" s="224"/>
      <c r="X57" s="224" t="s">
        <v>159</v>
      </c>
      <c r="Y57" s="213"/>
      <c r="Z57" s="213"/>
      <c r="AA57" s="213"/>
      <c r="AB57" s="213"/>
      <c r="AC57" s="213"/>
      <c r="AD57" s="213"/>
      <c r="AE57" s="213"/>
      <c r="AF57" s="213"/>
      <c r="AG57" s="213" t="s">
        <v>160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20"/>
      <c r="B58" s="221"/>
      <c r="C58" s="252" t="s">
        <v>181</v>
      </c>
      <c r="D58" s="241"/>
      <c r="E58" s="241"/>
      <c r="F58" s="241"/>
      <c r="G58" s="241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13"/>
      <c r="Z58" s="213"/>
      <c r="AA58" s="213"/>
      <c r="AB58" s="213"/>
      <c r="AC58" s="213"/>
      <c r="AD58" s="213"/>
      <c r="AE58" s="213"/>
      <c r="AF58" s="213"/>
      <c r="AG58" s="213" t="s">
        <v>155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1" x14ac:dyDescent="0.2">
      <c r="A59" s="220"/>
      <c r="B59" s="221"/>
      <c r="C59" s="265" t="s">
        <v>564</v>
      </c>
      <c r="D59" s="257"/>
      <c r="E59" s="258">
        <v>10</v>
      </c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13"/>
      <c r="Z59" s="213"/>
      <c r="AA59" s="213"/>
      <c r="AB59" s="213"/>
      <c r="AC59" s="213"/>
      <c r="AD59" s="213"/>
      <c r="AE59" s="213"/>
      <c r="AF59" s="213"/>
      <c r="AG59" s="213" t="s">
        <v>183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ht="22.5" outlineLevel="1" x14ac:dyDescent="0.2">
      <c r="A60" s="233">
        <v>16</v>
      </c>
      <c r="B60" s="234" t="s">
        <v>365</v>
      </c>
      <c r="C60" s="251" t="s">
        <v>366</v>
      </c>
      <c r="D60" s="235" t="s">
        <v>191</v>
      </c>
      <c r="E60" s="236">
        <v>16</v>
      </c>
      <c r="F60" s="237"/>
      <c r="G60" s="238">
        <f>ROUND(E60*F60,2)</f>
        <v>0</v>
      </c>
      <c r="H60" s="237"/>
      <c r="I60" s="238">
        <f>ROUND(E60*H60,2)</f>
        <v>0</v>
      </c>
      <c r="J60" s="237"/>
      <c r="K60" s="238">
        <f>ROUND(E60*J60,2)</f>
        <v>0</v>
      </c>
      <c r="L60" s="238">
        <v>21</v>
      </c>
      <c r="M60" s="238">
        <f>G60*(1+L60/100)</f>
        <v>0</v>
      </c>
      <c r="N60" s="238">
        <v>0</v>
      </c>
      <c r="O60" s="238">
        <f>ROUND(E60*N60,2)</f>
        <v>0</v>
      </c>
      <c r="P60" s="238">
        <v>0</v>
      </c>
      <c r="Q60" s="238">
        <f>ROUND(E60*P60,2)</f>
        <v>0</v>
      </c>
      <c r="R60" s="238"/>
      <c r="S60" s="238" t="s">
        <v>150</v>
      </c>
      <c r="T60" s="239" t="s">
        <v>151</v>
      </c>
      <c r="U60" s="224">
        <v>0</v>
      </c>
      <c r="V60" s="224">
        <f>ROUND(E60*U60,2)</f>
        <v>0</v>
      </c>
      <c r="W60" s="224"/>
      <c r="X60" s="224" t="s">
        <v>159</v>
      </c>
      <c r="Y60" s="213"/>
      <c r="Z60" s="213"/>
      <c r="AA60" s="213"/>
      <c r="AB60" s="213"/>
      <c r="AC60" s="213"/>
      <c r="AD60" s="213"/>
      <c r="AE60" s="213"/>
      <c r="AF60" s="213"/>
      <c r="AG60" s="213" t="s">
        <v>160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20"/>
      <c r="B61" s="221"/>
      <c r="C61" s="252" t="s">
        <v>181</v>
      </c>
      <c r="D61" s="241"/>
      <c r="E61" s="241"/>
      <c r="F61" s="241"/>
      <c r="G61" s="241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13"/>
      <c r="Z61" s="213"/>
      <c r="AA61" s="213"/>
      <c r="AB61" s="213"/>
      <c r="AC61" s="213"/>
      <c r="AD61" s="213"/>
      <c r="AE61" s="213"/>
      <c r="AF61" s="213"/>
      <c r="AG61" s="213" t="s">
        <v>155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20"/>
      <c r="B62" s="221"/>
      <c r="C62" s="265" t="s">
        <v>565</v>
      </c>
      <c r="D62" s="257"/>
      <c r="E62" s="258">
        <v>16</v>
      </c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13"/>
      <c r="Z62" s="213"/>
      <c r="AA62" s="213"/>
      <c r="AB62" s="213"/>
      <c r="AC62" s="213"/>
      <c r="AD62" s="213"/>
      <c r="AE62" s="213"/>
      <c r="AF62" s="213"/>
      <c r="AG62" s="213" t="s">
        <v>183</v>
      </c>
      <c r="AH62" s="213">
        <v>0</v>
      </c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33">
        <v>17</v>
      </c>
      <c r="B63" s="234" t="s">
        <v>235</v>
      </c>
      <c r="C63" s="251" t="s">
        <v>236</v>
      </c>
      <c r="D63" s="235" t="s">
        <v>176</v>
      </c>
      <c r="E63" s="236">
        <v>20.6</v>
      </c>
      <c r="F63" s="237"/>
      <c r="G63" s="238">
        <f>ROUND(E63*F63,2)</f>
        <v>0</v>
      </c>
      <c r="H63" s="237"/>
      <c r="I63" s="238">
        <f>ROUND(E63*H63,2)</f>
        <v>0</v>
      </c>
      <c r="J63" s="237"/>
      <c r="K63" s="238">
        <f>ROUND(E63*J63,2)</f>
        <v>0</v>
      </c>
      <c r="L63" s="238">
        <v>21</v>
      </c>
      <c r="M63" s="238">
        <f>G63*(1+L63/100)</f>
        <v>0</v>
      </c>
      <c r="N63" s="238">
        <v>2.3999999999999998E-3</v>
      </c>
      <c r="O63" s="238">
        <f>ROUND(E63*N63,2)</f>
        <v>0.05</v>
      </c>
      <c r="P63" s="238">
        <v>0</v>
      </c>
      <c r="Q63" s="238">
        <f>ROUND(E63*P63,2)</f>
        <v>0</v>
      </c>
      <c r="R63" s="238"/>
      <c r="S63" s="238" t="s">
        <v>150</v>
      </c>
      <c r="T63" s="239" t="s">
        <v>151</v>
      </c>
      <c r="U63" s="224">
        <v>0</v>
      </c>
      <c r="V63" s="224">
        <f>ROUND(E63*U63,2)</f>
        <v>0</v>
      </c>
      <c r="W63" s="224"/>
      <c r="X63" s="224" t="s">
        <v>237</v>
      </c>
      <c r="Y63" s="213"/>
      <c r="Z63" s="213"/>
      <c r="AA63" s="213"/>
      <c r="AB63" s="213"/>
      <c r="AC63" s="213"/>
      <c r="AD63" s="213"/>
      <c r="AE63" s="213"/>
      <c r="AF63" s="213"/>
      <c r="AG63" s="213" t="s">
        <v>238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20"/>
      <c r="B64" s="221"/>
      <c r="C64" s="265" t="s">
        <v>566</v>
      </c>
      <c r="D64" s="257"/>
      <c r="E64" s="258">
        <v>9.6</v>
      </c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13"/>
      <c r="Z64" s="213"/>
      <c r="AA64" s="213"/>
      <c r="AB64" s="213"/>
      <c r="AC64" s="213"/>
      <c r="AD64" s="213"/>
      <c r="AE64" s="213"/>
      <c r="AF64" s="213"/>
      <c r="AG64" s="213" t="s">
        <v>183</v>
      </c>
      <c r="AH64" s="213">
        <v>5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20"/>
      <c r="B65" s="221"/>
      <c r="C65" s="265" t="s">
        <v>567</v>
      </c>
      <c r="D65" s="257"/>
      <c r="E65" s="258">
        <v>11</v>
      </c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13"/>
      <c r="Z65" s="213"/>
      <c r="AA65" s="213"/>
      <c r="AB65" s="213"/>
      <c r="AC65" s="213"/>
      <c r="AD65" s="213"/>
      <c r="AE65" s="213"/>
      <c r="AF65" s="213"/>
      <c r="AG65" s="213" t="s">
        <v>183</v>
      </c>
      <c r="AH65" s="213">
        <v>5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33">
        <v>18</v>
      </c>
      <c r="B66" s="234" t="s">
        <v>245</v>
      </c>
      <c r="C66" s="251" t="s">
        <v>246</v>
      </c>
      <c r="D66" s="235" t="s">
        <v>221</v>
      </c>
      <c r="E66" s="236">
        <v>10</v>
      </c>
      <c r="F66" s="237"/>
      <c r="G66" s="238">
        <f>ROUND(E66*F66,2)</f>
        <v>0</v>
      </c>
      <c r="H66" s="237"/>
      <c r="I66" s="238">
        <f>ROUND(E66*H66,2)</f>
        <v>0</v>
      </c>
      <c r="J66" s="237"/>
      <c r="K66" s="238">
        <f>ROUND(E66*J66,2)</f>
        <v>0</v>
      </c>
      <c r="L66" s="238">
        <v>21</v>
      </c>
      <c r="M66" s="238">
        <f>G66*(1+L66/100)</f>
        <v>0</v>
      </c>
      <c r="N66" s="238">
        <v>4.0000000000000003E-5</v>
      </c>
      <c r="O66" s="238">
        <f>ROUND(E66*N66,2)</f>
        <v>0</v>
      </c>
      <c r="P66" s="238">
        <v>0</v>
      </c>
      <c r="Q66" s="238">
        <f>ROUND(E66*P66,2)</f>
        <v>0</v>
      </c>
      <c r="R66" s="238" t="s">
        <v>243</v>
      </c>
      <c r="S66" s="238" t="s">
        <v>178</v>
      </c>
      <c r="T66" s="239" t="s">
        <v>178</v>
      </c>
      <c r="U66" s="224">
        <v>0</v>
      </c>
      <c r="V66" s="224">
        <f>ROUND(E66*U66,2)</f>
        <v>0</v>
      </c>
      <c r="W66" s="224"/>
      <c r="X66" s="224" t="s">
        <v>237</v>
      </c>
      <c r="Y66" s="213"/>
      <c r="Z66" s="213"/>
      <c r="AA66" s="213"/>
      <c r="AB66" s="213"/>
      <c r="AC66" s="213"/>
      <c r="AD66" s="213"/>
      <c r="AE66" s="213"/>
      <c r="AF66" s="213"/>
      <c r="AG66" s="213" t="s">
        <v>238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20"/>
      <c r="B67" s="221"/>
      <c r="C67" s="265" t="s">
        <v>568</v>
      </c>
      <c r="D67" s="257"/>
      <c r="E67" s="258">
        <v>10</v>
      </c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13"/>
      <c r="Z67" s="213"/>
      <c r="AA67" s="213"/>
      <c r="AB67" s="213"/>
      <c r="AC67" s="213"/>
      <c r="AD67" s="213"/>
      <c r="AE67" s="213"/>
      <c r="AF67" s="213"/>
      <c r="AG67" s="213" t="s">
        <v>183</v>
      </c>
      <c r="AH67" s="213">
        <v>5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ht="22.5" outlineLevel="1" x14ac:dyDescent="0.2">
      <c r="A68" s="233">
        <v>19</v>
      </c>
      <c r="B68" s="234" t="s">
        <v>248</v>
      </c>
      <c r="C68" s="251" t="s">
        <v>249</v>
      </c>
      <c r="D68" s="235" t="s">
        <v>176</v>
      </c>
      <c r="E68" s="236">
        <v>2.76</v>
      </c>
      <c r="F68" s="237"/>
      <c r="G68" s="238">
        <f>ROUND(E68*F68,2)</f>
        <v>0</v>
      </c>
      <c r="H68" s="237"/>
      <c r="I68" s="238">
        <f>ROUND(E68*H68,2)</f>
        <v>0</v>
      </c>
      <c r="J68" s="237"/>
      <c r="K68" s="238">
        <f>ROUND(E68*J68,2)</f>
        <v>0</v>
      </c>
      <c r="L68" s="238">
        <v>21</v>
      </c>
      <c r="M68" s="238">
        <f>G68*(1+L68/100)</f>
        <v>0</v>
      </c>
      <c r="N68" s="238">
        <v>4.3E-3</v>
      </c>
      <c r="O68" s="238">
        <f>ROUND(E68*N68,2)</f>
        <v>0.01</v>
      </c>
      <c r="P68" s="238">
        <v>0</v>
      </c>
      <c r="Q68" s="238">
        <f>ROUND(E68*P68,2)</f>
        <v>0</v>
      </c>
      <c r="R68" s="238" t="s">
        <v>243</v>
      </c>
      <c r="S68" s="238" t="s">
        <v>178</v>
      </c>
      <c r="T68" s="239" t="s">
        <v>178</v>
      </c>
      <c r="U68" s="224">
        <v>0</v>
      </c>
      <c r="V68" s="224">
        <f>ROUND(E68*U68,2)</f>
        <v>0</v>
      </c>
      <c r="W68" s="224"/>
      <c r="X68" s="224" t="s">
        <v>237</v>
      </c>
      <c r="Y68" s="213"/>
      <c r="Z68" s="213"/>
      <c r="AA68" s="213"/>
      <c r="AB68" s="213"/>
      <c r="AC68" s="213"/>
      <c r="AD68" s="213"/>
      <c r="AE68" s="213"/>
      <c r="AF68" s="213"/>
      <c r="AG68" s="213" t="s">
        <v>238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20"/>
      <c r="B69" s="221"/>
      <c r="C69" s="265" t="s">
        <v>569</v>
      </c>
      <c r="D69" s="257"/>
      <c r="E69" s="258">
        <v>2.76</v>
      </c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13"/>
      <c r="Z69" s="213"/>
      <c r="AA69" s="213"/>
      <c r="AB69" s="213"/>
      <c r="AC69" s="213"/>
      <c r="AD69" s="213"/>
      <c r="AE69" s="213"/>
      <c r="AF69" s="213"/>
      <c r="AG69" s="213" t="s">
        <v>183</v>
      </c>
      <c r="AH69" s="213">
        <v>5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ht="22.5" outlineLevel="1" x14ac:dyDescent="0.2">
      <c r="A70" s="233">
        <v>20</v>
      </c>
      <c r="B70" s="234" t="s">
        <v>251</v>
      </c>
      <c r="C70" s="251" t="s">
        <v>252</v>
      </c>
      <c r="D70" s="235" t="s">
        <v>176</v>
      </c>
      <c r="E70" s="236">
        <v>11</v>
      </c>
      <c r="F70" s="237"/>
      <c r="G70" s="238">
        <f>ROUND(E70*F70,2)</f>
        <v>0</v>
      </c>
      <c r="H70" s="237"/>
      <c r="I70" s="238">
        <f>ROUND(E70*H70,2)</f>
        <v>0</v>
      </c>
      <c r="J70" s="237"/>
      <c r="K70" s="238">
        <f>ROUND(E70*J70,2)</f>
        <v>0</v>
      </c>
      <c r="L70" s="238">
        <v>21</v>
      </c>
      <c r="M70" s="238">
        <f>G70*(1+L70/100)</f>
        <v>0</v>
      </c>
      <c r="N70" s="238">
        <v>2.9999999999999997E-4</v>
      </c>
      <c r="O70" s="238">
        <f>ROUND(E70*N70,2)</f>
        <v>0</v>
      </c>
      <c r="P70" s="238">
        <v>0</v>
      </c>
      <c r="Q70" s="238">
        <f>ROUND(E70*P70,2)</f>
        <v>0</v>
      </c>
      <c r="R70" s="238" t="s">
        <v>243</v>
      </c>
      <c r="S70" s="238" t="s">
        <v>178</v>
      </c>
      <c r="T70" s="239" t="s">
        <v>178</v>
      </c>
      <c r="U70" s="224">
        <v>0</v>
      </c>
      <c r="V70" s="224">
        <f>ROUND(E70*U70,2)</f>
        <v>0</v>
      </c>
      <c r="W70" s="224"/>
      <c r="X70" s="224" t="s">
        <v>237</v>
      </c>
      <c r="Y70" s="213"/>
      <c r="Z70" s="213"/>
      <c r="AA70" s="213"/>
      <c r="AB70" s="213"/>
      <c r="AC70" s="213"/>
      <c r="AD70" s="213"/>
      <c r="AE70" s="213"/>
      <c r="AF70" s="213"/>
      <c r="AG70" s="213" t="s">
        <v>238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20"/>
      <c r="B71" s="221"/>
      <c r="C71" s="265" t="s">
        <v>570</v>
      </c>
      <c r="D71" s="257"/>
      <c r="E71" s="258">
        <v>11</v>
      </c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13"/>
      <c r="Z71" s="213"/>
      <c r="AA71" s="213"/>
      <c r="AB71" s="213"/>
      <c r="AC71" s="213"/>
      <c r="AD71" s="213"/>
      <c r="AE71" s="213"/>
      <c r="AF71" s="213"/>
      <c r="AG71" s="213" t="s">
        <v>183</v>
      </c>
      <c r="AH71" s="213">
        <v>5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20">
        <v>21</v>
      </c>
      <c r="B72" s="221" t="s">
        <v>254</v>
      </c>
      <c r="C72" s="266" t="s">
        <v>255</v>
      </c>
      <c r="D72" s="222" t="s">
        <v>0</v>
      </c>
      <c r="E72" s="262"/>
      <c r="F72" s="225"/>
      <c r="G72" s="224">
        <f>ROUND(E72*F72,2)</f>
        <v>0</v>
      </c>
      <c r="H72" s="225"/>
      <c r="I72" s="224">
        <f>ROUND(E72*H72,2)</f>
        <v>0</v>
      </c>
      <c r="J72" s="225"/>
      <c r="K72" s="224">
        <f>ROUND(E72*J72,2)</f>
        <v>0</v>
      </c>
      <c r="L72" s="224">
        <v>21</v>
      </c>
      <c r="M72" s="224">
        <f>G72*(1+L72/100)</f>
        <v>0</v>
      </c>
      <c r="N72" s="224">
        <v>0</v>
      </c>
      <c r="O72" s="224">
        <f>ROUND(E72*N72,2)</f>
        <v>0</v>
      </c>
      <c r="P72" s="224">
        <v>0</v>
      </c>
      <c r="Q72" s="224">
        <f>ROUND(E72*P72,2)</f>
        <v>0</v>
      </c>
      <c r="R72" s="224" t="s">
        <v>186</v>
      </c>
      <c r="S72" s="224" t="s">
        <v>178</v>
      </c>
      <c r="T72" s="224" t="s">
        <v>178</v>
      </c>
      <c r="U72" s="224">
        <v>0</v>
      </c>
      <c r="V72" s="224">
        <f>ROUND(E72*U72,2)</f>
        <v>0</v>
      </c>
      <c r="W72" s="224"/>
      <c r="X72" s="224" t="s">
        <v>256</v>
      </c>
      <c r="Y72" s="213"/>
      <c r="Z72" s="213"/>
      <c r="AA72" s="213"/>
      <c r="AB72" s="213"/>
      <c r="AC72" s="213"/>
      <c r="AD72" s="213"/>
      <c r="AE72" s="213"/>
      <c r="AF72" s="213"/>
      <c r="AG72" s="213" t="s">
        <v>257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20"/>
      <c r="B73" s="221"/>
      <c r="C73" s="267" t="s">
        <v>258</v>
      </c>
      <c r="D73" s="261"/>
      <c r="E73" s="261"/>
      <c r="F73" s="261"/>
      <c r="G73" s="261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13"/>
      <c r="Z73" s="213"/>
      <c r="AA73" s="213"/>
      <c r="AB73" s="213"/>
      <c r="AC73" s="213"/>
      <c r="AD73" s="213"/>
      <c r="AE73" s="213"/>
      <c r="AF73" s="213"/>
      <c r="AG73" s="213" t="s">
        <v>180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x14ac:dyDescent="0.2">
      <c r="A74" s="227" t="s">
        <v>145</v>
      </c>
      <c r="B74" s="228" t="s">
        <v>104</v>
      </c>
      <c r="C74" s="250" t="s">
        <v>105</v>
      </c>
      <c r="D74" s="229"/>
      <c r="E74" s="230"/>
      <c r="F74" s="231"/>
      <c r="G74" s="231">
        <f>SUMIF(AG75:AG99,"&lt;&gt;NOR",G75:G99)</f>
        <v>0</v>
      </c>
      <c r="H74" s="231"/>
      <c r="I74" s="231">
        <f>SUM(I75:I99)</f>
        <v>0</v>
      </c>
      <c r="J74" s="231"/>
      <c r="K74" s="231">
        <f>SUM(K75:K99)</f>
        <v>0</v>
      </c>
      <c r="L74" s="231"/>
      <c r="M74" s="231">
        <f>SUM(M75:M99)</f>
        <v>0</v>
      </c>
      <c r="N74" s="231"/>
      <c r="O74" s="231">
        <f>SUM(O75:O99)</f>
        <v>0.32</v>
      </c>
      <c r="P74" s="231"/>
      <c r="Q74" s="231">
        <f>SUM(Q75:Q99)</f>
        <v>0</v>
      </c>
      <c r="R74" s="231"/>
      <c r="S74" s="231"/>
      <c r="T74" s="232"/>
      <c r="U74" s="226"/>
      <c r="V74" s="226">
        <f>SUM(V75:V99)</f>
        <v>7.16</v>
      </c>
      <c r="W74" s="226"/>
      <c r="X74" s="226"/>
      <c r="AG74" t="s">
        <v>146</v>
      </c>
    </row>
    <row r="75" spans="1:60" outlineLevel="1" x14ac:dyDescent="0.2">
      <c r="A75" s="233">
        <v>22</v>
      </c>
      <c r="B75" s="234" t="s">
        <v>259</v>
      </c>
      <c r="C75" s="251" t="s">
        <v>260</v>
      </c>
      <c r="D75" s="235" t="s">
        <v>176</v>
      </c>
      <c r="E75" s="236">
        <v>12.7</v>
      </c>
      <c r="F75" s="237"/>
      <c r="G75" s="238">
        <f>ROUND(E75*F75,2)</f>
        <v>0</v>
      </c>
      <c r="H75" s="237"/>
      <c r="I75" s="238">
        <f>ROUND(E75*H75,2)</f>
        <v>0</v>
      </c>
      <c r="J75" s="237"/>
      <c r="K75" s="238">
        <f>ROUND(E75*J75,2)</f>
        <v>0</v>
      </c>
      <c r="L75" s="238">
        <v>21</v>
      </c>
      <c r="M75" s="238">
        <f>G75*(1+L75/100)</f>
        <v>0</v>
      </c>
      <c r="N75" s="238">
        <v>2.9399999999999999E-3</v>
      </c>
      <c r="O75" s="238">
        <f>ROUND(E75*N75,2)</f>
        <v>0.04</v>
      </c>
      <c r="P75" s="238">
        <v>0</v>
      </c>
      <c r="Q75" s="238">
        <f>ROUND(E75*P75,2)</f>
        <v>0</v>
      </c>
      <c r="R75" s="238" t="s">
        <v>261</v>
      </c>
      <c r="S75" s="238" t="s">
        <v>178</v>
      </c>
      <c r="T75" s="239" t="s">
        <v>178</v>
      </c>
      <c r="U75" s="224">
        <v>0.28000000000000003</v>
      </c>
      <c r="V75" s="224">
        <f>ROUND(E75*U75,2)</f>
        <v>3.56</v>
      </c>
      <c r="W75" s="224"/>
      <c r="X75" s="224" t="s">
        <v>159</v>
      </c>
      <c r="Y75" s="213"/>
      <c r="Z75" s="213"/>
      <c r="AA75" s="213"/>
      <c r="AB75" s="213"/>
      <c r="AC75" s="213"/>
      <c r="AD75" s="213"/>
      <c r="AE75" s="213"/>
      <c r="AF75" s="213"/>
      <c r="AG75" s="213" t="s">
        <v>160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ht="22.5" outlineLevel="1" x14ac:dyDescent="0.2">
      <c r="A76" s="220"/>
      <c r="B76" s="221"/>
      <c r="C76" s="252" t="s">
        <v>262</v>
      </c>
      <c r="D76" s="241"/>
      <c r="E76" s="241"/>
      <c r="F76" s="241"/>
      <c r="G76" s="241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13"/>
      <c r="Z76" s="213"/>
      <c r="AA76" s="213"/>
      <c r="AB76" s="213"/>
      <c r="AC76" s="213"/>
      <c r="AD76" s="213"/>
      <c r="AE76" s="213"/>
      <c r="AF76" s="213"/>
      <c r="AG76" s="213" t="s">
        <v>155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40" t="str">
        <f>C76</f>
        <v>viz.v.č. D.1.1-101Očištění povrchu stěny od prachu, nařezání izolačních desek na požadovaný rozměr, nanesení lepicího tmelu, osazení desek.</v>
      </c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20"/>
      <c r="B77" s="221"/>
      <c r="C77" s="265" t="s">
        <v>571</v>
      </c>
      <c r="D77" s="257"/>
      <c r="E77" s="258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13"/>
      <c r="Z77" s="213"/>
      <c r="AA77" s="213"/>
      <c r="AB77" s="213"/>
      <c r="AC77" s="213"/>
      <c r="AD77" s="213"/>
      <c r="AE77" s="213"/>
      <c r="AF77" s="213"/>
      <c r="AG77" s="213" t="s">
        <v>183</v>
      </c>
      <c r="AH77" s="213">
        <v>0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20"/>
      <c r="B78" s="221"/>
      <c r="C78" s="265" t="s">
        <v>572</v>
      </c>
      <c r="D78" s="257"/>
      <c r="E78" s="258">
        <v>5.7</v>
      </c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13"/>
      <c r="Z78" s="213"/>
      <c r="AA78" s="213"/>
      <c r="AB78" s="213"/>
      <c r="AC78" s="213"/>
      <c r="AD78" s="213"/>
      <c r="AE78" s="213"/>
      <c r="AF78" s="213"/>
      <c r="AG78" s="213" t="s">
        <v>183</v>
      </c>
      <c r="AH78" s="213">
        <v>0</v>
      </c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20"/>
      <c r="B79" s="221"/>
      <c r="C79" s="265" t="s">
        <v>573</v>
      </c>
      <c r="D79" s="257"/>
      <c r="E79" s="258">
        <v>7</v>
      </c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13"/>
      <c r="Z79" s="213"/>
      <c r="AA79" s="213"/>
      <c r="AB79" s="213"/>
      <c r="AC79" s="213"/>
      <c r="AD79" s="213"/>
      <c r="AE79" s="213"/>
      <c r="AF79" s="213"/>
      <c r="AG79" s="213" t="s">
        <v>183</v>
      </c>
      <c r="AH79" s="213">
        <v>0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33">
        <v>23</v>
      </c>
      <c r="B80" s="234" t="s">
        <v>266</v>
      </c>
      <c r="C80" s="251" t="s">
        <v>267</v>
      </c>
      <c r="D80" s="235" t="s">
        <v>176</v>
      </c>
      <c r="E80" s="236">
        <v>8</v>
      </c>
      <c r="F80" s="237"/>
      <c r="G80" s="238">
        <f>ROUND(E80*F80,2)</f>
        <v>0</v>
      </c>
      <c r="H80" s="237"/>
      <c r="I80" s="238">
        <f>ROUND(E80*H80,2)</f>
        <v>0</v>
      </c>
      <c r="J80" s="237"/>
      <c r="K80" s="238">
        <f>ROUND(E80*J80,2)</f>
        <v>0</v>
      </c>
      <c r="L80" s="238">
        <v>21</v>
      </c>
      <c r="M80" s="238">
        <f>G80*(1+L80/100)</f>
        <v>0</v>
      </c>
      <c r="N80" s="238">
        <v>0</v>
      </c>
      <c r="O80" s="238">
        <f>ROUND(E80*N80,2)</f>
        <v>0</v>
      </c>
      <c r="P80" s="238">
        <v>0</v>
      </c>
      <c r="Q80" s="238">
        <f>ROUND(E80*P80,2)</f>
        <v>0</v>
      </c>
      <c r="R80" s="238" t="s">
        <v>261</v>
      </c>
      <c r="S80" s="238" t="s">
        <v>178</v>
      </c>
      <c r="T80" s="239" t="s">
        <v>178</v>
      </c>
      <c r="U80" s="224">
        <v>0.45</v>
      </c>
      <c r="V80" s="224">
        <f>ROUND(E80*U80,2)</f>
        <v>3.6</v>
      </c>
      <c r="W80" s="224"/>
      <c r="X80" s="224" t="s">
        <v>159</v>
      </c>
      <c r="Y80" s="213"/>
      <c r="Z80" s="213"/>
      <c r="AA80" s="213"/>
      <c r="AB80" s="213"/>
      <c r="AC80" s="213"/>
      <c r="AD80" s="213"/>
      <c r="AE80" s="213"/>
      <c r="AF80" s="213"/>
      <c r="AG80" s="213" t="s">
        <v>160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20"/>
      <c r="B81" s="221"/>
      <c r="C81" s="252" t="s">
        <v>181</v>
      </c>
      <c r="D81" s="241"/>
      <c r="E81" s="241"/>
      <c r="F81" s="241"/>
      <c r="G81" s="241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13"/>
      <c r="Z81" s="213"/>
      <c r="AA81" s="213"/>
      <c r="AB81" s="213"/>
      <c r="AC81" s="213"/>
      <c r="AD81" s="213"/>
      <c r="AE81" s="213"/>
      <c r="AF81" s="213"/>
      <c r="AG81" s="213" t="s">
        <v>155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20"/>
      <c r="B82" s="221"/>
      <c r="C82" s="265" t="s">
        <v>187</v>
      </c>
      <c r="D82" s="257"/>
      <c r="E82" s="258"/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13"/>
      <c r="Z82" s="213"/>
      <c r="AA82" s="213"/>
      <c r="AB82" s="213"/>
      <c r="AC82" s="213"/>
      <c r="AD82" s="213"/>
      <c r="AE82" s="213"/>
      <c r="AF82" s="213"/>
      <c r="AG82" s="213" t="s">
        <v>183</v>
      </c>
      <c r="AH82" s="213">
        <v>0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20"/>
      <c r="B83" s="221"/>
      <c r="C83" s="265" t="s">
        <v>547</v>
      </c>
      <c r="D83" s="257"/>
      <c r="E83" s="258">
        <v>8</v>
      </c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13"/>
      <c r="Z83" s="213"/>
      <c r="AA83" s="213"/>
      <c r="AB83" s="213"/>
      <c r="AC83" s="213"/>
      <c r="AD83" s="213"/>
      <c r="AE83" s="213"/>
      <c r="AF83" s="213"/>
      <c r="AG83" s="213" t="s">
        <v>183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33">
        <v>24</v>
      </c>
      <c r="B84" s="234" t="s">
        <v>268</v>
      </c>
      <c r="C84" s="251" t="s">
        <v>269</v>
      </c>
      <c r="D84" s="235" t="s">
        <v>221</v>
      </c>
      <c r="E84" s="236">
        <v>12</v>
      </c>
      <c r="F84" s="237"/>
      <c r="G84" s="238">
        <f>ROUND(E84*F84,2)</f>
        <v>0</v>
      </c>
      <c r="H84" s="237"/>
      <c r="I84" s="238">
        <f>ROUND(E84*H84,2)</f>
        <v>0</v>
      </c>
      <c r="J84" s="237"/>
      <c r="K84" s="238">
        <f>ROUND(E84*J84,2)</f>
        <v>0</v>
      </c>
      <c r="L84" s="238">
        <v>21</v>
      </c>
      <c r="M84" s="238">
        <f>G84*(1+L84/100)</f>
        <v>0</v>
      </c>
      <c r="N84" s="238">
        <v>8.0000000000000004E-4</v>
      </c>
      <c r="O84" s="238">
        <f>ROUND(E84*N84,2)</f>
        <v>0.01</v>
      </c>
      <c r="P84" s="238">
        <v>0</v>
      </c>
      <c r="Q84" s="238">
        <f>ROUND(E84*P84,2)</f>
        <v>0</v>
      </c>
      <c r="R84" s="238" t="s">
        <v>243</v>
      </c>
      <c r="S84" s="238" t="s">
        <v>178</v>
      </c>
      <c r="T84" s="239" t="s">
        <v>178</v>
      </c>
      <c r="U84" s="224">
        <v>0</v>
      </c>
      <c r="V84" s="224">
        <f>ROUND(E84*U84,2)</f>
        <v>0</v>
      </c>
      <c r="W84" s="224"/>
      <c r="X84" s="224" t="s">
        <v>237</v>
      </c>
      <c r="Y84" s="213"/>
      <c r="Z84" s="213"/>
      <c r="AA84" s="213"/>
      <c r="AB84" s="213"/>
      <c r="AC84" s="213"/>
      <c r="AD84" s="213"/>
      <c r="AE84" s="213"/>
      <c r="AF84" s="213"/>
      <c r="AG84" s="213" t="s">
        <v>238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20"/>
      <c r="B85" s="221"/>
      <c r="C85" s="252" t="s">
        <v>270</v>
      </c>
      <c r="D85" s="241"/>
      <c r="E85" s="241"/>
      <c r="F85" s="241"/>
      <c r="G85" s="241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13"/>
      <c r="Z85" s="213"/>
      <c r="AA85" s="213"/>
      <c r="AB85" s="213"/>
      <c r="AC85" s="213"/>
      <c r="AD85" s="213"/>
      <c r="AE85" s="213"/>
      <c r="AF85" s="213"/>
      <c r="AG85" s="213" t="s">
        <v>155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20"/>
      <c r="B86" s="221"/>
      <c r="C86" s="265" t="s">
        <v>571</v>
      </c>
      <c r="D86" s="257"/>
      <c r="E86" s="258"/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13"/>
      <c r="Z86" s="213"/>
      <c r="AA86" s="213"/>
      <c r="AB86" s="213"/>
      <c r="AC86" s="213"/>
      <c r="AD86" s="213"/>
      <c r="AE86" s="213"/>
      <c r="AF86" s="213"/>
      <c r="AG86" s="213" t="s">
        <v>183</v>
      </c>
      <c r="AH86" s="213">
        <v>0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20"/>
      <c r="B87" s="221"/>
      <c r="C87" s="265" t="s">
        <v>485</v>
      </c>
      <c r="D87" s="257"/>
      <c r="E87" s="258">
        <v>6</v>
      </c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13"/>
      <c r="Z87" s="213"/>
      <c r="AA87" s="213"/>
      <c r="AB87" s="213"/>
      <c r="AC87" s="213"/>
      <c r="AD87" s="213"/>
      <c r="AE87" s="213"/>
      <c r="AF87" s="213"/>
      <c r="AG87" s="213" t="s">
        <v>183</v>
      </c>
      <c r="AH87" s="213">
        <v>0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1" x14ac:dyDescent="0.2">
      <c r="A88" s="220"/>
      <c r="B88" s="221"/>
      <c r="C88" s="265" t="s">
        <v>453</v>
      </c>
      <c r="D88" s="257"/>
      <c r="E88" s="258">
        <v>6</v>
      </c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13"/>
      <c r="Z88" s="213"/>
      <c r="AA88" s="213"/>
      <c r="AB88" s="213"/>
      <c r="AC88" s="213"/>
      <c r="AD88" s="213"/>
      <c r="AE88" s="213"/>
      <c r="AF88" s="213"/>
      <c r="AG88" s="213" t="s">
        <v>183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ht="22.5" outlineLevel="1" x14ac:dyDescent="0.2">
      <c r="A89" s="233">
        <v>25</v>
      </c>
      <c r="B89" s="234" t="s">
        <v>273</v>
      </c>
      <c r="C89" s="251" t="s">
        <v>274</v>
      </c>
      <c r="D89" s="235" t="s">
        <v>275</v>
      </c>
      <c r="E89" s="236">
        <v>0.66674999999999995</v>
      </c>
      <c r="F89" s="237"/>
      <c r="G89" s="238">
        <f>ROUND(E89*F89,2)</f>
        <v>0</v>
      </c>
      <c r="H89" s="237"/>
      <c r="I89" s="238">
        <f>ROUND(E89*H89,2)</f>
        <v>0</v>
      </c>
      <c r="J89" s="237"/>
      <c r="K89" s="238">
        <f>ROUND(E89*J89,2)</f>
        <v>0</v>
      </c>
      <c r="L89" s="238">
        <v>21</v>
      </c>
      <c r="M89" s="238">
        <f>G89*(1+L89/100)</f>
        <v>0</v>
      </c>
      <c r="N89" s="238">
        <v>3.5000000000000003E-2</v>
      </c>
      <c r="O89" s="238">
        <f>ROUND(E89*N89,2)</f>
        <v>0.02</v>
      </c>
      <c r="P89" s="238">
        <v>0</v>
      </c>
      <c r="Q89" s="238">
        <f>ROUND(E89*P89,2)</f>
        <v>0</v>
      </c>
      <c r="R89" s="238" t="s">
        <v>243</v>
      </c>
      <c r="S89" s="238" t="s">
        <v>178</v>
      </c>
      <c r="T89" s="239" t="s">
        <v>178</v>
      </c>
      <c r="U89" s="224">
        <v>0</v>
      </c>
      <c r="V89" s="224">
        <f>ROUND(E89*U89,2)</f>
        <v>0</v>
      </c>
      <c r="W89" s="224"/>
      <c r="X89" s="224" t="s">
        <v>237</v>
      </c>
      <c r="Y89" s="213"/>
      <c r="Z89" s="213"/>
      <c r="AA89" s="213"/>
      <c r="AB89" s="213"/>
      <c r="AC89" s="213"/>
      <c r="AD89" s="213"/>
      <c r="AE89" s="213"/>
      <c r="AF89" s="213"/>
      <c r="AG89" s="213" t="s">
        <v>238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20"/>
      <c r="B90" s="221"/>
      <c r="C90" s="252" t="s">
        <v>181</v>
      </c>
      <c r="D90" s="241"/>
      <c r="E90" s="241"/>
      <c r="F90" s="241"/>
      <c r="G90" s="241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13"/>
      <c r="Z90" s="213"/>
      <c r="AA90" s="213"/>
      <c r="AB90" s="213"/>
      <c r="AC90" s="213"/>
      <c r="AD90" s="213"/>
      <c r="AE90" s="213"/>
      <c r="AF90" s="213"/>
      <c r="AG90" s="213" t="s">
        <v>155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1" x14ac:dyDescent="0.2">
      <c r="A91" s="220"/>
      <c r="B91" s="221"/>
      <c r="C91" s="265" t="s">
        <v>571</v>
      </c>
      <c r="D91" s="257"/>
      <c r="E91" s="258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13"/>
      <c r="Z91" s="213"/>
      <c r="AA91" s="213"/>
      <c r="AB91" s="213"/>
      <c r="AC91" s="213"/>
      <c r="AD91" s="213"/>
      <c r="AE91" s="213"/>
      <c r="AF91" s="213"/>
      <c r="AG91" s="213" t="s">
        <v>183</v>
      </c>
      <c r="AH91" s="213">
        <v>0</v>
      </c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1" x14ac:dyDescent="0.2">
      <c r="A92" s="220"/>
      <c r="B92" s="221"/>
      <c r="C92" s="265" t="s">
        <v>574</v>
      </c>
      <c r="D92" s="257"/>
      <c r="E92" s="258">
        <v>0.29925000000000002</v>
      </c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13"/>
      <c r="Z92" s="213"/>
      <c r="AA92" s="213"/>
      <c r="AB92" s="213"/>
      <c r="AC92" s="213"/>
      <c r="AD92" s="213"/>
      <c r="AE92" s="213"/>
      <c r="AF92" s="213"/>
      <c r="AG92" s="213" t="s">
        <v>183</v>
      </c>
      <c r="AH92" s="213">
        <v>0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20"/>
      <c r="B93" s="221"/>
      <c r="C93" s="265" t="s">
        <v>575</v>
      </c>
      <c r="D93" s="257"/>
      <c r="E93" s="258">
        <v>0.36749999999999999</v>
      </c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13"/>
      <c r="Z93" s="213"/>
      <c r="AA93" s="213"/>
      <c r="AB93" s="213"/>
      <c r="AC93" s="213"/>
      <c r="AD93" s="213"/>
      <c r="AE93" s="213"/>
      <c r="AF93" s="213"/>
      <c r="AG93" s="213" t="s">
        <v>183</v>
      </c>
      <c r="AH93" s="213">
        <v>0</v>
      </c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ht="22.5" outlineLevel="1" x14ac:dyDescent="0.2">
      <c r="A94" s="233">
        <v>26</v>
      </c>
      <c r="B94" s="234" t="s">
        <v>278</v>
      </c>
      <c r="C94" s="251" t="s">
        <v>279</v>
      </c>
      <c r="D94" s="235" t="s">
        <v>176</v>
      </c>
      <c r="E94" s="236">
        <v>17.600000000000001</v>
      </c>
      <c r="F94" s="237"/>
      <c r="G94" s="238">
        <f>ROUND(E94*F94,2)</f>
        <v>0</v>
      </c>
      <c r="H94" s="237"/>
      <c r="I94" s="238">
        <f>ROUND(E94*H94,2)</f>
        <v>0</v>
      </c>
      <c r="J94" s="237"/>
      <c r="K94" s="238">
        <f>ROUND(E94*J94,2)</f>
        <v>0</v>
      </c>
      <c r="L94" s="238">
        <v>21</v>
      </c>
      <c r="M94" s="238">
        <f>G94*(1+L94/100)</f>
        <v>0</v>
      </c>
      <c r="N94" s="238">
        <v>1.4E-2</v>
      </c>
      <c r="O94" s="238">
        <f>ROUND(E94*N94,2)</f>
        <v>0.25</v>
      </c>
      <c r="P94" s="238">
        <v>0</v>
      </c>
      <c r="Q94" s="238">
        <f>ROUND(E94*P94,2)</f>
        <v>0</v>
      </c>
      <c r="R94" s="238" t="s">
        <v>243</v>
      </c>
      <c r="S94" s="238" t="s">
        <v>178</v>
      </c>
      <c r="T94" s="239" t="s">
        <v>178</v>
      </c>
      <c r="U94" s="224">
        <v>0</v>
      </c>
      <c r="V94" s="224">
        <f>ROUND(E94*U94,2)</f>
        <v>0</v>
      </c>
      <c r="W94" s="224"/>
      <c r="X94" s="224" t="s">
        <v>237</v>
      </c>
      <c r="Y94" s="213"/>
      <c r="Z94" s="213"/>
      <c r="AA94" s="213"/>
      <c r="AB94" s="213"/>
      <c r="AC94" s="213"/>
      <c r="AD94" s="213"/>
      <c r="AE94" s="213"/>
      <c r="AF94" s="213"/>
      <c r="AG94" s="213" t="s">
        <v>238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1" x14ac:dyDescent="0.2">
      <c r="A95" s="220"/>
      <c r="B95" s="221"/>
      <c r="C95" s="252" t="s">
        <v>181</v>
      </c>
      <c r="D95" s="241"/>
      <c r="E95" s="241"/>
      <c r="F95" s="241"/>
      <c r="G95" s="241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13"/>
      <c r="Z95" s="213"/>
      <c r="AA95" s="213"/>
      <c r="AB95" s="213"/>
      <c r="AC95" s="213"/>
      <c r="AD95" s="213"/>
      <c r="AE95" s="213"/>
      <c r="AF95" s="213"/>
      <c r="AG95" s="213" t="s">
        <v>155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20"/>
      <c r="B96" s="221"/>
      <c r="C96" s="265" t="s">
        <v>187</v>
      </c>
      <c r="D96" s="257"/>
      <c r="E96" s="258"/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13"/>
      <c r="Z96" s="213"/>
      <c r="AA96" s="213"/>
      <c r="AB96" s="213"/>
      <c r="AC96" s="213"/>
      <c r="AD96" s="213"/>
      <c r="AE96" s="213"/>
      <c r="AF96" s="213"/>
      <c r="AG96" s="213" t="s">
        <v>183</v>
      </c>
      <c r="AH96" s="213">
        <v>0</v>
      </c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20"/>
      <c r="B97" s="221"/>
      <c r="C97" s="265" t="s">
        <v>576</v>
      </c>
      <c r="D97" s="257"/>
      <c r="E97" s="258">
        <v>17.600000000000001</v>
      </c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13"/>
      <c r="Z97" s="213"/>
      <c r="AA97" s="213"/>
      <c r="AB97" s="213"/>
      <c r="AC97" s="213"/>
      <c r="AD97" s="213"/>
      <c r="AE97" s="213"/>
      <c r="AF97" s="213"/>
      <c r="AG97" s="213" t="s">
        <v>183</v>
      </c>
      <c r="AH97" s="213">
        <v>0</v>
      </c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20">
        <v>27</v>
      </c>
      <c r="B98" s="221" t="s">
        <v>281</v>
      </c>
      <c r="C98" s="266" t="s">
        <v>282</v>
      </c>
      <c r="D98" s="222" t="s">
        <v>0</v>
      </c>
      <c r="E98" s="262"/>
      <c r="F98" s="225"/>
      <c r="G98" s="224">
        <f>ROUND(E98*F98,2)</f>
        <v>0</v>
      </c>
      <c r="H98" s="225"/>
      <c r="I98" s="224">
        <f>ROUND(E98*H98,2)</f>
        <v>0</v>
      </c>
      <c r="J98" s="225"/>
      <c r="K98" s="224">
        <f>ROUND(E98*J98,2)</f>
        <v>0</v>
      </c>
      <c r="L98" s="224">
        <v>21</v>
      </c>
      <c r="M98" s="224">
        <f>G98*(1+L98/100)</f>
        <v>0</v>
      </c>
      <c r="N98" s="224">
        <v>0</v>
      </c>
      <c r="O98" s="224">
        <f>ROUND(E98*N98,2)</f>
        <v>0</v>
      </c>
      <c r="P98" s="224">
        <v>0</v>
      </c>
      <c r="Q98" s="224">
        <f>ROUND(E98*P98,2)</f>
        <v>0</v>
      </c>
      <c r="R98" s="224" t="s">
        <v>261</v>
      </c>
      <c r="S98" s="224" t="s">
        <v>178</v>
      </c>
      <c r="T98" s="224" t="s">
        <v>178</v>
      </c>
      <c r="U98" s="224">
        <v>0</v>
      </c>
      <c r="V98" s="224">
        <f>ROUND(E98*U98,2)</f>
        <v>0</v>
      </c>
      <c r="W98" s="224"/>
      <c r="X98" s="224" t="s">
        <v>256</v>
      </c>
      <c r="Y98" s="213"/>
      <c r="Z98" s="213"/>
      <c r="AA98" s="213"/>
      <c r="AB98" s="213"/>
      <c r="AC98" s="213"/>
      <c r="AD98" s="213"/>
      <c r="AE98" s="213"/>
      <c r="AF98" s="213"/>
      <c r="AG98" s="213" t="s">
        <v>257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1" x14ac:dyDescent="0.2">
      <c r="A99" s="220"/>
      <c r="B99" s="221"/>
      <c r="C99" s="267" t="s">
        <v>258</v>
      </c>
      <c r="D99" s="261"/>
      <c r="E99" s="261"/>
      <c r="F99" s="261"/>
      <c r="G99" s="261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13"/>
      <c r="Z99" s="213"/>
      <c r="AA99" s="213"/>
      <c r="AB99" s="213"/>
      <c r="AC99" s="213"/>
      <c r="AD99" s="213"/>
      <c r="AE99" s="213"/>
      <c r="AF99" s="213"/>
      <c r="AG99" s="213" t="s">
        <v>180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x14ac:dyDescent="0.2">
      <c r="A100" s="227" t="s">
        <v>145</v>
      </c>
      <c r="B100" s="228" t="s">
        <v>106</v>
      </c>
      <c r="C100" s="250" t="s">
        <v>107</v>
      </c>
      <c r="D100" s="229"/>
      <c r="E100" s="230"/>
      <c r="F100" s="231"/>
      <c r="G100" s="231">
        <f>SUMIF(AG101:AG112,"&lt;&gt;NOR",G101:G112)</f>
        <v>0</v>
      </c>
      <c r="H100" s="231"/>
      <c r="I100" s="231">
        <f>SUM(I101:I112)</f>
        <v>0</v>
      </c>
      <c r="J100" s="231"/>
      <c r="K100" s="231">
        <f>SUM(K101:K112)</f>
        <v>0</v>
      </c>
      <c r="L100" s="231"/>
      <c r="M100" s="231">
        <f>SUM(M101:M112)</f>
        <v>0</v>
      </c>
      <c r="N100" s="231"/>
      <c r="O100" s="231">
        <f>SUM(O101:O112)</f>
        <v>0.01</v>
      </c>
      <c r="P100" s="231"/>
      <c r="Q100" s="231">
        <f>SUM(Q101:Q112)</f>
        <v>0</v>
      </c>
      <c r="R100" s="231"/>
      <c r="S100" s="231"/>
      <c r="T100" s="232"/>
      <c r="U100" s="226"/>
      <c r="V100" s="226">
        <f>SUM(V101:V112)</f>
        <v>2.35</v>
      </c>
      <c r="W100" s="226"/>
      <c r="X100" s="226"/>
      <c r="AG100" t="s">
        <v>146</v>
      </c>
    </row>
    <row r="101" spans="1:60" outlineLevel="1" x14ac:dyDescent="0.2">
      <c r="A101" s="233">
        <v>28</v>
      </c>
      <c r="B101" s="234" t="s">
        <v>283</v>
      </c>
      <c r="C101" s="251" t="s">
        <v>284</v>
      </c>
      <c r="D101" s="235" t="s">
        <v>191</v>
      </c>
      <c r="E101" s="236">
        <v>4</v>
      </c>
      <c r="F101" s="237"/>
      <c r="G101" s="238">
        <f>ROUND(E101*F101,2)</f>
        <v>0</v>
      </c>
      <c r="H101" s="237"/>
      <c r="I101" s="238">
        <f>ROUND(E101*H101,2)</f>
        <v>0</v>
      </c>
      <c r="J101" s="237"/>
      <c r="K101" s="238">
        <f>ROUND(E101*J101,2)</f>
        <v>0</v>
      </c>
      <c r="L101" s="238">
        <v>21</v>
      </c>
      <c r="M101" s="238">
        <f>G101*(1+L101/100)</f>
        <v>0</v>
      </c>
      <c r="N101" s="238">
        <v>1.16E-3</v>
      </c>
      <c r="O101" s="238">
        <f>ROUND(E101*N101,2)</f>
        <v>0</v>
      </c>
      <c r="P101" s="238">
        <v>0</v>
      </c>
      <c r="Q101" s="238">
        <f>ROUND(E101*P101,2)</f>
        <v>0</v>
      </c>
      <c r="R101" s="238" t="s">
        <v>192</v>
      </c>
      <c r="S101" s="238" t="s">
        <v>178</v>
      </c>
      <c r="T101" s="239" t="s">
        <v>151</v>
      </c>
      <c r="U101" s="224">
        <v>0.21</v>
      </c>
      <c r="V101" s="224">
        <f>ROUND(E101*U101,2)</f>
        <v>0.84</v>
      </c>
      <c r="W101" s="224"/>
      <c r="X101" s="224" t="s">
        <v>159</v>
      </c>
      <c r="Y101" s="213"/>
      <c r="Z101" s="213"/>
      <c r="AA101" s="213"/>
      <c r="AB101" s="213"/>
      <c r="AC101" s="213"/>
      <c r="AD101" s="213"/>
      <c r="AE101" s="213"/>
      <c r="AF101" s="213"/>
      <c r="AG101" s="213" t="s">
        <v>160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20"/>
      <c r="B102" s="221"/>
      <c r="C102" s="252" t="s">
        <v>285</v>
      </c>
      <c r="D102" s="241"/>
      <c r="E102" s="241"/>
      <c r="F102" s="241"/>
      <c r="G102" s="241"/>
      <c r="H102" s="224"/>
      <c r="I102" s="224"/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13"/>
      <c r="Z102" s="213"/>
      <c r="AA102" s="213"/>
      <c r="AB102" s="213"/>
      <c r="AC102" s="213"/>
      <c r="AD102" s="213"/>
      <c r="AE102" s="213"/>
      <c r="AF102" s="213"/>
      <c r="AG102" s="213" t="s">
        <v>155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20"/>
      <c r="B103" s="221"/>
      <c r="C103" s="265" t="s">
        <v>577</v>
      </c>
      <c r="D103" s="257"/>
      <c r="E103" s="258">
        <v>4</v>
      </c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13"/>
      <c r="Z103" s="213"/>
      <c r="AA103" s="213"/>
      <c r="AB103" s="213"/>
      <c r="AC103" s="213"/>
      <c r="AD103" s="213"/>
      <c r="AE103" s="213"/>
      <c r="AF103" s="213"/>
      <c r="AG103" s="213" t="s">
        <v>183</v>
      </c>
      <c r="AH103" s="213">
        <v>5</v>
      </c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ht="22.5" outlineLevel="1" x14ac:dyDescent="0.2">
      <c r="A104" s="233">
        <v>29</v>
      </c>
      <c r="B104" s="234" t="s">
        <v>578</v>
      </c>
      <c r="C104" s="251" t="s">
        <v>579</v>
      </c>
      <c r="D104" s="235" t="s">
        <v>191</v>
      </c>
      <c r="E104" s="236">
        <v>3</v>
      </c>
      <c r="F104" s="237"/>
      <c r="G104" s="238">
        <f>ROUND(E104*F104,2)</f>
        <v>0</v>
      </c>
      <c r="H104" s="237"/>
      <c r="I104" s="238">
        <f>ROUND(E104*H104,2)</f>
        <v>0</v>
      </c>
      <c r="J104" s="237"/>
      <c r="K104" s="238">
        <f>ROUND(E104*J104,2)</f>
        <v>0</v>
      </c>
      <c r="L104" s="238">
        <v>21</v>
      </c>
      <c r="M104" s="238">
        <f>G104*(1+L104/100)</f>
        <v>0</v>
      </c>
      <c r="N104" s="238">
        <v>2.47E-3</v>
      </c>
      <c r="O104" s="238">
        <f>ROUND(E104*N104,2)</f>
        <v>0.01</v>
      </c>
      <c r="P104" s="238">
        <v>0</v>
      </c>
      <c r="Q104" s="238">
        <f>ROUND(E104*P104,2)</f>
        <v>0</v>
      </c>
      <c r="R104" s="238" t="s">
        <v>192</v>
      </c>
      <c r="S104" s="238" t="s">
        <v>178</v>
      </c>
      <c r="T104" s="239" t="s">
        <v>178</v>
      </c>
      <c r="U104" s="224">
        <v>0.29399999999999998</v>
      </c>
      <c r="V104" s="224">
        <f>ROUND(E104*U104,2)</f>
        <v>0.88</v>
      </c>
      <c r="W104" s="224"/>
      <c r="X104" s="224" t="s">
        <v>159</v>
      </c>
      <c r="Y104" s="213"/>
      <c r="Z104" s="213"/>
      <c r="AA104" s="213"/>
      <c r="AB104" s="213"/>
      <c r="AC104" s="213"/>
      <c r="AD104" s="213"/>
      <c r="AE104" s="213"/>
      <c r="AF104" s="213"/>
      <c r="AG104" s="213" t="s">
        <v>160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1" x14ac:dyDescent="0.2">
      <c r="A105" s="220"/>
      <c r="B105" s="221"/>
      <c r="C105" s="252" t="s">
        <v>580</v>
      </c>
      <c r="D105" s="241"/>
      <c r="E105" s="241"/>
      <c r="F105" s="241"/>
      <c r="G105" s="241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13"/>
      <c r="Z105" s="213"/>
      <c r="AA105" s="213"/>
      <c r="AB105" s="213"/>
      <c r="AC105" s="213"/>
      <c r="AD105" s="213"/>
      <c r="AE105" s="213"/>
      <c r="AF105" s="213"/>
      <c r="AG105" s="213" t="s">
        <v>155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1" x14ac:dyDescent="0.2">
      <c r="A106" s="220"/>
      <c r="B106" s="221"/>
      <c r="C106" s="265" t="s">
        <v>581</v>
      </c>
      <c r="D106" s="257"/>
      <c r="E106" s="258">
        <v>3</v>
      </c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13"/>
      <c r="Z106" s="213"/>
      <c r="AA106" s="213"/>
      <c r="AB106" s="213"/>
      <c r="AC106" s="213"/>
      <c r="AD106" s="213"/>
      <c r="AE106" s="213"/>
      <c r="AF106" s="213"/>
      <c r="AG106" s="213" t="s">
        <v>183</v>
      </c>
      <c r="AH106" s="213">
        <v>5</v>
      </c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ht="22.5" outlineLevel="1" x14ac:dyDescent="0.2">
      <c r="A107" s="233">
        <v>30</v>
      </c>
      <c r="B107" s="234" t="s">
        <v>582</v>
      </c>
      <c r="C107" s="251" t="s">
        <v>583</v>
      </c>
      <c r="D107" s="235" t="s">
        <v>191</v>
      </c>
      <c r="E107" s="236">
        <v>2.4</v>
      </c>
      <c r="F107" s="237"/>
      <c r="G107" s="238">
        <f>ROUND(E107*F107,2)</f>
        <v>0</v>
      </c>
      <c r="H107" s="237"/>
      <c r="I107" s="238">
        <f>ROUND(E107*H107,2)</f>
        <v>0</v>
      </c>
      <c r="J107" s="237"/>
      <c r="K107" s="238">
        <f>ROUND(E107*J107,2)</f>
        <v>0</v>
      </c>
      <c r="L107" s="238">
        <v>21</v>
      </c>
      <c r="M107" s="238">
        <f>G107*(1+L107/100)</f>
        <v>0</v>
      </c>
      <c r="N107" s="238">
        <v>6.8999999999999997E-4</v>
      </c>
      <c r="O107" s="238">
        <f>ROUND(E107*N107,2)</f>
        <v>0</v>
      </c>
      <c r="P107" s="238">
        <v>0</v>
      </c>
      <c r="Q107" s="238">
        <f>ROUND(E107*P107,2)</f>
        <v>0</v>
      </c>
      <c r="R107" s="238" t="s">
        <v>192</v>
      </c>
      <c r="S107" s="238" t="s">
        <v>178</v>
      </c>
      <c r="T107" s="239" t="s">
        <v>178</v>
      </c>
      <c r="U107" s="224">
        <v>0.26400000000000001</v>
      </c>
      <c r="V107" s="224">
        <f>ROUND(E107*U107,2)</f>
        <v>0.63</v>
      </c>
      <c r="W107" s="224"/>
      <c r="X107" s="224" t="s">
        <v>159</v>
      </c>
      <c r="Y107" s="213"/>
      <c r="Z107" s="213"/>
      <c r="AA107" s="213"/>
      <c r="AB107" s="213"/>
      <c r="AC107" s="213"/>
      <c r="AD107" s="213"/>
      <c r="AE107" s="213"/>
      <c r="AF107" s="213"/>
      <c r="AG107" s="213" t="s">
        <v>160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1" x14ac:dyDescent="0.2">
      <c r="A108" s="220"/>
      <c r="B108" s="221"/>
      <c r="C108" s="263" t="s">
        <v>584</v>
      </c>
      <c r="D108" s="259"/>
      <c r="E108" s="259"/>
      <c r="F108" s="259"/>
      <c r="G108" s="259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13"/>
      <c r="Z108" s="213"/>
      <c r="AA108" s="213"/>
      <c r="AB108" s="213"/>
      <c r="AC108" s="213"/>
      <c r="AD108" s="213"/>
      <c r="AE108" s="213"/>
      <c r="AF108" s="213"/>
      <c r="AG108" s="213" t="s">
        <v>180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20"/>
      <c r="B109" s="221"/>
      <c r="C109" s="264" t="s">
        <v>585</v>
      </c>
      <c r="D109" s="260"/>
      <c r="E109" s="260"/>
      <c r="F109" s="260"/>
      <c r="G109" s="260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13"/>
      <c r="Z109" s="213"/>
      <c r="AA109" s="213"/>
      <c r="AB109" s="213"/>
      <c r="AC109" s="213"/>
      <c r="AD109" s="213"/>
      <c r="AE109" s="213"/>
      <c r="AF109" s="213"/>
      <c r="AG109" s="213" t="s">
        <v>155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1" x14ac:dyDescent="0.2">
      <c r="A110" s="220"/>
      <c r="B110" s="221"/>
      <c r="C110" s="265" t="s">
        <v>586</v>
      </c>
      <c r="D110" s="257"/>
      <c r="E110" s="258">
        <v>2.4</v>
      </c>
      <c r="F110" s="224"/>
      <c r="G110" s="224"/>
      <c r="H110" s="224"/>
      <c r="I110" s="224"/>
      <c r="J110" s="224"/>
      <c r="K110" s="224"/>
      <c r="L110" s="224"/>
      <c r="M110" s="224"/>
      <c r="N110" s="2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13"/>
      <c r="Z110" s="213"/>
      <c r="AA110" s="213"/>
      <c r="AB110" s="213"/>
      <c r="AC110" s="213"/>
      <c r="AD110" s="213"/>
      <c r="AE110" s="213"/>
      <c r="AF110" s="213"/>
      <c r="AG110" s="213" t="s">
        <v>183</v>
      </c>
      <c r="AH110" s="213">
        <v>5</v>
      </c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20">
        <v>31</v>
      </c>
      <c r="B111" s="221" t="s">
        <v>287</v>
      </c>
      <c r="C111" s="266" t="s">
        <v>288</v>
      </c>
      <c r="D111" s="222" t="s">
        <v>0</v>
      </c>
      <c r="E111" s="262"/>
      <c r="F111" s="225"/>
      <c r="G111" s="224">
        <f>ROUND(E111*F111,2)</f>
        <v>0</v>
      </c>
      <c r="H111" s="225"/>
      <c r="I111" s="224">
        <f>ROUND(E111*H111,2)</f>
        <v>0</v>
      </c>
      <c r="J111" s="225"/>
      <c r="K111" s="224">
        <f>ROUND(E111*J111,2)</f>
        <v>0</v>
      </c>
      <c r="L111" s="224">
        <v>21</v>
      </c>
      <c r="M111" s="224">
        <f>G111*(1+L111/100)</f>
        <v>0</v>
      </c>
      <c r="N111" s="224">
        <v>0</v>
      </c>
      <c r="O111" s="224">
        <f>ROUND(E111*N111,2)</f>
        <v>0</v>
      </c>
      <c r="P111" s="224">
        <v>0</v>
      </c>
      <c r="Q111" s="224">
        <f>ROUND(E111*P111,2)</f>
        <v>0</v>
      </c>
      <c r="R111" s="224" t="s">
        <v>192</v>
      </c>
      <c r="S111" s="224" t="s">
        <v>178</v>
      </c>
      <c r="T111" s="224" t="s">
        <v>178</v>
      </c>
      <c r="U111" s="224">
        <v>0</v>
      </c>
      <c r="V111" s="224">
        <f>ROUND(E111*U111,2)</f>
        <v>0</v>
      </c>
      <c r="W111" s="224"/>
      <c r="X111" s="224" t="s">
        <v>256</v>
      </c>
      <c r="Y111" s="213"/>
      <c r="Z111" s="213"/>
      <c r="AA111" s="213"/>
      <c r="AB111" s="213"/>
      <c r="AC111" s="213"/>
      <c r="AD111" s="213"/>
      <c r="AE111" s="213"/>
      <c r="AF111" s="213"/>
      <c r="AG111" s="213" t="s">
        <v>257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1" x14ac:dyDescent="0.2">
      <c r="A112" s="220"/>
      <c r="B112" s="221"/>
      <c r="C112" s="267" t="s">
        <v>258</v>
      </c>
      <c r="D112" s="261"/>
      <c r="E112" s="261"/>
      <c r="F112" s="261"/>
      <c r="G112" s="261"/>
      <c r="H112" s="224"/>
      <c r="I112" s="224"/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13"/>
      <c r="Z112" s="213"/>
      <c r="AA112" s="213"/>
      <c r="AB112" s="213"/>
      <c r="AC112" s="213"/>
      <c r="AD112" s="213"/>
      <c r="AE112" s="213"/>
      <c r="AF112" s="213"/>
      <c r="AG112" s="213" t="s">
        <v>180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x14ac:dyDescent="0.2">
      <c r="A113" s="227" t="s">
        <v>145</v>
      </c>
      <c r="B113" s="228" t="s">
        <v>108</v>
      </c>
      <c r="C113" s="250" t="s">
        <v>109</v>
      </c>
      <c r="D113" s="229"/>
      <c r="E113" s="230"/>
      <c r="F113" s="231"/>
      <c r="G113" s="231">
        <f>SUMIF(AG114:AG123,"&lt;&gt;NOR",G114:G123)</f>
        <v>0</v>
      </c>
      <c r="H113" s="231"/>
      <c r="I113" s="231">
        <f>SUM(I114:I123)</f>
        <v>0</v>
      </c>
      <c r="J113" s="231"/>
      <c r="K113" s="231">
        <f>SUM(K114:K123)</f>
        <v>0</v>
      </c>
      <c r="L113" s="231"/>
      <c r="M113" s="231">
        <f>SUM(M114:M123)</f>
        <v>0</v>
      </c>
      <c r="N113" s="231"/>
      <c r="O113" s="231">
        <f>SUM(O114:O123)</f>
        <v>0.15</v>
      </c>
      <c r="P113" s="231"/>
      <c r="Q113" s="231">
        <f>SUM(Q114:Q123)</f>
        <v>0</v>
      </c>
      <c r="R113" s="231"/>
      <c r="S113" s="231"/>
      <c r="T113" s="232"/>
      <c r="U113" s="226"/>
      <c r="V113" s="226">
        <f>SUM(V114:V123)</f>
        <v>6.83</v>
      </c>
      <c r="W113" s="226"/>
      <c r="X113" s="226"/>
      <c r="AG113" t="s">
        <v>146</v>
      </c>
    </row>
    <row r="114" spans="1:60" ht="22.5" outlineLevel="1" x14ac:dyDescent="0.2">
      <c r="A114" s="233">
        <v>32</v>
      </c>
      <c r="B114" s="234" t="s">
        <v>289</v>
      </c>
      <c r="C114" s="251" t="s">
        <v>290</v>
      </c>
      <c r="D114" s="235" t="s">
        <v>176</v>
      </c>
      <c r="E114" s="236">
        <v>10</v>
      </c>
      <c r="F114" s="237"/>
      <c r="G114" s="238">
        <f>ROUND(E114*F114,2)</f>
        <v>0</v>
      </c>
      <c r="H114" s="237"/>
      <c r="I114" s="238">
        <f>ROUND(E114*H114,2)</f>
        <v>0</v>
      </c>
      <c r="J114" s="237"/>
      <c r="K114" s="238">
        <f>ROUND(E114*J114,2)</f>
        <v>0</v>
      </c>
      <c r="L114" s="238">
        <v>21</v>
      </c>
      <c r="M114" s="238">
        <f>G114*(1+L114/100)</f>
        <v>0</v>
      </c>
      <c r="N114" s="238">
        <v>1.7000000000000001E-4</v>
      </c>
      <c r="O114" s="238">
        <f>ROUND(E114*N114,2)</f>
        <v>0</v>
      </c>
      <c r="P114" s="238">
        <v>0</v>
      </c>
      <c r="Q114" s="238">
        <f>ROUND(E114*P114,2)</f>
        <v>0</v>
      </c>
      <c r="R114" s="238" t="s">
        <v>291</v>
      </c>
      <c r="S114" s="238" t="s">
        <v>178</v>
      </c>
      <c r="T114" s="239" t="s">
        <v>178</v>
      </c>
      <c r="U114" s="224">
        <v>0.68300000000000005</v>
      </c>
      <c r="V114" s="224">
        <f>ROUND(E114*U114,2)</f>
        <v>6.83</v>
      </c>
      <c r="W114" s="224"/>
      <c r="X114" s="224" t="s">
        <v>159</v>
      </c>
      <c r="Y114" s="213"/>
      <c r="Z114" s="213"/>
      <c r="AA114" s="213"/>
      <c r="AB114" s="213"/>
      <c r="AC114" s="213"/>
      <c r="AD114" s="213"/>
      <c r="AE114" s="213"/>
      <c r="AF114" s="213"/>
      <c r="AG114" s="213" t="s">
        <v>160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20"/>
      <c r="B115" s="221"/>
      <c r="C115" s="252" t="s">
        <v>292</v>
      </c>
      <c r="D115" s="241"/>
      <c r="E115" s="241"/>
      <c r="F115" s="241"/>
      <c r="G115" s="241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13"/>
      <c r="Z115" s="213"/>
      <c r="AA115" s="213"/>
      <c r="AB115" s="213"/>
      <c r="AC115" s="213"/>
      <c r="AD115" s="213"/>
      <c r="AE115" s="213"/>
      <c r="AF115" s="213"/>
      <c r="AG115" s="213" t="s">
        <v>155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1" x14ac:dyDescent="0.2">
      <c r="A116" s="220"/>
      <c r="B116" s="221"/>
      <c r="C116" s="265" t="s">
        <v>587</v>
      </c>
      <c r="D116" s="257"/>
      <c r="E116" s="258">
        <v>10</v>
      </c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13"/>
      <c r="Z116" s="213"/>
      <c r="AA116" s="213"/>
      <c r="AB116" s="213"/>
      <c r="AC116" s="213"/>
      <c r="AD116" s="213"/>
      <c r="AE116" s="213"/>
      <c r="AF116" s="213"/>
      <c r="AG116" s="213" t="s">
        <v>183</v>
      </c>
      <c r="AH116" s="213">
        <v>0</v>
      </c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1" x14ac:dyDescent="0.2">
      <c r="A117" s="233">
        <v>33</v>
      </c>
      <c r="B117" s="234" t="s">
        <v>294</v>
      </c>
      <c r="C117" s="251" t="s">
        <v>295</v>
      </c>
      <c r="D117" s="235" t="s">
        <v>234</v>
      </c>
      <c r="E117" s="236">
        <v>120</v>
      </c>
      <c r="F117" s="237"/>
      <c r="G117" s="238">
        <f>ROUND(E117*F117,2)</f>
        <v>0</v>
      </c>
      <c r="H117" s="237"/>
      <c r="I117" s="238">
        <f>ROUND(E117*H117,2)</f>
        <v>0</v>
      </c>
      <c r="J117" s="237"/>
      <c r="K117" s="238">
        <f>ROUND(E117*J117,2)</f>
        <v>0</v>
      </c>
      <c r="L117" s="238">
        <v>21</v>
      </c>
      <c r="M117" s="238">
        <f>G117*(1+L117/100)</f>
        <v>0</v>
      </c>
      <c r="N117" s="238">
        <v>0</v>
      </c>
      <c r="O117" s="238">
        <f>ROUND(E117*N117,2)</f>
        <v>0</v>
      </c>
      <c r="P117" s="238">
        <v>0</v>
      </c>
      <c r="Q117" s="238">
        <f>ROUND(E117*P117,2)</f>
        <v>0</v>
      </c>
      <c r="R117" s="238"/>
      <c r="S117" s="238" t="s">
        <v>150</v>
      </c>
      <c r="T117" s="239" t="s">
        <v>151</v>
      </c>
      <c r="U117" s="224">
        <v>0</v>
      </c>
      <c r="V117" s="224">
        <f>ROUND(E117*U117,2)</f>
        <v>0</v>
      </c>
      <c r="W117" s="224"/>
      <c r="X117" s="224" t="s">
        <v>159</v>
      </c>
      <c r="Y117" s="213"/>
      <c r="Z117" s="213"/>
      <c r="AA117" s="213"/>
      <c r="AB117" s="213"/>
      <c r="AC117" s="213"/>
      <c r="AD117" s="213"/>
      <c r="AE117" s="213"/>
      <c r="AF117" s="213"/>
      <c r="AG117" s="213" t="s">
        <v>160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20"/>
      <c r="B118" s="221"/>
      <c r="C118" s="265" t="s">
        <v>588</v>
      </c>
      <c r="D118" s="257"/>
      <c r="E118" s="258">
        <v>120</v>
      </c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13"/>
      <c r="Z118" s="213"/>
      <c r="AA118" s="213"/>
      <c r="AB118" s="213"/>
      <c r="AC118" s="213"/>
      <c r="AD118" s="213"/>
      <c r="AE118" s="213"/>
      <c r="AF118" s="213"/>
      <c r="AG118" s="213" t="s">
        <v>183</v>
      </c>
      <c r="AH118" s="213">
        <v>0</v>
      </c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ht="22.5" outlineLevel="1" x14ac:dyDescent="0.2">
      <c r="A119" s="233">
        <v>34</v>
      </c>
      <c r="B119" s="234" t="s">
        <v>296</v>
      </c>
      <c r="C119" s="251" t="s">
        <v>297</v>
      </c>
      <c r="D119" s="235" t="s">
        <v>176</v>
      </c>
      <c r="E119" s="236">
        <v>10.4</v>
      </c>
      <c r="F119" s="237"/>
      <c r="G119" s="238">
        <f>ROUND(E119*F119,2)</f>
        <v>0</v>
      </c>
      <c r="H119" s="237"/>
      <c r="I119" s="238">
        <f>ROUND(E119*H119,2)</f>
        <v>0</v>
      </c>
      <c r="J119" s="237"/>
      <c r="K119" s="238">
        <f>ROUND(E119*J119,2)</f>
        <v>0</v>
      </c>
      <c r="L119" s="238">
        <v>21</v>
      </c>
      <c r="M119" s="238">
        <f>G119*(1+L119/100)</f>
        <v>0</v>
      </c>
      <c r="N119" s="238">
        <v>1.47E-2</v>
      </c>
      <c r="O119" s="238">
        <f>ROUND(E119*N119,2)</f>
        <v>0.15</v>
      </c>
      <c r="P119" s="238">
        <v>0</v>
      </c>
      <c r="Q119" s="238">
        <f>ROUND(E119*P119,2)</f>
        <v>0</v>
      </c>
      <c r="R119" s="238" t="s">
        <v>243</v>
      </c>
      <c r="S119" s="238" t="s">
        <v>178</v>
      </c>
      <c r="T119" s="239" t="s">
        <v>178</v>
      </c>
      <c r="U119" s="224">
        <v>0</v>
      </c>
      <c r="V119" s="224">
        <f>ROUND(E119*U119,2)</f>
        <v>0</v>
      </c>
      <c r="W119" s="224"/>
      <c r="X119" s="224" t="s">
        <v>237</v>
      </c>
      <c r="Y119" s="213"/>
      <c r="Z119" s="213"/>
      <c r="AA119" s="213"/>
      <c r="AB119" s="213"/>
      <c r="AC119" s="213"/>
      <c r="AD119" s="213"/>
      <c r="AE119" s="213"/>
      <c r="AF119" s="213"/>
      <c r="AG119" s="213" t="s">
        <v>238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1" x14ac:dyDescent="0.2">
      <c r="A120" s="220"/>
      <c r="B120" s="221"/>
      <c r="C120" s="252" t="s">
        <v>181</v>
      </c>
      <c r="D120" s="241"/>
      <c r="E120" s="241"/>
      <c r="F120" s="241"/>
      <c r="G120" s="241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13"/>
      <c r="Z120" s="213"/>
      <c r="AA120" s="213"/>
      <c r="AB120" s="213"/>
      <c r="AC120" s="213"/>
      <c r="AD120" s="213"/>
      <c r="AE120" s="213"/>
      <c r="AF120" s="213"/>
      <c r="AG120" s="213" t="s">
        <v>155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1" x14ac:dyDescent="0.2">
      <c r="A121" s="220"/>
      <c r="B121" s="221"/>
      <c r="C121" s="265" t="s">
        <v>589</v>
      </c>
      <c r="D121" s="257"/>
      <c r="E121" s="258">
        <v>10.4</v>
      </c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13"/>
      <c r="Z121" s="213"/>
      <c r="AA121" s="213"/>
      <c r="AB121" s="213"/>
      <c r="AC121" s="213"/>
      <c r="AD121" s="213"/>
      <c r="AE121" s="213"/>
      <c r="AF121" s="213"/>
      <c r="AG121" s="213" t="s">
        <v>183</v>
      </c>
      <c r="AH121" s="213">
        <v>5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20">
        <v>35</v>
      </c>
      <c r="B122" s="221" t="s">
        <v>299</v>
      </c>
      <c r="C122" s="266" t="s">
        <v>300</v>
      </c>
      <c r="D122" s="222" t="s">
        <v>0</v>
      </c>
      <c r="E122" s="262"/>
      <c r="F122" s="225"/>
      <c r="G122" s="224">
        <f>ROUND(E122*F122,2)</f>
        <v>0</v>
      </c>
      <c r="H122" s="225"/>
      <c r="I122" s="224">
        <f>ROUND(E122*H122,2)</f>
        <v>0</v>
      </c>
      <c r="J122" s="225"/>
      <c r="K122" s="224">
        <f>ROUND(E122*J122,2)</f>
        <v>0</v>
      </c>
      <c r="L122" s="224">
        <v>21</v>
      </c>
      <c r="M122" s="224">
        <f>G122*(1+L122/100)</f>
        <v>0</v>
      </c>
      <c r="N122" s="224">
        <v>0</v>
      </c>
      <c r="O122" s="224">
        <f>ROUND(E122*N122,2)</f>
        <v>0</v>
      </c>
      <c r="P122" s="224">
        <v>0</v>
      </c>
      <c r="Q122" s="224">
        <f>ROUND(E122*P122,2)</f>
        <v>0</v>
      </c>
      <c r="R122" s="224" t="s">
        <v>291</v>
      </c>
      <c r="S122" s="224" t="s">
        <v>178</v>
      </c>
      <c r="T122" s="224" t="s">
        <v>178</v>
      </c>
      <c r="U122" s="224">
        <v>0</v>
      </c>
      <c r="V122" s="224">
        <f>ROUND(E122*U122,2)</f>
        <v>0</v>
      </c>
      <c r="W122" s="224"/>
      <c r="X122" s="224" t="s">
        <v>256</v>
      </c>
      <c r="Y122" s="213"/>
      <c r="Z122" s="213"/>
      <c r="AA122" s="213"/>
      <c r="AB122" s="213"/>
      <c r="AC122" s="213"/>
      <c r="AD122" s="213"/>
      <c r="AE122" s="213"/>
      <c r="AF122" s="213"/>
      <c r="AG122" s="213" t="s">
        <v>257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1" x14ac:dyDescent="0.2">
      <c r="A123" s="220"/>
      <c r="B123" s="221"/>
      <c r="C123" s="267" t="s">
        <v>258</v>
      </c>
      <c r="D123" s="261"/>
      <c r="E123" s="261"/>
      <c r="F123" s="261"/>
      <c r="G123" s="261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13"/>
      <c r="Z123" s="213"/>
      <c r="AA123" s="213"/>
      <c r="AB123" s="213"/>
      <c r="AC123" s="213"/>
      <c r="AD123" s="213"/>
      <c r="AE123" s="213"/>
      <c r="AF123" s="213"/>
      <c r="AG123" s="213" t="s">
        <v>180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x14ac:dyDescent="0.2">
      <c r="A124" s="227" t="s">
        <v>145</v>
      </c>
      <c r="B124" s="228" t="s">
        <v>110</v>
      </c>
      <c r="C124" s="250" t="s">
        <v>111</v>
      </c>
      <c r="D124" s="229"/>
      <c r="E124" s="230"/>
      <c r="F124" s="231"/>
      <c r="G124" s="231">
        <f>SUMIF(AG125:AG125,"&lt;&gt;NOR",G125:G125)</f>
        <v>0</v>
      </c>
      <c r="H124" s="231"/>
      <c r="I124" s="231">
        <f>SUM(I125:I125)</f>
        <v>0</v>
      </c>
      <c r="J124" s="231"/>
      <c r="K124" s="231">
        <f>SUM(K125:K125)</f>
        <v>0</v>
      </c>
      <c r="L124" s="231"/>
      <c r="M124" s="231">
        <f>SUM(M125:M125)</f>
        <v>0</v>
      </c>
      <c r="N124" s="231"/>
      <c r="O124" s="231">
        <f>SUM(O125:O125)</f>
        <v>0</v>
      </c>
      <c r="P124" s="231"/>
      <c r="Q124" s="231">
        <f>SUM(Q125:Q125)</f>
        <v>0</v>
      </c>
      <c r="R124" s="231"/>
      <c r="S124" s="231"/>
      <c r="T124" s="232"/>
      <c r="U124" s="226"/>
      <c r="V124" s="226">
        <f>SUM(V125:V125)</f>
        <v>0</v>
      </c>
      <c r="W124" s="226"/>
      <c r="X124" s="226"/>
      <c r="AG124" t="s">
        <v>146</v>
      </c>
    </row>
    <row r="125" spans="1:60" outlineLevel="1" x14ac:dyDescent="0.2">
      <c r="A125" s="242">
        <v>36</v>
      </c>
      <c r="B125" s="243" t="s">
        <v>307</v>
      </c>
      <c r="C125" s="253" t="s">
        <v>308</v>
      </c>
      <c r="D125" s="244" t="s">
        <v>158</v>
      </c>
      <c r="E125" s="245">
        <v>1</v>
      </c>
      <c r="F125" s="246"/>
      <c r="G125" s="247">
        <f>ROUND(E125*F125,2)</f>
        <v>0</v>
      </c>
      <c r="H125" s="246"/>
      <c r="I125" s="247">
        <f>ROUND(E125*H125,2)</f>
        <v>0</v>
      </c>
      <c r="J125" s="246"/>
      <c r="K125" s="247">
        <f>ROUND(E125*J125,2)</f>
        <v>0</v>
      </c>
      <c r="L125" s="247">
        <v>21</v>
      </c>
      <c r="M125" s="247">
        <f>G125*(1+L125/100)</f>
        <v>0</v>
      </c>
      <c r="N125" s="247">
        <v>0</v>
      </c>
      <c r="O125" s="247">
        <f>ROUND(E125*N125,2)</f>
        <v>0</v>
      </c>
      <c r="P125" s="247">
        <v>0</v>
      </c>
      <c r="Q125" s="247">
        <f>ROUND(E125*P125,2)</f>
        <v>0</v>
      </c>
      <c r="R125" s="247"/>
      <c r="S125" s="247" t="s">
        <v>150</v>
      </c>
      <c r="T125" s="248" t="s">
        <v>151</v>
      </c>
      <c r="U125" s="224">
        <v>0</v>
      </c>
      <c r="V125" s="224">
        <f>ROUND(E125*U125,2)</f>
        <v>0</v>
      </c>
      <c r="W125" s="224"/>
      <c r="X125" s="224" t="s">
        <v>159</v>
      </c>
      <c r="Y125" s="213"/>
      <c r="Z125" s="213"/>
      <c r="AA125" s="213"/>
      <c r="AB125" s="213"/>
      <c r="AC125" s="213"/>
      <c r="AD125" s="213"/>
      <c r="AE125" s="213"/>
      <c r="AF125" s="213"/>
      <c r="AG125" s="213" t="s">
        <v>160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x14ac:dyDescent="0.2">
      <c r="A126" s="227" t="s">
        <v>145</v>
      </c>
      <c r="B126" s="228" t="s">
        <v>112</v>
      </c>
      <c r="C126" s="250" t="s">
        <v>113</v>
      </c>
      <c r="D126" s="229"/>
      <c r="E126" s="230"/>
      <c r="F126" s="231"/>
      <c r="G126" s="231">
        <f>SUMIF(AG127:AG128,"&lt;&gt;NOR",G127:G128)</f>
        <v>0</v>
      </c>
      <c r="H126" s="231"/>
      <c r="I126" s="231">
        <f>SUM(I127:I128)</f>
        <v>0</v>
      </c>
      <c r="J126" s="231"/>
      <c r="K126" s="231">
        <f>SUM(K127:K128)</f>
        <v>0</v>
      </c>
      <c r="L126" s="231"/>
      <c r="M126" s="231">
        <f>SUM(M127:M128)</f>
        <v>0</v>
      </c>
      <c r="N126" s="231"/>
      <c r="O126" s="231">
        <f>SUM(O127:O128)</f>
        <v>0</v>
      </c>
      <c r="P126" s="231"/>
      <c r="Q126" s="231">
        <f>SUM(Q127:Q128)</f>
        <v>0</v>
      </c>
      <c r="R126" s="231"/>
      <c r="S126" s="231"/>
      <c r="T126" s="232"/>
      <c r="U126" s="226"/>
      <c r="V126" s="226">
        <f>SUM(V127:V128)</f>
        <v>0</v>
      </c>
      <c r="W126" s="226"/>
      <c r="X126" s="226"/>
      <c r="AG126" t="s">
        <v>146</v>
      </c>
    </row>
    <row r="127" spans="1:60" outlineLevel="1" x14ac:dyDescent="0.2">
      <c r="A127" s="233">
        <v>37</v>
      </c>
      <c r="B127" s="234" t="s">
        <v>312</v>
      </c>
      <c r="C127" s="251" t="s">
        <v>313</v>
      </c>
      <c r="D127" s="235" t="s">
        <v>191</v>
      </c>
      <c r="E127" s="236">
        <v>18</v>
      </c>
      <c r="F127" s="237"/>
      <c r="G127" s="238">
        <f>ROUND(E127*F127,2)</f>
        <v>0</v>
      </c>
      <c r="H127" s="237"/>
      <c r="I127" s="238">
        <f>ROUND(E127*H127,2)</f>
        <v>0</v>
      </c>
      <c r="J127" s="237"/>
      <c r="K127" s="238">
        <f>ROUND(E127*J127,2)</f>
        <v>0</v>
      </c>
      <c r="L127" s="238">
        <v>21</v>
      </c>
      <c r="M127" s="238">
        <f>G127*(1+L127/100)</f>
        <v>0</v>
      </c>
      <c r="N127" s="238">
        <v>0</v>
      </c>
      <c r="O127" s="238">
        <f>ROUND(E127*N127,2)</f>
        <v>0</v>
      </c>
      <c r="P127" s="238">
        <v>0</v>
      </c>
      <c r="Q127" s="238">
        <f>ROUND(E127*P127,2)</f>
        <v>0</v>
      </c>
      <c r="R127" s="238"/>
      <c r="S127" s="238" t="s">
        <v>150</v>
      </c>
      <c r="T127" s="239" t="s">
        <v>151</v>
      </c>
      <c r="U127" s="224">
        <v>0</v>
      </c>
      <c r="V127" s="224">
        <f>ROUND(E127*U127,2)</f>
        <v>0</v>
      </c>
      <c r="W127" s="224"/>
      <c r="X127" s="224" t="s">
        <v>159</v>
      </c>
      <c r="Y127" s="213"/>
      <c r="Z127" s="213"/>
      <c r="AA127" s="213"/>
      <c r="AB127" s="213"/>
      <c r="AC127" s="213"/>
      <c r="AD127" s="213"/>
      <c r="AE127" s="213"/>
      <c r="AF127" s="213"/>
      <c r="AG127" s="213" t="s">
        <v>160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20"/>
      <c r="B128" s="221"/>
      <c r="C128" s="265" t="s">
        <v>590</v>
      </c>
      <c r="D128" s="257"/>
      <c r="E128" s="258">
        <v>18</v>
      </c>
      <c r="F128" s="224"/>
      <c r="G128" s="224"/>
      <c r="H128" s="224"/>
      <c r="I128" s="224"/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13"/>
      <c r="Z128" s="213"/>
      <c r="AA128" s="213"/>
      <c r="AB128" s="213"/>
      <c r="AC128" s="213"/>
      <c r="AD128" s="213"/>
      <c r="AE128" s="213"/>
      <c r="AF128" s="213"/>
      <c r="AG128" s="213" t="s">
        <v>183</v>
      </c>
      <c r="AH128" s="213">
        <v>5</v>
      </c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x14ac:dyDescent="0.2">
      <c r="A129" s="227" t="s">
        <v>145</v>
      </c>
      <c r="B129" s="228" t="s">
        <v>114</v>
      </c>
      <c r="C129" s="250" t="s">
        <v>115</v>
      </c>
      <c r="D129" s="229"/>
      <c r="E129" s="230"/>
      <c r="F129" s="231"/>
      <c r="G129" s="231">
        <f>SUMIF(AG130:AG139,"&lt;&gt;NOR",G130:G139)</f>
        <v>0</v>
      </c>
      <c r="H129" s="231"/>
      <c r="I129" s="231">
        <f>SUM(I130:I139)</f>
        <v>0</v>
      </c>
      <c r="J129" s="231"/>
      <c r="K129" s="231">
        <f>SUM(K130:K139)</f>
        <v>0</v>
      </c>
      <c r="L129" s="231"/>
      <c r="M129" s="231">
        <f>SUM(M130:M139)</f>
        <v>0</v>
      </c>
      <c r="N129" s="231"/>
      <c r="O129" s="231">
        <f>SUM(O130:O139)</f>
        <v>0</v>
      </c>
      <c r="P129" s="231"/>
      <c r="Q129" s="231">
        <f>SUM(Q130:Q139)</f>
        <v>0</v>
      </c>
      <c r="R129" s="231"/>
      <c r="S129" s="231"/>
      <c r="T129" s="232"/>
      <c r="U129" s="226"/>
      <c r="V129" s="226">
        <f>SUM(V130:V139)</f>
        <v>0.76</v>
      </c>
      <c r="W129" s="226"/>
      <c r="X129" s="226"/>
      <c r="AG129" t="s">
        <v>146</v>
      </c>
    </row>
    <row r="130" spans="1:60" outlineLevel="1" x14ac:dyDescent="0.2">
      <c r="A130" s="233">
        <v>38</v>
      </c>
      <c r="B130" s="234" t="s">
        <v>315</v>
      </c>
      <c r="C130" s="251" t="s">
        <v>316</v>
      </c>
      <c r="D130" s="235" t="s">
        <v>317</v>
      </c>
      <c r="E130" s="236">
        <v>7.6819999999999999E-2</v>
      </c>
      <c r="F130" s="237"/>
      <c r="G130" s="238">
        <f>ROUND(E130*F130,2)</f>
        <v>0</v>
      </c>
      <c r="H130" s="237"/>
      <c r="I130" s="238">
        <f>ROUND(E130*H130,2)</f>
        <v>0</v>
      </c>
      <c r="J130" s="237"/>
      <c r="K130" s="238">
        <f>ROUND(E130*J130,2)</f>
        <v>0</v>
      </c>
      <c r="L130" s="238">
        <v>21</v>
      </c>
      <c r="M130" s="238">
        <f>G130*(1+L130/100)</f>
        <v>0</v>
      </c>
      <c r="N130" s="238">
        <v>0</v>
      </c>
      <c r="O130" s="238">
        <f>ROUND(E130*N130,2)</f>
        <v>0</v>
      </c>
      <c r="P130" s="238">
        <v>0</v>
      </c>
      <c r="Q130" s="238">
        <f>ROUND(E130*P130,2)</f>
        <v>0</v>
      </c>
      <c r="R130" s="238"/>
      <c r="S130" s="238" t="s">
        <v>150</v>
      </c>
      <c r="T130" s="239" t="s">
        <v>178</v>
      </c>
      <c r="U130" s="224">
        <v>0</v>
      </c>
      <c r="V130" s="224">
        <f>ROUND(E130*U130,2)</f>
        <v>0</v>
      </c>
      <c r="W130" s="224"/>
      <c r="X130" s="224" t="s">
        <v>159</v>
      </c>
      <c r="Y130" s="213"/>
      <c r="Z130" s="213"/>
      <c r="AA130" s="213"/>
      <c r="AB130" s="213"/>
      <c r="AC130" s="213"/>
      <c r="AD130" s="213"/>
      <c r="AE130" s="213"/>
      <c r="AF130" s="213"/>
      <c r="AG130" s="213" t="s">
        <v>160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1" x14ac:dyDescent="0.2">
      <c r="A131" s="220"/>
      <c r="B131" s="221"/>
      <c r="C131" s="265" t="s">
        <v>591</v>
      </c>
      <c r="D131" s="257"/>
      <c r="E131" s="258">
        <v>7.6819999999999999E-2</v>
      </c>
      <c r="F131" s="224"/>
      <c r="G131" s="224"/>
      <c r="H131" s="224"/>
      <c r="I131" s="224"/>
      <c r="J131" s="224"/>
      <c r="K131" s="224"/>
      <c r="L131" s="224"/>
      <c r="M131" s="224"/>
      <c r="N131" s="224"/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13"/>
      <c r="Z131" s="213"/>
      <c r="AA131" s="213"/>
      <c r="AB131" s="213"/>
      <c r="AC131" s="213"/>
      <c r="AD131" s="213"/>
      <c r="AE131" s="213"/>
      <c r="AF131" s="213"/>
      <c r="AG131" s="213" t="s">
        <v>183</v>
      </c>
      <c r="AH131" s="213">
        <v>0</v>
      </c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1" x14ac:dyDescent="0.2">
      <c r="A132" s="233">
        <v>39</v>
      </c>
      <c r="B132" s="234" t="s">
        <v>319</v>
      </c>
      <c r="C132" s="251" t="s">
        <v>320</v>
      </c>
      <c r="D132" s="235" t="s">
        <v>317</v>
      </c>
      <c r="E132" s="236">
        <v>3.3599999999999998E-2</v>
      </c>
      <c r="F132" s="237"/>
      <c r="G132" s="238">
        <f>ROUND(E132*F132,2)</f>
        <v>0</v>
      </c>
      <c r="H132" s="237"/>
      <c r="I132" s="238">
        <f>ROUND(E132*H132,2)</f>
        <v>0</v>
      </c>
      <c r="J132" s="237"/>
      <c r="K132" s="238">
        <f>ROUND(E132*J132,2)</f>
        <v>0</v>
      </c>
      <c r="L132" s="238">
        <v>21</v>
      </c>
      <c r="M132" s="238">
        <f>G132*(1+L132/100)</f>
        <v>0</v>
      </c>
      <c r="N132" s="238">
        <v>0</v>
      </c>
      <c r="O132" s="238">
        <f>ROUND(E132*N132,2)</f>
        <v>0</v>
      </c>
      <c r="P132" s="238">
        <v>0</v>
      </c>
      <c r="Q132" s="238">
        <f>ROUND(E132*P132,2)</f>
        <v>0</v>
      </c>
      <c r="R132" s="238"/>
      <c r="S132" s="238" t="s">
        <v>150</v>
      </c>
      <c r="T132" s="239" t="s">
        <v>178</v>
      </c>
      <c r="U132" s="224">
        <v>0</v>
      </c>
      <c r="V132" s="224">
        <f>ROUND(E132*U132,2)</f>
        <v>0</v>
      </c>
      <c r="W132" s="224"/>
      <c r="X132" s="224" t="s">
        <v>159</v>
      </c>
      <c r="Y132" s="213"/>
      <c r="Z132" s="213"/>
      <c r="AA132" s="213"/>
      <c r="AB132" s="213"/>
      <c r="AC132" s="213"/>
      <c r="AD132" s="213"/>
      <c r="AE132" s="213"/>
      <c r="AF132" s="213"/>
      <c r="AG132" s="213" t="s">
        <v>160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1" x14ac:dyDescent="0.2">
      <c r="A133" s="220"/>
      <c r="B133" s="221"/>
      <c r="C133" s="265" t="s">
        <v>592</v>
      </c>
      <c r="D133" s="257"/>
      <c r="E133" s="258">
        <v>3.3599999999999998E-2</v>
      </c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13"/>
      <c r="Z133" s="213"/>
      <c r="AA133" s="213"/>
      <c r="AB133" s="213"/>
      <c r="AC133" s="213"/>
      <c r="AD133" s="213"/>
      <c r="AE133" s="213"/>
      <c r="AF133" s="213"/>
      <c r="AG133" s="213" t="s">
        <v>183</v>
      </c>
      <c r="AH133" s="213">
        <v>0</v>
      </c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ht="22.5" outlineLevel="1" x14ac:dyDescent="0.2">
      <c r="A134" s="242">
        <v>40</v>
      </c>
      <c r="B134" s="243" t="s">
        <v>322</v>
      </c>
      <c r="C134" s="253" t="s">
        <v>323</v>
      </c>
      <c r="D134" s="244" t="s">
        <v>317</v>
      </c>
      <c r="E134" s="245">
        <v>0.11042</v>
      </c>
      <c r="F134" s="246"/>
      <c r="G134" s="247">
        <f>ROUND(E134*F134,2)</f>
        <v>0</v>
      </c>
      <c r="H134" s="246"/>
      <c r="I134" s="247">
        <f>ROUND(E134*H134,2)</f>
        <v>0</v>
      </c>
      <c r="J134" s="246"/>
      <c r="K134" s="247">
        <f>ROUND(E134*J134,2)</f>
        <v>0</v>
      </c>
      <c r="L134" s="247">
        <v>21</v>
      </c>
      <c r="M134" s="247">
        <f>G134*(1+L134/100)</f>
        <v>0</v>
      </c>
      <c r="N134" s="247">
        <v>0</v>
      </c>
      <c r="O134" s="247">
        <f>ROUND(E134*N134,2)</f>
        <v>0</v>
      </c>
      <c r="P134" s="247">
        <v>0</v>
      </c>
      <c r="Q134" s="247">
        <f>ROUND(E134*P134,2)</f>
        <v>0</v>
      </c>
      <c r="R134" s="247" t="s">
        <v>177</v>
      </c>
      <c r="S134" s="247" t="s">
        <v>178</v>
      </c>
      <c r="T134" s="248" t="s">
        <v>178</v>
      </c>
      <c r="U134" s="224">
        <v>0.93</v>
      </c>
      <c r="V134" s="224">
        <f>ROUND(E134*U134,2)</f>
        <v>0.1</v>
      </c>
      <c r="W134" s="224"/>
      <c r="X134" s="224" t="s">
        <v>324</v>
      </c>
      <c r="Y134" s="213"/>
      <c r="Z134" s="213"/>
      <c r="AA134" s="213"/>
      <c r="AB134" s="213"/>
      <c r="AC134" s="213"/>
      <c r="AD134" s="213"/>
      <c r="AE134" s="213"/>
      <c r="AF134" s="213"/>
      <c r="AG134" s="213" t="s">
        <v>325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1" x14ac:dyDescent="0.2">
      <c r="A135" s="242">
        <v>41</v>
      </c>
      <c r="B135" s="243" t="s">
        <v>326</v>
      </c>
      <c r="C135" s="253" t="s">
        <v>327</v>
      </c>
      <c r="D135" s="244" t="s">
        <v>317</v>
      </c>
      <c r="E135" s="245">
        <v>0.44169999999999998</v>
      </c>
      <c r="F135" s="246"/>
      <c r="G135" s="247">
        <f>ROUND(E135*F135,2)</f>
        <v>0</v>
      </c>
      <c r="H135" s="246"/>
      <c r="I135" s="247">
        <f>ROUND(E135*H135,2)</f>
        <v>0</v>
      </c>
      <c r="J135" s="246"/>
      <c r="K135" s="247">
        <f>ROUND(E135*J135,2)</f>
        <v>0</v>
      </c>
      <c r="L135" s="247">
        <v>21</v>
      </c>
      <c r="M135" s="247">
        <f>G135*(1+L135/100)</f>
        <v>0</v>
      </c>
      <c r="N135" s="247">
        <v>0</v>
      </c>
      <c r="O135" s="247">
        <f>ROUND(E135*N135,2)</f>
        <v>0</v>
      </c>
      <c r="P135" s="247">
        <v>0</v>
      </c>
      <c r="Q135" s="247">
        <f>ROUND(E135*P135,2)</f>
        <v>0</v>
      </c>
      <c r="R135" s="247" t="s">
        <v>177</v>
      </c>
      <c r="S135" s="247" t="s">
        <v>178</v>
      </c>
      <c r="T135" s="248" t="s">
        <v>178</v>
      </c>
      <c r="U135" s="224">
        <v>0.65</v>
      </c>
      <c r="V135" s="224">
        <f>ROUND(E135*U135,2)</f>
        <v>0.28999999999999998</v>
      </c>
      <c r="W135" s="224"/>
      <c r="X135" s="224" t="s">
        <v>324</v>
      </c>
      <c r="Y135" s="213"/>
      <c r="Z135" s="213"/>
      <c r="AA135" s="213"/>
      <c r="AB135" s="213"/>
      <c r="AC135" s="213"/>
      <c r="AD135" s="213"/>
      <c r="AE135" s="213"/>
      <c r="AF135" s="213"/>
      <c r="AG135" s="213" t="s">
        <v>325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1" x14ac:dyDescent="0.2">
      <c r="A136" s="242">
        <v>42</v>
      </c>
      <c r="B136" s="243" t="s">
        <v>328</v>
      </c>
      <c r="C136" s="253" t="s">
        <v>329</v>
      </c>
      <c r="D136" s="244" t="s">
        <v>317</v>
      </c>
      <c r="E136" s="245">
        <v>0.11042</v>
      </c>
      <c r="F136" s="246"/>
      <c r="G136" s="247">
        <f>ROUND(E136*F136,2)</f>
        <v>0</v>
      </c>
      <c r="H136" s="246"/>
      <c r="I136" s="247">
        <f>ROUND(E136*H136,2)</f>
        <v>0</v>
      </c>
      <c r="J136" s="246"/>
      <c r="K136" s="247">
        <f>ROUND(E136*J136,2)</f>
        <v>0</v>
      </c>
      <c r="L136" s="247">
        <v>21</v>
      </c>
      <c r="M136" s="247">
        <f>G136*(1+L136/100)</f>
        <v>0</v>
      </c>
      <c r="N136" s="247">
        <v>0</v>
      </c>
      <c r="O136" s="247">
        <f>ROUND(E136*N136,2)</f>
        <v>0</v>
      </c>
      <c r="P136" s="247">
        <v>0</v>
      </c>
      <c r="Q136" s="247">
        <f>ROUND(E136*P136,2)</f>
        <v>0</v>
      </c>
      <c r="R136" s="247" t="s">
        <v>177</v>
      </c>
      <c r="S136" s="247" t="s">
        <v>178</v>
      </c>
      <c r="T136" s="248" t="s">
        <v>178</v>
      </c>
      <c r="U136" s="224">
        <v>0.98</v>
      </c>
      <c r="V136" s="224">
        <f>ROUND(E136*U136,2)</f>
        <v>0.11</v>
      </c>
      <c r="W136" s="224"/>
      <c r="X136" s="224" t="s">
        <v>324</v>
      </c>
      <c r="Y136" s="213"/>
      <c r="Z136" s="213"/>
      <c r="AA136" s="213"/>
      <c r="AB136" s="213"/>
      <c r="AC136" s="213"/>
      <c r="AD136" s="213"/>
      <c r="AE136" s="213"/>
      <c r="AF136" s="213"/>
      <c r="AG136" s="213" t="s">
        <v>325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1" x14ac:dyDescent="0.2">
      <c r="A137" s="242">
        <v>43</v>
      </c>
      <c r="B137" s="243" t="s">
        <v>330</v>
      </c>
      <c r="C137" s="253" t="s">
        <v>331</v>
      </c>
      <c r="D137" s="244" t="s">
        <v>317</v>
      </c>
      <c r="E137" s="245">
        <v>1.1042400000000001</v>
      </c>
      <c r="F137" s="246"/>
      <c r="G137" s="247">
        <f>ROUND(E137*F137,2)</f>
        <v>0</v>
      </c>
      <c r="H137" s="246"/>
      <c r="I137" s="247">
        <f>ROUND(E137*H137,2)</f>
        <v>0</v>
      </c>
      <c r="J137" s="246"/>
      <c r="K137" s="247">
        <f>ROUND(E137*J137,2)</f>
        <v>0</v>
      </c>
      <c r="L137" s="247">
        <v>21</v>
      </c>
      <c r="M137" s="247">
        <f>G137*(1+L137/100)</f>
        <v>0</v>
      </c>
      <c r="N137" s="247">
        <v>0</v>
      </c>
      <c r="O137" s="247">
        <f>ROUND(E137*N137,2)</f>
        <v>0</v>
      </c>
      <c r="P137" s="247">
        <v>0</v>
      </c>
      <c r="Q137" s="247">
        <f>ROUND(E137*P137,2)</f>
        <v>0</v>
      </c>
      <c r="R137" s="247" t="s">
        <v>177</v>
      </c>
      <c r="S137" s="247" t="s">
        <v>178</v>
      </c>
      <c r="T137" s="248" t="s">
        <v>178</v>
      </c>
      <c r="U137" s="224">
        <v>0</v>
      </c>
      <c r="V137" s="224">
        <f>ROUND(E137*U137,2)</f>
        <v>0</v>
      </c>
      <c r="W137" s="224"/>
      <c r="X137" s="224" t="s">
        <v>324</v>
      </c>
      <c r="Y137" s="213"/>
      <c r="Z137" s="213"/>
      <c r="AA137" s="213"/>
      <c r="AB137" s="213"/>
      <c r="AC137" s="213"/>
      <c r="AD137" s="213"/>
      <c r="AE137" s="213"/>
      <c r="AF137" s="213"/>
      <c r="AG137" s="213" t="s">
        <v>325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1" x14ac:dyDescent="0.2">
      <c r="A138" s="242">
        <v>44</v>
      </c>
      <c r="B138" s="243" t="s">
        <v>332</v>
      </c>
      <c r="C138" s="253" t="s">
        <v>333</v>
      </c>
      <c r="D138" s="244" t="s">
        <v>317</v>
      </c>
      <c r="E138" s="245">
        <v>0.11042</v>
      </c>
      <c r="F138" s="246"/>
      <c r="G138" s="247">
        <f>ROUND(E138*F138,2)</f>
        <v>0</v>
      </c>
      <c r="H138" s="246"/>
      <c r="I138" s="247">
        <f>ROUND(E138*H138,2)</f>
        <v>0</v>
      </c>
      <c r="J138" s="246"/>
      <c r="K138" s="247">
        <f>ROUND(E138*J138,2)</f>
        <v>0</v>
      </c>
      <c r="L138" s="247">
        <v>21</v>
      </c>
      <c r="M138" s="247">
        <f>G138*(1+L138/100)</f>
        <v>0</v>
      </c>
      <c r="N138" s="247">
        <v>0</v>
      </c>
      <c r="O138" s="247">
        <f>ROUND(E138*N138,2)</f>
        <v>0</v>
      </c>
      <c r="P138" s="247">
        <v>0</v>
      </c>
      <c r="Q138" s="247">
        <f>ROUND(E138*P138,2)</f>
        <v>0</v>
      </c>
      <c r="R138" s="247" t="s">
        <v>177</v>
      </c>
      <c r="S138" s="247" t="s">
        <v>178</v>
      </c>
      <c r="T138" s="248" t="s">
        <v>178</v>
      </c>
      <c r="U138" s="224">
        <v>1.88</v>
      </c>
      <c r="V138" s="224">
        <f>ROUND(E138*U138,2)</f>
        <v>0.21</v>
      </c>
      <c r="W138" s="224"/>
      <c r="X138" s="224" t="s">
        <v>324</v>
      </c>
      <c r="Y138" s="213"/>
      <c r="Z138" s="213"/>
      <c r="AA138" s="213"/>
      <c r="AB138" s="213"/>
      <c r="AC138" s="213"/>
      <c r="AD138" s="213"/>
      <c r="AE138" s="213"/>
      <c r="AF138" s="213"/>
      <c r="AG138" s="213" t="s">
        <v>325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ht="22.5" outlineLevel="1" x14ac:dyDescent="0.2">
      <c r="A139" s="233">
        <v>45</v>
      </c>
      <c r="B139" s="234" t="s">
        <v>334</v>
      </c>
      <c r="C139" s="251" t="s">
        <v>335</v>
      </c>
      <c r="D139" s="235" t="s">
        <v>317</v>
      </c>
      <c r="E139" s="236">
        <v>0.44169999999999998</v>
      </c>
      <c r="F139" s="237"/>
      <c r="G139" s="238">
        <f>ROUND(E139*F139,2)</f>
        <v>0</v>
      </c>
      <c r="H139" s="237"/>
      <c r="I139" s="238">
        <f>ROUND(E139*H139,2)</f>
        <v>0</v>
      </c>
      <c r="J139" s="237"/>
      <c r="K139" s="238">
        <f>ROUND(E139*J139,2)</f>
        <v>0</v>
      </c>
      <c r="L139" s="238">
        <v>21</v>
      </c>
      <c r="M139" s="238">
        <f>G139*(1+L139/100)</f>
        <v>0</v>
      </c>
      <c r="N139" s="238">
        <v>0</v>
      </c>
      <c r="O139" s="238">
        <f>ROUND(E139*N139,2)</f>
        <v>0</v>
      </c>
      <c r="P139" s="238">
        <v>0</v>
      </c>
      <c r="Q139" s="238">
        <f>ROUND(E139*P139,2)</f>
        <v>0</v>
      </c>
      <c r="R139" s="238" t="s">
        <v>177</v>
      </c>
      <c r="S139" s="238" t="s">
        <v>178</v>
      </c>
      <c r="T139" s="239" t="s">
        <v>178</v>
      </c>
      <c r="U139" s="224">
        <v>0.11</v>
      </c>
      <c r="V139" s="224">
        <f>ROUND(E139*U139,2)</f>
        <v>0.05</v>
      </c>
      <c r="W139" s="224"/>
      <c r="X139" s="224" t="s">
        <v>324</v>
      </c>
      <c r="Y139" s="213"/>
      <c r="Z139" s="213"/>
      <c r="AA139" s="213"/>
      <c r="AB139" s="213"/>
      <c r="AC139" s="213"/>
      <c r="AD139" s="213"/>
      <c r="AE139" s="213"/>
      <c r="AF139" s="213"/>
      <c r="AG139" s="213" t="s">
        <v>325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x14ac:dyDescent="0.2">
      <c r="A140" s="3"/>
      <c r="B140" s="4"/>
      <c r="C140" s="254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AE140">
        <v>15</v>
      </c>
      <c r="AF140">
        <v>21</v>
      </c>
      <c r="AG140" t="s">
        <v>132</v>
      </c>
    </row>
    <row r="141" spans="1:60" x14ac:dyDescent="0.2">
      <c r="A141" s="216"/>
      <c r="B141" s="217" t="s">
        <v>29</v>
      </c>
      <c r="C141" s="255"/>
      <c r="D141" s="218"/>
      <c r="E141" s="219"/>
      <c r="F141" s="219"/>
      <c r="G141" s="249">
        <f>G8+G11+G25+G28+G74+G100+G113+G124+G126+G129</f>
        <v>0</v>
      </c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AE141">
        <f>SUMIF(L7:L139,AE140,G7:G139)</f>
        <v>0</v>
      </c>
      <c r="AF141">
        <f>SUMIF(L7:L139,AF140,G7:G139)</f>
        <v>0</v>
      </c>
      <c r="AG141" t="s">
        <v>172</v>
      </c>
    </row>
    <row r="142" spans="1:60" x14ac:dyDescent="0.2">
      <c r="C142" s="256"/>
      <c r="D142" s="10"/>
      <c r="AG142" t="s">
        <v>173</v>
      </c>
    </row>
    <row r="143" spans="1:60" x14ac:dyDescent="0.2">
      <c r="D143" s="10"/>
    </row>
    <row r="144" spans="1:60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8sUhTZTnVCU1Cvf9ukWpXR3ZF/FopVeVLVUvuU/4G99b/SZiA9+AtKdSUvZceayqFdQIqwKN57ZEaYZbW1/3IQ==" saltValue="+L6dL15wlRH17nhZSb8LBA==" spinCount="100000" sheet="1"/>
  <mergeCells count="35">
    <mergeCell ref="C109:G109"/>
    <mergeCell ref="C112:G112"/>
    <mergeCell ref="C115:G115"/>
    <mergeCell ref="C120:G120"/>
    <mergeCell ref="C123:G123"/>
    <mergeCell ref="C90:G90"/>
    <mergeCell ref="C95:G95"/>
    <mergeCell ref="C99:G99"/>
    <mergeCell ref="C102:G102"/>
    <mergeCell ref="C105:G105"/>
    <mergeCell ref="C108:G108"/>
    <mergeCell ref="C58:G58"/>
    <mergeCell ref="C61:G61"/>
    <mergeCell ref="C73:G73"/>
    <mergeCell ref="C76:G76"/>
    <mergeCell ref="C81:G81"/>
    <mergeCell ref="C85:G85"/>
    <mergeCell ref="C43:G43"/>
    <mergeCell ref="C44:G44"/>
    <mergeCell ref="C48:G48"/>
    <mergeCell ref="C49:G49"/>
    <mergeCell ref="C54:G54"/>
    <mergeCell ref="C55:G55"/>
    <mergeCell ref="C23:G23"/>
    <mergeCell ref="C27:G27"/>
    <mergeCell ref="C30:G30"/>
    <mergeCell ref="C33:G33"/>
    <mergeCell ref="C38:G38"/>
    <mergeCell ref="C39:G39"/>
    <mergeCell ref="A1:G1"/>
    <mergeCell ref="C2:G2"/>
    <mergeCell ref="C3:G3"/>
    <mergeCell ref="C4:G4"/>
    <mergeCell ref="C13:G13"/>
    <mergeCell ref="C19:G19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4CC58-AC89-4BA3-97B7-E16DD6883EC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50</v>
      </c>
      <c r="C3" s="202" t="s">
        <v>51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64</v>
      </c>
      <c r="C4" s="205" t="s">
        <v>65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94</v>
      </c>
      <c r="C8" s="250" t="s">
        <v>95</v>
      </c>
      <c r="D8" s="229"/>
      <c r="E8" s="230"/>
      <c r="F8" s="231"/>
      <c r="G8" s="231">
        <f>SUMIF(AG9:AG16,"&lt;&gt;NOR",G9:G16)</f>
        <v>0</v>
      </c>
      <c r="H8" s="231"/>
      <c r="I8" s="231">
        <f>SUM(I9:I16)</f>
        <v>0</v>
      </c>
      <c r="J8" s="231"/>
      <c r="K8" s="231">
        <f>SUM(K9:K16)</f>
        <v>0</v>
      </c>
      <c r="L8" s="231"/>
      <c r="M8" s="231">
        <f>SUM(M9:M16)</f>
        <v>0</v>
      </c>
      <c r="N8" s="231"/>
      <c r="O8" s="231">
        <f>SUM(O9:O16)</f>
        <v>6.43</v>
      </c>
      <c r="P8" s="231"/>
      <c r="Q8" s="231">
        <f>SUM(Q9:Q16)</f>
        <v>0</v>
      </c>
      <c r="R8" s="231"/>
      <c r="S8" s="231"/>
      <c r="T8" s="232"/>
      <c r="U8" s="226"/>
      <c r="V8" s="226">
        <f>SUM(V9:V16)</f>
        <v>89.6</v>
      </c>
      <c r="W8" s="226"/>
      <c r="X8" s="226"/>
      <c r="AG8" t="s">
        <v>146</v>
      </c>
    </row>
    <row r="9" spans="1:60" ht="22.5" outlineLevel="1" x14ac:dyDescent="0.2">
      <c r="A9" s="233">
        <v>1</v>
      </c>
      <c r="B9" s="234" t="s">
        <v>593</v>
      </c>
      <c r="C9" s="251" t="s">
        <v>594</v>
      </c>
      <c r="D9" s="235" t="s">
        <v>176</v>
      </c>
      <c r="E9" s="236">
        <v>350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1.8380000000000001E-2</v>
      </c>
      <c r="O9" s="238">
        <f>ROUND(E9*N9,2)</f>
        <v>6.43</v>
      </c>
      <c r="P9" s="238">
        <v>0</v>
      </c>
      <c r="Q9" s="238">
        <f>ROUND(E9*P9,2)</f>
        <v>0</v>
      </c>
      <c r="R9" s="238" t="s">
        <v>545</v>
      </c>
      <c r="S9" s="238" t="s">
        <v>178</v>
      </c>
      <c r="T9" s="239" t="s">
        <v>178</v>
      </c>
      <c r="U9" s="224">
        <v>0.13900000000000001</v>
      </c>
      <c r="V9" s="224">
        <f>ROUND(E9*U9,2)</f>
        <v>48.65</v>
      </c>
      <c r="W9" s="224"/>
      <c r="X9" s="224" t="s">
        <v>159</v>
      </c>
      <c r="Y9" s="213"/>
      <c r="Z9" s="213"/>
      <c r="AA9" s="213"/>
      <c r="AB9" s="213"/>
      <c r="AC9" s="213"/>
      <c r="AD9" s="213"/>
      <c r="AE9" s="213"/>
      <c r="AF9" s="213"/>
      <c r="AG9" s="213" t="s">
        <v>160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63" t="s">
        <v>595</v>
      </c>
      <c r="D10" s="259"/>
      <c r="E10" s="259"/>
      <c r="F10" s="259"/>
      <c r="G10" s="25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180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20"/>
      <c r="B11" s="221"/>
      <c r="C11" s="264" t="s">
        <v>596</v>
      </c>
      <c r="D11" s="260"/>
      <c r="E11" s="260"/>
      <c r="F11" s="260"/>
      <c r="G11" s="260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13"/>
      <c r="Z11" s="213"/>
      <c r="AA11" s="213"/>
      <c r="AB11" s="213"/>
      <c r="AC11" s="213"/>
      <c r="AD11" s="213"/>
      <c r="AE11" s="213"/>
      <c r="AF11" s="213"/>
      <c r="AG11" s="213" t="s">
        <v>155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33">
        <v>2</v>
      </c>
      <c r="B12" s="234" t="s">
        <v>597</v>
      </c>
      <c r="C12" s="251" t="s">
        <v>598</v>
      </c>
      <c r="D12" s="235" t="s">
        <v>176</v>
      </c>
      <c r="E12" s="236">
        <v>7350</v>
      </c>
      <c r="F12" s="237"/>
      <c r="G12" s="238">
        <f>ROUND(E12*F12,2)</f>
        <v>0</v>
      </c>
      <c r="H12" s="237"/>
      <c r="I12" s="238">
        <f>ROUND(E12*H12,2)</f>
        <v>0</v>
      </c>
      <c r="J12" s="237"/>
      <c r="K12" s="238">
        <f>ROUND(E12*J12,2)</f>
        <v>0</v>
      </c>
      <c r="L12" s="238">
        <v>21</v>
      </c>
      <c r="M12" s="238">
        <f>G12*(1+L12/100)</f>
        <v>0</v>
      </c>
      <c r="N12" s="238">
        <v>0</v>
      </c>
      <c r="O12" s="238">
        <f>ROUND(E12*N12,2)</f>
        <v>0</v>
      </c>
      <c r="P12" s="238">
        <v>0</v>
      </c>
      <c r="Q12" s="238">
        <f>ROUND(E12*P12,2)</f>
        <v>0</v>
      </c>
      <c r="R12" s="238" t="s">
        <v>545</v>
      </c>
      <c r="S12" s="238" t="s">
        <v>178</v>
      </c>
      <c r="T12" s="239" t="s">
        <v>178</v>
      </c>
      <c r="U12" s="224">
        <v>0</v>
      </c>
      <c r="V12" s="224">
        <f>ROUND(E12*U12,2)</f>
        <v>0</v>
      </c>
      <c r="W12" s="224"/>
      <c r="X12" s="224" t="s">
        <v>159</v>
      </c>
      <c r="Y12" s="213"/>
      <c r="Z12" s="213"/>
      <c r="AA12" s="213"/>
      <c r="AB12" s="213"/>
      <c r="AC12" s="213"/>
      <c r="AD12" s="213"/>
      <c r="AE12" s="213"/>
      <c r="AF12" s="213"/>
      <c r="AG12" s="213" t="s">
        <v>160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20"/>
      <c r="B13" s="221"/>
      <c r="C13" s="263" t="s">
        <v>595</v>
      </c>
      <c r="D13" s="259"/>
      <c r="E13" s="259"/>
      <c r="F13" s="259"/>
      <c r="G13" s="25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13"/>
      <c r="Z13" s="213"/>
      <c r="AA13" s="213"/>
      <c r="AB13" s="213"/>
      <c r="AC13" s="213"/>
      <c r="AD13" s="213"/>
      <c r="AE13" s="213"/>
      <c r="AF13" s="213"/>
      <c r="AG13" s="213" t="s">
        <v>180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20"/>
      <c r="B14" s="221"/>
      <c r="C14" s="265" t="s">
        <v>599</v>
      </c>
      <c r="D14" s="257"/>
      <c r="E14" s="258">
        <v>7350</v>
      </c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13"/>
      <c r="Z14" s="213"/>
      <c r="AA14" s="213"/>
      <c r="AB14" s="213"/>
      <c r="AC14" s="213"/>
      <c r="AD14" s="213"/>
      <c r="AE14" s="213"/>
      <c r="AF14" s="213"/>
      <c r="AG14" s="213" t="s">
        <v>183</v>
      </c>
      <c r="AH14" s="213">
        <v>0</v>
      </c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22.5" outlineLevel="1" x14ac:dyDescent="0.2">
      <c r="A15" s="233">
        <v>3</v>
      </c>
      <c r="B15" s="234" t="s">
        <v>600</v>
      </c>
      <c r="C15" s="251" t="s">
        <v>601</v>
      </c>
      <c r="D15" s="235" t="s">
        <v>176</v>
      </c>
      <c r="E15" s="236">
        <v>350</v>
      </c>
      <c r="F15" s="237"/>
      <c r="G15" s="238">
        <f>ROUND(E15*F15,2)</f>
        <v>0</v>
      </c>
      <c r="H15" s="237"/>
      <c r="I15" s="238">
        <f>ROUND(E15*H15,2)</f>
        <v>0</v>
      </c>
      <c r="J15" s="237"/>
      <c r="K15" s="238">
        <f>ROUND(E15*J15,2)</f>
        <v>0</v>
      </c>
      <c r="L15" s="238">
        <v>21</v>
      </c>
      <c r="M15" s="238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38" t="s">
        <v>545</v>
      </c>
      <c r="S15" s="238" t="s">
        <v>178</v>
      </c>
      <c r="T15" s="239" t="s">
        <v>178</v>
      </c>
      <c r="U15" s="224">
        <v>0.11700000000000001</v>
      </c>
      <c r="V15" s="224">
        <f>ROUND(E15*U15,2)</f>
        <v>40.950000000000003</v>
      </c>
      <c r="W15" s="224"/>
      <c r="X15" s="224" t="s">
        <v>159</v>
      </c>
      <c r="Y15" s="213"/>
      <c r="Z15" s="213"/>
      <c r="AA15" s="213"/>
      <c r="AB15" s="213"/>
      <c r="AC15" s="213"/>
      <c r="AD15" s="213"/>
      <c r="AE15" s="213"/>
      <c r="AF15" s="213"/>
      <c r="AG15" s="213" t="s">
        <v>160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20"/>
      <c r="B16" s="221"/>
      <c r="C16" s="265" t="s">
        <v>602</v>
      </c>
      <c r="D16" s="257"/>
      <c r="E16" s="258">
        <v>350</v>
      </c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13"/>
      <c r="Z16" s="213"/>
      <c r="AA16" s="213"/>
      <c r="AB16" s="213"/>
      <c r="AC16" s="213"/>
      <c r="AD16" s="213"/>
      <c r="AE16" s="213"/>
      <c r="AF16" s="213"/>
      <c r="AG16" s="213" t="s">
        <v>183</v>
      </c>
      <c r="AH16" s="213">
        <v>5</v>
      </c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x14ac:dyDescent="0.2">
      <c r="A17" s="227" t="s">
        <v>145</v>
      </c>
      <c r="B17" s="228" t="s">
        <v>98</v>
      </c>
      <c r="C17" s="250" t="s">
        <v>99</v>
      </c>
      <c r="D17" s="229"/>
      <c r="E17" s="230"/>
      <c r="F17" s="231"/>
      <c r="G17" s="231">
        <f>SUMIF(AG18:AG27,"&lt;&gt;NOR",G18:G27)</f>
        <v>0</v>
      </c>
      <c r="H17" s="231"/>
      <c r="I17" s="231">
        <f>SUM(I18:I27)</f>
        <v>0</v>
      </c>
      <c r="J17" s="231"/>
      <c r="K17" s="231">
        <f>SUM(K18:K27)</f>
        <v>0</v>
      </c>
      <c r="L17" s="231"/>
      <c r="M17" s="231">
        <f>SUM(M18:M27)</f>
        <v>0</v>
      </c>
      <c r="N17" s="231"/>
      <c r="O17" s="231">
        <f>SUM(O18:O27)</f>
        <v>0</v>
      </c>
      <c r="P17" s="231"/>
      <c r="Q17" s="231">
        <f>SUM(Q18:Q27)</f>
        <v>0.38</v>
      </c>
      <c r="R17" s="231"/>
      <c r="S17" s="231"/>
      <c r="T17" s="232"/>
      <c r="U17" s="226"/>
      <c r="V17" s="226">
        <f>SUM(V18:V27)</f>
        <v>16.439999999999998</v>
      </c>
      <c r="W17" s="226"/>
      <c r="X17" s="226"/>
      <c r="AG17" t="s">
        <v>146</v>
      </c>
    </row>
    <row r="18" spans="1:60" outlineLevel="1" x14ac:dyDescent="0.2">
      <c r="A18" s="233">
        <v>4</v>
      </c>
      <c r="B18" s="234" t="s">
        <v>603</v>
      </c>
      <c r="C18" s="251" t="s">
        <v>604</v>
      </c>
      <c r="D18" s="235" t="s">
        <v>176</v>
      </c>
      <c r="E18" s="236">
        <v>50</v>
      </c>
      <c r="F18" s="237"/>
      <c r="G18" s="238">
        <f>ROUND(E18*F18,2)</f>
        <v>0</v>
      </c>
      <c r="H18" s="237"/>
      <c r="I18" s="238">
        <f>ROUND(E18*H18,2)</f>
        <v>0</v>
      </c>
      <c r="J18" s="237"/>
      <c r="K18" s="238">
        <f>ROUND(E18*J18,2)</f>
        <v>0</v>
      </c>
      <c r="L18" s="238">
        <v>21</v>
      </c>
      <c r="M18" s="238">
        <f>G18*(1+L18/100)</f>
        <v>0</v>
      </c>
      <c r="N18" s="238">
        <v>0</v>
      </c>
      <c r="O18" s="238">
        <f>ROUND(E18*N18,2)</f>
        <v>0</v>
      </c>
      <c r="P18" s="238">
        <v>7.3200000000000001E-3</v>
      </c>
      <c r="Q18" s="238">
        <f>ROUND(E18*P18,2)</f>
        <v>0.37</v>
      </c>
      <c r="R18" s="238" t="s">
        <v>192</v>
      </c>
      <c r="S18" s="238" t="s">
        <v>178</v>
      </c>
      <c r="T18" s="239" t="s">
        <v>178</v>
      </c>
      <c r="U18" s="224">
        <v>0.115</v>
      </c>
      <c r="V18" s="224">
        <f>ROUND(E18*U18,2)</f>
        <v>5.75</v>
      </c>
      <c r="W18" s="224"/>
      <c r="X18" s="224" t="s">
        <v>159</v>
      </c>
      <c r="Y18" s="213"/>
      <c r="Z18" s="213"/>
      <c r="AA18" s="213"/>
      <c r="AB18" s="213"/>
      <c r="AC18" s="213"/>
      <c r="AD18" s="213"/>
      <c r="AE18" s="213"/>
      <c r="AF18" s="213"/>
      <c r="AG18" s="213" t="s">
        <v>160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20"/>
      <c r="B19" s="221"/>
      <c r="C19" s="252" t="s">
        <v>181</v>
      </c>
      <c r="D19" s="241"/>
      <c r="E19" s="241"/>
      <c r="F19" s="241"/>
      <c r="G19" s="241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13"/>
      <c r="Z19" s="213"/>
      <c r="AA19" s="213"/>
      <c r="AB19" s="213"/>
      <c r="AC19" s="213"/>
      <c r="AD19" s="213"/>
      <c r="AE19" s="213"/>
      <c r="AF19" s="213"/>
      <c r="AG19" s="213" t="s">
        <v>155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20"/>
      <c r="B20" s="221"/>
      <c r="C20" s="265" t="s">
        <v>187</v>
      </c>
      <c r="D20" s="257"/>
      <c r="E20" s="258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13"/>
      <c r="Z20" s="213"/>
      <c r="AA20" s="213"/>
      <c r="AB20" s="213"/>
      <c r="AC20" s="213"/>
      <c r="AD20" s="213"/>
      <c r="AE20" s="213"/>
      <c r="AF20" s="213"/>
      <c r="AG20" s="213" t="s">
        <v>183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20"/>
      <c r="B21" s="221"/>
      <c r="C21" s="265" t="s">
        <v>605</v>
      </c>
      <c r="D21" s="257"/>
      <c r="E21" s="258">
        <v>50</v>
      </c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13"/>
      <c r="Z21" s="213"/>
      <c r="AA21" s="213"/>
      <c r="AB21" s="213"/>
      <c r="AC21" s="213"/>
      <c r="AD21" s="213"/>
      <c r="AE21" s="213"/>
      <c r="AF21" s="213"/>
      <c r="AG21" s="213" t="s">
        <v>183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33">
        <v>5</v>
      </c>
      <c r="B22" s="234" t="s">
        <v>606</v>
      </c>
      <c r="C22" s="251" t="s">
        <v>607</v>
      </c>
      <c r="D22" s="235" t="s">
        <v>191</v>
      </c>
      <c r="E22" s="236">
        <v>6</v>
      </c>
      <c r="F22" s="237"/>
      <c r="G22" s="238">
        <f>ROUND(E22*F22,2)</f>
        <v>0</v>
      </c>
      <c r="H22" s="237"/>
      <c r="I22" s="238">
        <f>ROUND(E22*H22,2)</f>
        <v>0</v>
      </c>
      <c r="J22" s="237"/>
      <c r="K22" s="238">
        <f>ROUND(E22*J22,2)</f>
        <v>0</v>
      </c>
      <c r="L22" s="238">
        <v>21</v>
      </c>
      <c r="M22" s="238">
        <f>G22*(1+L22/100)</f>
        <v>0</v>
      </c>
      <c r="N22" s="238">
        <v>0</v>
      </c>
      <c r="O22" s="238">
        <f>ROUND(E22*N22,2)</f>
        <v>0</v>
      </c>
      <c r="P22" s="238">
        <v>1.92E-3</v>
      </c>
      <c r="Q22" s="238">
        <f>ROUND(E22*P22,2)</f>
        <v>0.01</v>
      </c>
      <c r="R22" s="238" t="s">
        <v>192</v>
      </c>
      <c r="S22" s="238" t="s">
        <v>178</v>
      </c>
      <c r="T22" s="239" t="s">
        <v>178</v>
      </c>
      <c r="U22" s="224">
        <v>5.7500000000000002E-2</v>
      </c>
      <c r="V22" s="224">
        <f>ROUND(E22*U22,2)</f>
        <v>0.35</v>
      </c>
      <c r="W22" s="224"/>
      <c r="X22" s="224" t="s">
        <v>159</v>
      </c>
      <c r="Y22" s="213"/>
      <c r="Z22" s="213"/>
      <c r="AA22" s="213"/>
      <c r="AB22" s="213"/>
      <c r="AC22" s="213"/>
      <c r="AD22" s="213"/>
      <c r="AE22" s="213"/>
      <c r="AF22" s="213"/>
      <c r="AG22" s="213" t="s">
        <v>160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20"/>
      <c r="B23" s="221"/>
      <c r="C23" s="252" t="s">
        <v>181</v>
      </c>
      <c r="D23" s="241"/>
      <c r="E23" s="241"/>
      <c r="F23" s="241"/>
      <c r="G23" s="241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13"/>
      <c r="Z23" s="213"/>
      <c r="AA23" s="213"/>
      <c r="AB23" s="213"/>
      <c r="AC23" s="213"/>
      <c r="AD23" s="213"/>
      <c r="AE23" s="213"/>
      <c r="AF23" s="213"/>
      <c r="AG23" s="213" t="s">
        <v>155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20"/>
      <c r="B24" s="221"/>
      <c r="C24" s="265" t="s">
        <v>608</v>
      </c>
      <c r="D24" s="257"/>
      <c r="E24" s="258">
        <v>6</v>
      </c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13"/>
      <c r="Z24" s="213"/>
      <c r="AA24" s="213"/>
      <c r="AB24" s="213"/>
      <c r="AC24" s="213"/>
      <c r="AD24" s="213"/>
      <c r="AE24" s="213"/>
      <c r="AF24" s="213"/>
      <c r="AG24" s="213" t="s">
        <v>183</v>
      </c>
      <c r="AH24" s="213">
        <v>0</v>
      </c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33">
        <v>6</v>
      </c>
      <c r="B25" s="234" t="s">
        <v>194</v>
      </c>
      <c r="C25" s="251" t="s">
        <v>195</v>
      </c>
      <c r="D25" s="235" t="s">
        <v>191</v>
      </c>
      <c r="E25" s="236">
        <v>38</v>
      </c>
      <c r="F25" s="237"/>
      <c r="G25" s="238">
        <f>ROUND(E25*F25,2)</f>
        <v>0</v>
      </c>
      <c r="H25" s="237"/>
      <c r="I25" s="238">
        <f>ROUND(E25*H25,2)</f>
        <v>0</v>
      </c>
      <c r="J25" s="237"/>
      <c r="K25" s="238">
        <f>ROUND(E25*J25,2)</f>
        <v>0</v>
      </c>
      <c r="L25" s="238">
        <v>21</v>
      </c>
      <c r="M25" s="238">
        <f>G25*(1+L25/100)</f>
        <v>0</v>
      </c>
      <c r="N25" s="238">
        <v>0</v>
      </c>
      <c r="O25" s="238">
        <f>ROUND(E25*N25,2)</f>
        <v>0</v>
      </c>
      <c r="P25" s="238">
        <v>0</v>
      </c>
      <c r="Q25" s="238">
        <f>ROUND(E25*P25,2)</f>
        <v>0</v>
      </c>
      <c r="R25" s="238"/>
      <c r="S25" s="238" t="s">
        <v>178</v>
      </c>
      <c r="T25" s="239" t="s">
        <v>151</v>
      </c>
      <c r="U25" s="224">
        <v>0.27200000000000002</v>
      </c>
      <c r="V25" s="224">
        <f>ROUND(E25*U25,2)</f>
        <v>10.34</v>
      </c>
      <c r="W25" s="224"/>
      <c r="X25" s="224" t="s">
        <v>159</v>
      </c>
      <c r="Y25" s="213"/>
      <c r="Z25" s="213"/>
      <c r="AA25" s="213"/>
      <c r="AB25" s="213"/>
      <c r="AC25" s="213"/>
      <c r="AD25" s="213"/>
      <c r="AE25" s="213"/>
      <c r="AF25" s="213"/>
      <c r="AG25" s="213" t="s">
        <v>160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20"/>
      <c r="B26" s="221"/>
      <c r="C26" s="252" t="s">
        <v>609</v>
      </c>
      <c r="D26" s="241"/>
      <c r="E26" s="241"/>
      <c r="F26" s="241"/>
      <c r="G26" s="241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13"/>
      <c r="Z26" s="213"/>
      <c r="AA26" s="213"/>
      <c r="AB26" s="213"/>
      <c r="AC26" s="213"/>
      <c r="AD26" s="213"/>
      <c r="AE26" s="213"/>
      <c r="AF26" s="213"/>
      <c r="AG26" s="213" t="s">
        <v>155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20"/>
      <c r="B27" s="221"/>
      <c r="C27" s="265" t="s">
        <v>610</v>
      </c>
      <c r="D27" s="257"/>
      <c r="E27" s="258">
        <v>38</v>
      </c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13"/>
      <c r="Z27" s="213"/>
      <c r="AA27" s="213"/>
      <c r="AB27" s="213"/>
      <c r="AC27" s="213"/>
      <c r="AD27" s="213"/>
      <c r="AE27" s="213"/>
      <c r="AF27" s="213"/>
      <c r="AG27" s="213" t="s">
        <v>183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x14ac:dyDescent="0.2">
      <c r="A28" s="227" t="s">
        <v>145</v>
      </c>
      <c r="B28" s="228" t="s">
        <v>100</v>
      </c>
      <c r="C28" s="250" t="s">
        <v>101</v>
      </c>
      <c r="D28" s="229"/>
      <c r="E28" s="230"/>
      <c r="F28" s="231"/>
      <c r="G28" s="231">
        <f>SUMIF(AG29:AG30,"&lt;&gt;NOR",G29:G30)</f>
        <v>0</v>
      </c>
      <c r="H28" s="231"/>
      <c r="I28" s="231">
        <f>SUM(I29:I30)</f>
        <v>0</v>
      </c>
      <c r="J28" s="231"/>
      <c r="K28" s="231">
        <f>SUM(K29:K30)</f>
        <v>0</v>
      </c>
      <c r="L28" s="231"/>
      <c r="M28" s="231">
        <f>SUM(M29:M30)</f>
        <v>0</v>
      </c>
      <c r="N28" s="231"/>
      <c r="O28" s="231">
        <f>SUM(O29:O30)</f>
        <v>0</v>
      </c>
      <c r="P28" s="231"/>
      <c r="Q28" s="231">
        <f>SUM(Q29:Q30)</f>
        <v>0</v>
      </c>
      <c r="R28" s="231"/>
      <c r="S28" s="231"/>
      <c r="T28" s="232"/>
      <c r="U28" s="226"/>
      <c r="V28" s="226">
        <f>SUM(V29:V30)</f>
        <v>16.579999999999998</v>
      </c>
      <c r="W28" s="226"/>
      <c r="X28" s="226"/>
      <c r="AG28" t="s">
        <v>146</v>
      </c>
    </row>
    <row r="29" spans="1:60" ht="33.75" outlineLevel="1" x14ac:dyDescent="0.2">
      <c r="A29" s="233">
        <v>7</v>
      </c>
      <c r="B29" s="234" t="s">
        <v>345</v>
      </c>
      <c r="C29" s="251" t="s">
        <v>346</v>
      </c>
      <c r="D29" s="235" t="s">
        <v>317</v>
      </c>
      <c r="E29" s="236">
        <v>6.4329999999999998</v>
      </c>
      <c r="F29" s="237"/>
      <c r="G29" s="238">
        <f>ROUND(E29*F29,2)</f>
        <v>0</v>
      </c>
      <c r="H29" s="237"/>
      <c r="I29" s="238">
        <f>ROUND(E29*H29,2)</f>
        <v>0</v>
      </c>
      <c r="J29" s="237"/>
      <c r="K29" s="238">
        <f>ROUND(E29*J29,2)</f>
        <v>0</v>
      </c>
      <c r="L29" s="238">
        <v>21</v>
      </c>
      <c r="M29" s="238">
        <f>G29*(1+L29/100)</f>
        <v>0</v>
      </c>
      <c r="N29" s="238">
        <v>0</v>
      </c>
      <c r="O29" s="238">
        <f>ROUND(E29*N29,2)</f>
        <v>0</v>
      </c>
      <c r="P29" s="238">
        <v>0</v>
      </c>
      <c r="Q29" s="238">
        <f>ROUND(E29*P29,2)</f>
        <v>0</v>
      </c>
      <c r="R29" s="238" t="s">
        <v>347</v>
      </c>
      <c r="S29" s="238" t="s">
        <v>178</v>
      </c>
      <c r="T29" s="239" t="s">
        <v>178</v>
      </c>
      <c r="U29" s="224">
        <v>2.577</v>
      </c>
      <c r="V29" s="224">
        <f>ROUND(E29*U29,2)</f>
        <v>16.579999999999998</v>
      </c>
      <c r="W29" s="224"/>
      <c r="X29" s="224" t="s">
        <v>256</v>
      </c>
      <c r="Y29" s="213"/>
      <c r="Z29" s="213"/>
      <c r="AA29" s="213"/>
      <c r="AB29" s="213"/>
      <c r="AC29" s="213"/>
      <c r="AD29" s="213"/>
      <c r="AE29" s="213"/>
      <c r="AF29" s="213"/>
      <c r="AG29" s="213" t="s">
        <v>257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20"/>
      <c r="B30" s="221"/>
      <c r="C30" s="263" t="s">
        <v>348</v>
      </c>
      <c r="D30" s="259"/>
      <c r="E30" s="259"/>
      <c r="F30" s="259"/>
      <c r="G30" s="259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13"/>
      <c r="Z30" s="213"/>
      <c r="AA30" s="213"/>
      <c r="AB30" s="213"/>
      <c r="AC30" s="213"/>
      <c r="AD30" s="213"/>
      <c r="AE30" s="213"/>
      <c r="AF30" s="213"/>
      <c r="AG30" s="213" t="s">
        <v>180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x14ac:dyDescent="0.2">
      <c r="A31" s="227" t="s">
        <v>145</v>
      </c>
      <c r="B31" s="228" t="s">
        <v>104</v>
      </c>
      <c r="C31" s="250" t="s">
        <v>105</v>
      </c>
      <c r="D31" s="229"/>
      <c r="E31" s="230"/>
      <c r="F31" s="231"/>
      <c r="G31" s="231">
        <f>SUMIF(AG32:AG50,"&lt;&gt;NOR",G32:G50)</f>
        <v>0</v>
      </c>
      <c r="H31" s="231"/>
      <c r="I31" s="231">
        <f>SUM(I32:I50)</f>
        <v>0</v>
      </c>
      <c r="J31" s="231"/>
      <c r="K31" s="231">
        <f>SUM(K32:K50)</f>
        <v>0</v>
      </c>
      <c r="L31" s="231"/>
      <c r="M31" s="231">
        <f>SUM(M32:M50)</f>
        <v>0</v>
      </c>
      <c r="N31" s="231"/>
      <c r="O31" s="231">
        <f>SUM(O32:O50)</f>
        <v>9.9999999999999992E-2</v>
      </c>
      <c r="P31" s="231"/>
      <c r="Q31" s="231">
        <f>SUM(Q32:Q50)</f>
        <v>0</v>
      </c>
      <c r="R31" s="231"/>
      <c r="S31" s="231"/>
      <c r="T31" s="232"/>
      <c r="U31" s="226"/>
      <c r="V31" s="226">
        <f>SUM(V32:V50)</f>
        <v>26.5</v>
      </c>
      <c r="W31" s="226"/>
      <c r="X31" s="226"/>
      <c r="AG31" t="s">
        <v>146</v>
      </c>
    </row>
    <row r="32" spans="1:60" outlineLevel="1" x14ac:dyDescent="0.2">
      <c r="A32" s="233">
        <v>8</v>
      </c>
      <c r="B32" s="234" t="s">
        <v>611</v>
      </c>
      <c r="C32" s="251" t="s">
        <v>612</v>
      </c>
      <c r="D32" s="235" t="s">
        <v>176</v>
      </c>
      <c r="E32" s="236">
        <v>50</v>
      </c>
      <c r="F32" s="237"/>
      <c r="G32" s="238">
        <f>ROUND(E32*F32,2)</f>
        <v>0</v>
      </c>
      <c r="H32" s="237"/>
      <c r="I32" s="238">
        <f>ROUND(E32*H32,2)</f>
        <v>0</v>
      </c>
      <c r="J32" s="237"/>
      <c r="K32" s="238">
        <f>ROUND(E32*J32,2)</f>
        <v>0</v>
      </c>
      <c r="L32" s="238">
        <v>21</v>
      </c>
      <c r="M32" s="238">
        <f>G32*(1+L32/100)</f>
        <v>0</v>
      </c>
      <c r="N32" s="238">
        <v>0</v>
      </c>
      <c r="O32" s="238">
        <f>ROUND(E32*N32,2)</f>
        <v>0</v>
      </c>
      <c r="P32" s="238">
        <v>0</v>
      </c>
      <c r="Q32" s="238">
        <f>ROUND(E32*P32,2)</f>
        <v>0</v>
      </c>
      <c r="R32" s="238" t="s">
        <v>261</v>
      </c>
      <c r="S32" s="238" t="s">
        <v>178</v>
      </c>
      <c r="T32" s="239" t="s">
        <v>178</v>
      </c>
      <c r="U32" s="224">
        <v>0.41</v>
      </c>
      <c r="V32" s="224">
        <f>ROUND(E32*U32,2)</f>
        <v>20.5</v>
      </c>
      <c r="W32" s="224"/>
      <c r="X32" s="224" t="s">
        <v>159</v>
      </c>
      <c r="Y32" s="213"/>
      <c r="Z32" s="213"/>
      <c r="AA32" s="213"/>
      <c r="AB32" s="213"/>
      <c r="AC32" s="213"/>
      <c r="AD32" s="213"/>
      <c r="AE32" s="213"/>
      <c r="AF32" s="213"/>
      <c r="AG32" s="213" t="s">
        <v>160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20"/>
      <c r="B33" s="221"/>
      <c r="C33" s="252" t="s">
        <v>181</v>
      </c>
      <c r="D33" s="241"/>
      <c r="E33" s="241"/>
      <c r="F33" s="241"/>
      <c r="G33" s="241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13"/>
      <c r="Z33" s="213"/>
      <c r="AA33" s="213"/>
      <c r="AB33" s="213"/>
      <c r="AC33" s="213"/>
      <c r="AD33" s="213"/>
      <c r="AE33" s="213"/>
      <c r="AF33" s="213"/>
      <c r="AG33" s="213" t="s">
        <v>155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20"/>
      <c r="B34" s="221"/>
      <c r="C34" s="265" t="s">
        <v>187</v>
      </c>
      <c r="D34" s="257"/>
      <c r="E34" s="258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13"/>
      <c r="Z34" s="213"/>
      <c r="AA34" s="213"/>
      <c r="AB34" s="213"/>
      <c r="AC34" s="213"/>
      <c r="AD34" s="213"/>
      <c r="AE34" s="213"/>
      <c r="AF34" s="213"/>
      <c r="AG34" s="213" t="s">
        <v>183</v>
      </c>
      <c r="AH34" s="213">
        <v>0</v>
      </c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20"/>
      <c r="B35" s="221"/>
      <c r="C35" s="265" t="s">
        <v>605</v>
      </c>
      <c r="D35" s="257"/>
      <c r="E35" s="258">
        <v>50</v>
      </c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13"/>
      <c r="Z35" s="213"/>
      <c r="AA35" s="213"/>
      <c r="AB35" s="213"/>
      <c r="AC35" s="213"/>
      <c r="AD35" s="213"/>
      <c r="AE35" s="213"/>
      <c r="AF35" s="213"/>
      <c r="AG35" s="213" t="s">
        <v>183</v>
      </c>
      <c r="AH35" s="213">
        <v>0</v>
      </c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ht="22.5" outlineLevel="1" x14ac:dyDescent="0.2">
      <c r="A36" s="233">
        <v>9</v>
      </c>
      <c r="B36" s="234" t="s">
        <v>613</v>
      </c>
      <c r="C36" s="251" t="s">
        <v>614</v>
      </c>
      <c r="D36" s="235" t="s">
        <v>176</v>
      </c>
      <c r="E36" s="236">
        <v>50</v>
      </c>
      <c r="F36" s="237"/>
      <c r="G36" s="238">
        <f>ROUND(E36*F36,2)</f>
        <v>0</v>
      </c>
      <c r="H36" s="237"/>
      <c r="I36" s="238">
        <f>ROUND(E36*H36,2)</f>
        <v>0</v>
      </c>
      <c r="J36" s="237"/>
      <c r="K36" s="238">
        <f>ROUND(E36*J36,2)</f>
        <v>0</v>
      </c>
      <c r="L36" s="238">
        <v>21</v>
      </c>
      <c r="M36" s="238">
        <f>G36*(1+L36/100)</f>
        <v>0</v>
      </c>
      <c r="N36" s="238">
        <v>2.0000000000000002E-5</v>
      </c>
      <c r="O36" s="238">
        <f>ROUND(E36*N36,2)</f>
        <v>0</v>
      </c>
      <c r="P36" s="238">
        <v>0</v>
      </c>
      <c r="Q36" s="238">
        <f>ROUND(E36*P36,2)</f>
        <v>0</v>
      </c>
      <c r="R36" s="238" t="s">
        <v>261</v>
      </c>
      <c r="S36" s="238" t="s">
        <v>178</v>
      </c>
      <c r="T36" s="239" t="s">
        <v>178</v>
      </c>
      <c r="U36" s="224">
        <v>0.12</v>
      </c>
      <c r="V36" s="224">
        <f>ROUND(E36*U36,2)</f>
        <v>6</v>
      </c>
      <c r="W36" s="224"/>
      <c r="X36" s="224" t="s">
        <v>159</v>
      </c>
      <c r="Y36" s="213"/>
      <c r="Z36" s="213"/>
      <c r="AA36" s="213"/>
      <c r="AB36" s="213"/>
      <c r="AC36" s="213"/>
      <c r="AD36" s="213"/>
      <c r="AE36" s="213"/>
      <c r="AF36" s="213"/>
      <c r="AG36" s="213" t="s">
        <v>160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20"/>
      <c r="B37" s="221"/>
      <c r="C37" s="252" t="s">
        <v>181</v>
      </c>
      <c r="D37" s="241"/>
      <c r="E37" s="241"/>
      <c r="F37" s="241"/>
      <c r="G37" s="241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13"/>
      <c r="Z37" s="213"/>
      <c r="AA37" s="213"/>
      <c r="AB37" s="213"/>
      <c r="AC37" s="213"/>
      <c r="AD37" s="213"/>
      <c r="AE37" s="213"/>
      <c r="AF37" s="213"/>
      <c r="AG37" s="213" t="s">
        <v>155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20"/>
      <c r="B38" s="221"/>
      <c r="C38" s="265" t="s">
        <v>615</v>
      </c>
      <c r="D38" s="257"/>
      <c r="E38" s="258">
        <v>50</v>
      </c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13"/>
      <c r="Z38" s="213"/>
      <c r="AA38" s="213"/>
      <c r="AB38" s="213"/>
      <c r="AC38" s="213"/>
      <c r="AD38" s="213"/>
      <c r="AE38" s="213"/>
      <c r="AF38" s="213"/>
      <c r="AG38" s="213" t="s">
        <v>183</v>
      </c>
      <c r="AH38" s="213">
        <v>5</v>
      </c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ht="22.5" outlineLevel="1" x14ac:dyDescent="0.2">
      <c r="A39" s="233">
        <v>10</v>
      </c>
      <c r="B39" s="234" t="s">
        <v>616</v>
      </c>
      <c r="C39" s="251" t="s">
        <v>617</v>
      </c>
      <c r="D39" s="235" t="s">
        <v>176</v>
      </c>
      <c r="E39" s="236">
        <v>60</v>
      </c>
      <c r="F39" s="237"/>
      <c r="G39" s="238">
        <f>ROUND(E39*F39,2)</f>
        <v>0</v>
      </c>
      <c r="H39" s="237"/>
      <c r="I39" s="238">
        <f>ROUND(E39*H39,2)</f>
        <v>0</v>
      </c>
      <c r="J39" s="237"/>
      <c r="K39" s="238">
        <f>ROUND(E39*J39,2)</f>
        <v>0</v>
      </c>
      <c r="L39" s="238">
        <v>21</v>
      </c>
      <c r="M39" s="238">
        <f>G39*(1+L39/100)</f>
        <v>0</v>
      </c>
      <c r="N39" s="238">
        <v>0</v>
      </c>
      <c r="O39" s="238">
        <f>ROUND(E39*N39,2)</f>
        <v>0</v>
      </c>
      <c r="P39" s="238">
        <v>0</v>
      </c>
      <c r="Q39" s="238">
        <f>ROUND(E39*P39,2)</f>
        <v>0</v>
      </c>
      <c r="R39" s="238"/>
      <c r="S39" s="238" t="s">
        <v>150</v>
      </c>
      <c r="T39" s="239" t="s">
        <v>151</v>
      </c>
      <c r="U39" s="224">
        <v>0</v>
      </c>
      <c r="V39" s="224">
        <f>ROUND(E39*U39,2)</f>
        <v>0</v>
      </c>
      <c r="W39" s="224"/>
      <c r="X39" s="224" t="s">
        <v>159</v>
      </c>
      <c r="Y39" s="213"/>
      <c r="Z39" s="213"/>
      <c r="AA39" s="213"/>
      <c r="AB39" s="213"/>
      <c r="AC39" s="213"/>
      <c r="AD39" s="213"/>
      <c r="AE39" s="213"/>
      <c r="AF39" s="213"/>
      <c r="AG39" s="213" t="s">
        <v>160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20"/>
      <c r="B40" s="221"/>
      <c r="C40" s="252" t="s">
        <v>181</v>
      </c>
      <c r="D40" s="241"/>
      <c r="E40" s="241"/>
      <c r="F40" s="241"/>
      <c r="G40" s="241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13"/>
      <c r="Z40" s="213"/>
      <c r="AA40" s="213"/>
      <c r="AB40" s="213"/>
      <c r="AC40" s="213"/>
      <c r="AD40" s="213"/>
      <c r="AE40" s="213"/>
      <c r="AF40" s="213"/>
      <c r="AG40" s="213" t="s">
        <v>155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20"/>
      <c r="B41" s="221"/>
      <c r="C41" s="265" t="s">
        <v>618</v>
      </c>
      <c r="D41" s="257"/>
      <c r="E41" s="258">
        <v>60</v>
      </c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13"/>
      <c r="Z41" s="213"/>
      <c r="AA41" s="213"/>
      <c r="AB41" s="213"/>
      <c r="AC41" s="213"/>
      <c r="AD41" s="213"/>
      <c r="AE41" s="213"/>
      <c r="AF41" s="213"/>
      <c r="AG41" s="213" t="s">
        <v>183</v>
      </c>
      <c r="AH41" s="213">
        <v>5</v>
      </c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33">
        <v>11</v>
      </c>
      <c r="B42" s="234" t="s">
        <v>268</v>
      </c>
      <c r="C42" s="251" t="s">
        <v>269</v>
      </c>
      <c r="D42" s="235" t="s">
        <v>221</v>
      </c>
      <c r="E42" s="236">
        <v>12</v>
      </c>
      <c r="F42" s="237"/>
      <c r="G42" s="238">
        <f>ROUND(E42*F42,2)</f>
        <v>0</v>
      </c>
      <c r="H42" s="237"/>
      <c r="I42" s="238">
        <f>ROUND(E42*H42,2)</f>
        <v>0</v>
      </c>
      <c r="J42" s="237"/>
      <c r="K42" s="238">
        <f>ROUND(E42*J42,2)</f>
        <v>0</v>
      </c>
      <c r="L42" s="238">
        <v>21</v>
      </c>
      <c r="M42" s="238">
        <f>G42*(1+L42/100)</f>
        <v>0</v>
      </c>
      <c r="N42" s="238">
        <v>8.0000000000000004E-4</v>
      </c>
      <c r="O42" s="238">
        <f>ROUND(E42*N42,2)</f>
        <v>0.01</v>
      </c>
      <c r="P42" s="238">
        <v>0</v>
      </c>
      <c r="Q42" s="238">
        <f>ROUND(E42*P42,2)</f>
        <v>0</v>
      </c>
      <c r="R42" s="238" t="s">
        <v>243</v>
      </c>
      <c r="S42" s="238" t="s">
        <v>178</v>
      </c>
      <c r="T42" s="239" t="s">
        <v>178</v>
      </c>
      <c r="U42" s="224">
        <v>0</v>
      </c>
      <c r="V42" s="224">
        <f>ROUND(E42*U42,2)</f>
        <v>0</v>
      </c>
      <c r="W42" s="224"/>
      <c r="X42" s="224" t="s">
        <v>237</v>
      </c>
      <c r="Y42" s="213"/>
      <c r="Z42" s="213"/>
      <c r="AA42" s="213"/>
      <c r="AB42" s="213"/>
      <c r="AC42" s="213"/>
      <c r="AD42" s="213"/>
      <c r="AE42" s="213"/>
      <c r="AF42" s="213"/>
      <c r="AG42" s="213" t="s">
        <v>238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20"/>
      <c r="B43" s="221"/>
      <c r="C43" s="252" t="s">
        <v>403</v>
      </c>
      <c r="D43" s="241"/>
      <c r="E43" s="241"/>
      <c r="F43" s="241"/>
      <c r="G43" s="241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13"/>
      <c r="Z43" s="213"/>
      <c r="AA43" s="213"/>
      <c r="AB43" s="213"/>
      <c r="AC43" s="213"/>
      <c r="AD43" s="213"/>
      <c r="AE43" s="213"/>
      <c r="AF43" s="213"/>
      <c r="AG43" s="213" t="s">
        <v>155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20"/>
      <c r="B44" s="221"/>
      <c r="C44" s="265" t="s">
        <v>619</v>
      </c>
      <c r="D44" s="257"/>
      <c r="E44" s="258">
        <v>12</v>
      </c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13"/>
      <c r="Z44" s="213"/>
      <c r="AA44" s="213"/>
      <c r="AB44" s="213"/>
      <c r="AC44" s="213"/>
      <c r="AD44" s="213"/>
      <c r="AE44" s="213"/>
      <c r="AF44" s="213"/>
      <c r="AG44" s="213" t="s">
        <v>183</v>
      </c>
      <c r="AH44" s="213">
        <v>0</v>
      </c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ht="22.5" outlineLevel="1" x14ac:dyDescent="0.2">
      <c r="A45" s="233">
        <v>12</v>
      </c>
      <c r="B45" s="234" t="s">
        <v>273</v>
      </c>
      <c r="C45" s="251" t="s">
        <v>274</v>
      </c>
      <c r="D45" s="235" t="s">
        <v>275</v>
      </c>
      <c r="E45" s="236">
        <v>2.625</v>
      </c>
      <c r="F45" s="237"/>
      <c r="G45" s="238">
        <f>ROUND(E45*F45,2)</f>
        <v>0</v>
      </c>
      <c r="H45" s="237"/>
      <c r="I45" s="238">
        <f>ROUND(E45*H45,2)</f>
        <v>0</v>
      </c>
      <c r="J45" s="237"/>
      <c r="K45" s="238">
        <f>ROUND(E45*J45,2)</f>
        <v>0</v>
      </c>
      <c r="L45" s="238">
        <v>21</v>
      </c>
      <c r="M45" s="238">
        <f>G45*(1+L45/100)</f>
        <v>0</v>
      </c>
      <c r="N45" s="238">
        <v>3.5000000000000003E-2</v>
      </c>
      <c r="O45" s="238">
        <f>ROUND(E45*N45,2)</f>
        <v>0.09</v>
      </c>
      <c r="P45" s="238">
        <v>0</v>
      </c>
      <c r="Q45" s="238">
        <f>ROUND(E45*P45,2)</f>
        <v>0</v>
      </c>
      <c r="R45" s="238" t="s">
        <v>243</v>
      </c>
      <c r="S45" s="238" t="s">
        <v>178</v>
      </c>
      <c r="T45" s="239" t="s">
        <v>178</v>
      </c>
      <c r="U45" s="224">
        <v>0</v>
      </c>
      <c r="V45" s="224">
        <f>ROUND(E45*U45,2)</f>
        <v>0</v>
      </c>
      <c r="W45" s="224"/>
      <c r="X45" s="224" t="s">
        <v>237</v>
      </c>
      <c r="Y45" s="213"/>
      <c r="Z45" s="213"/>
      <c r="AA45" s="213"/>
      <c r="AB45" s="213"/>
      <c r="AC45" s="213"/>
      <c r="AD45" s="213"/>
      <c r="AE45" s="213"/>
      <c r="AF45" s="213"/>
      <c r="AG45" s="213" t="s">
        <v>238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20"/>
      <c r="B46" s="221"/>
      <c r="C46" s="252" t="s">
        <v>181</v>
      </c>
      <c r="D46" s="241"/>
      <c r="E46" s="241"/>
      <c r="F46" s="241"/>
      <c r="G46" s="241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13"/>
      <c r="Z46" s="213"/>
      <c r="AA46" s="213"/>
      <c r="AB46" s="213"/>
      <c r="AC46" s="213"/>
      <c r="AD46" s="213"/>
      <c r="AE46" s="213"/>
      <c r="AF46" s="213"/>
      <c r="AG46" s="213" t="s">
        <v>155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20"/>
      <c r="B47" s="221"/>
      <c r="C47" s="265" t="s">
        <v>187</v>
      </c>
      <c r="D47" s="257"/>
      <c r="E47" s="258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13"/>
      <c r="Z47" s="213"/>
      <c r="AA47" s="213"/>
      <c r="AB47" s="213"/>
      <c r="AC47" s="213"/>
      <c r="AD47" s="213"/>
      <c r="AE47" s="213"/>
      <c r="AF47" s="213"/>
      <c r="AG47" s="213" t="s">
        <v>183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20"/>
      <c r="B48" s="221"/>
      <c r="C48" s="265" t="s">
        <v>620</v>
      </c>
      <c r="D48" s="257"/>
      <c r="E48" s="258">
        <v>2.625</v>
      </c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13"/>
      <c r="Z48" s="213"/>
      <c r="AA48" s="213"/>
      <c r="AB48" s="213"/>
      <c r="AC48" s="213"/>
      <c r="AD48" s="213"/>
      <c r="AE48" s="213"/>
      <c r="AF48" s="213"/>
      <c r="AG48" s="213" t="s">
        <v>183</v>
      </c>
      <c r="AH48" s="213">
        <v>0</v>
      </c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20">
        <v>13</v>
      </c>
      <c r="B49" s="221" t="s">
        <v>281</v>
      </c>
      <c r="C49" s="266" t="s">
        <v>282</v>
      </c>
      <c r="D49" s="222" t="s">
        <v>0</v>
      </c>
      <c r="E49" s="262"/>
      <c r="F49" s="225"/>
      <c r="G49" s="224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 t="s">
        <v>261</v>
      </c>
      <c r="S49" s="224" t="s">
        <v>178</v>
      </c>
      <c r="T49" s="224" t="s">
        <v>178</v>
      </c>
      <c r="U49" s="224">
        <v>0</v>
      </c>
      <c r="V49" s="224">
        <f>ROUND(E49*U49,2)</f>
        <v>0</v>
      </c>
      <c r="W49" s="224"/>
      <c r="X49" s="224" t="s">
        <v>256</v>
      </c>
      <c r="Y49" s="213"/>
      <c r="Z49" s="213"/>
      <c r="AA49" s="213"/>
      <c r="AB49" s="213"/>
      <c r="AC49" s="213"/>
      <c r="AD49" s="213"/>
      <c r="AE49" s="213"/>
      <c r="AF49" s="213"/>
      <c r="AG49" s="213" t="s">
        <v>257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20"/>
      <c r="B50" s="221"/>
      <c r="C50" s="267" t="s">
        <v>258</v>
      </c>
      <c r="D50" s="261"/>
      <c r="E50" s="261"/>
      <c r="F50" s="261"/>
      <c r="G50" s="261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13"/>
      <c r="Z50" s="213"/>
      <c r="AA50" s="213"/>
      <c r="AB50" s="213"/>
      <c r="AC50" s="213"/>
      <c r="AD50" s="213"/>
      <c r="AE50" s="213"/>
      <c r="AF50" s="213"/>
      <c r="AG50" s="213" t="s">
        <v>180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x14ac:dyDescent="0.2">
      <c r="A51" s="227" t="s">
        <v>145</v>
      </c>
      <c r="B51" s="228" t="s">
        <v>106</v>
      </c>
      <c r="C51" s="250" t="s">
        <v>107</v>
      </c>
      <c r="D51" s="229"/>
      <c r="E51" s="230"/>
      <c r="F51" s="231"/>
      <c r="G51" s="231">
        <f>SUMIF(AG52:AG67,"&lt;&gt;NOR",G52:G67)</f>
        <v>0</v>
      </c>
      <c r="H51" s="231"/>
      <c r="I51" s="231">
        <f>SUM(I52:I67)</f>
        <v>0</v>
      </c>
      <c r="J51" s="231"/>
      <c r="K51" s="231">
        <f>SUM(K52:K67)</f>
        <v>0</v>
      </c>
      <c r="L51" s="231"/>
      <c r="M51" s="231">
        <f>SUM(M52:M67)</f>
        <v>0</v>
      </c>
      <c r="N51" s="231"/>
      <c r="O51" s="231">
        <f>SUM(O52:O67)</f>
        <v>0.2</v>
      </c>
      <c r="P51" s="231"/>
      <c r="Q51" s="231">
        <f>SUM(Q52:Q67)</f>
        <v>0</v>
      </c>
      <c r="R51" s="231"/>
      <c r="S51" s="231"/>
      <c r="T51" s="232"/>
      <c r="U51" s="226"/>
      <c r="V51" s="226">
        <f>SUM(V52:V67)</f>
        <v>106.41999999999999</v>
      </c>
      <c r="W51" s="226"/>
      <c r="X51" s="226"/>
      <c r="AG51" t="s">
        <v>146</v>
      </c>
    </row>
    <row r="52" spans="1:60" ht="22.5" outlineLevel="1" x14ac:dyDescent="0.2">
      <c r="A52" s="233">
        <v>14</v>
      </c>
      <c r="B52" s="234" t="s">
        <v>621</v>
      </c>
      <c r="C52" s="251" t="s">
        <v>622</v>
      </c>
      <c r="D52" s="235" t="s">
        <v>176</v>
      </c>
      <c r="E52" s="236">
        <v>70</v>
      </c>
      <c r="F52" s="237"/>
      <c r="G52" s="238">
        <f>ROUND(E52*F52,2)</f>
        <v>0</v>
      </c>
      <c r="H52" s="237"/>
      <c r="I52" s="238">
        <f>ROUND(E52*H52,2)</f>
        <v>0</v>
      </c>
      <c r="J52" s="237"/>
      <c r="K52" s="238">
        <f>ROUND(E52*J52,2)</f>
        <v>0</v>
      </c>
      <c r="L52" s="238">
        <v>21</v>
      </c>
      <c r="M52" s="238">
        <f>G52*(1+L52/100)</f>
        <v>0</v>
      </c>
      <c r="N52" s="238">
        <v>2.2699999999999999E-3</v>
      </c>
      <c r="O52" s="238">
        <f>ROUND(E52*N52,2)</f>
        <v>0.16</v>
      </c>
      <c r="P52" s="238">
        <v>0</v>
      </c>
      <c r="Q52" s="238">
        <f>ROUND(E52*P52,2)</f>
        <v>0</v>
      </c>
      <c r="R52" s="238" t="s">
        <v>192</v>
      </c>
      <c r="S52" s="238" t="s">
        <v>178</v>
      </c>
      <c r="T52" s="239" t="s">
        <v>178</v>
      </c>
      <c r="U52" s="224">
        <v>1.2967299999999999</v>
      </c>
      <c r="V52" s="224">
        <f>ROUND(E52*U52,2)</f>
        <v>90.77</v>
      </c>
      <c r="W52" s="224"/>
      <c r="X52" s="224" t="s">
        <v>159</v>
      </c>
      <c r="Y52" s="213"/>
      <c r="Z52" s="213"/>
      <c r="AA52" s="213"/>
      <c r="AB52" s="213"/>
      <c r="AC52" s="213"/>
      <c r="AD52" s="213"/>
      <c r="AE52" s="213"/>
      <c r="AF52" s="213"/>
      <c r="AG52" s="213" t="s">
        <v>160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20"/>
      <c r="B53" s="221"/>
      <c r="C53" s="263" t="s">
        <v>623</v>
      </c>
      <c r="D53" s="259"/>
      <c r="E53" s="259"/>
      <c r="F53" s="259"/>
      <c r="G53" s="259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13"/>
      <c r="Z53" s="213"/>
      <c r="AA53" s="213"/>
      <c r="AB53" s="213"/>
      <c r="AC53" s="213"/>
      <c r="AD53" s="213"/>
      <c r="AE53" s="213"/>
      <c r="AF53" s="213"/>
      <c r="AG53" s="213" t="s">
        <v>180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20"/>
      <c r="B54" s="221"/>
      <c r="C54" s="264" t="s">
        <v>624</v>
      </c>
      <c r="D54" s="260"/>
      <c r="E54" s="260"/>
      <c r="F54" s="260"/>
      <c r="G54" s="260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13"/>
      <c r="Z54" s="213"/>
      <c r="AA54" s="213"/>
      <c r="AB54" s="213"/>
      <c r="AC54" s="213"/>
      <c r="AD54" s="213"/>
      <c r="AE54" s="213"/>
      <c r="AF54" s="213"/>
      <c r="AG54" s="213" t="s">
        <v>155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20"/>
      <c r="B55" s="221"/>
      <c r="C55" s="265" t="s">
        <v>625</v>
      </c>
      <c r="D55" s="257"/>
      <c r="E55" s="258">
        <v>70</v>
      </c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13"/>
      <c r="Z55" s="213"/>
      <c r="AA55" s="213"/>
      <c r="AB55" s="213"/>
      <c r="AC55" s="213"/>
      <c r="AD55" s="213"/>
      <c r="AE55" s="213"/>
      <c r="AF55" s="213"/>
      <c r="AG55" s="213" t="s">
        <v>183</v>
      </c>
      <c r="AH55" s="213">
        <v>0</v>
      </c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ht="22.5" outlineLevel="1" x14ac:dyDescent="0.2">
      <c r="A56" s="233">
        <v>15</v>
      </c>
      <c r="B56" s="234" t="s">
        <v>626</v>
      </c>
      <c r="C56" s="251" t="s">
        <v>627</v>
      </c>
      <c r="D56" s="235" t="s">
        <v>191</v>
      </c>
      <c r="E56" s="236">
        <v>32</v>
      </c>
      <c r="F56" s="237"/>
      <c r="G56" s="238">
        <f>ROUND(E56*F56,2)</f>
        <v>0</v>
      </c>
      <c r="H56" s="237"/>
      <c r="I56" s="238">
        <f>ROUND(E56*H56,2)</f>
        <v>0</v>
      </c>
      <c r="J56" s="237"/>
      <c r="K56" s="238">
        <f>ROUND(E56*J56,2)</f>
        <v>0</v>
      </c>
      <c r="L56" s="238">
        <v>21</v>
      </c>
      <c r="M56" s="238">
        <f>G56*(1+L56/100)</f>
        <v>0</v>
      </c>
      <c r="N56" s="238">
        <v>2.1000000000000001E-4</v>
      </c>
      <c r="O56" s="238">
        <f>ROUND(E56*N56,2)</f>
        <v>0.01</v>
      </c>
      <c r="P56" s="238">
        <v>0</v>
      </c>
      <c r="Q56" s="238">
        <f>ROUND(E56*P56,2)</f>
        <v>0</v>
      </c>
      <c r="R56" s="238" t="s">
        <v>192</v>
      </c>
      <c r="S56" s="238" t="s">
        <v>178</v>
      </c>
      <c r="T56" s="239" t="s">
        <v>151</v>
      </c>
      <c r="U56" s="224">
        <v>0.24149999999999999</v>
      </c>
      <c r="V56" s="224">
        <f>ROUND(E56*U56,2)</f>
        <v>7.73</v>
      </c>
      <c r="W56" s="224"/>
      <c r="X56" s="224" t="s">
        <v>159</v>
      </c>
      <c r="Y56" s="213"/>
      <c r="Z56" s="213"/>
      <c r="AA56" s="213"/>
      <c r="AB56" s="213"/>
      <c r="AC56" s="213"/>
      <c r="AD56" s="213"/>
      <c r="AE56" s="213"/>
      <c r="AF56" s="213"/>
      <c r="AG56" s="213" t="s">
        <v>160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20"/>
      <c r="B57" s="221"/>
      <c r="C57" s="252" t="s">
        <v>628</v>
      </c>
      <c r="D57" s="241"/>
      <c r="E57" s="241"/>
      <c r="F57" s="241"/>
      <c r="G57" s="241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13"/>
      <c r="Z57" s="213"/>
      <c r="AA57" s="213"/>
      <c r="AB57" s="213"/>
      <c r="AC57" s="213"/>
      <c r="AD57" s="213"/>
      <c r="AE57" s="213"/>
      <c r="AF57" s="213"/>
      <c r="AG57" s="213" t="s">
        <v>155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20"/>
      <c r="B58" s="221"/>
      <c r="C58" s="265" t="s">
        <v>629</v>
      </c>
      <c r="D58" s="257"/>
      <c r="E58" s="258">
        <v>32</v>
      </c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13"/>
      <c r="Z58" s="213"/>
      <c r="AA58" s="213"/>
      <c r="AB58" s="213"/>
      <c r="AC58" s="213"/>
      <c r="AD58" s="213"/>
      <c r="AE58" s="213"/>
      <c r="AF58" s="213"/>
      <c r="AG58" s="213" t="s">
        <v>183</v>
      </c>
      <c r="AH58" s="213">
        <v>0</v>
      </c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ht="22.5" outlineLevel="1" x14ac:dyDescent="0.2">
      <c r="A59" s="233">
        <v>16</v>
      </c>
      <c r="B59" s="234" t="s">
        <v>630</v>
      </c>
      <c r="C59" s="251" t="s">
        <v>631</v>
      </c>
      <c r="D59" s="235" t="s">
        <v>191</v>
      </c>
      <c r="E59" s="236">
        <v>24</v>
      </c>
      <c r="F59" s="237"/>
      <c r="G59" s="238">
        <f>ROUND(E59*F59,2)</f>
        <v>0</v>
      </c>
      <c r="H59" s="237"/>
      <c r="I59" s="238">
        <f>ROUND(E59*H59,2)</f>
        <v>0</v>
      </c>
      <c r="J59" s="237"/>
      <c r="K59" s="238">
        <f>ROUND(E59*J59,2)</f>
        <v>0</v>
      </c>
      <c r="L59" s="238">
        <v>21</v>
      </c>
      <c r="M59" s="238">
        <f>G59*(1+L59/100)</f>
        <v>0</v>
      </c>
      <c r="N59" s="238">
        <v>2.7E-4</v>
      </c>
      <c r="O59" s="238">
        <f>ROUND(E59*N59,2)</f>
        <v>0.01</v>
      </c>
      <c r="P59" s="238">
        <v>0</v>
      </c>
      <c r="Q59" s="238">
        <f>ROUND(E59*P59,2)</f>
        <v>0</v>
      </c>
      <c r="R59" s="238" t="s">
        <v>192</v>
      </c>
      <c r="S59" s="238" t="s">
        <v>178</v>
      </c>
      <c r="T59" s="239" t="s">
        <v>178</v>
      </c>
      <c r="U59" s="224">
        <v>7.7049999999999993E-2</v>
      </c>
      <c r="V59" s="224">
        <f>ROUND(E59*U59,2)</f>
        <v>1.85</v>
      </c>
      <c r="W59" s="224"/>
      <c r="X59" s="224" t="s">
        <v>159</v>
      </c>
      <c r="Y59" s="213"/>
      <c r="Z59" s="213"/>
      <c r="AA59" s="213"/>
      <c r="AB59" s="213"/>
      <c r="AC59" s="213"/>
      <c r="AD59" s="213"/>
      <c r="AE59" s="213"/>
      <c r="AF59" s="213"/>
      <c r="AG59" s="213" t="s">
        <v>160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20"/>
      <c r="B60" s="221"/>
      <c r="C60" s="252" t="s">
        <v>632</v>
      </c>
      <c r="D60" s="241"/>
      <c r="E60" s="241"/>
      <c r="F60" s="241"/>
      <c r="G60" s="241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13"/>
      <c r="Z60" s="213"/>
      <c r="AA60" s="213"/>
      <c r="AB60" s="213"/>
      <c r="AC60" s="213"/>
      <c r="AD60" s="213"/>
      <c r="AE60" s="213"/>
      <c r="AF60" s="213"/>
      <c r="AG60" s="213" t="s">
        <v>155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20"/>
      <c r="B61" s="221"/>
      <c r="C61" s="265" t="s">
        <v>633</v>
      </c>
      <c r="D61" s="257"/>
      <c r="E61" s="258">
        <v>24</v>
      </c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13"/>
      <c r="Z61" s="213"/>
      <c r="AA61" s="213"/>
      <c r="AB61" s="213"/>
      <c r="AC61" s="213"/>
      <c r="AD61" s="213"/>
      <c r="AE61" s="213"/>
      <c r="AF61" s="213"/>
      <c r="AG61" s="213" t="s">
        <v>183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ht="22.5" outlineLevel="1" x14ac:dyDescent="0.2">
      <c r="A62" s="233">
        <v>17</v>
      </c>
      <c r="B62" s="234" t="s">
        <v>634</v>
      </c>
      <c r="C62" s="251" t="s">
        <v>635</v>
      </c>
      <c r="D62" s="235" t="s">
        <v>191</v>
      </c>
      <c r="E62" s="236">
        <v>44</v>
      </c>
      <c r="F62" s="237"/>
      <c r="G62" s="238">
        <f>ROUND(E62*F62,2)</f>
        <v>0</v>
      </c>
      <c r="H62" s="237"/>
      <c r="I62" s="238">
        <f>ROUND(E62*H62,2)</f>
        <v>0</v>
      </c>
      <c r="J62" s="237"/>
      <c r="K62" s="238">
        <f>ROUND(E62*J62,2)</f>
        <v>0</v>
      </c>
      <c r="L62" s="238">
        <v>21</v>
      </c>
      <c r="M62" s="238">
        <f>G62*(1+L62/100)</f>
        <v>0</v>
      </c>
      <c r="N62" s="238">
        <v>5.1999999999999995E-4</v>
      </c>
      <c r="O62" s="238">
        <f>ROUND(E62*N62,2)</f>
        <v>0.02</v>
      </c>
      <c r="P62" s="238">
        <v>0</v>
      </c>
      <c r="Q62" s="238">
        <f>ROUND(E62*P62,2)</f>
        <v>0</v>
      </c>
      <c r="R62" s="238"/>
      <c r="S62" s="238" t="s">
        <v>150</v>
      </c>
      <c r="T62" s="239" t="s">
        <v>151</v>
      </c>
      <c r="U62" s="224">
        <v>0.13800000000000001</v>
      </c>
      <c r="V62" s="224">
        <f>ROUND(E62*U62,2)</f>
        <v>6.07</v>
      </c>
      <c r="W62" s="224"/>
      <c r="X62" s="224" t="s">
        <v>159</v>
      </c>
      <c r="Y62" s="213"/>
      <c r="Z62" s="213"/>
      <c r="AA62" s="213"/>
      <c r="AB62" s="213"/>
      <c r="AC62" s="213"/>
      <c r="AD62" s="213"/>
      <c r="AE62" s="213"/>
      <c r="AF62" s="213"/>
      <c r="AG62" s="213" t="s">
        <v>160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20"/>
      <c r="B63" s="221"/>
      <c r="C63" s="252" t="s">
        <v>632</v>
      </c>
      <c r="D63" s="241"/>
      <c r="E63" s="241"/>
      <c r="F63" s="241"/>
      <c r="G63" s="241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13"/>
      <c r="Z63" s="213"/>
      <c r="AA63" s="213"/>
      <c r="AB63" s="213"/>
      <c r="AC63" s="213"/>
      <c r="AD63" s="213"/>
      <c r="AE63" s="213"/>
      <c r="AF63" s="213"/>
      <c r="AG63" s="213" t="s">
        <v>155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20"/>
      <c r="B64" s="221"/>
      <c r="C64" s="265" t="s">
        <v>636</v>
      </c>
      <c r="D64" s="257"/>
      <c r="E64" s="258">
        <v>44</v>
      </c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13"/>
      <c r="Z64" s="213"/>
      <c r="AA64" s="213"/>
      <c r="AB64" s="213"/>
      <c r="AC64" s="213"/>
      <c r="AD64" s="213"/>
      <c r="AE64" s="213"/>
      <c r="AF64" s="213"/>
      <c r="AG64" s="213" t="s">
        <v>183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ht="22.5" outlineLevel="1" x14ac:dyDescent="0.2">
      <c r="A65" s="233">
        <v>18</v>
      </c>
      <c r="B65" s="234" t="s">
        <v>637</v>
      </c>
      <c r="C65" s="251" t="s">
        <v>638</v>
      </c>
      <c r="D65" s="235" t="s">
        <v>221</v>
      </c>
      <c r="E65" s="236">
        <v>1</v>
      </c>
      <c r="F65" s="237"/>
      <c r="G65" s="238">
        <f>ROUND(E65*F65,2)</f>
        <v>0</v>
      </c>
      <c r="H65" s="237"/>
      <c r="I65" s="238">
        <f>ROUND(E65*H65,2)</f>
        <v>0</v>
      </c>
      <c r="J65" s="237"/>
      <c r="K65" s="238">
        <f>ROUND(E65*J65,2)</f>
        <v>0</v>
      </c>
      <c r="L65" s="238">
        <v>21</v>
      </c>
      <c r="M65" s="238">
        <f>G65*(1+L65/100)</f>
        <v>0</v>
      </c>
      <c r="N65" s="238">
        <v>5.0000000000000001E-4</v>
      </c>
      <c r="O65" s="238">
        <f>ROUND(E65*N65,2)</f>
        <v>0</v>
      </c>
      <c r="P65" s="238">
        <v>0</v>
      </c>
      <c r="Q65" s="238">
        <f>ROUND(E65*P65,2)</f>
        <v>0</v>
      </c>
      <c r="R65" s="238" t="s">
        <v>243</v>
      </c>
      <c r="S65" s="238" t="s">
        <v>178</v>
      </c>
      <c r="T65" s="239" t="s">
        <v>178</v>
      </c>
      <c r="U65" s="224">
        <v>0</v>
      </c>
      <c r="V65" s="224">
        <f>ROUND(E65*U65,2)</f>
        <v>0</v>
      </c>
      <c r="W65" s="224"/>
      <c r="X65" s="224" t="s">
        <v>237</v>
      </c>
      <c r="Y65" s="213"/>
      <c r="Z65" s="213"/>
      <c r="AA65" s="213"/>
      <c r="AB65" s="213"/>
      <c r="AC65" s="213"/>
      <c r="AD65" s="213"/>
      <c r="AE65" s="213"/>
      <c r="AF65" s="213"/>
      <c r="AG65" s="213" t="s">
        <v>238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20">
        <v>19</v>
      </c>
      <c r="B66" s="221" t="s">
        <v>287</v>
      </c>
      <c r="C66" s="266" t="s">
        <v>288</v>
      </c>
      <c r="D66" s="222" t="s">
        <v>0</v>
      </c>
      <c r="E66" s="262"/>
      <c r="F66" s="225"/>
      <c r="G66" s="224">
        <f>ROUND(E66*F66,2)</f>
        <v>0</v>
      </c>
      <c r="H66" s="225"/>
      <c r="I66" s="224">
        <f>ROUND(E66*H66,2)</f>
        <v>0</v>
      </c>
      <c r="J66" s="225"/>
      <c r="K66" s="224">
        <f>ROUND(E66*J66,2)</f>
        <v>0</v>
      </c>
      <c r="L66" s="224">
        <v>21</v>
      </c>
      <c r="M66" s="224">
        <f>G66*(1+L66/100)</f>
        <v>0</v>
      </c>
      <c r="N66" s="224">
        <v>0</v>
      </c>
      <c r="O66" s="224">
        <f>ROUND(E66*N66,2)</f>
        <v>0</v>
      </c>
      <c r="P66" s="224">
        <v>0</v>
      </c>
      <c r="Q66" s="224">
        <f>ROUND(E66*P66,2)</f>
        <v>0</v>
      </c>
      <c r="R66" s="224" t="s">
        <v>192</v>
      </c>
      <c r="S66" s="224" t="s">
        <v>178</v>
      </c>
      <c r="T66" s="224" t="s">
        <v>178</v>
      </c>
      <c r="U66" s="224">
        <v>0</v>
      </c>
      <c r="V66" s="224">
        <f>ROUND(E66*U66,2)</f>
        <v>0</v>
      </c>
      <c r="W66" s="224"/>
      <c r="X66" s="224" t="s">
        <v>256</v>
      </c>
      <c r="Y66" s="213"/>
      <c r="Z66" s="213"/>
      <c r="AA66" s="213"/>
      <c r="AB66" s="213"/>
      <c r="AC66" s="213"/>
      <c r="AD66" s="213"/>
      <c r="AE66" s="213"/>
      <c r="AF66" s="213"/>
      <c r="AG66" s="213" t="s">
        <v>257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20"/>
      <c r="B67" s="221"/>
      <c r="C67" s="267" t="s">
        <v>258</v>
      </c>
      <c r="D67" s="261"/>
      <c r="E67" s="261"/>
      <c r="F67" s="261"/>
      <c r="G67" s="261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13"/>
      <c r="Z67" s="213"/>
      <c r="AA67" s="213"/>
      <c r="AB67" s="213"/>
      <c r="AC67" s="213"/>
      <c r="AD67" s="213"/>
      <c r="AE67" s="213"/>
      <c r="AF67" s="213"/>
      <c r="AG67" s="213" t="s">
        <v>180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x14ac:dyDescent="0.2">
      <c r="A68" s="227" t="s">
        <v>145</v>
      </c>
      <c r="B68" s="228" t="s">
        <v>108</v>
      </c>
      <c r="C68" s="250" t="s">
        <v>109</v>
      </c>
      <c r="D68" s="229"/>
      <c r="E68" s="230"/>
      <c r="F68" s="231"/>
      <c r="G68" s="231">
        <f>SUMIF(AG69:AG78,"&lt;&gt;NOR",G69:G78)</f>
        <v>0</v>
      </c>
      <c r="H68" s="231"/>
      <c r="I68" s="231">
        <f>SUM(I69:I78)</f>
        <v>0</v>
      </c>
      <c r="J68" s="231"/>
      <c r="K68" s="231">
        <f>SUM(K69:K78)</f>
        <v>0</v>
      </c>
      <c r="L68" s="231"/>
      <c r="M68" s="231">
        <f>SUM(M69:M78)</f>
        <v>0</v>
      </c>
      <c r="N68" s="231"/>
      <c r="O68" s="231">
        <f>SUM(O69:O78)</f>
        <v>0.88</v>
      </c>
      <c r="P68" s="231"/>
      <c r="Q68" s="231">
        <f>SUM(Q69:Q78)</f>
        <v>0</v>
      </c>
      <c r="R68" s="231"/>
      <c r="S68" s="231"/>
      <c r="T68" s="232"/>
      <c r="U68" s="226"/>
      <c r="V68" s="226">
        <f>SUM(V69:V78)</f>
        <v>14.6</v>
      </c>
      <c r="W68" s="226"/>
      <c r="X68" s="226"/>
      <c r="AG68" t="s">
        <v>146</v>
      </c>
    </row>
    <row r="69" spans="1:60" outlineLevel="1" x14ac:dyDescent="0.2">
      <c r="A69" s="233">
        <v>20</v>
      </c>
      <c r="B69" s="234" t="s">
        <v>639</v>
      </c>
      <c r="C69" s="251" t="s">
        <v>640</v>
      </c>
      <c r="D69" s="235" t="s">
        <v>176</v>
      </c>
      <c r="E69" s="236">
        <v>50</v>
      </c>
      <c r="F69" s="237"/>
      <c r="G69" s="238">
        <f>ROUND(E69*F69,2)</f>
        <v>0</v>
      </c>
      <c r="H69" s="237"/>
      <c r="I69" s="238">
        <f>ROUND(E69*H69,2)</f>
        <v>0</v>
      </c>
      <c r="J69" s="237"/>
      <c r="K69" s="238">
        <f>ROUND(E69*J69,2)</f>
        <v>0</v>
      </c>
      <c r="L69" s="238">
        <v>21</v>
      </c>
      <c r="M69" s="238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38" t="s">
        <v>641</v>
      </c>
      <c r="S69" s="238" t="s">
        <v>178</v>
      </c>
      <c r="T69" s="239" t="s">
        <v>151</v>
      </c>
      <c r="U69" s="224">
        <v>0.29199999999999998</v>
      </c>
      <c r="V69" s="224">
        <f>ROUND(E69*U69,2)</f>
        <v>14.6</v>
      </c>
      <c r="W69" s="224"/>
      <c r="X69" s="224" t="s">
        <v>159</v>
      </c>
      <c r="Y69" s="213"/>
      <c r="Z69" s="213"/>
      <c r="AA69" s="213"/>
      <c r="AB69" s="213"/>
      <c r="AC69" s="213"/>
      <c r="AD69" s="213"/>
      <c r="AE69" s="213"/>
      <c r="AF69" s="213"/>
      <c r="AG69" s="213" t="s">
        <v>160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20"/>
      <c r="B70" s="221"/>
      <c r="C70" s="252" t="s">
        <v>181</v>
      </c>
      <c r="D70" s="241"/>
      <c r="E70" s="241"/>
      <c r="F70" s="241"/>
      <c r="G70" s="241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13"/>
      <c r="Z70" s="213"/>
      <c r="AA70" s="213"/>
      <c r="AB70" s="213"/>
      <c r="AC70" s="213"/>
      <c r="AD70" s="213"/>
      <c r="AE70" s="213"/>
      <c r="AF70" s="213"/>
      <c r="AG70" s="213" t="s">
        <v>155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20"/>
      <c r="B71" s="221"/>
      <c r="C71" s="265" t="s">
        <v>187</v>
      </c>
      <c r="D71" s="257"/>
      <c r="E71" s="258"/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13"/>
      <c r="Z71" s="213"/>
      <c r="AA71" s="213"/>
      <c r="AB71" s="213"/>
      <c r="AC71" s="213"/>
      <c r="AD71" s="213"/>
      <c r="AE71" s="213"/>
      <c r="AF71" s="213"/>
      <c r="AG71" s="213" t="s">
        <v>183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20"/>
      <c r="B72" s="221"/>
      <c r="C72" s="265" t="s">
        <v>605</v>
      </c>
      <c r="D72" s="257"/>
      <c r="E72" s="258">
        <v>50</v>
      </c>
      <c r="F72" s="224"/>
      <c r="G72" s="224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13"/>
      <c r="Z72" s="213"/>
      <c r="AA72" s="213"/>
      <c r="AB72" s="213"/>
      <c r="AC72" s="213"/>
      <c r="AD72" s="213"/>
      <c r="AE72" s="213"/>
      <c r="AF72" s="213"/>
      <c r="AG72" s="213" t="s">
        <v>183</v>
      </c>
      <c r="AH72" s="213">
        <v>0</v>
      </c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33">
        <v>21</v>
      </c>
      <c r="B73" s="234" t="s">
        <v>642</v>
      </c>
      <c r="C73" s="251" t="s">
        <v>643</v>
      </c>
      <c r="D73" s="235" t="s">
        <v>234</v>
      </c>
      <c r="E73" s="236">
        <v>300</v>
      </c>
      <c r="F73" s="237"/>
      <c r="G73" s="238">
        <f>ROUND(E73*F73,2)</f>
        <v>0</v>
      </c>
      <c r="H73" s="237"/>
      <c r="I73" s="238">
        <f>ROUND(E73*H73,2)</f>
        <v>0</v>
      </c>
      <c r="J73" s="237"/>
      <c r="K73" s="238">
        <f>ROUND(E73*J73,2)</f>
        <v>0</v>
      </c>
      <c r="L73" s="238">
        <v>21</v>
      </c>
      <c r="M73" s="238">
        <f>G73*(1+L73/100)</f>
        <v>0</v>
      </c>
      <c r="N73" s="238">
        <v>0</v>
      </c>
      <c r="O73" s="238">
        <f>ROUND(E73*N73,2)</f>
        <v>0</v>
      </c>
      <c r="P73" s="238">
        <v>0</v>
      </c>
      <c r="Q73" s="238">
        <f>ROUND(E73*P73,2)</f>
        <v>0</v>
      </c>
      <c r="R73" s="238"/>
      <c r="S73" s="238" t="s">
        <v>150</v>
      </c>
      <c r="T73" s="239" t="s">
        <v>151</v>
      </c>
      <c r="U73" s="224">
        <v>0</v>
      </c>
      <c r="V73" s="224">
        <f>ROUND(E73*U73,2)</f>
        <v>0</v>
      </c>
      <c r="W73" s="224"/>
      <c r="X73" s="224" t="s">
        <v>159</v>
      </c>
      <c r="Y73" s="213"/>
      <c r="Z73" s="213"/>
      <c r="AA73" s="213"/>
      <c r="AB73" s="213"/>
      <c r="AC73" s="213"/>
      <c r="AD73" s="213"/>
      <c r="AE73" s="213"/>
      <c r="AF73" s="213"/>
      <c r="AG73" s="213" t="s">
        <v>160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20"/>
      <c r="B74" s="221"/>
      <c r="C74" s="265" t="s">
        <v>644</v>
      </c>
      <c r="D74" s="257"/>
      <c r="E74" s="258">
        <v>300</v>
      </c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13"/>
      <c r="Z74" s="213"/>
      <c r="AA74" s="213"/>
      <c r="AB74" s="213"/>
      <c r="AC74" s="213"/>
      <c r="AD74" s="213"/>
      <c r="AE74" s="213"/>
      <c r="AF74" s="213"/>
      <c r="AG74" s="213" t="s">
        <v>183</v>
      </c>
      <c r="AH74" s="213">
        <v>0</v>
      </c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ht="22.5" outlineLevel="1" x14ac:dyDescent="0.2">
      <c r="A75" s="233">
        <v>22</v>
      </c>
      <c r="B75" s="234" t="s">
        <v>296</v>
      </c>
      <c r="C75" s="251" t="s">
        <v>297</v>
      </c>
      <c r="D75" s="235" t="s">
        <v>176</v>
      </c>
      <c r="E75" s="236">
        <v>60</v>
      </c>
      <c r="F75" s="237"/>
      <c r="G75" s="238">
        <f>ROUND(E75*F75,2)</f>
        <v>0</v>
      </c>
      <c r="H75" s="237"/>
      <c r="I75" s="238">
        <f>ROUND(E75*H75,2)</f>
        <v>0</v>
      </c>
      <c r="J75" s="237"/>
      <c r="K75" s="238">
        <f>ROUND(E75*J75,2)</f>
        <v>0</v>
      </c>
      <c r="L75" s="238">
        <v>21</v>
      </c>
      <c r="M75" s="238">
        <f>G75*(1+L75/100)</f>
        <v>0</v>
      </c>
      <c r="N75" s="238">
        <v>1.47E-2</v>
      </c>
      <c r="O75" s="238">
        <f>ROUND(E75*N75,2)</f>
        <v>0.88</v>
      </c>
      <c r="P75" s="238">
        <v>0</v>
      </c>
      <c r="Q75" s="238">
        <f>ROUND(E75*P75,2)</f>
        <v>0</v>
      </c>
      <c r="R75" s="238" t="s">
        <v>243</v>
      </c>
      <c r="S75" s="238" t="s">
        <v>178</v>
      </c>
      <c r="T75" s="239" t="s">
        <v>178</v>
      </c>
      <c r="U75" s="224">
        <v>0</v>
      </c>
      <c r="V75" s="224">
        <f>ROUND(E75*U75,2)</f>
        <v>0</v>
      </c>
      <c r="W75" s="224"/>
      <c r="X75" s="224" t="s">
        <v>237</v>
      </c>
      <c r="Y75" s="213"/>
      <c r="Z75" s="213"/>
      <c r="AA75" s="213"/>
      <c r="AB75" s="213"/>
      <c r="AC75" s="213"/>
      <c r="AD75" s="213"/>
      <c r="AE75" s="213"/>
      <c r="AF75" s="213"/>
      <c r="AG75" s="213" t="s">
        <v>238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1" x14ac:dyDescent="0.2">
      <c r="A76" s="220"/>
      <c r="B76" s="221"/>
      <c r="C76" s="265" t="s">
        <v>645</v>
      </c>
      <c r="D76" s="257"/>
      <c r="E76" s="258">
        <v>60</v>
      </c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13"/>
      <c r="Z76" s="213"/>
      <c r="AA76" s="213"/>
      <c r="AB76" s="213"/>
      <c r="AC76" s="213"/>
      <c r="AD76" s="213"/>
      <c r="AE76" s="213"/>
      <c r="AF76" s="213"/>
      <c r="AG76" s="213" t="s">
        <v>183</v>
      </c>
      <c r="AH76" s="213">
        <v>5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20">
        <v>23</v>
      </c>
      <c r="B77" s="221" t="s">
        <v>299</v>
      </c>
      <c r="C77" s="266" t="s">
        <v>300</v>
      </c>
      <c r="D77" s="222" t="s">
        <v>0</v>
      </c>
      <c r="E77" s="262"/>
      <c r="F77" s="225"/>
      <c r="G77" s="224">
        <f>ROUND(E77*F77,2)</f>
        <v>0</v>
      </c>
      <c r="H77" s="225"/>
      <c r="I77" s="224">
        <f>ROUND(E77*H77,2)</f>
        <v>0</v>
      </c>
      <c r="J77" s="225"/>
      <c r="K77" s="224">
        <f>ROUND(E77*J77,2)</f>
        <v>0</v>
      </c>
      <c r="L77" s="224">
        <v>21</v>
      </c>
      <c r="M77" s="224">
        <f>G77*(1+L77/100)</f>
        <v>0</v>
      </c>
      <c r="N77" s="224">
        <v>0</v>
      </c>
      <c r="O77" s="224">
        <f>ROUND(E77*N77,2)</f>
        <v>0</v>
      </c>
      <c r="P77" s="224">
        <v>0</v>
      </c>
      <c r="Q77" s="224">
        <f>ROUND(E77*P77,2)</f>
        <v>0</v>
      </c>
      <c r="R77" s="224" t="s">
        <v>291</v>
      </c>
      <c r="S77" s="224" t="s">
        <v>178</v>
      </c>
      <c r="T77" s="224" t="s">
        <v>178</v>
      </c>
      <c r="U77" s="224">
        <v>0</v>
      </c>
      <c r="V77" s="224">
        <f>ROUND(E77*U77,2)</f>
        <v>0</v>
      </c>
      <c r="W77" s="224"/>
      <c r="X77" s="224" t="s">
        <v>256</v>
      </c>
      <c r="Y77" s="213"/>
      <c r="Z77" s="213"/>
      <c r="AA77" s="213"/>
      <c r="AB77" s="213"/>
      <c r="AC77" s="213"/>
      <c r="AD77" s="213"/>
      <c r="AE77" s="213"/>
      <c r="AF77" s="213"/>
      <c r="AG77" s="213" t="s">
        <v>257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20"/>
      <c r="B78" s="221"/>
      <c r="C78" s="267" t="s">
        <v>258</v>
      </c>
      <c r="D78" s="261"/>
      <c r="E78" s="261"/>
      <c r="F78" s="261"/>
      <c r="G78" s="261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13"/>
      <c r="Z78" s="213"/>
      <c r="AA78" s="213"/>
      <c r="AB78" s="213"/>
      <c r="AC78" s="213"/>
      <c r="AD78" s="213"/>
      <c r="AE78" s="213"/>
      <c r="AF78" s="213"/>
      <c r="AG78" s="213" t="s">
        <v>180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x14ac:dyDescent="0.2">
      <c r="A79" s="227" t="s">
        <v>145</v>
      </c>
      <c r="B79" s="228" t="s">
        <v>110</v>
      </c>
      <c r="C79" s="250" t="s">
        <v>111</v>
      </c>
      <c r="D79" s="229"/>
      <c r="E79" s="230"/>
      <c r="F79" s="231"/>
      <c r="G79" s="231">
        <f>SUMIF(AG80:AG80,"&lt;&gt;NOR",G80:G80)</f>
        <v>0</v>
      </c>
      <c r="H79" s="231"/>
      <c r="I79" s="231">
        <f>SUM(I80:I80)</f>
        <v>0</v>
      </c>
      <c r="J79" s="231"/>
      <c r="K79" s="231">
        <f>SUM(K80:K80)</f>
        <v>0</v>
      </c>
      <c r="L79" s="231"/>
      <c r="M79" s="231">
        <f>SUM(M80:M80)</f>
        <v>0</v>
      </c>
      <c r="N79" s="231"/>
      <c r="O79" s="231">
        <f>SUM(O80:O80)</f>
        <v>0</v>
      </c>
      <c r="P79" s="231"/>
      <c r="Q79" s="231">
        <f>SUM(Q80:Q80)</f>
        <v>0</v>
      </c>
      <c r="R79" s="231"/>
      <c r="S79" s="231"/>
      <c r="T79" s="232"/>
      <c r="U79" s="226"/>
      <c r="V79" s="226">
        <f>SUM(V80:V80)</f>
        <v>0</v>
      </c>
      <c r="W79" s="226"/>
      <c r="X79" s="226"/>
      <c r="AG79" t="s">
        <v>146</v>
      </c>
    </row>
    <row r="80" spans="1:60" outlineLevel="1" x14ac:dyDescent="0.2">
      <c r="A80" s="242">
        <v>24</v>
      </c>
      <c r="B80" s="243" t="s">
        <v>307</v>
      </c>
      <c r="C80" s="253" t="s">
        <v>308</v>
      </c>
      <c r="D80" s="244" t="s">
        <v>158</v>
      </c>
      <c r="E80" s="245">
        <v>1</v>
      </c>
      <c r="F80" s="246"/>
      <c r="G80" s="247">
        <f>ROUND(E80*F80,2)</f>
        <v>0</v>
      </c>
      <c r="H80" s="246"/>
      <c r="I80" s="247">
        <f>ROUND(E80*H80,2)</f>
        <v>0</v>
      </c>
      <c r="J80" s="246"/>
      <c r="K80" s="247">
        <f>ROUND(E80*J80,2)</f>
        <v>0</v>
      </c>
      <c r="L80" s="247">
        <v>21</v>
      </c>
      <c r="M80" s="247">
        <f>G80*(1+L80/100)</f>
        <v>0</v>
      </c>
      <c r="N80" s="247">
        <v>0</v>
      </c>
      <c r="O80" s="247">
        <f>ROUND(E80*N80,2)</f>
        <v>0</v>
      </c>
      <c r="P80" s="247">
        <v>0</v>
      </c>
      <c r="Q80" s="247">
        <f>ROUND(E80*P80,2)</f>
        <v>0</v>
      </c>
      <c r="R80" s="247"/>
      <c r="S80" s="247" t="s">
        <v>150</v>
      </c>
      <c r="T80" s="248" t="s">
        <v>151</v>
      </c>
      <c r="U80" s="224">
        <v>0</v>
      </c>
      <c r="V80" s="224">
        <f>ROUND(E80*U80,2)</f>
        <v>0</v>
      </c>
      <c r="W80" s="224"/>
      <c r="X80" s="224" t="s">
        <v>159</v>
      </c>
      <c r="Y80" s="213"/>
      <c r="Z80" s="213"/>
      <c r="AA80" s="213"/>
      <c r="AB80" s="213"/>
      <c r="AC80" s="213"/>
      <c r="AD80" s="213"/>
      <c r="AE80" s="213"/>
      <c r="AF80" s="213"/>
      <c r="AG80" s="213" t="s">
        <v>160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x14ac:dyDescent="0.2">
      <c r="A81" s="227" t="s">
        <v>145</v>
      </c>
      <c r="B81" s="228" t="s">
        <v>112</v>
      </c>
      <c r="C81" s="250" t="s">
        <v>113</v>
      </c>
      <c r="D81" s="229"/>
      <c r="E81" s="230"/>
      <c r="F81" s="231"/>
      <c r="G81" s="231">
        <f>SUMIF(AG82:AG83,"&lt;&gt;NOR",G82:G83)</f>
        <v>0</v>
      </c>
      <c r="H81" s="231"/>
      <c r="I81" s="231">
        <f>SUM(I82:I83)</f>
        <v>0</v>
      </c>
      <c r="J81" s="231"/>
      <c r="K81" s="231">
        <f>SUM(K82:K83)</f>
        <v>0</v>
      </c>
      <c r="L81" s="231"/>
      <c r="M81" s="231">
        <f>SUM(M82:M83)</f>
        <v>0</v>
      </c>
      <c r="N81" s="231"/>
      <c r="O81" s="231">
        <f>SUM(O82:O83)</f>
        <v>0</v>
      </c>
      <c r="P81" s="231"/>
      <c r="Q81" s="231">
        <f>SUM(Q82:Q83)</f>
        <v>0</v>
      </c>
      <c r="R81" s="231"/>
      <c r="S81" s="231"/>
      <c r="T81" s="232"/>
      <c r="U81" s="226"/>
      <c r="V81" s="226">
        <f>SUM(V82:V83)</f>
        <v>0</v>
      </c>
      <c r="W81" s="226"/>
      <c r="X81" s="226"/>
      <c r="AG81" t="s">
        <v>146</v>
      </c>
    </row>
    <row r="82" spans="1:60" outlineLevel="1" x14ac:dyDescent="0.2">
      <c r="A82" s="233">
        <v>25</v>
      </c>
      <c r="B82" s="234" t="s">
        <v>312</v>
      </c>
      <c r="C82" s="251" t="s">
        <v>313</v>
      </c>
      <c r="D82" s="235" t="s">
        <v>191</v>
      </c>
      <c r="E82" s="236">
        <v>38</v>
      </c>
      <c r="F82" s="237"/>
      <c r="G82" s="238">
        <f>ROUND(E82*F82,2)</f>
        <v>0</v>
      </c>
      <c r="H82" s="237"/>
      <c r="I82" s="238">
        <f>ROUND(E82*H82,2)</f>
        <v>0</v>
      </c>
      <c r="J82" s="237"/>
      <c r="K82" s="238">
        <f>ROUND(E82*J82,2)</f>
        <v>0</v>
      </c>
      <c r="L82" s="238">
        <v>21</v>
      </c>
      <c r="M82" s="238">
        <f>G82*(1+L82/100)</f>
        <v>0</v>
      </c>
      <c r="N82" s="238">
        <v>0</v>
      </c>
      <c r="O82" s="238">
        <f>ROUND(E82*N82,2)</f>
        <v>0</v>
      </c>
      <c r="P82" s="238">
        <v>0</v>
      </c>
      <c r="Q82" s="238">
        <f>ROUND(E82*P82,2)</f>
        <v>0</v>
      </c>
      <c r="R82" s="238"/>
      <c r="S82" s="238" t="s">
        <v>150</v>
      </c>
      <c r="T82" s="239" t="s">
        <v>151</v>
      </c>
      <c r="U82" s="224">
        <v>0</v>
      </c>
      <c r="V82" s="224">
        <f>ROUND(E82*U82,2)</f>
        <v>0</v>
      </c>
      <c r="W82" s="224"/>
      <c r="X82" s="224" t="s">
        <v>159</v>
      </c>
      <c r="Y82" s="213"/>
      <c r="Z82" s="213"/>
      <c r="AA82" s="213"/>
      <c r="AB82" s="213"/>
      <c r="AC82" s="213"/>
      <c r="AD82" s="213"/>
      <c r="AE82" s="213"/>
      <c r="AF82" s="213"/>
      <c r="AG82" s="213" t="s">
        <v>160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20"/>
      <c r="B83" s="221"/>
      <c r="C83" s="265" t="s">
        <v>646</v>
      </c>
      <c r="D83" s="257"/>
      <c r="E83" s="258">
        <v>38</v>
      </c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13"/>
      <c r="Z83" s="213"/>
      <c r="AA83" s="213"/>
      <c r="AB83" s="213"/>
      <c r="AC83" s="213"/>
      <c r="AD83" s="213"/>
      <c r="AE83" s="213"/>
      <c r="AF83" s="213"/>
      <c r="AG83" s="213" t="s">
        <v>183</v>
      </c>
      <c r="AH83" s="213">
        <v>5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x14ac:dyDescent="0.2">
      <c r="A84" s="227" t="s">
        <v>145</v>
      </c>
      <c r="B84" s="228" t="s">
        <v>114</v>
      </c>
      <c r="C84" s="250" t="s">
        <v>115</v>
      </c>
      <c r="D84" s="229"/>
      <c r="E84" s="230"/>
      <c r="F84" s="231"/>
      <c r="G84" s="231">
        <f>SUMIF(AG85:AG91,"&lt;&gt;NOR",G85:G91)</f>
        <v>0</v>
      </c>
      <c r="H84" s="231"/>
      <c r="I84" s="231">
        <f>SUM(I85:I91)</f>
        <v>0</v>
      </c>
      <c r="J84" s="231"/>
      <c r="K84" s="231">
        <f>SUM(K85:K91)</f>
        <v>0</v>
      </c>
      <c r="L84" s="231"/>
      <c r="M84" s="231">
        <f>SUM(M85:M91)</f>
        <v>0</v>
      </c>
      <c r="N84" s="231"/>
      <c r="O84" s="231">
        <f>SUM(O85:O91)</f>
        <v>0</v>
      </c>
      <c r="P84" s="231"/>
      <c r="Q84" s="231">
        <f>SUM(Q85:Q91)</f>
        <v>0</v>
      </c>
      <c r="R84" s="231"/>
      <c r="S84" s="231"/>
      <c r="T84" s="232"/>
      <c r="U84" s="226"/>
      <c r="V84" s="226">
        <f>SUM(V85:V91)</f>
        <v>2.58</v>
      </c>
      <c r="W84" s="226"/>
      <c r="X84" s="226"/>
      <c r="AG84" t="s">
        <v>146</v>
      </c>
    </row>
    <row r="85" spans="1:60" ht="22.5" outlineLevel="1" x14ac:dyDescent="0.2">
      <c r="A85" s="242">
        <v>26</v>
      </c>
      <c r="B85" s="243" t="s">
        <v>322</v>
      </c>
      <c r="C85" s="253" t="s">
        <v>323</v>
      </c>
      <c r="D85" s="244" t="s">
        <v>317</v>
      </c>
      <c r="E85" s="245">
        <v>0.37752000000000002</v>
      </c>
      <c r="F85" s="246"/>
      <c r="G85" s="247">
        <f>ROUND(E85*F85,2)</f>
        <v>0</v>
      </c>
      <c r="H85" s="246"/>
      <c r="I85" s="247">
        <f>ROUND(E85*H85,2)</f>
        <v>0</v>
      </c>
      <c r="J85" s="246"/>
      <c r="K85" s="247">
        <f>ROUND(E85*J85,2)</f>
        <v>0</v>
      </c>
      <c r="L85" s="247">
        <v>21</v>
      </c>
      <c r="M85" s="247">
        <f>G85*(1+L85/100)</f>
        <v>0</v>
      </c>
      <c r="N85" s="247">
        <v>0</v>
      </c>
      <c r="O85" s="247">
        <f>ROUND(E85*N85,2)</f>
        <v>0</v>
      </c>
      <c r="P85" s="247">
        <v>0</v>
      </c>
      <c r="Q85" s="247">
        <f>ROUND(E85*P85,2)</f>
        <v>0</v>
      </c>
      <c r="R85" s="247" t="s">
        <v>177</v>
      </c>
      <c r="S85" s="247" t="s">
        <v>178</v>
      </c>
      <c r="T85" s="248" t="s">
        <v>178</v>
      </c>
      <c r="U85" s="224">
        <v>0.93</v>
      </c>
      <c r="V85" s="224">
        <f>ROUND(E85*U85,2)</f>
        <v>0.35</v>
      </c>
      <c r="W85" s="224"/>
      <c r="X85" s="224" t="s">
        <v>324</v>
      </c>
      <c r="Y85" s="213"/>
      <c r="Z85" s="213"/>
      <c r="AA85" s="213"/>
      <c r="AB85" s="213"/>
      <c r="AC85" s="213"/>
      <c r="AD85" s="213"/>
      <c r="AE85" s="213"/>
      <c r="AF85" s="213"/>
      <c r="AG85" s="213" t="s">
        <v>325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42">
        <v>27</v>
      </c>
      <c r="B86" s="243" t="s">
        <v>326</v>
      </c>
      <c r="C86" s="253" t="s">
        <v>327</v>
      </c>
      <c r="D86" s="244" t="s">
        <v>317</v>
      </c>
      <c r="E86" s="245">
        <v>1.5100800000000001</v>
      </c>
      <c r="F86" s="246"/>
      <c r="G86" s="247">
        <f>ROUND(E86*F86,2)</f>
        <v>0</v>
      </c>
      <c r="H86" s="246"/>
      <c r="I86" s="247">
        <f>ROUND(E86*H86,2)</f>
        <v>0</v>
      </c>
      <c r="J86" s="246"/>
      <c r="K86" s="247">
        <f>ROUND(E86*J86,2)</f>
        <v>0</v>
      </c>
      <c r="L86" s="247">
        <v>21</v>
      </c>
      <c r="M86" s="247">
        <f>G86*(1+L86/100)</f>
        <v>0</v>
      </c>
      <c r="N86" s="247">
        <v>0</v>
      </c>
      <c r="O86" s="247">
        <f>ROUND(E86*N86,2)</f>
        <v>0</v>
      </c>
      <c r="P86" s="247">
        <v>0</v>
      </c>
      <c r="Q86" s="247">
        <f>ROUND(E86*P86,2)</f>
        <v>0</v>
      </c>
      <c r="R86" s="247" t="s">
        <v>177</v>
      </c>
      <c r="S86" s="247" t="s">
        <v>178</v>
      </c>
      <c r="T86" s="248" t="s">
        <v>178</v>
      </c>
      <c r="U86" s="224">
        <v>0.65</v>
      </c>
      <c r="V86" s="224">
        <f>ROUND(E86*U86,2)</f>
        <v>0.98</v>
      </c>
      <c r="W86" s="224"/>
      <c r="X86" s="224" t="s">
        <v>324</v>
      </c>
      <c r="Y86" s="213"/>
      <c r="Z86" s="213"/>
      <c r="AA86" s="213"/>
      <c r="AB86" s="213"/>
      <c r="AC86" s="213"/>
      <c r="AD86" s="213"/>
      <c r="AE86" s="213"/>
      <c r="AF86" s="213"/>
      <c r="AG86" s="213" t="s">
        <v>325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42">
        <v>28</v>
      </c>
      <c r="B87" s="243" t="s">
        <v>328</v>
      </c>
      <c r="C87" s="253" t="s">
        <v>329</v>
      </c>
      <c r="D87" s="244" t="s">
        <v>317</v>
      </c>
      <c r="E87" s="245">
        <v>0.37752000000000002</v>
      </c>
      <c r="F87" s="246"/>
      <c r="G87" s="247">
        <f>ROUND(E87*F87,2)</f>
        <v>0</v>
      </c>
      <c r="H87" s="246"/>
      <c r="I87" s="247">
        <f>ROUND(E87*H87,2)</f>
        <v>0</v>
      </c>
      <c r="J87" s="246"/>
      <c r="K87" s="247">
        <f>ROUND(E87*J87,2)</f>
        <v>0</v>
      </c>
      <c r="L87" s="247">
        <v>21</v>
      </c>
      <c r="M87" s="247">
        <f>G87*(1+L87/100)</f>
        <v>0</v>
      </c>
      <c r="N87" s="247">
        <v>0</v>
      </c>
      <c r="O87" s="247">
        <f>ROUND(E87*N87,2)</f>
        <v>0</v>
      </c>
      <c r="P87" s="247">
        <v>0</v>
      </c>
      <c r="Q87" s="247">
        <f>ROUND(E87*P87,2)</f>
        <v>0</v>
      </c>
      <c r="R87" s="247" t="s">
        <v>177</v>
      </c>
      <c r="S87" s="247" t="s">
        <v>178</v>
      </c>
      <c r="T87" s="248" t="s">
        <v>178</v>
      </c>
      <c r="U87" s="224">
        <v>0.98</v>
      </c>
      <c r="V87" s="224">
        <f>ROUND(E87*U87,2)</f>
        <v>0.37</v>
      </c>
      <c r="W87" s="224"/>
      <c r="X87" s="224" t="s">
        <v>324</v>
      </c>
      <c r="Y87" s="213"/>
      <c r="Z87" s="213"/>
      <c r="AA87" s="213"/>
      <c r="AB87" s="213"/>
      <c r="AC87" s="213"/>
      <c r="AD87" s="213"/>
      <c r="AE87" s="213"/>
      <c r="AF87" s="213"/>
      <c r="AG87" s="213" t="s">
        <v>325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1" x14ac:dyDescent="0.2">
      <c r="A88" s="242">
        <v>29</v>
      </c>
      <c r="B88" s="243" t="s">
        <v>330</v>
      </c>
      <c r="C88" s="253" t="s">
        <v>331</v>
      </c>
      <c r="D88" s="244" t="s">
        <v>317</v>
      </c>
      <c r="E88" s="245">
        <v>3.7751999999999999</v>
      </c>
      <c r="F88" s="246"/>
      <c r="G88" s="247">
        <f>ROUND(E88*F88,2)</f>
        <v>0</v>
      </c>
      <c r="H88" s="246"/>
      <c r="I88" s="247">
        <f>ROUND(E88*H88,2)</f>
        <v>0</v>
      </c>
      <c r="J88" s="246"/>
      <c r="K88" s="247">
        <f>ROUND(E88*J88,2)</f>
        <v>0</v>
      </c>
      <c r="L88" s="247">
        <v>21</v>
      </c>
      <c r="M88" s="247">
        <f>G88*(1+L88/100)</f>
        <v>0</v>
      </c>
      <c r="N88" s="247">
        <v>0</v>
      </c>
      <c r="O88" s="247">
        <f>ROUND(E88*N88,2)</f>
        <v>0</v>
      </c>
      <c r="P88" s="247">
        <v>0</v>
      </c>
      <c r="Q88" s="247">
        <f>ROUND(E88*P88,2)</f>
        <v>0</v>
      </c>
      <c r="R88" s="247" t="s">
        <v>177</v>
      </c>
      <c r="S88" s="247" t="s">
        <v>178</v>
      </c>
      <c r="T88" s="248" t="s">
        <v>178</v>
      </c>
      <c r="U88" s="224">
        <v>0</v>
      </c>
      <c r="V88" s="224">
        <f>ROUND(E88*U88,2)</f>
        <v>0</v>
      </c>
      <c r="W88" s="224"/>
      <c r="X88" s="224" t="s">
        <v>324</v>
      </c>
      <c r="Y88" s="213"/>
      <c r="Z88" s="213"/>
      <c r="AA88" s="213"/>
      <c r="AB88" s="213"/>
      <c r="AC88" s="213"/>
      <c r="AD88" s="213"/>
      <c r="AE88" s="213"/>
      <c r="AF88" s="213"/>
      <c r="AG88" s="213" t="s">
        <v>325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42">
        <v>30</v>
      </c>
      <c r="B89" s="243" t="s">
        <v>332</v>
      </c>
      <c r="C89" s="253" t="s">
        <v>333</v>
      </c>
      <c r="D89" s="244" t="s">
        <v>317</v>
      </c>
      <c r="E89" s="245">
        <v>0.37752000000000002</v>
      </c>
      <c r="F89" s="246"/>
      <c r="G89" s="247">
        <f>ROUND(E89*F89,2)</f>
        <v>0</v>
      </c>
      <c r="H89" s="246"/>
      <c r="I89" s="247">
        <f>ROUND(E89*H89,2)</f>
        <v>0</v>
      </c>
      <c r="J89" s="246"/>
      <c r="K89" s="247">
        <f>ROUND(E89*J89,2)</f>
        <v>0</v>
      </c>
      <c r="L89" s="247">
        <v>21</v>
      </c>
      <c r="M89" s="247">
        <f>G89*(1+L89/100)</f>
        <v>0</v>
      </c>
      <c r="N89" s="247">
        <v>0</v>
      </c>
      <c r="O89" s="247">
        <f>ROUND(E89*N89,2)</f>
        <v>0</v>
      </c>
      <c r="P89" s="247">
        <v>0</v>
      </c>
      <c r="Q89" s="247">
        <f>ROUND(E89*P89,2)</f>
        <v>0</v>
      </c>
      <c r="R89" s="247" t="s">
        <v>177</v>
      </c>
      <c r="S89" s="247" t="s">
        <v>178</v>
      </c>
      <c r="T89" s="248" t="s">
        <v>178</v>
      </c>
      <c r="U89" s="224">
        <v>1.88</v>
      </c>
      <c r="V89" s="224">
        <f>ROUND(E89*U89,2)</f>
        <v>0.71</v>
      </c>
      <c r="W89" s="224"/>
      <c r="X89" s="224" t="s">
        <v>324</v>
      </c>
      <c r="Y89" s="213"/>
      <c r="Z89" s="213"/>
      <c r="AA89" s="213"/>
      <c r="AB89" s="213"/>
      <c r="AC89" s="213"/>
      <c r="AD89" s="213"/>
      <c r="AE89" s="213"/>
      <c r="AF89" s="213"/>
      <c r="AG89" s="213" t="s">
        <v>325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ht="22.5" outlineLevel="1" x14ac:dyDescent="0.2">
      <c r="A90" s="242">
        <v>31</v>
      </c>
      <c r="B90" s="243" t="s">
        <v>334</v>
      </c>
      <c r="C90" s="253" t="s">
        <v>335</v>
      </c>
      <c r="D90" s="244" t="s">
        <v>317</v>
      </c>
      <c r="E90" s="245">
        <v>1.5100800000000001</v>
      </c>
      <c r="F90" s="246"/>
      <c r="G90" s="247">
        <f>ROUND(E90*F90,2)</f>
        <v>0</v>
      </c>
      <c r="H90" s="246"/>
      <c r="I90" s="247">
        <f>ROUND(E90*H90,2)</f>
        <v>0</v>
      </c>
      <c r="J90" s="246"/>
      <c r="K90" s="247">
        <f>ROUND(E90*J90,2)</f>
        <v>0</v>
      </c>
      <c r="L90" s="247">
        <v>21</v>
      </c>
      <c r="M90" s="247">
        <f>G90*(1+L90/100)</f>
        <v>0</v>
      </c>
      <c r="N90" s="247">
        <v>0</v>
      </c>
      <c r="O90" s="247">
        <f>ROUND(E90*N90,2)</f>
        <v>0</v>
      </c>
      <c r="P90" s="247">
        <v>0</v>
      </c>
      <c r="Q90" s="247">
        <f>ROUND(E90*P90,2)</f>
        <v>0</v>
      </c>
      <c r="R90" s="247" t="s">
        <v>177</v>
      </c>
      <c r="S90" s="247" t="s">
        <v>178</v>
      </c>
      <c r="T90" s="248" t="s">
        <v>178</v>
      </c>
      <c r="U90" s="224">
        <v>0.11</v>
      </c>
      <c r="V90" s="224">
        <f>ROUND(E90*U90,2)</f>
        <v>0.17</v>
      </c>
      <c r="W90" s="224"/>
      <c r="X90" s="224" t="s">
        <v>324</v>
      </c>
      <c r="Y90" s="213"/>
      <c r="Z90" s="213"/>
      <c r="AA90" s="213"/>
      <c r="AB90" s="213"/>
      <c r="AC90" s="213"/>
      <c r="AD90" s="213"/>
      <c r="AE90" s="213"/>
      <c r="AF90" s="213"/>
      <c r="AG90" s="213" t="s">
        <v>325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ht="22.5" outlineLevel="1" x14ac:dyDescent="0.2">
      <c r="A91" s="233">
        <v>32</v>
      </c>
      <c r="B91" s="234" t="s">
        <v>647</v>
      </c>
      <c r="C91" s="251" t="s">
        <v>648</v>
      </c>
      <c r="D91" s="235" t="s">
        <v>317</v>
      </c>
      <c r="E91" s="236">
        <v>1.5100800000000001</v>
      </c>
      <c r="F91" s="237"/>
      <c r="G91" s="238">
        <f>ROUND(E91*F91,2)</f>
        <v>0</v>
      </c>
      <c r="H91" s="237"/>
      <c r="I91" s="238">
        <f>ROUND(E91*H91,2)</f>
        <v>0</v>
      </c>
      <c r="J91" s="237"/>
      <c r="K91" s="238">
        <f>ROUND(E91*J91,2)</f>
        <v>0</v>
      </c>
      <c r="L91" s="238">
        <v>21</v>
      </c>
      <c r="M91" s="238">
        <f>G91*(1+L91/100)</f>
        <v>0</v>
      </c>
      <c r="N91" s="238">
        <v>0</v>
      </c>
      <c r="O91" s="238">
        <f>ROUND(E91*N91,2)</f>
        <v>0</v>
      </c>
      <c r="P91" s="238">
        <v>0</v>
      </c>
      <c r="Q91" s="238">
        <f>ROUND(E91*P91,2)</f>
        <v>0</v>
      </c>
      <c r="R91" s="238" t="s">
        <v>177</v>
      </c>
      <c r="S91" s="238" t="s">
        <v>178</v>
      </c>
      <c r="T91" s="239" t="s">
        <v>178</v>
      </c>
      <c r="U91" s="224">
        <v>0</v>
      </c>
      <c r="V91" s="224">
        <f>ROUND(E91*U91,2)</f>
        <v>0</v>
      </c>
      <c r="W91" s="224"/>
      <c r="X91" s="224" t="s">
        <v>324</v>
      </c>
      <c r="Y91" s="213"/>
      <c r="Z91" s="213"/>
      <c r="AA91" s="213"/>
      <c r="AB91" s="213"/>
      <c r="AC91" s="213"/>
      <c r="AD91" s="213"/>
      <c r="AE91" s="213"/>
      <c r="AF91" s="213"/>
      <c r="AG91" s="213" t="s">
        <v>325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x14ac:dyDescent="0.2">
      <c r="A92" s="3"/>
      <c r="B92" s="4"/>
      <c r="C92" s="254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AE92">
        <v>15</v>
      </c>
      <c r="AF92">
        <v>21</v>
      </c>
      <c r="AG92" t="s">
        <v>132</v>
      </c>
    </row>
    <row r="93" spans="1:60" x14ac:dyDescent="0.2">
      <c r="A93" s="216"/>
      <c r="B93" s="217" t="s">
        <v>29</v>
      </c>
      <c r="C93" s="255"/>
      <c r="D93" s="218"/>
      <c r="E93" s="219"/>
      <c r="F93" s="219"/>
      <c r="G93" s="249">
        <f>G8+G17+G28+G31+G51+G68+G79+G81+G84</f>
        <v>0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AE93">
        <f>SUMIF(L7:L91,AE92,G7:G91)</f>
        <v>0</v>
      </c>
      <c r="AF93">
        <f>SUMIF(L7:L91,AF92,G7:G91)</f>
        <v>0</v>
      </c>
      <c r="AG93" t="s">
        <v>172</v>
      </c>
    </row>
    <row r="94" spans="1:60" x14ac:dyDescent="0.2">
      <c r="C94" s="256"/>
      <c r="D94" s="10"/>
      <c r="AG94" t="s">
        <v>173</v>
      </c>
    </row>
    <row r="95" spans="1:60" x14ac:dyDescent="0.2">
      <c r="D95" s="10"/>
    </row>
    <row r="96" spans="1:60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S6L9j5xjGWog9ouGD0MZ0BTg8rQ5hFTHmMch9OMJ9uaEtVBh7YTKbvkz68S41kOiTuLzkI/asdnNJn61gPwSHQ==" saltValue="SgqoJU5mYDghPWn5LhxVrA==" spinCount="100000" sheet="1"/>
  <mergeCells count="25">
    <mergeCell ref="C78:G78"/>
    <mergeCell ref="C54:G54"/>
    <mergeCell ref="C57:G57"/>
    <mergeCell ref="C60:G60"/>
    <mergeCell ref="C63:G63"/>
    <mergeCell ref="C67:G67"/>
    <mergeCell ref="C70:G70"/>
    <mergeCell ref="C37:G37"/>
    <mergeCell ref="C40:G40"/>
    <mergeCell ref="C43:G43"/>
    <mergeCell ref="C46:G46"/>
    <mergeCell ref="C50:G50"/>
    <mergeCell ref="C53:G53"/>
    <mergeCell ref="C13:G13"/>
    <mergeCell ref="C19:G19"/>
    <mergeCell ref="C23:G23"/>
    <mergeCell ref="C26:G26"/>
    <mergeCell ref="C30:G30"/>
    <mergeCell ref="C33:G33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74822-2379-4654-9CFD-DB68B807238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50</v>
      </c>
      <c r="C3" s="202" t="s">
        <v>51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66</v>
      </c>
      <c r="C4" s="205" t="s">
        <v>67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90</v>
      </c>
      <c r="C8" s="250" t="s">
        <v>91</v>
      </c>
      <c r="D8" s="229"/>
      <c r="E8" s="230"/>
      <c r="F8" s="231"/>
      <c r="G8" s="231">
        <f>SUMIF(AG9:AG46,"&lt;&gt;NOR",G9:G46)</f>
        <v>0</v>
      </c>
      <c r="H8" s="231"/>
      <c r="I8" s="231">
        <f>SUM(I9:I46)</f>
        <v>0</v>
      </c>
      <c r="J8" s="231"/>
      <c r="K8" s="231">
        <f>SUM(K9:K46)</f>
        <v>0</v>
      </c>
      <c r="L8" s="231"/>
      <c r="M8" s="231">
        <f>SUM(M9:M46)</f>
        <v>0</v>
      </c>
      <c r="N8" s="231"/>
      <c r="O8" s="231">
        <f>SUM(O9:O46)</f>
        <v>7.05</v>
      </c>
      <c r="P8" s="231"/>
      <c r="Q8" s="231">
        <f>SUM(Q9:Q46)</f>
        <v>0</v>
      </c>
      <c r="R8" s="231"/>
      <c r="S8" s="231"/>
      <c r="T8" s="232"/>
      <c r="U8" s="226"/>
      <c r="V8" s="226">
        <f>SUM(V9:V46)</f>
        <v>391.9</v>
      </c>
      <c r="W8" s="226"/>
      <c r="X8" s="226"/>
      <c r="AG8" t="s">
        <v>146</v>
      </c>
    </row>
    <row r="9" spans="1:60" ht="22.5" outlineLevel="1" x14ac:dyDescent="0.2">
      <c r="A9" s="233">
        <v>1</v>
      </c>
      <c r="B9" s="234" t="s">
        <v>649</v>
      </c>
      <c r="C9" s="251" t="s">
        <v>650</v>
      </c>
      <c r="D9" s="235" t="s">
        <v>176</v>
      </c>
      <c r="E9" s="236">
        <v>212.50059999999999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3.6999999999999999E-4</v>
      </c>
      <c r="O9" s="238">
        <f>ROUND(E9*N9,2)</f>
        <v>0.08</v>
      </c>
      <c r="P9" s="238">
        <v>0</v>
      </c>
      <c r="Q9" s="238">
        <f>ROUND(E9*P9,2)</f>
        <v>0</v>
      </c>
      <c r="R9" s="238" t="s">
        <v>338</v>
      </c>
      <c r="S9" s="238" t="s">
        <v>178</v>
      </c>
      <c r="T9" s="239" t="s">
        <v>178</v>
      </c>
      <c r="U9" s="224">
        <v>7.0000000000000007E-2</v>
      </c>
      <c r="V9" s="224">
        <f>ROUND(E9*U9,2)</f>
        <v>14.88</v>
      </c>
      <c r="W9" s="224"/>
      <c r="X9" s="224" t="s">
        <v>159</v>
      </c>
      <c r="Y9" s="213"/>
      <c r="Z9" s="213"/>
      <c r="AA9" s="213"/>
      <c r="AB9" s="213"/>
      <c r="AC9" s="213"/>
      <c r="AD9" s="213"/>
      <c r="AE9" s="213"/>
      <c r="AF9" s="213"/>
      <c r="AG9" s="213" t="s">
        <v>160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52" t="s">
        <v>181</v>
      </c>
      <c r="D10" s="241"/>
      <c r="E10" s="241"/>
      <c r="F10" s="241"/>
      <c r="G10" s="241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155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20"/>
      <c r="B11" s="221"/>
      <c r="C11" s="265" t="s">
        <v>651</v>
      </c>
      <c r="D11" s="257"/>
      <c r="E11" s="258">
        <v>212.50059999999999</v>
      </c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13"/>
      <c r="Z11" s="213"/>
      <c r="AA11" s="213"/>
      <c r="AB11" s="213"/>
      <c r="AC11" s="213"/>
      <c r="AD11" s="213"/>
      <c r="AE11" s="213"/>
      <c r="AF11" s="213"/>
      <c r="AG11" s="213" t="s">
        <v>183</v>
      </c>
      <c r="AH11" s="213">
        <v>5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ht="22.5" outlineLevel="1" x14ac:dyDescent="0.2">
      <c r="A12" s="233">
        <v>2</v>
      </c>
      <c r="B12" s="234" t="s">
        <v>652</v>
      </c>
      <c r="C12" s="251" t="s">
        <v>653</v>
      </c>
      <c r="D12" s="235" t="s">
        <v>176</v>
      </c>
      <c r="E12" s="236">
        <v>26.7</v>
      </c>
      <c r="F12" s="237"/>
      <c r="G12" s="238">
        <f>ROUND(E12*F12,2)</f>
        <v>0</v>
      </c>
      <c r="H12" s="237"/>
      <c r="I12" s="238">
        <f>ROUND(E12*H12,2)</f>
        <v>0</v>
      </c>
      <c r="J12" s="237"/>
      <c r="K12" s="238">
        <f>ROUND(E12*J12,2)</f>
        <v>0</v>
      </c>
      <c r="L12" s="238">
        <v>21</v>
      </c>
      <c r="M12" s="238">
        <f>G12*(1+L12/100)</f>
        <v>0</v>
      </c>
      <c r="N12" s="238">
        <v>1.112E-2</v>
      </c>
      <c r="O12" s="238">
        <f>ROUND(E12*N12,2)</f>
        <v>0.3</v>
      </c>
      <c r="P12" s="238">
        <v>0</v>
      </c>
      <c r="Q12" s="238">
        <f>ROUND(E12*P12,2)</f>
        <v>0</v>
      </c>
      <c r="R12" s="238" t="s">
        <v>338</v>
      </c>
      <c r="S12" s="238" t="s">
        <v>178</v>
      </c>
      <c r="T12" s="239" t="s">
        <v>178</v>
      </c>
      <c r="U12" s="224">
        <v>0.85699999999999998</v>
      </c>
      <c r="V12" s="224">
        <f>ROUND(E12*U12,2)</f>
        <v>22.88</v>
      </c>
      <c r="W12" s="224"/>
      <c r="X12" s="224" t="s">
        <v>159</v>
      </c>
      <c r="Y12" s="213"/>
      <c r="Z12" s="213"/>
      <c r="AA12" s="213"/>
      <c r="AB12" s="213"/>
      <c r="AC12" s="213"/>
      <c r="AD12" s="213"/>
      <c r="AE12" s="213"/>
      <c r="AF12" s="213"/>
      <c r="AG12" s="213" t="s">
        <v>160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ht="22.5" outlineLevel="1" x14ac:dyDescent="0.2">
      <c r="A13" s="220"/>
      <c r="B13" s="221"/>
      <c r="C13" s="263" t="s">
        <v>654</v>
      </c>
      <c r="D13" s="259"/>
      <c r="E13" s="259"/>
      <c r="F13" s="259"/>
      <c r="G13" s="25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13"/>
      <c r="Z13" s="213"/>
      <c r="AA13" s="213"/>
      <c r="AB13" s="213"/>
      <c r="AC13" s="213"/>
      <c r="AD13" s="213"/>
      <c r="AE13" s="213"/>
      <c r="AF13" s="213"/>
      <c r="AG13" s="213" t="s">
        <v>180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40" t="str">
        <f>C13</f>
        <v>nanesení lepicího tmelu na izolační desky, nalepení desek, zajištění talířovými hmoždinkami (6 ks/m2), přebroušení desek, natažení stěrky, vtlačení výztužné tkaniny, přehlazení stěrky. Další vrstvy podle popisu položky. Včetně rohových lišt na hranách budov.</v>
      </c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20"/>
      <c r="B14" s="221"/>
      <c r="C14" s="264" t="s">
        <v>181</v>
      </c>
      <c r="D14" s="260"/>
      <c r="E14" s="260"/>
      <c r="F14" s="260"/>
      <c r="G14" s="260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13"/>
      <c r="Z14" s="213"/>
      <c r="AA14" s="213"/>
      <c r="AB14" s="213"/>
      <c r="AC14" s="213"/>
      <c r="AD14" s="213"/>
      <c r="AE14" s="213"/>
      <c r="AF14" s="213"/>
      <c r="AG14" s="213" t="s">
        <v>155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20"/>
      <c r="B15" s="221"/>
      <c r="C15" s="265" t="s">
        <v>655</v>
      </c>
      <c r="D15" s="257"/>
      <c r="E15" s="258">
        <v>26.7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13"/>
      <c r="Z15" s="213"/>
      <c r="AA15" s="213"/>
      <c r="AB15" s="213"/>
      <c r="AC15" s="213"/>
      <c r="AD15" s="213"/>
      <c r="AE15" s="213"/>
      <c r="AF15" s="213"/>
      <c r="AG15" s="213" t="s">
        <v>183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ht="22.5" outlineLevel="1" x14ac:dyDescent="0.2">
      <c r="A16" s="233">
        <v>3</v>
      </c>
      <c r="B16" s="234" t="s">
        <v>656</v>
      </c>
      <c r="C16" s="251" t="s">
        <v>657</v>
      </c>
      <c r="D16" s="235" t="s">
        <v>176</v>
      </c>
      <c r="E16" s="236">
        <v>22.85</v>
      </c>
      <c r="F16" s="237"/>
      <c r="G16" s="238">
        <f>ROUND(E16*F16,2)</f>
        <v>0</v>
      </c>
      <c r="H16" s="237"/>
      <c r="I16" s="238">
        <f>ROUND(E16*H16,2)</f>
        <v>0</v>
      </c>
      <c r="J16" s="237"/>
      <c r="K16" s="238">
        <f>ROUND(E16*J16,2)</f>
        <v>0</v>
      </c>
      <c r="L16" s="238">
        <v>21</v>
      </c>
      <c r="M16" s="238">
        <f>G16*(1+L16/100)</f>
        <v>0</v>
      </c>
      <c r="N16" s="238">
        <v>9.0500000000000008E-3</v>
      </c>
      <c r="O16" s="238">
        <f>ROUND(E16*N16,2)</f>
        <v>0.21</v>
      </c>
      <c r="P16" s="238">
        <v>0</v>
      </c>
      <c r="Q16" s="238">
        <f>ROUND(E16*P16,2)</f>
        <v>0</v>
      </c>
      <c r="R16" s="238" t="s">
        <v>338</v>
      </c>
      <c r="S16" s="238" t="s">
        <v>178</v>
      </c>
      <c r="T16" s="239" t="s">
        <v>178</v>
      </c>
      <c r="U16" s="224">
        <v>0.85699999999999998</v>
      </c>
      <c r="V16" s="224">
        <f>ROUND(E16*U16,2)</f>
        <v>19.579999999999998</v>
      </c>
      <c r="W16" s="224"/>
      <c r="X16" s="224" t="s">
        <v>159</v>
      </c>
      <c r="Y16" s="213"/>
      <c r="Z16" s="213"/>
      <c r="AA16" s="213"/>
      <c r="AB16" s="213"/>
      <c r="AC16" s="213"/>
      <c r="AD16" s="213"/>
      <c r="AE16" s="213"/>
      <c r="AF16" s="213"/>
      <c r="AG16" s="213" t="s">
        <v>160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ht="22.5" outlineLevel="1" x14ac:dyDescent="0.2">
      <c r="A17" s="220"/>
      <c r="B17" s="221"/>
      <c r="C17" s="263" t="s">
        <v>654</v>
      </c>
      <c r="D17" s="259"/>
      <c r="E17" s="259"/>
      <c r="F17" s="259"/>
      <c r="G17" s="259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13"/>
      <c r="Z17" s="213"/>
      <c r="AA17" s="213"/>
      <c r="AB17" s="213"/>
      <c r="AC17" s="213"/>
      <c r="AD17" s="213"/>
      <c r="AE17" s="213"/>
      <c r="AF17" s="213"/>
      <c r="AG17" s="213" t="s">
        <v>180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40" t="str">
        <f>C17</f>
        <v>nanesení lepicího tmelu na izolační desky, nalepení desek, zajištění talířovými hmoždinkami (6 ks/m2), přebroušení desek, natažení stěrky, vtlačení výztužné tkaniny, přehlazení stěrky. Další vrstvy podle popisu položky. Včetně rohových lišt na hranách budov.</v>
      </c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20"/>
      <c r="B18" s="221"/>
      <c r="C18" s="264" t="s">
        <v>181</v>
      </c>
      <c r="D18" s="260"/>
      <c r="E18" s="260"/>
      <c r="F18" s="260"/>
      <c r="G18" s="260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13"/>
      <c r="Z18" s="213"/>
      <c r="AA18" s="213"/>
      <c r="AB18" s="213"/>
      <c r="AC18" s="213"/>
      <c r="AD18" s="213"/>
      <c r="AE18" s="213"/>
      <c r="AF18" s="213"/>
      <c r="AG18" s="213" t="s">
        <v>155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20"/>
      <c r="B19" s="221"/>
      <c r="C19" s="265" t="s">
        <v>658</v>
      </c>
      <c r="D19" s="257"/>
      <c r="E19" s="258">
        <v>11.4</v>
      </c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13"/>
      <c r="Z19" s="213"/>
      <c r="AA19" s="213"/>
      <c r="AB19" s="213"/>
      <c r="AC19" s="213"/>
      <c r="AD19" s="213"/>
      <c r="AE19" s="213"/>
      <c r="AF19" s="213"/>
      <c r="AG19" s="213" t="s">
        <v>183</v>
      </c>
      <c r="AH19" s="213">
        <v>0</v>
      </c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20"/>
      <c r="B20" s="221"/>
      <c r="C20" s="265" t="s">
        <v>659</v>
      </c>
      <c r="D20" s="257"/>
      <c r="E20" s="258">
        <v>11.45</v>
      </c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13"/>
      <c r="Z20" s="213"/>
      <c r="AA20" s="213"/>
      <c r="AB20" s="213"/>
      <c r="AC20" s="213"/>
      <c r="AD20" s="213"/>
      <c r="AE20" s="213"/>
      <c r="AF20" s="213"/>
      <c r="AG20" s="213" t="s">
        <v>183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ht="22.5" outlineLevel="1" x14ac:dyDescent="0.2">
      <c r="A21" s="233">
        <v>4</v>
      </c>
      <c r="B21" s="234" t="s">
        <v>660</v>
      </c>
      <c r="C21" s="251" t="s">
        <v>661</v>
      </c>
      <c r="D21" s="235" t="s">
        <v>176</v>
      </c>
      <c r="E21" s="236">
        <v>47.515000000000001</v>
      </c>
      <c r="F21" s="237"/>
      <c r="G21" s="238">
        <f>ROUND(E21*F21,2)</f>
        <v>0</v>
      </c>
      <c r="H21" s="237"/>
      <c r="I21" s="238">
        <f>ROUND(E21*H21,2)</f>
        <v>0</v>
      </c>
      <c r="J21" s="237"/>
      <c r="K21" s="238">
        <f>ROUND(E21*J21,2)</f>
        <v>0</v>
      </c>
      <c r="L21" s="238">
        <v>21</v>
      </c>
      <c r="M21" s="238">
        <f>G21*(1+L21/100)</f>
        <v>0</v>
      </c>
      <c r="N21" s="238">
        <v>1.2149999999999999E-2</v>
      </c>
      <c r="O21" s="238">
        <f>ROUND(E21*N21,2)</f>
        <v>0.57999999999999996</v>
      </c>
      <c r="P21" s="238">
        <v>0</v>
      </c>
      <c r="Q21" s="238">
        <f>ROUND(E21*P21,2)</f>
        <v>0</v>
      </c>
      <c r="R21" s="238" t="s">
        <v>338</v>
      </c>
      <c r="S21" s="238" t="s">
        <v>178</v>
      </c>
      <c r="T21" s="239" t="s">
        <v>178</v>
      </c>
      <c r="U21" s="224">
        <v>1.2558</v>
      </c>
      <c r="V21" s="224">
        <f>ROUND(E21*U21,2)</f>
        <v>59.67</v>
      </c>
      <c r="W21" s="224"/>
      <c r="X21" s="224" t="s">
        <v>159</v>
      </c>
      <c r="Y21" s="213"/>
      <c r="Z21" s="213"/>
      <c r="AA21" s="213"/>
      <c r="AB21" s="213"/>
      <c r="AC21" s="213"/>
      <c r="AD21" s="213"/>
      <c r="AE21" s="213"/>
      <c r="AF21" s="213"/>
      <c r="AG21" s="213" t="s">
        <v>160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ht="22.5" outlineLevel="1" x14ac:dyDescent="0.2">
      <c r="A22" s="220"/>
      <c r="B22" s="221"/>
      <c r="C22" s="263" t="s">
        <v>662</v>
      </c>
      <c r="D22" s="259"/>
      <c r="E22" s="259"/>
      <c r="F22" s="259"/>
      <c r="G22" s="259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13"/>
      <c r="Z22" s="213"/>
      <c r="AA22" s="213"/>
      <c r="AB22" s="213"/>
      <c r="AC22" s="213"/>
      <c r="AD22" s="213"/>
      <c r="AE22" s="213"/>
      <c r="AF22" s="213"/>
      <c r="AG22" s="213" t="s">
        <v>180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40" t="str">
        <f>C22</f>
        <v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</v>
      </c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20"/>
      <c r="B23" s="221"/>
      <c r="C23" s="267" t="s">
        <v>663</v>
      </c>
      <c r="D23" s="261"/>
      <c r="E23" s="261"/>
      <c r="F23" s="261"/>
      <c r="G23" s="261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13"/>
      <c r="Z23" s="213"/>
      <c r="AA23" s="213"/>
      <c r="AB23" s="213"/>
      <c r="AC23" s="213"/>
      <c r="AD23" s="213"/>
      <c r="AE23" s="213"/>
      <c r="AF23" s="213"/>
      <c r="AG23" s="213" t="s">
        <v>180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20"/>
      <c r="B24" s="221"/>
      <c r="C24" s="264" t="s">
        <v>181</v>
      </c>
      <c r="D24" s="260"/>
      <c r="E24" s="260"/>
      <c r="F24" s="260"/>
      <c r="G24" s="260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13"/>
      <c r="Z24" s="213"/>
      <c r="AA24" s="213"/>
      <c r="AB24" s="213"/>
      <c r="AC24" s="213"/>
      <c r="AD24" s="213"/>
      <c r="AE24" s="213"/>
      <c r="AF24" s="213"/>
      <c r="AG24" s="213" t="s">
        <v>155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20"/>
      <c r="B25" s="221"/>
      <c r="C25" s="265" t="s">
        <v>664</v>
      </c>
      <c r="D25" s="257"/>
      <c r="E25" s="258">
        <v>47.515000000000001</v>
      </c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13"/>
      <c r="Z25" s="213"/>
      <c r="AA25" s="213"/>
      <c r="AB25" s="213"/>
      <c r="AC25" s="213"/>
      <c r="AD25" s="213"/>
      <c r="AE25" s="213"/>
      <c r="AF25" s="213"/>
      <c r="AG25" s="213" t="s">
        <v>183</v>
      </c>
      <c r="AH25" s="213">
        <v>0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ht="22.5" outlineLevel="1" x14ac:dyDescent="0.2">
      <c r="A26" s="233">
        <v>5</v>
      </c>
      <c r="B26" s="234" t="s">
        <v>665</v>
      </c>
      <c r="C26" s="251" t="s">
        <v>666</v>
      </c>
      <c r="D26" s="235" t="s">
        <v>176</v>
      </c>
      <c r="E26" s="236">
        <v>47.94</v>
      </c>
      <c r="F26" s="237"/>
      <c r="G26" s="238">
        <f>ROUND(E26*F26,2)</f>
        <v>0</v>
      </c>
      <c r="H26" s="237"/>
      <c r="I26" s="238">
        <f>ROUND(E26*H26,2)</f>
        <v>0</v>
      </c>
      <c r="J26" s="237"/>
      <c r="K26" s="238">
        <f>ROUND(E26*J26,2)</f>
        <v>0</v>
      </c>
      <c r="L26" s="238">
        <v>21</v>
      </c>
      <c r="M26" s="238">
        <f>G26*(1+L26/100)</f>
        <v>0</v>
      </c>
      <c r="N26" s="238">
        <v>1.3849999999999999E-2</v>
      </c>
      <c r="O26" s="238">
        <f>ROUND(E26*N26,2)</f>
        <v>0.66</v>
      </c>
      <c r="P26" s="238">
        <v>0</v>
      </c>
      <c r="Q26" s="238">
        <f>ROUND(E26*P26,2)</f>
        <v>0</v>
      </c>
      <c r="R26" s="238" t="s">
        <v>338</v>
      </c>
      <c r="S26" s="238" t="s">
        <v>178</v>
      </c>
      <c r="T26" s="239" t="s">
        <v>178</v>
      </c>
      <c r="U26" s="224">
        <v>1.2558</v>
      </c>
      <c r="V26" s="224">
        <f>ROUND(E26*U26,2)</f>
        <v>60.2</v>
      </c>
      <c r="W26" s="224"/>
      <c r="X26" s="224" t="s">
        <v>159</v>
      </c>
      <c r="Y26" s="213"/>
      <c r="Z26" s="213"/>
      <c r="AA26" s="213"/>
      <c r="AB26" s="213"/>
      <c r="AC26" s="213"/>
      <c r="AD26" s="213"/>
      <c r="AE26" s="213"/>
      <c r="AF26" s="213"/>
      <c r="AG26" s="213" t="s">
        <v>160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ht="22.5" outlineLevel="1" x14ac:dyDescent="0.2">
      <c r="A27" s="220"/>
      <c r="B27" s="221"/>
      <c r="C27" s="263" t="s">
        <v>662</v>
      </c>
      <c r="D27" s="259"/>
      <c r="E27" s="259"/>
      <c r="F27" s="259"/>
      <c r="G27" s="259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13"/>
      <c r="Z27" s="213"/>
      <c r="AA27" s="213"/>
      <c r="AB27" s="213"/>
      <c r="AC27" s="213"/>
      <c r="AD27" s="213"/>
      <c r="AE27" s="213"/>
      <c r="AF27" s="213"/>
      <c r="AG27" s="213" t="s">
        <v>180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40" t="str">
        <f>C27</f>
        <v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</v>
      </c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20"/>
      <c r="B28" s="221"/>
      <c r="C28" s="267" t="s">
        <v>663</v>
      </c>
      <c r="D28" s="261"/>
      <c r="E28" s="261"/>
      <c r="F28" s="261"/>
      <c r="G28" s="261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13"/>
      <c r="Z28" s="213"/>
      <c r="AA28" s="213"/>
      <c r="AB28" s="213"/>
      <c r="AC28" s="213"/>
      <c r="AD28" s="213"/>
      <c r="AE28" s="213"/>
      <c r="AF28" s="213"/>
      <c r="AG28" s="213" t="s">
        <v>180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20"/>
      <c r="B29" s="221"/>
      <c r="C29" s="264" t="s">
        <v>181</v>
      </c>
      <c r="D29" s="260"/>
      <c r="E29" s="260"/>
      <c r="F29" s="260"/>
      <c r="G29" s="260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13"/>
      <c r="Z29" s="213"/>
      <c r="AA29" s="213"/>
      <c r="AB29" s="213"/>
      <c r="AC29" s="213"/>
      <c r="AD29" s="213"/>
      <c r="AE29" s="213"/>
      <c r="AF29" s="213"/>
      <c r="AG29" s="213" t="s">
        <v>155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20"/>
      <c r="B30" s="221"/>
      <c r="C30" s="265" t="s">
        <v>667</v>
      </c>
      <c r="D30" s="257"/>
      <c r="E30" s="258">
        <v>40.74</v>
      </c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13"/>
      <c r="Z30" s="213"/>
      <c r="AA30" s="213"/>
      <c r="AB30" s="213"/>
      <c r="AC30" s="213"/>
      <c r="AD30" s="213"/>
      <c r="AE30" s="213"/>
      <c r="AF30" s="213"/>
      <c r="AG30" s="213" t="s">
        <v>183</v>
      </c>
      <c r="AH30" s="213">
        <v>0</v>
      </c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20"/>
      <c r="B31" s="221"/>
      <c r="C31" s="265" t="s">
        <v>668</v>
      </c>
      <c r="D31" s="257"/>
      <c r="E31" s="258">
        <v>7.2</v>
      </c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13"/>
      <c r="Z31" s="213"/>
      <c r="AA31" s="213"/>
      <c r="AB31" s="213"/>
      <c r="AC31" s="213"/>
      <c r="AD31" s="213"/>
      <c r="AE31" s="213"/>
      <c r="AF31" s="213"/>
      <c r="AG31" s="213" t="s">
        <v>183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ht="22.5" outlineLevel="1" x14ac:dyDescent="0.2">
      <c r="A32" s="233">
        <v>6</v>
      </c>
      <c r="B32" s="234" t="s">
        <v>669</v>
      </c>
      <c r="C32" s="251" t="s">
        <v>670</v>
      </c>
      <c r="D32" s="235" t="s">
        <v>176</v>
      </c>
      <c r="E32" s="236">
        <v>67.495599999999996</v>
      </c>
      <c r="F32" s="237"/>
      <c r="G32" s="238">
        <f>ROUND(E32*F32,2)</f>
        <v>0</v>
      </c>
      <c r="H32" s="237"/>
      <c r="I32" s="238">
        <f>ROUND(E32*H32,2)</f>
        <v>0</v>
      </c>
      <c r="J32" s="237"/>
      <c r="K32" s="238">
        <f>ROUND(E32*J32,2)</f>
        <v>0</v>
      </c>
      <c r="L32" s="238">
        <v>21</v>
      </c>
      <c r="M32" s="238">
        <f>G32*(1+L32/100)</f>
        <v>0</v>
      </c>
      <c r="N32" s="238">
        <v>3.2099999999999997E-2</v>
      </c>
      <c r="O32" s="238">
        <f>ROUND(E32*N32,2)</f>
        <v>2.17</v>
      </c>
      <c r="P32" s="238">
        <v>0</v>
      </c>
      <c r="Q32" s="238">
        <f>ROUND(E32*P32,2)</f>
        <v>0</v>
      </c>
      <c r="R32" s="238" t="s">
        <v>338</v>
      </c>
      <c r="S32" s="238" t="s">
        <v>178</v>
      </c>
      <c r="T32" s="239" t="s">
        <v>178</v>
      </c>
      <c r="U32" s="224">
        <v>1.2758</v>
      </c>
      <c r="V32" s="224">
        <f>ROUND(E32*U32,2)</f>
        <v>86.11</v>
      </c>
      <c r="W32" s="224"/>
      <c r="X32" s="224" t="s">
        <v>159</v>
      </c>
      <c r="Y32" s="213"/>
      <c r="Z32" s="213"/>
      <c r="AA32" s="213"/>
      <c r="AB32" s="213"/>
      <c r="AC32" s="213"/>
      <c r="AD32" s="213"/>
      <c r="AE32" s="213"/>
      <c r="AF32" s="213"/>
      <c r="AG32" s="213" t="s">
        <v>160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ht="22.5" outlineLevel="1" x14ac:dyDescent="0.2">
      <c r="A33" s="220"/>
      <c r="B33" s="221"/>
      <c r="C33" s="263" t="s">
        <v>662</v>
      </c>
      <c r="D33" s="259"/>
      <c r="E33" s="259"/>
      <c r="F33" s="259"/>
      <c r="G33" s="259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13"/>
      <c r="Z33" s="213"/>
      <c r="AA33" s="213"/>
      <c r="AB33" s="213"/>
      <c r="AC33" s="213"/>
      <c r="AD33" s="213"/>
      <c r="AE33" s="213"/>
      <c r="AF33" s="213"/>
      <c r="AG33" s="213" t="s">
        <v>180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40" t="str">
        <f>C33</f>
        <v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</v>
      </c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20"/>
      <c r="B34" s="221"/>
      <c r="C34" s="267" t="s">
        <v>663</v>
      </c>
      <c r="D34" s="261"/>
      <c r="E34" s="261"/>
      <c r="F34" s="261"/>
      <c r="G34" s="261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13"/>
      <c r="Z34" s="213"/>
      <c r="AA34" s="213"/>
      <c r="AB34" s="213"/>
      <c r="AC34" s="213"/>
      <c r="AD34" s="213"/>
      <c r="AE34" s="213"/>
      <c r="AF34" s="213"/>
      <c r="AG34" s="213" t="s">
        <v>180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20"/>
      <c r="B35" s="221"/>
      <c r="C35" s="264" t="s">
        <v>181</v>
      </c>
      <c r="D35" s="260"/>
      <c r="E35" s="260"/>
      <c r="F35" s="260"/>
      <c r="G35" s="260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13"/>
      <c r="Z35" s="213"/>
      <c r="AA35" s="213"/>
      <c r="AB35" s="213"/>
      <c r="AC35" s="213"/>
      <c r="AD35" s="213"/>
      <c r="AE35" s="213"/>
      <c r="AF35" s="213"/>
      <c r="AG35" s="213" t="s">
        <v>155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20"/>
      <c r="B36" s="221"/>
      <c r="C36" s="265" t="s">
        <v>671</v>
      </c>
      <c r="D36" s="257"/>
      <c r="E36" s="258">
        <v>67.495599999999996</v>
      </c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13"/>
      <c r="Z36" s="213"/>
      <c r="AA36" s="213"/>
      <c r="AB36" s="213"/>
      <c r="AC36" s="213"/>
      <c r="AD36" s="213"/>
      <c r="AE36" s="213"/>
      <c r="AF36" s="213"/>
      <c r="AG36" s="213" t="s">
        <v>183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ht="22.5" outlineLevel="1" x14ac:dyDescent="0.2">
      <c r="A37" s="233">
        <v>7</v>
      </c>
      <c r="B37" s="234" t="s">
        <v>672</v>
      </c>
      <c r="C37" s="251" t="s">
        <v>673</v>
      </c>
      <c r="D37" s="235" t="s">
        <v>176</v>
      </c>
      <c r="E37" s="236">
        <v>212.50059999999999</v>
      </c>
      <c r="F37" s="237"/>
      <c r="G37" s="238">
        <f>ROUND(E37*F37,2)</f>
        <v>0</v>
      </c>
      <c r="H37" s="237"/>
      <c r="I37" s="238">
        <f>ROUND(E37*H37,2)</f>
        <v>0</v>
      </c>
      <c r="J37" s="237"/>
      <c r="K37" s="238">
        <f>ROUND(E37*J37,2)</f>
        <v>0</v>
      </c>
      <c r="L37" s="238">
        <v>21</v>
      </c>
      <c r="M37" s="238">
        <f>G37*(1+L37/100)</f>
        <v>0</v>
      </c>
      <c r="N37" s="238">
        <v>1.4330000000000001E-2</v>
      </c>
      <c r="O37" s="238">
        <f>ROUND(E37*N37,2)</f>
        <v>3.05</v>
      </c>
      <c r="P37" s="238">
        <v>0</v>
      </c>
      <c r="Q37" s="238">
        <f>ROUND(E37*P37,2)</f>
        <v>0</v>
      </c>
      <c r="R37" s="238" t="s">
        <v>347</v>
      </c>
      <c r="S37" s="238" t="s">
        <v>178</v>
      </c>
      <c r="T37" s="239" t="s">
        <v>178</v>
      </c>
      <c r="U37" s="224">
        <v>0.17505999999999999</v>
      </c>
      <c r="V37" s="224">
        <f>ROUND(E37*U37,2)</f>
        <v>37.200000000000003</v>
      </c>
      <c r="W37" s="224"/>
      <c r="X37" s="224" t="s">
        <v>159</v>
      </c>
      <c r="Y37" s="213"/>
      <c r="Z37" s="213"/>
      <c r="AA37" s="213"/>
      <c r="AB37" s="213"/>
      <c r="AC37" s="213"/>
      <c r="AD37" s="213"/>
      <c r="AE37" s="213"/>
      <c r="AF37" s="213"/>
      <c r="AG37" s="213" t="s">
        <v>160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20"/>
      <c r="B38" s="221"/>
      <c r="C38" s="265" t="s">
        <v>651</v>
      </c>
      <c r="D38" s="257"/>
      <c r="E38" s="258">
        <v>212.50059999999999</v>
      </c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13"/>
      <c r="Z38" s="213"/>
      <c r="AA38" s="213"/>
      <c r="AB38" s="213"/>
      <c r="AC38" s="213"/>
      <c r="AD38" s="213"/>
      <c r="AE38" s="213"/>
      <c r="AF38" s="213"/>
      <c r="AG38" s="213" t="s">
        <v>183</v>
      </c>
      <c r="AH38" s="213">
        <v>5</v>
      </c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33">
        <v>8</v>
      </c>
      <c r="B39" s="234" t="s">
        <v>674</v>
      </c>
      <c r="C39" s="251" t="s">
        <v>675</v>
      </c>
      <c r="D39" s="235" t="s">
        <v>176</v>
      </c>
      <c r="E39" s="236">
        <v>212.50059999999999</v>
      </c>
      <c r="F39" s="237"/>
      <c r="G39" s="238">
        <f>ROUND(E39*F39,2)</f>
        <v>0</v>
      </c>
      <c r="H39" s="237"/>
      <c r="I39" s="238">
        <f>ROUND(E39*H39,2)</f>
        <v>0</v>
      </c>
      <c r="J39" s="237"/>
      <c r="K39" s="238">
        <f>ROUND(E39*J39,2)</f>
        <v>0</v>
      </c>
      <c r="L39" s="238">
        <v>21</v>
      </c>
      <c r="M39" s="238">
        <f>G39*(1+L39/100)</f>
        <v>0</v>
      </c>
      <c r="N39" s="238">
        <v>0</v>
      </c>
      <c r="O39" s="238">
        <f>ROUND(E39*N39,2)</f>
        <v>0</v>
      </c>
      <c r="P39" s="238">
        <v>0</v>
      </c>
      <c r="Q39" s="238">
        <f>ROUND(E39*P39,2)</f>
        <v>0</v>
      </c>
      <c r="R39" s="238" t="s">
        <v>338</v>
      </c>
      <c r="S39" s="238" t="s">
        <v>178</v>
      </c>
      <c r="T39" s="239" t="s">
        <v>178</v>
      </c>
      <c r="U39" s="224">
        <v>0.43</v>
      </c>
      <c r="V39" s="224">
        <f>ROUND(E39*U39,2)</f>
        <v>91.38</v>
      </c>
      <c r="W39" s="224"/>
      <c r="X39" s="224" t="s">
        <v>159</v>
      </c>
      <c r="Y39" s="213"/>
      <c r="Z39" s="213"/>
      <c r="AA39" s="213"/>
      <c r="AB39" s="213"/>
      <c r="AC39" s="213"/>
      <c r="AD39" s="213"/>
      <c r="AE39" s="213"/>
      <c r="AF39" s="213"/>
      <c r="AG39" s="213" t="s">
        <v>160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20"/>
      <c r="B40" s="221"/>
      <c r="C40" s="252" t="s">
        <v>181</v>
      </c>
      <c r="D40" s="241"/>
      <c r="E40" s="241"/>
      <c r="F40" s="241"/>
      <c r="G40" s="241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13"/>
      <c r="Z40" s="213"/>
      <c r="AA40" s="213"/>
      <c r="AB40" s="213"/>
      <c r="AC40" s="213"/>
      <c r="AD40" s="213"/>
      <c r="AE40" s="213"/>
      <c r="AF40" s="213"/>
      <c r="AG40" s="213" t="s">
        <v>155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20"/>
      <c r="B41" s="221"/>
      <c r="C41" s="265" t="s">
        <v>676</v>
      </c>
      <c r="D41" s="257"/>
      <c r="E41" s="258">
        <v>26.7</v>
      </c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13"/>
      <c r="Z41" s="213"/>
      <c r="AA41" s="213"/>
      <c r="AB41" s="213"/>
      <c r="AC41" s="213"/>
      <c r="AD41" s="213"/>
      <c r="AE41" s="213"/>
      <c r="AF41" s="213"/>
      <c r="AG41" s="213" t="s">
        <v>183</v>
      </c>
      <c r="AH41" s="213">
        <v>5</v>
      </c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20"/>
      <c r="B42" s="221"/>
      <c r="C42" s="265" t="s">
        <v>677</v>
      </c>
      <c r="D42" s="257"/>
      <c r="E42" s="258">
        <v>22.85</v>
      </c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13"/>
      <c r="Z42" s="213"/>
      <c r="AA42" s="213"/>
      <c r="AB42" s="213"/>
      <c r="AC42" s="213"/>
      <c r="AD42" s="213"/>
      <c r="AE42" s="213"/>
      <c r="AF42" s="213"/>
      <c r="AG42" s="213" t="s">
        <v>183</v>
      </c>
      <c r="AH42" s="213">
        <v>5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20"/>
      <c r="B43" s="221"/>
      <c r="C43" s="265" t="s">
        <v>678</v>
      </c>
      <c r="D43" s="257"/>
      <c r="E43" s="258">
        <v>47.515000000000001</v>
      </c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13"/>
      <c r="Z43" s="213"/>
      <c r="AA43" s="213"/>
      <c r="AB43" s="213"/>
      <c r="AC43" s="213"/>
      <c r="AD43" s="213"/>
      <c r="AE43" s="213"/>
      <c r="AF43" s="213"/>
      <c r="AG43" s="213" t="s">
        <v>183</v>
      </c>
      <c r="AH43" s="213">
        <v>5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20"/>
      <c r="B44" s="221"/>
      <c r="C44" s="265" t="s">
        <v>679</v>
      </c>
      <c r="D44" s="257"/>
      <c r="E44" s="258">
        <v>47.94</v>
      </c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13"/>
      <c r="Z44" s="213"/>
      <c r="AA44" s="213"/>
      <c r="AB44" s="213"/>
      <c r="AC44" s="213"/>
      <c r="AD44" s="213"/>
      <c r="AE44" s="213"/>
      <c r="AF44" s="213"/>
      <c r="AG44" s="213" t="s">
        <v>183</v>
      </c>
      <c r="AH44" s="213">
        <v>5</v>
      </c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20"/>
      <c r="B45" s="221"/>
      <c r="C45" s="265" t="s">
        <v>680</v>
      </c>
      <c r="D45" s="257"/>
      <c r="E45" s="258">
        <v>67.495599999999996</v>
      </c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13"/>
      <c r="Z45" s="213"/>
      <c r="AA45" s="213"/>
      <c r="AB45" s="213"/>
      <c r="AC45" s="213"/>
      <c r="AD45" s="213"/>
      <c r="AE45" s="213"/>
      <c r="AF45" s="213"/>
      <c r="AG45" s="213" t="s">
        <v>183</v>
      </c>
      <c r="AH45" s="213">
        <v>5</v>
      </c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42">
        <v>9</v>
      </c>
      <c r="B46" s="243" t="s">
        <v>681</v>
      </c>
      <c r="C46" s="253" t="s">
        <v>682</v>
      </c>
      <c r="D46" s="244" t="s">
        <v>234</v>
      </c>
      <c r="E46" s="245">
        <v>12</v>
      </c>
      <c r="F46" s="246"/>
      <c r="G46" s="247">
        <f>ROUND(E46*F46,2)</f>
        <v>0</v>
      </c>
      <c r="H46" s="246"/>
      <c r="I46" s="247">
        <f>ROUND(E46*H46,2)</f>
        <v>0</v>
      </c>
      <c r="J46" s="246"/>
      <c r="K46" s="247">
        <f>ROUND(E46*J46,2)</f>
        <v>0</v>
      </c>
      <c r="L46" s="247">
        <v>21</v>
      </c>
      <c r="M46" s="247">
        <f>G46*(1+L46/100)</f>
        <v>0</v>
      </c>
      <c r="N46" s="247">
        <v>0</v>
      </c>
      <c r="O46" s="247">
        <f>ROUND(E46*N46,2)</f>
        <v>0</v>
      </c>
      <c r="P46" s="247">
        <v>0</v>
      </c>
      <c r="Q46" s="247">
        <f>ROUND(E46*P46,2)</f>
        <v>0</v>
      </c>
      <c r="R46" s="247"/>
      <c r="S46" s="247" t="s">
        <v>150</v>
      </c>
      <c r="T46" s="248" t="s">
        <v>151</v>
      </c>
      <c r="U46" s="224">
        <v>0</v>
      </c>
      <c r="V46" s="224">
        <f>ROUND(E46*U46,2)</f>
        <v>0</v>
      </c>
      <c r="W46" s="224"/>
      <c r="X46" s="224" t="s">
        <v>159</v>
      </c>
      <c r="Y46" s="213"/>
      <c r="Z46" s="213"/>
      <c r="AA46" s="213"/>
      <c r="AB46" s="213"/>
      <c r="AC46" s="213"/>
      <c r="AD46" s="213"/>
      <c r="AE46" s="213"/>
      <c r="AF46" s="213"/>
      <c r="AG46" s="213" t="s">
        <v>160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x14ac:dyDescent="0.2">
      <c r="A47" s="227" t="s">
        <v>145</v>
      </c>
      <c r="B47" s="228" t="s">
        <v>94</v>
      </c>
      <c r="C47" s="250" t="s">
        <v>95</v>
      </c>
      <c r="D47" s="229"/>
      <c r="E47" s="230"/>
      <c r="F47" s="231"/>
      <c r="G47" s="231">
        <f>SUMIF(AG48:AG49,"&lt;&gt;NOR",G48:G49)</f>
        <v>0</v>
      </c>
      <c r="H47" s="231"/>
      <c r="I47" s="231">
        <f>SUM(I48:I49)</f>
        <v>0</v>
      </c>
      <c r="J47" s="231"/>
      <c r="K47" s="231">
        <f>SUM(K48:K49)</f>
        <v>0</v>
      </c>
      <c r="L47" s="231"/>
      <c r="M47" s="231">
        <f>SUM(M48:M49)</f>
        <v>0</v>
      </c>
      <c r="N47" s="231"/>
      <c r="O47" s="231">
        <f>SUM(O48:O49)</f>
        <v>0.03</v>
      </c>
      <c r="P47" s="231"/>
      <c r="Q47" s="231">
        <f>SUM(Q48:Q49)</f>
        <v>0</v>
      </c>
      <c r="R47" s="231"/>
      <c r="S47" s="231"/>
      <c r="T47" s="232"/>
      <c r="U47" s="226"/>
      <c r="V47" s="226">
        <f>SUM(V48:V49)</f>
        <v>4.51</v>
      </c>
      <c r="W47" s="226"/>
      <c r="X47" s="226"/>
      <c r="AG47" t="s">
        <v>146</v>
      </c>
    </row>
    <row r="48" spans="1:60" outlineLevel="1" x14ac:dyDescent="0.2">
      <c r="A48" s="242">
        <v>10</v>
      </c>
      <c r="B48" s="243" t="s">
        <v>683</v>
      </c>
      <c r="C48" s="253" t="s">
        <v>684</v>
      </c>
      <c r="D48" s="244" t="s">
        <v>176</v>
      </c>
      <c r="E48" s="245">
        <v>25.5</v>
      </c>
      <c r="F48" s="246"/>
      <c r="G48" s="247">
        <f>ROUND(E48*F48,2)</f>
        <v>0</v>
      </c>
      <c r="H48" s="246"/>
      <c r="I48" s="247">
        <f>ROUND(E48*H48,2)</f>
        <v>0</v>
      </c>
      <c r="J48" s="246"/>
      <c r="K48" s="247">
        <f>ROUND(E48*J48,2)</f>
        <v>0</v>
      </c>
      <c r="L48" s="247">
        <v>21</v>
      </c>
      <c r="M48" s="247">
        <f>G48*(1+L48/100)</f>
        <v>0</v>
      </c>
      <c r="N48" s="247">
        <v>1.2099999999999999E-3</v>
      </c>
      <c r="O48" s="247">
        <f>ROUND(E48*N48,2)</f>
        <v>0.03</v>
      </c>
      <c r="P48" s="247">
        <v>0</v>
      </c>
      <c r="Q48" s="247">
        <f>ROUND(E48*P48,2)</f>
        <v>0</v>
      </c>
      <c r="R48" s="247" t="s">
        <v>545</v>
      </c>
      <c r="S48" s="247" t="s">
        <v>178</v>
      </c>
      <c r="T48" s="248" t="s">
        <v>178</v>
      </c>
      <c r="U48" s="224">
        <v>0.17699999999999999</v>
      </c>
      <c r="V48" s="224">
        <f>ROUND(E48*U48,2)</f>
        <v>4.51</v>
      </c>
      <c r="W48" s="224"/>
      <c r="X48" s="224" t="s">
        <v>159</v>
      </c>
      <c r="Y48" s="213"/>
      <c r="Z48" s="213"/>
      <c r="AA48" s="213"/>
      <c r="AB48" s="213"/>
      <c r="AC48" s="213"/>
      <c r="AD48" s="213"/>
      <c r="AE48" s="213"/>
      <c r="AF48" s="213"/>
      <c r="AG48" s="213" t="s">
        <v>160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42">
        <v>11</v>
      </c>
      <c r="B49" s="243" t="s">
        <v>685</v>
      </c>
      <c r="C49" s="253" t="s">
        <v>308</v>
      </c>
      <c r="D49" s="244" t="s">
        <v>158</v>
      </c>
      <c r="E49" s="245">
        <v>1</v>
      </c>
      <c r="F49" s="246"/>
      <c r="G49" s="247">
        <f>ROUND(E49*F49,2)</f>
        <v>0</v>
      </c>
      <c r="H49" s="246"/>
      <c r="I49" s="247">
        <f>ROUND(E49*H49,2)</f>
        <v>0</v>
      </c>
      <c r="J49" s="246"/>
      <c r="K49" s="247">
        <f>ROUND(E49*J49,2)</f>
        <v>0</v>
      </c>
      <c r="L49" s="247">
        <v>21</v>
      </c>
      <c r="M49" s="247">
        <f>G49*(1+L49/100)</f>
        <v>0</v>
      </c>
      <c r="N49" s="247">
        <v>0</v>
      </c>
      <c r="O49" s="247">
        <f>ROUND(E49*N49,2)</f>
        <v>0</v>
      </c>
      <c r="P49" s="247">
        <v>0</v>
      </c>
      <c r="Q49" s="247">
        <f>ROUND(E49*P49,2)</f>
        <v>0</v>
      </c>
      <c r="R49" s="247"/>
      <c r="S49" s="247" t="s">
        <v>150</v>
      </c>
      <c r="T49" s="248" t="s">
        <v>151</v>
      </c>
      <c r="U49" s="224">
        <v>0</v>
      </c>
      <c r="V49" s="224">
        <f>ROUND(E49*U49,2)</f>
        <v>0</v>
      </c>
      <c r="W49" s="224"/>
      <c r="X49" s="224" t="s">
        <v>159</v>
      </c>
      <c r="Y49" s="213"/>
      <c r="Z49" s="213"/>
      <c r="AA49" s="213"/>
      <c r="AB49" s="213"/>
      <c r="AC49" s="213"/>
      <c r="AD49" s="213"/>
      <c r="AE49" s="213"/>
      <c r="AF49" s="213"/>
      <c r="AG49" s="213" t="s">
        <v>160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x14ac:dyDescent="0.2">
      <c r="A50" s="227" t="s">
        <v>145</v>
      </c>
      <c r="B50" s="228" t="s">
        <v>96</v>
      </c>
      <c r="C50" s="250" t="s">
        <v>97</v>
      </c>
      <c r="D50" s="229"/>
      <c r="E50" s="230"/>
      <c r="F50" s="231"/>
      <c r="G50" s="231">
        <f>SUMIF(AG51:AG56,"&lt;&gt;NOR",G51:G56)</f>
        <v>0</v>
      </c>
      <c r="H50" s="231"/>
      <c r="I50" s="231">
        <f>SUM(I51:I56)</f>
        <v>0</v>
      </c>
      <c r="J50" s="231"/>
      <c r="K50" s="231">
        <f>SUM(K51:K56)</f>
        <v>0</v>
      </c>
      <c r="L50" s="231"/>
      <c r="M50" s="231">
        <f>SUM(M51:M56)</f>
        <v>0</v>
      </c>
      <c r="N50" s="231"/>
      <c r="O50" s="231">
        <f>SUM(O51:O56)</f>
        <v>1.35</v>
      </c>
      <c r="P50" s="231"/>
      <c r="Q50" s="231">
        <f>SUM(Q51:Q56)</f>
        <v>0</v>
      </c>
      <c r="R50" s="231"/>
      <c r="S50" s="231"/>
      <c r="T50" s="232"/>
      <c r="U50" s="226"/>
      <c r="V50" s="226">
        <f>SUM(V51:V56)</f>
        <v>2.2200000000000002</v>
      </c>
      <c r="W50" s="226"/>
      <c r="X50" s="226"/>
      <c r="AG50" t="s">
        <v>146</v>
      </c>
    </row>
    <row r="51" spans="1:60" outlineLevel="1" x14ac:dyDescent="0.2">
      <c r="A51" s="233">
        <v>12</v>
      </c>
      <c r="B51" s="234" t="s">
        <v>686</v>
      </c>
      <c r="C51" s="251" t="s">
        <v>687</v>
      </c>
      <c r="D51" s="235" t="s">
        <v>176</v>
      </c>
      <c r="E51" s="236">
        <v>164.5</v>
      </c>
      <c r="F51" s="237"/>
      <c r="G51" s="238">
        <f>ROUND(E51*F51,2)</f>
        <v>0</v>
      </c>
      <c r="H51" s="237"/>
      <c r="I51" s="238">
        <f>ROUND(E51*H51,2)</f>
        <v>0</v>
      </c>
      <c r="J51" s="237"/>
      <c r="K51" s="238">
        <f>ROUND(E51*J51,2)</f>
        <v>0</v>
      </c>
      <c r="L51" s="238">
        <v>21</v>
      </c>
      <c r="M51" s="238">
        <f>G51*(1+L51/100)</f>
        <v>0</v>
      </c>
      <c r="N51" s="238">
        <v>0</v>
      </c>
      <c r="O51" s="238">
        <f>ROUND(E51*N51,2)</f>
        <v>0</v>
      </c>
      <c r="P51" s="238">
        <v>0</v>
      </c>
      <c r="Q51" s="238">
        <f>ROUND(E51*P51,2)</f>
        <v>0</v>
      </c>
      <c r="R51" s="238" t="s">
        <v>688</v>
      </c>
      <c r="S51" s="238" t="s">
        <v>178</v>
      </c>
      <c r="T51" s="239" t="s">
        <v>178</v>
      </c>
      <c r="U51" s="224">
        <v>1.35E-2</v>
      </c>
      <c r="V51" s="224">
        <f>ROUND(E51*U51,2)</f>
        <v>2.2200000000000002</v>
      </c>
      <c r="W51" s="224"/>
      <c r="X51" s="224" t="s">
        <v>159</v>
      </c>
      <c r="Y51" s="213"/>
      <c r="Z51" s="213"/>
      <c r="AA51" s="213"/>
      <c r="AB51" s="213"/>
      <c r="AC51" s="213"/>
      <c r="AD51" s="213"/>
      <c r="AE51" s="213"/>
      <c r="AF51" s="213"/>
      <c r="AG51" s="213" t="s">
        <v>160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20"/>
      <c r="B52" s="221"/>
      <c r="C52" s="252" t="s">
        <v>181</v>
      </c>
      <c r="D52" s="241"/>
      <c r="E52" s="241"/>
      <c r="F52" s="241"/>
      <c r="G52" s="241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13"/>
      <c r="Z52" s="213"/>
      <c r="AA52" s="213"/>
      <c r="AB52" s="213"/>
      <c r="AC52" s="213"/>
      <c r="AD52" s="213"/>
      <c r="AE52" s="213"/>
      <c r="AF52" s="213"/>
      <c r="AG52" s="213" t="s">
        <v>155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33">
        <v>13</v>
      </c>
      <c r="B53" s="234" t="s">
        <v>689</v>
      </c>
      <c r="C53" s="251" t="s">
        <v>690</v>
      </c>
      <c r="D53" s="235" t="s">
        <v>176</v>
      </c>
      <c r="E53" s="236">
        <v>180.95</v>
      </c>
      <c r="F53" s="237"/>
      <c r="G53" s="238">
        <f>ROUND(E53*F53,2)</f>
        <v>0</v>
      </c>
      <c r="H53" s="237"/>
      <c r="I53" s="238">
        <f>ROUND(E53*H53,2)</f>
        <v>0</v>
      </c>
      <c r="J53" s="237"/>
      <c r="K53" s="238">
        <f>ROUND(E53*J53,2)</f>
        <v>0</v>
      </c>
      <c r="L53" s="238">
        <v>21</v>
      </c>
      <c r="M53" s="238">
        <f>G53*(1+L53/100)</f>
        <v>0</v>
      </c>
      <c r="N53" s="238">
        <v>7.1999999999999998E-3</v>
      </c>
      <c r="O53" s="238">
        <f>ROUND(E53*N53,2)</f>
        <v>1.3</v>
      </c>
      <c r="P53" s="238">
        <v>0</v>
      </c>
      <c r="Q53" s="238">
        <f>ROUND(E53*P53,2)</f>
        <v>0</v>
      </c>
      <c r="R53" s="238" t="s">
        <v>243</v>
      </c>
      <c r="S53" s="238" t="s">
        <v>178</v>
      </c>
      <c r="T53" s="239" t="s">
        <v>178</v>
      </c>
      <c r="U53" s="224">
        <v>0</v>
      </c>
      <c r="V53" s="224">
        <f>ROUND(E53*U53,2)</f>
        <v>0</v>
      </c>
      <c r="W53" s="224"/>
      <c r="X53" s="224" t="s">
        <v>237</v>
      </c>
      <c r="Y53" s="213"/>
      <c r="Z53" s="213"/>
      <c r="AA53" s="213"/>
      <c r="AB53" s="213"/>
      <c r="AC53" s="213"/>
      <c r="AD53" s="213"/>
      <c r="AE53" s="213"/>
      <c r="AF53" s="213"/>
      <c r="AG53" s="213" t="s">
        <v>238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20"/>
      <c r="B54" s="221"/>
      <c r="C54" s="265" t="s">
        <v>691</v>
      </c>
      <c r="D54" s="257"/>
      <c r="E54" s="258">
        <v>180.95</v>
      </c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13"/>
      <c r="Z54" s="213"/>
      <c r="AA54" s="213"/>
      <c r="AB54" s="213"/>
      <c r="AC54" s="213"/>
      <c r="AD54" s="213"/>
      <c r="AE54" s="213"/>
      <c r="AF54" s="213"/>
      <c r="AG54" s="213" t="s">
        <v>183</v>
      </c>
      <c r="AH54" s="213">
        <v>5</v>
      </c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ht="22.5" outlineLevel="1" x14ac:dyDescent="0.2">
      <c r="A55" s="233">
        <v>14</v>
      </c>
      <c r="B55" s="234" t="s">
        <v>251</v>
      </c>
      <c r="C55" s="251" t="s">
        <v>252</v>
      </c>
      <c r="D55" s="235" t="s">
        <v>176</v>
      </c>
      <c r="E55" s="236">
        <v>180.95</v>
      </c>
      <c r="F55" s="237"/>
      <c r="G55" s="238">
        <f>ROUND(E55*F55,2)</f>
        <v>0</v>
      </c>
      <c r="H55" s="237"/>
      <c r="I55" s="238">
        <f>ROUND(E55*H55,2)</f>
        <v>0</v>
      </c>
      <c r="J55" s="237"/>
      <c r="K55" s="238">
        <f>ROUND(E55*J55,2)</f>
        <v>0</v>
      </c>
      <c r="L55" s="238">
        <v>21</v>
      </c>
      <c r="M55" s="238">
        <f>G55*(1+L55/100)</f>
        <v>0</v>
      </c>
      <c r="N55" s="238">
        <v>2.9999999999999997E-4</v>
      </c>
      <c r="O55" s="238">
        <f>ROUND(E55*N55,2)</f>
        <v>0.05</v>
      </c>
      <c r="P55" s="238">
        <v>0</v>
      </c>
      <c r="Q55" s="238">
        <f>ROUND(E55*P55,2)</f>
        <v>0</v>
      </c>
      <c r="R55" s="238" t="s">
        <v>243</v>
      </c>
      <c r="S55" s="238" t="s">
        <v>178</v>
      </c>
      <c r="T55" s="239" t="s">
        <v>178</v>
      </c>
      <c r="U55" s="224">
        <v>0</v>
      </c>
      <c r="V55" s="224">
        <f>ROUND(E55*U55,2)</f>
        <v>0</v>
      </c>
      <c r="W55" s="224"/>
      <c r="X55" s="224" t="s">
        <v>237</v>
      </c>
      <c r="Y55" s="213"/>
      <c r="Z55" s="213"/>
      <c r="AA55" s="213"/>
      <c r="AB55" s="213"/>
      <c r="AC55" s="213"/>
      <c r="AD55" s="213"/>
      <c r="AE55" s="213"/>
      <c r="AF55" s="213"/>
      <c r="AG55" s="213" t="s">
        <v>238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20"/>
      <c r="B56" s="221"/>
      <c r="C56" s="265" t="s">
        <v>691</v>
      </c>
      <c r="D56" s="257"/>
      <c r="E56" s="258">
        <v>180.95</v>
      </c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13"/>
      <c r="Z56" s="213"/>
      <c r="AA56" s="213"/>
      <c r="AB56" s="213"/>
      <c r="AC56" s="213"/>
      <c r="AD56" s="213"/>
      <c r="AE56" s="213"/>
      <c r="AF56" s="213"/>
      <c r="AG56" s="213" t="s">
        <v>183</v>
      </c>
      <c r="AH56" s="213">
        <v>5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x14ac:dyDescent="0.2">
      <c r="A57" s="227" t="s">
        <v>145</v>
      </c>
      <c r="B57" s="228" t="s">
        <v>98</v>
      </c>
      <c r="C57" s="250" t="s">
        <v>99</v>
      </c>
      <c r="D57" s="229"/>
      <c r="E57" s="230"/>
      <c r="F57" s="231"/>
      <c r="G57" s="231">
        <f>SUMIF(AG58:AG59,"&lt;&gt;NOR",G58:G59)</f>
        <v>0</v>
      </c>
      <c r="H57" s="231"/>
      <c r="I57" s="231">
        <f>SUM(I58:I59)</f>
        <v>0</v>
      </c>
      <c r="J57" s="231"/>
      <c r="K57" s="231">
        <f>SUM(K58:K59)</f>
        <v>0</v>
      </c>
      <c r="L57" s="231"/>
      <c r="M57" s="231">
        <f>SUM(M58:M59)</f>
        <v>0</v>
      </c>
      <c r="N57" s="231"/>
      <c r="O57" s="231">
        <f>SUM(O58:O59)</f>
        <v>0</v>
      </c>
      <c r="P57" s="231"/>
      <c r="Q57" s="231">
        <f>SUM(Q58:Q59)</f>
        <v>1.06</v>
      </c>
      <c r="R57" s="231"/>
      <c r="S57" s="231"/>
      <c r="T57" s="232"/>
      <c r="U57" s="226"/>
      <c r="V57" s="226">
        <f>SUM(V58:V59)</f>
        <v>4.25</v>
      </c>
      <c r="W57" s="226"/>
      <c r="X57" s="226"/>
      <c r="AG57" t="s">
        <v>146</v>
      </c>
    </row>
    <row r="58" spans="1:60" outlineLevel="1" x14ac:dyDescent="0.2">
      <c r="A58" s="233">
        <v>15</v>
      </c>
      <c r="B58" s="234" t="s">
        <v>692</v>
      </c>
      <c r="C58" s="251" t="s">
        <v>693</v>
      </c>
      <c r="D58" s="235" t="s">
        <v>176</v>
      </c>
      <c r="E58" s="236">
        <v>212.50059999999999</v>
      </c>
      <c r="F58" s="237"/>
      <c r="G58" s="238">
        <f>ROUND(E58*F58,2)</f>
        <v>0</v>
      </c>
      <c r="H58" s="237"/>
      <c r="I58" s="238">
        <f>ROUND(E58*H58,2)</f>
        <v>0</v>
      </c>
      <c r="J58" s="237"/>
      <c r="K58" s="238">
        <f>ROUND(E58*J58,2)</f>
        <v>0</v>
      </c>
      <c r="L58" s="238">
        <v>21</v>
      </c>
      <c r="M58" s="238">
        <f>G58*(1+L58/100)</f>
        <v>0</v>
      </c>
      <c r="N58" s="238">
        <v>0</v>
      </c>
      <c r="O58" s="238">
        <f>ROUND(E58*N58,2)</f>
        <v>0</v>
      </c>
      <c r="P58" s="238">
        <v>5.0000000000000001E-3</v>
      </c>
      <c r="Q58" s="238">
        <f>ROUND(E58*P58,2)</f>
        <v>1.06</v>
      </c>
      <c r="R58" s="238" t="s">
        <v>177</v>
      </c>
      <c r="S58" s="238" t="s">
        <v>178</v>
      </c>
      <c r="T58" s="239" t="s">
        <v>178</v>
      </c>
      <c r="U58" s="224">
        <v>0.02</v>
      </c>
      <c r="V58" s="224">
        <f>ROUND(E58*U58,2)</f>
        <v>4.25</v>
      </c>
      <c r="W58" s="224"/>
      <c r="X58" s="224" t="s">
        <v>159</v>
      </c>
      <c r="Y58" s="213"/>
      <c r="Z58" s="213"/>
      <c r="AA58" s="213"/>
      <c r="AB58" s="213"/>
      <c r="AC58" s="213"/>
      <c r="AD58" s="213"/>
      <c r="AE58" s="213"/>
      <c r="AF58" s="213"/>
      <c r="AG58" s="213" t="s">
        <v>160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1" x14ac:dyDescent="0.2">
      <c r="A59" s="220"/>
      <c r="B59" s="221"/>
      <c r="C59" s="265" t="s">
        <v>694</v>
      </c>
      <c r="D59" s="257"/>
      <c r="E59" s="258">
        <v>212.50059999999999</v>
      </c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13"/>
      <c r="Z59" s="213"/>
      <c r="AA59" s="213"/>
      <c r="AB59" s="213"/>
      <c r="AC59" s="213"/>
      <c r="AD59" s="213"/>
      <c r="AE59" s="213"/>
      <c r="AF59" s="213"/>
      <c r="AG59" s="213" t="s">
        <v>183</v>
      </c>
      <c r="AH59" s="213">
        <v>5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x14ac:dyDescent="0.2">
      <c r="A60" s="227" t="s">
        <v>145</v>
      </c>
      <c r="B60" s="228" t="s">
        <v>100</v>
      </c>
      <c r="C60" s="250" t="s">
        <v>101</v>
      </c>
      <c r="D60" s="229"/>
      <c r="E60" s="230"/>
      <c r="F60" s="231"/>
      <c r="G60" s="231">
        <f>SUMIF(AG61:AG62,"&lt;&gt;NOR",G61:G62)</f>
        <v>0</v>
      </c>
      <c r="H60" s="231"/>
      <c r="I60" s="231">
        <f>SUM(I61:I62)</f>
        <v>0</v>
      </c>
      <c r="J60" s="231"/>
      <c r="K60" s="231">
        <f>SUM(K61:K62)</f>
        <v>0</v>
      </c>
      <c r="L60" s="231"/>
      <c r="M60" s="231">
        <f>SUM(M61:M62)</f>
        <v>0</v>
      </c>
      <c r="N60" s="231"/>
      <c r="O60" s="231">
        <f>SUM(O61:O62)</f>
        <v>0</v>
      </c>
      <c r="P60" s="231"/>
      <c r="Q60" s="231">
        <f>SUM(Q61:Q62)</f>
        <v>0</v>
      </c>
      <c r="R60" s="231"/>
      <c r="S60" s="231"/>
      <c r="T60" s="232"/>
      <c r="U60" s="226"/>
      <c r="V60" s="226">
        <f>SUM(V61:V62)</f>
        <v>21.71</v>
      </c>
      <c r="W60" s="226"/>
      <c r="X60" s="226"/>
      <c r="AG60" t="s">
        <v>146</v>
      </c>
    </row>
    <row r="61" spans="1:60" ht="33.75" outlineLevel="1" x14ac:dyDescent="0.2">
      <c r="A61" s="233">
        <v>16</v>
      </c>
      <c r="B61" s="234" t="s">
        <v>345</v>
      </c>
      <c r="C61" s="251" t="s">
        <v>346</v>
      </c>
      <c r="D61" s="235" t="s">
        <v>317</v>
      </c>
      <c r="E61" s="236">
        <v>8.4233200000000004</v>
      </c>
      <c r="F61" s="237"/>
      <c r="G61" s="238">
        <f>ROUND(E61*F61,2)</f>
        <v>0</v>
      </c>
      <c r="H61" s="237"/>
      <c r="I61" s="238">
        <f>ROUND(E61*H61,2)</f>
        <v>0</v>
      </c>
      <c r="J61" s="237"/>
      <c r="K61" s="238">
        <f>ROUND(E61*J61,2)</f>
        <v>0</v>
      </c>
      <c r="L61" s="238">
        <v>21</v>
      </c>
      <c r="M61" s="238">
        <f>G61*(1+L61/100)</f>
        <v>0</v>
      </c>
      <c r="N61" s="238">
        <v>0</v>
      </c>
      <c r="O61" s="238">
        <f>ROUND(E61*N61,2)</f>
        <v>0</v>
      </c>
      <c r="P61" s="238">
        <v>0</v>
      </c>
      <c r="Q61" s="238">
        <f>ROUND(E61*P61,2)</f>
        <v>0</v>
      </c>
      <c r="R61" s="238" t="s">
        <v>347</v>
      </c>
      <c r="S61" s="238" t="s">
        <v>178</v>
      </c>
      <c r="T61" s="239" t="s">
        <v>178</v>
      </c>
      <c r="U61" s="224">
        <v>2.577</v>
      </c>
      <c r="V61" s="224">
        <f>ROUND(E61*U61,2)</f>
        <v>21.71</v>
      </c>
      <c r="W61" s="224"/>
      <c r="X61" s="224" t="s">
        <v>256</v>
      </c>
      <c r="Y61" s="213"/>
      <c r="Z61" s="213"/>
      <c r="AA61" s="213"/>
      <c r="AB61" s="213"/>
      <c r="AC61" s="213"/>
      <c r="AD61" s="213"/>
      <c r="AE61" s="213"/>
      <c r="AF61" s="213"/>
      <c r="AG61" s="213" t="s">
        <v>257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20"/>
      <c r="B62" s="221"/>
      <c r="C62" s="263" t="s">
        <v>348</v>
      </c>
      <c r="D62" s="259"/>
      <c r="E62" s="259"/>
      <c r="F62" s="259"/>
      <c r="G62" s="259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13"/>
      <c r="Z62" s="213"/>
      <c r="AA62" s="213"/>
      <c r="AB62" s="213"/>
      <c r="AC62" s="213"/>
      <c r="AD62" s="213"/>
      <c r="AE62" s="213"/>
      <c r="AF62" s="213"/>
      <c r="AG62" s="213" t="s">
        <v>180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x14ac:dyDescent="0.2">
      <c r="A63" s="227" t="s">
        <v>145</v>
      </c>
      <c r="B63" s="228" t="s">
        <v>106</v>
      </c>
      <c r="C63" s="250" t="s">
        <v>107</v>
      </c>
      <c r="D63" s="229"/>
      <c r="E63" s="230"/>
      <c r="F63" s="231"/>
      <c r="G63" s="231">
        <f>SUMIF(AG64:AG67,"&lt;&gt;NOR",G64:G67)</f>
        <v>0</v>
      </c>
      <c r="H63" s="231"/>
      <c r="I63" s="231">
        <f>SUM(I64:I67)</f>
        <v>0</v>
      </c>
      <c r="J63" s="231"/>
      <c r="K63" s="231">
        <f>SUM(K64:K67)</f>
        <v>0</v>
      </c>
      <c r="L63" s="231"/>
      <c r="M63" s="231">
        <f>SUM(M64:M67)</f>
        <v>0</v>
      </c>
      <c r="N63" s="231"/>
      <c r="O63" s="231">
        <f>SUM(O64:O67)</f>
        <v>0</v>
      </c>
      <c r="P63" s="231"/>
      <c r="Q63" s="231">
        <f>SUM(Q64:Q67)</f>
        <v>0.84</v>
      </c>
      <c r="R63" s="231"/>
      <c r="S63" s="231"/>
      <c r="T63" s="232"/>
      <c r="U63" s="226"/>
      <c r="V63" s="226">
        <f>SUM(V64:V67)</f>
        <v>13.28</v>
      </c>
      <c r="W63" s="226"/>
      <c r="X63" s="226"/>
      <c r="AG63" t="s">
        <v>146</v>
      </c>
    </row>
    <row r="64" spans="1:60" outlineLevel="1" x14ac:dyDescent="0.2">
      <c r="A64" s="233">
        <v>17</v>
      </c>
      <c r="B64" s="234" t="s">
        <v>695</v>
      </c>
      <c r="C64" s="251" t="s">
        <v>696</v>
      </c>
      <c r="D64" s="235" t="s">
        <v>176</v>
      </c>
      <c r="E64" s="236">
        <v>115.43559999999999</v>
      </c>
      <c r="F64" s="237"/>
      <c r="G64" s="238">
        <f>ROUND(E64*F64,2)</f>
        <v>0</v>
      </c>
      <c r="H64" s="237"/>
      <c r="I64" s="238">
        <f>ROUND(E64*H64,2)</f>
        <v>0</v>
      </c>
      <c r="J64" s="237"/>
      <c r="K64" s="238">
        <f>ROUND(E64*J64,2)</f>
        <v>0</v>
      </c>
      <c r="L64" s="238">
        <v>21</v>
      </c>
      <c r="M64" s="238">
        <f>G64*(1+L64/100)</f>
        <v>0</v>
      </c>
      <c r="N64" s="238">
        <v>0</v>
      </c>
      <c r="O64" s="238">
        <f>ROUND(E64*N64,2)</f>
        <v>0</v>
      </c>
      <c r="P64" s="238">
        <v>7.3200000000000001E-3</v>
      </c>
      <c r="Q64" s="238">
        <f>ROUND(E64*P64,2)</f>
        <v>0.84</v>
      </c>
      <c r="R64" s="238" t="s">
        <v>192</v>
      </c>
      <c r="S64" s="238" t="s">
        <v>178</v>
      </c>
      <c r="T64" s="239" t="s">
        <v>178</v>
      </c>
      <c r="U64" s="224">
        <v>0.115</v>
      </c>
      <c r="V64" s="224">
        <f>ROUND(E64*U64,2)</f>
        <v>13.28</v>
      </c>
      <c r="W64" s="224"/>
      <c r="X64" s="224" t="s">
        <v>159</v>
      </c>
      <c r="Y64" s="213"/>
      <c r="Z64" s="213"/>
      <c r="AA64" s="213"/>
      <c r="AB64" s="213"/>
      <c r="AC64" s="213"/>
      <c r="AD64" s="213"/>
      <c r="AE64" s="213"/>
      <c r="AF64" s="213"/>
      <c r="AG64" s="213" t="s">
        <v>160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20"/>
      <c r="B65" s="221"/>
      <c r="C65" s="252" t="s">
        <v>697</v>
      </c>
      <c r="D65" s="241"/>
      <c r="E65" s="241"/>
      <c r="F65" s="241"/>
      <c r="G65" s="241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13"/>
      <c r="Z65" s="213"/>
      <c r="AA65" s="213"/>
      <c r="AB65" s="213"/>
      <c r="AC65" s="213"/>
      <c r="AD65" s="213"/>
      <c r="AE65" s="213"/>
      <c r="AF65" s="213"/>
      <c r="AG65" s="213" t="s">
        <v>155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20"/>
      <c r="B66" s="221"/>
      <c r="C66" s="265" t="s">
        <v>679</v>
      </c>
      <c r="D66" s="257"/>
      <c r="E66" s="258">
        <v>47.94</v>
      </c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13"/>
      <c r="Z66" s="213"/>
      <c r="AA66" s="213"/>
      <c r="AB66" s="213"/>
      <c r="AC66" s="213"/>
      <c r="AD66" s="213"/>
      <c r="AE66" s="213"/>
      <c r="AF66" s="213"/>
      <c r="AG66" s="213" t="s">
        <v>183</v>
      </c>
      <c r="AH66" s="213">
        <v>5</v>
      </c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20"/>
      <c r="B67" s="221"/>
      <c r="C67" s="265" t="s">
        <v>680</v>
      </c>
      <c r="D67" s="257"/>
      <c r="E67" s="258">
        <v>67.495599999999996</v>
      </c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13"/>
      <c r="Z67" s="213"/>
      <c r="AA67" s="213"/>
      <c r="AB67" s="213"/>
      <c r="AC67" s="213"/>
      <c r="AD67" s="213"/>
      <c r="AE67" s="213"/>
      <c r="AF67" s="213"/>
      <c r="AG67" s="213" t="s">
        <v>183</v>
      </c>
      <c r="AH67" s="213">
        <v>5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x14ac:dyDescent="0.2">
      <c r="A68" s="227" t="s">
        <v>145</v>
      </c>
      <c r="B68" s="228" t="s">
        <v>114</v>
      </c>
      <c r="C68" s="250" t="s">
        <v>115</v>
      </c>
      <c r="D68" s="229"/>
      <c r="E68" s="230"/>
      <c r="F68" s="231"/>
      <c r="G68" s="231">
        <f>SUMIF(AG69:AG75,"&lt;&gt;NOR",G69:G75)</f>
        <v>0</v>
      </c>
      <c r="H68" s="231"/>
      <c r="I68" s="231">
        <f>SUM(I69:I75)</f>
        <v>0</v>
      </c>
      <c r="J68" s="231"/>
      <c r="K68" s="231">
        <f>SUM(K69:K75)</f>
        <v>0</v>
      </c>
      <c r="L68" s="231"/>
      <c r="M68" s="231">
        <f>SUM(M69:M75)</f>
        <v>0</v>
      </c>
      <c r="N68" s="231"/>
      <c r="O68" s="231">
        <f>SUM(O69:O75)</f>
        <v>0</v>
      </c>
      <c r="P68" s="231"/>
      <c r="Q68" s="231">
        <f>SUM(Q69:Q75)</f>
        <v>0</v>
      </c>
      <c r="R68" s="231"/>
      <c r="S68" s="231"/>
      <c r="T68" s="232"/>
      <c r="U68" s="226"/>
      <c r="V68" s="226">
        <f>SUM(V69:V75)</f>
        <v>11.79</v>
      </c>
      <c r="W68" s="226"/>
      <c r="X68" s="226"/>
      <c r="AG68" t="s">
        <v>146</v>
      </c>
    </row>
    <row r="69" spans="1:60" ht="22.5" outlineLevel="1" x14ac:dyDescent="0.2">
      <c r="A69" s="242">
        <v>18</v>
      </c>
      <c r="B69" s="243" t="s">
        <v>322</v>
      </c>
      <c r="C69" s="253" t="s">
        <v>323</v>
      </c>
      <c r="D69" s="244" t="s">
        <v>317</v>
      </c>
      <c r="E69" s="245">
        <v>1.9074899999999999</v>
      </c>
      <c r="F69" s="246"/>
      <c r="G69" s="247">
        <f>ROUND(E69*F69,2)</f>
        <v>0</v>
      </c>
      <c r="H69" s="246"/>
      <c r="I69" s="247">
        <f>ROUND(E69*H69,2)</f>
        <v>0</v>
      </c>
      <c r="J69" s="246"/>
      <c r="K69" s="247">
        <f>ROUND(E69*J69,2)</f>
        <v>0</v>
      </c>
      <c r="L69" s="247">
        <v>21</v>
      </c>
      <c r="M69" s="247">
        <f>G69*(1+L69/100)</f>
        <v>0</v>
      </c>
      <c r="N69" s="247">
        <v>0</v>
      </c>
      <c r="O69" s="247">
        <f>ROUND(E69*N69,2)</f>
        <v>0</v>
      </c>
      <c r="P69" s="247">
        <v>0</v>
      </c>
      <c r="Q69" s="247">
        <f>ROUND(E69*P69,2)</f>
        <v>0</v>
      </c>
      <c r="R69" s="247" t="s">
        <v>177</v>
      </c>
      <c r="S69" s="247" t="s">
        <v>178</v>
      </c>
      <c r="T69" s="248" t="s">
        <v>178</v>
      </c>
      <c r="U69" s="224">
        <v>0.93</v>
      </c>
      <c r="V69" s="224">
        <f>ROUND(E69*U69,2)</f>
        <v>1.77</v>
      </c>
      <c r="W69" s="224"/>
      <c r="X69" s="224" t="s">
        <v>324</v>
      </c>
      <c r="Y69" s="213"/>
      <c r="Z69" s="213"/>
      <c r="AA69" s="213"/>
      <c r="AB69" s="213"/>
      <c r="AC69" s="213"/>
      <c r="AD69" s="213"/>
      <c r="AE69" s="213"/>
      <c r="AF69" s="213"/>
      <c r="AG69" s="213" t="s">
        <v>325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42">
        <v>19</v>
      </c>
      <c r="B70" s="243" t="s">
        <v>326</v>
      </c>
      <c r="C70" s="253" t="s">
        <v>327</v>
      </c>
      <c r="D70" s="244" t="s">
        <v>317</v>
      </c>
      <c r="E70" s="245">
        <v>5.7224700000000004</v>
      </c>
      <c r="F70" s="246"/>
      <c r="G70" s="247">
        <f>ROUND(E70*F70,2)</f>
        <v>0</v>
      </c>
      <c r="H70" s="246"/>
      <c r="I70" s="247">
        <f>ROUND(E70*H70,2)</f>
        <v>0</v>
      </c>
      <c r="J70" s="246"/>
      <c r="K70" s="247">
        <f>ROUND(E70*J70,2)</f>
        <v>0</v>
      </c>
      <c r="L70" s="247">
        <v>21</v>
      </c>
      <c r="M70" s="247">
        <f>G70*(1+L70/100)</f>
        <v>0</v>
      </c>
      <c r="N70" s="247">
        <v>0</v>
      </c>
      <c r="O70" s="247">
        <f>ROUND(E70*N70,2)</f>
        <v>0</v>
      </c>
      <c r="P70" s="247">
        <v>0</v>
      </c>
      <c r="Q70" s="247">
        <f>ROUND(E70*P70,2)</f>
        <v>0</v>
      </c>
      <c r="R70" s="247" t="s">
        <v>177</v>
      </c>
      <c r="S70" s="247" t="s">
        <v>178</v>
      </c>
      <c r="T70" s="248" t="s">
        <v>178</v>
      </c>
      <c r="U70" s="224">
        <v>0.65</v>
      </c>
      <c r="V70" s="224">
        <f>ROUND(E70*U70,2)</f>
        <v>3.72</v>
      </c>
      <c r="W70" s="224"/>
      <c r="X70" s="224" t="s">
        <v>324</v>
      </c>
      <c r="Y70" s="213"/>
      <c r="Z70" s="213"/>
      <c r="AA70" s="213"/>
      <c r="AB70" s="213"/>
      <c r="AC70" s="213"/>
      <c r="AD70" s="213"/>
      <c r="AE70" s="213"/>
      <c r="AF70" s="213"/>
      <c r="AG70" s="213" t="s">
        <v>325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42">
        <v>20</v>
      </c>
      <c r="B71" s="243" t="s">
        <v>328</v>
      </c>
      <c r="C71" s="253" t="s">
        <v>329</v>
      </c>
      <c r="D71" s="244" t="s">
        <v>317</v>
      </c>
      <c r="E71" s="245">
        <v>1.9074899999999999</v>
      </c>
      <c r="F71" s="246"/>
      <c r="G71" s="247">
        <f>ROUND(E71*F71,2)</f>
        <v>0</v>
      </c>
      <c r="H71" s="246"/>
      <c r="I71" s="247">
        <f>ROUND(E71*H71,2)</f>
        <v>0</v>
      </c>
      <c r="J71" s="246"/>
      <c r="K71" s="247">
        <f>ROUND(E71*J71,2)</f>
        <v>0</v>
      </c>
      <c r="L71" s="247">
        <v>21</v>
      </c>
      <c r="M71" s="247">
        <f>G71*(1+L71/100)</f>
        <v>0</v>
      </c>
      <c r="N71" s="247">
        <v>0</v>
      </c>
      <c r="O71" s="247">
        <f>ROUND(E71*N71,2)</f>
        <v>0</v>
      </c>
      <c r="P71" s="247">
        <v>0</v>
      </c>
      <c r="Q71" s="247">
        <f>ROUND(E71*P71,2)</f>
        <v>0</v>
      </c>
      <c r="R71" s="247" t="s">
        <v>177</v>
      </c>
      <c r="S71" s="247" t="s">
        <v>178</v>
      </c>
      <c r="T71" s="248" t="s">
        <v>178</v>
      </c>
      <c r="U71" s="224">
        <v>0.98</v>
      </c>
      <c r="V71" s="224">
        <f>ROUND(E71*U71,2)</f>
        <v>1.87</v>
      </c>
      <c r="W71" s="224"/>
      <c r="X71" s="224" t="s">
        <v>324</v>
      </c>
      <c r="Y71" s="213"/>
      <c r="Z71" s="213"/>
      <c r="AA71" s="213"/>
      <c r="AB71" s="213"/>
      <c r="AC71" s="213"/>
      <c r="AD71" s="213"/>
      <c r="AE71" s="213"/>
      <c r="AF71" s="213"/>
      <c r="AG71" s="213" t="s">
        <v>325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42">
        <v>21</v>
      </c>
      <c r="B72" s="243" t="s">
        <v>330</v>
      </c>
      <c r="C72" s="253" t="s">
        <v>331</v>
      </c>
      <c r="D72" s="244" t="s">
        <v>317</v>
      </c>
      <c r="E72" s="245">
        <v>19.074919999999999</v>
      </c>
      <c r="F72" s="246"/>
      <c r="G72" s="247">
        <f>ROUND(E72*F72,2)</f>
        <v>0</v>
      </c>
      <c r="H72" s="246"/>
      <c r="I72" s="247">
        <f>ROUND(E72*H72,2)</f>
        <v>0</v>
      </c>
      <c r="J72" s="246"/>
      <c r="K72" s="247">
        <f>ROUND(E72*J72,2)</f>
        <v>0</v>
      </c>
      <c r="L72" s="247">
        <v>21</v>
      </c>
      <c r="M72" s="247">
        <f>G72*(1+L72/100)</f>
        <v>0</v>
      </c>
      <c r="N72" s="247">
        <v>0</v>
      </c>
      <c r="O72" s="247">
        <f>ROUND(E72*N72,2)</f>
        <v>0</v>
      </c>
      <c r="P72" s="247">
        <v>0</v>
      </c>
      <c r="Q72" s="247">
        <f>ROUND(E72*P72,2)</f>
        <v>0</v>
      </c>
      <c r="R72" s="247" t="s">
        <v>177</v>
      </c>
      <c r="S72" s="247" t="s">
        <v>178</v>
      </c>
      <c r="T72" s="248" t="s">
        <v>178</v>
      </c>
      <c r="U72" s="224">
        <v>0</v>
      </c>
      <c r="V72" s="224">
        <f>ROUND(E72*U72,2)</f>
        <v>0</v>
      </c>
      <c r="W72" s="224"/>
      <c r="X72" s="224" t="s">
        <v>324</v>
      </c>
      <c r="Y72" s="213"/>
      <c r="Z72" s="213"/>
      <c r="AA72" s="213"/>
      <c r="AB72" s="213"/>
      <c r="AC72" s="213"/>
      <c r="AD72" s="213"/>
      <c r="AE72" s="213"/>
      <c r="AF72" s="213"/>
      <c r="AG72" s="213" t="s">
        <v>325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42">
        <v>22</v>
      </c>
      <c r="B73" s="243" t="s">
        <v>332</v>
      </c>
      <c r="C73" s="253" t="s">
        <v>333</v>
      </c>
      <c r="D73" s="244" t="s">
        <v>317</v>
      </c>
      <c r="E73" s="245">
        <v>1.9074899999999999</v>
      </c>
      <c r="F73" s="246"/>
      <c r="G73" s="247">
        <f>ROUND(E73*F73,2)</f>
        <v>0</v>
      </c>
      <c r="H73" s="246"/>
      <c r="I73" s="247">
        <f>ROUND(E73*H73,2)</f>
        <v>0</v>
      </c>
      <c r="J73" s="246"/>
      <c r="K73" s="247">
        <f>ROUND(E73*J73,2)</f>
        <v>0</v>
      </c>
      <c r="L73" s="247">
        <v>21</v>
      </c>
      <c r="M73" s="247">
        <f>G73*(1+L73/100)</f>
        <v>0</v>
      </c>
      <c r="N73" s="247">
        <v>0</v>
      </c>
      <c r="O73" s="247">
        <f>ROUND(E73*N73,2)</f>
        <v>0</v>
      </c>
      <c r="P73" s="247">
        <v>0</v>
      </c>
      <c r="Q73" s="247">
        <f>ROUND(E73*P73,2)</f>
        <v>0</v>
      </c>
      <c r="R73" s="247" t="s">
        <v>177</v>
      </c>
      <c r="S73" s="247" t="s">
        <v>178</v>
      </c>
      <c r="T73" s="248" t="s">
        <v>178</v>
      </c>
      <c r="U73" s="224">
        <v>1.88</v>
      </c>
      <c r="V73" s="224">
        <f>ROUND(E73*U73,2)</f>
        <v>3.59</v>
      </c>
      <c r="W73" s="224"/>
      <c r="X73" s="224" t="s">
        <v>324</v>
      </c>
      <c r="Y73" s="213"/>
      <c r="Z73" s="213"/>
      <c r="AA73" s="213"/>
      <c r="AB73" s="213"/>
      <c r="AC73" s="213"/>
      <c r="AD73" s="213"/>
      <c r="AE73" s="213"/>
      <c r="AF73" s="213"/>
      <c r="AG73" s="213" t="s">
        <v>325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ht="22.5" outlineLevel="1" x14ac:dyDescent="0.2">
      <c r="A74" s="242">
        <v>23</v>
      </c>
      <c r="B74" s="243" t="s">
        <v>334</v>
      </c>
      <c r="C74" s="253" t="s">
        <v>335</v>
      </c>
      <c r="D74" s="244" t="s">
        <v>317</v>
      </c>
      <c r="E74" s="245">
        <v>7.6299700000000001</v>
      </c>
      <c r="F74" s="246"/>
      <c r="G74" s="247">
        <f>ROUND(E74*F74,2)</f>
        <v>0</v>
      </c>
      <c r="H74" s="246"/>
      <c r="I74" s="247">
        <f>ROUND(E74*H74,2)</f>
        <v>0</v>
      </c>
      <c r="J74" s="246"/>
      <c r="K74" s="247">
        <f>ROUND(E74*J74,2)</f>
        <v>0</v>
      </c>
      <c r="L74" s="247">
        <v>21</v>
      </c>
      <c r="M74" s="247">
        <f>G74*(1+L74/100)</f>
        <v>0</v>
      </c>
      <c r="N74" s="247">
        <v>0</v>
      </c>
      <c r="O74" s="247">
        <f>ROUND(E74*N74,2)</f>
        <v>0</v>
      </c>
      <c r="P74" s="247">
        <v>0</v>
      </c>
      <c r="Q74" s="247">
        <f>ROUND(E74*P74,2)</f>
        <v>0</v>
      </c>
      <c r="R74" s="247" t="s">
        <v>177</v>
      </c>
      <c r="S74" s="247" t="s">
        <v>178</v>
      </c>
      <c r="T74" s="248" t="s">
        <v>178</v>
      </c>
      <c r="U74" s="224">
        <v>0.11</v>
      </c>
      <c r="V74" s="224">
        <f>ROUND(E74*U74,2)</f>
        <v>0.84</v>
      </c>
      <c r="W74" s="224"/>
      <c r="X74" s="224" t="s">
        <v>324</v>
      </c>
      <c r="Y74" s="213"/>
      <c r="Z74" s="213"/>
      <c r="AA74" s="213"/>
      <c r="AB74" s="213"/>
      <c r="AC74" s="213"/>
      <c r="AD74" s="213"/>
      <c r="AE74" s="213"/>
      <c r="AF74" s="213"/>
      <c r="AG74" s="213" t="s">
        <v>325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ht="22.5" outlineLevel="1" x14ac:dyDescent="0.2">
      <c r="A75" s="233">
        <v>24</v>
      </c>
      <c r="B75" s="234" t="s">
        <v>647</v>
      </c>
      <c r="C75" s="251" t="s">
        <v>648</v>
      </c>
      <c r="D75" s="235" t="s">
        <v>317</v>
      </c>
      <c r="E75" s="236">
        <v>7.6299700000000001</v>
      </c>
      <c r="F75" s="237"/>
      <c r="G75" s="238">
        <f>ROUND(E75*F75,2)</f>
        <v>0</v>
      </c>
      <c r="H75" s="237"/>
      <c r="I75" s="238">
        <f>ROUND(E75*H75,2)</f>
        <v>0</v>
      </c>
      <c r="J75" s="237"/>
      <c r="K75" s="238">
        <f>ROUND(E75*J75,2)</f>
        <v>0</v>
      </c>
      <c r="L75" s="238">
        <v>21</v>
      </c>
      <c r="M75" s="238">
        <f>G75*(1+L75/100)</f>
        <v>0</v>
      </c>
      <c r="N75" s="238">
        <v>0</v>
      </c>
      <c r="O75" s="238">
        <f>ROUND(E75*N75,2)</f>
        <v>0</v>
      </c>
      <c r="P75" s="238">
        <v>0</v>
      </c>
      <c r="Q75" s="238">
        <f>ROUND(E75*P75,2)</f>
        <v>0</v>
      </c>
      <c r="R75" s="238" t="s">
        <v>177</v>
      </c>
      <c r="S75" s="238" t="s">
        <v>178</v>
      </c>
      <c r="T75" s="239" t="s">
        <v>178</v>
      </c>
      <c r="U75" s="224">
        <v>0</v>
      </c>
      <c r="V75" s="224">
        <f>ROUND(E75*U75,2)</f>
        <v>0</v>
      </c>
      <c r="W75" s="224"/>
      <c r="X75" s="224" t="s">
        <v>324</v>
      </c>
      <c r="Y75" s="213"/>
      <c r="Z75" s="213"/>
      <c r="AA75" s="213"/>
      <c r="AB75" s="213"/>
      <c r="AC75" s="213"/>
      <c r="AD75" s="213"/>
      <c r="AE75" s="213"/>
      <c r="AF75" s="213"/>
      <c r="AG75" s="213" t="s">
        <v>325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x14ac:dyDescent="0.2">
      <c r="A76" s="3"/>
      <c r="B76" s="4"/>
      <c r="C76" s="254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AE76">
        <v>15</v>
      </c>
      <c r="AF76">
        <v>21</v>
      </c>
      <c r="AG76" t="s">
        <v>132</v>
      </c>
    </row>
    <row r="77" spans="1:60" x14ac:dyDescent="0.2">
      <c r="A77" s="216"/>
      <c r="B77" s="217" t="s">
        <v>29</v>
      </c>
      <c r="C77" s="255"/>
      <c r="D77" s="218"/>
      <c r="E77" s="219"/>
      <c r="F77" s="219"/>
      <c r="G77" s="249">
        <f>G8+G47+G50+G57+G60+G63+G68</f>
        <v>0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AE77">
        <f>SUMIF(L7:L75,AE76,G7:G75)</f>
        <v>0</v>
      </c>
      <c r="AF77">
        <f>SUMIF(L7:L75,AF76,G7:G75)</f>
        <v>0</v>
      </c>
      <c r="AG77" t="s">
        <v>172</v>
      </c>
    </row>
    <row r="78" spans="1:60" x14ac:dyDescent="0.2">
      <c r="C78" s="256"/>
      <c r="D78" s="10"/>
      <c r="AG78" t="s">
        <v>173</v>
      </c>
    </row>
    <row r="79" spans="1:60" x14ac:dyDescent="0.2">
      <c r="D79" s="10"/>
    </row>
    <row r="80" spans="1:60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PB0r52t5DB/79tXZDjTU6KyIFIhvUwNHNffdq0eyeXkVG1iXzOkZpAst63UsJIFWBtgj2hxliFZ2G1p601cUJg==" saltValue="Zcpj+T+H1zw1qVztEfXbAg==" spinCount="100000" sheet="1"/>
  <mergeCells count="22">
    <mergeCell ref="C40:G40"/>
    <mergeCell ref="C52:G52"/>
    <mergeCell ref="C62:G62"/>
    <mergeCell ref="C65:G65"/>
    <mergeCell ref="C27:G27"/>
    <mergeCell ref="C28:G28"/>
    <mergeCell ref="C29:G29"/>
    <mergeCell ref="C33:G33"/>
    <mergeCell ref="C34:G34"/>
    <mergeCell ref="C35:G35"/>
    <mergeCell ref="C14:G14"/>
    <mergeCell ref="C17:G17"/>
    <mergeCell ref="C18:G18"/>
    <mergeCell ref="C22:G22"/>
    <mergeCell ref="C23:G23"/>
    <mergeCell ref="C24:G24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8AC7B-C662-4E99-97C7-5AD26B6F6A8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68</v>
      </c>
      <c r="C3" s="202" t="s">
        <v>69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70</v>
      </c>
      <c r="C4" s="205" t="s">
        <v>71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98</v>
      </c>
      <c r="C8" s="250" t="s">
        <v>99</v>
      </c>
      <c r="D8" s="229"/>
      <c r="E8" s="230"/>
      <c r="F8" s="231"/>
      <c r="G8" s="231">
        <f>SUMIF(AG9:AG20,"&lt;&gt;NOR",G9:G20)</f>
        <v>0</v>
      </c>
      <c r="H8" s="231"/>
      <c r="I8" s="231">
        <f>SUM(I9:I20)</f>
        <v>0</v>
      </c>
      <c r="J8" s="231"/>
      <c r="K8" s="231">
        <f>SUM(K9:K20)</f>
        <v>0</v>
      </c>
      <c r="L8" s="231"/>
      <c r="M8" s="231">
        <f>SUM(M9:M20)</f>
        <v>0</v>
      </c>
      <c r="N8" s="231"/>
      <c r="O8" s="231">
        <f>SUM(O9:O20)</f>
        <v>0</v>
      </c>
      <c r="P8" s="231"/>
      <c r="Q8" s="231">
        <f>SUM(Q9:Q20)</f>
        <v>0.92999999999999994</v>
      </c>
      <c r="R8" s="231"/>
      <c r="S8" s="231"/>
      <c r="T8" s="232"/>
      <c r="U8" s="226"/>
      <c r="V8" s="226">
        <f>SUM(V9:V20)</f>
        <v>62.65</v>
      </c>
      <c r="W8" s="226"/>
      <c r="X8" s="226"/>
      <c r="AG8" t="s">
        <v>146</v>
      </c>
    </row>
    <row r="9" spans="1:60" ht="33.75" outlineLevel="1" x14ac:dyDescent="0.2">
      <c r="A9" s="233">
        <v>1</v>
      </c>
      <c r="B9" s="234" t="s">
        <v>184</v>
      </c>
      <c r="C9" s="251" t="s">
        <v>185</v>
      </c>
      <c r="D9" s="235" t="s">
        <v>176</v>
      </c>
      <c r="E9" s="236">
        <v>317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0</v>
      </c>
      <c r="O9" s="238">
        <f>ROUND(E9*N9,2)</f>
        <v>0</v>
      </c>
      <c r="P9" s="238">
        <v>2E-3</v>
      </c>
      <c r="Q9" s="238">
        <f>ROUND(E9*P9,2)</f>
        <v>0.63</v>
      </c>
      <c r="R9" s="238" t="s">
        <v>186</v>
      </c>
      <c r="S9" s="238" t="s">
        <v>178</v>
      </c>
      <c r="T9" s="239" t="s">
        <v>178</v>
      </c>
      <c r="U9" s="224">
        <v>0.06</v>
      </c>
      <c r="V9" s="224">
        <f>ROUND(E9*U9,2)</f>
        <v>19.02</v>
      </c>
      <c r="W9" s="224"/>
      <c r="X9" s="224" t="s">
        <v>159</v>
      </c>
      <c r="Y9" s="213"/>
      <c r="Z9" s="213"/>
      <c r="AA9" s="213"/>
      <c r="AB9" s="213"/>
      <c r="AC9" s="213"/>
      <c r="AD9" s="213"/>
      <c r="AE9" s="213"/>
      <c r="AF9" s="213"/>
      <c r="AG9" s="213" t="s">
        <v>160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52" t="s">
        <v>698</v>
      </c>
      <c r="D10" s="241"/>
      <c r="E10" s="241"/>
      <c r="F10" s="241"/>
      <c r="G10" s="241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155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20"/>
      <c r="B11" s="221"/>
      <c r="C11" s="265" t="s">
        <v>187</v>
      </c>
      <c r="D11" s="257"/>
      <c r="E11" s="258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13"/>
      <c r="Z11" s="213"/>
      <c r="AA11" s="213"/>
      <c r="AB11" s="213"/>
      <c r="AC11" s="213"/>
      <c r="AD11" s="213"/>
      <c r="AE11" s="213"/>
      <c r="AF11" s="213"/>
      <c r="AG11" s="213" t="s">
        <v>183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20"/>
      <c r="B12" s="221"/>
      <c r="C12" s="265" t="s">
        <v>699</v>
      </c>
      <c r="D12" s="257"/>
      <c r="E12" s="258">
        <v>317</v>
      </c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13"/>
      <c r="Z12" s="213"/>
      <c r="AA12" s="213"/>
      <c r="AB12" s="213"/>
      <c r="AC12" s="213"/>
      <c r="AD12" s="213"/>
      <c r="AE12" s="213"/>
      <c r="AF12" s="213"/>
      <c r="AG12" s="213" t="s">
        <v>183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3">
        <v>2</v>
      </c>
      <c r="B13" s="234" t="s">
        <v>189</v>
      </c>
      <c r="C13" s="251" t="s">
        <v>190</v>
      </c>
      <c r="D13" s="235" t="s">
        <v>191</v>
      </c>
      <c r="E13" s="236">
        <v>72</v>
      </c>
      <c r="F13" s="237"/>
      <c r="G13" s="238">
        <f>ROUND(E13*F13,2)</f>
        <v>0</v>
      </c>
      <c r="H13" s="237"/>
      <c r="I13" s="238">
        <f>ROUND(E13*H13,2)</f>
        <v>0</v>
      </c>
      <c r="J13" s="237"/>
      <c r="K13" s="238">
        <f>ROUND(E13*J13,2)</f>
        <v>0</v>
      </c>
      <c r="L13" s="238">
        <v>21</v>
      </c>
      <c r="M13" s="238">
        <f>G13*(1+L13/100)</f>
        <v>0</v>
      </c>
      <c r="N13" s="238">
        <v>0</v>
      </c>
      <c r="O13" s="238">
        <f>ROUND(E13*N13,2)</f>
        <v>0</v>
      </c>
      <c r="P13" s="238">
        <v>3.3700000000000002E-3</v>
      </c>
      <c r="Q13" s="238">
        <f>ROUND(E13*P13,2)</f>
        <v>0.24</v>
      </c>
      <c r="R13" s="238" t="s">
        <v>192</v>
      </c>
      <c r="S13" s="238" t="s">
        <v>178</v>
      </c>
      <c r="T13" s="239" t="s">
        <v>178</v>
      </c>
      <c r="U13" s="224">
        <v>0.115</v>
      </c>
      <c r="V13" s="224">
        <f>ROUND(E13*U13,2)</f>
        <v>8.2799999999999994</v>
      </c>
      <c r="W13" s="224"/>
      <c r="X13" s="224" t="s">
        <v>159</v>
      </c>
      <c r="Y13" s="213"/>
      <c r="Z13" s="213"/>
      <c r="AA13" s="213"/>
      <c r="AB13" s="213"/>
      <c r="AC13" s="213"/>
      <c r="AD13" s="213"/>
      <c r="AE13" s="213"/>
      <c r="AF13" s="213"/>
      <c r="AG13" s="213" t="s">
        <v>160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20"/>
      <c r="B14" s="221"/>
      <c r="C14" s="252" t="s">
        <v>698</v>
      </c>
      <c r="D14" s="241"/>
      <c r="E14" s="241"/>
      <c r="F14" s="241"/>
      <c r="G14" s="241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13"/>
      <c r="Z14" s="213"/>
      <c r="AA14" s="213"/>
      <c r="AB14" s="213"/>
      <c r="AC14" s="213"/>
      <c r="AD14" s="213"/>
      <c r="AE14" s="213"/>
      <c r="AF14" s="213"/>
      <c r="AG14" s="213" t="s">
        <v>155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20"/>
      <c r="B15" s="221"/>
      <c r="C15" s="265" t="s">
        <v>700</v>
      </c>
      <c r="D15" s="257"/>
      <c r="E15" s="258">
        <v>72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13"/>
      <c r="Z15" s="213"/>
      <c r="AA15" s="213"/>
      <c r="AB15" s="213"/>
      <c r="AC15" s="213"/>
      <c r="AD15" s="213"/>
      <c r="AE15" s="213"/>
      <c r="AF15" s="213"/>
      <c r="AG15" s="213" t="s">
        <v>183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33">
        <v>3</v>
      </c>
      <c r="B16" s="234" t="s">
        <v>701</v>
      </c>
      <c r="C16" s="251" t="s">
        <v>702</v>
      </c>
      <c r="D16" s="235" t="s">
        <v>176</v>
      </c>
      <c r="E16" s="236">
        <v>3</v>
      </c>
      <c r="F16" s="237"/>
      <c r="G16" s="238">
        <f>ROUND(E16*F16,2)</f>
        <v>0</v>
      </c>
      <c r="H16" s="237"/>
      <c r="I16" s="238">
        <f>ROUND(E16*H16,2)</f>
        <v>0</v>
      </c>
      <c r="J16" s="237"/>
      <c r="K16" s="238">
        <f>ROUND(E16*J16,2)</f>
        <v>0</v>
      </c>
      <c r="L16" s="238">
        <v>21</v>
      </c>
      <c r="M16" s="238">
        <f>G16*(1+L16/100)</f>
        <v>0</v>
      </c>
      <c r="N16" s="238">
        <v>0</v>
      </c>
      <c r="O16" s="238">
        <f>ROUND(E16*N16,2)</f>
        <v>0</v>
      </c>
      <c r="P16" s="238">
        <v>2.1000000000000001E-2</v>
      </c>
      <c r="Q16" s="238">
        <f>ROUND(E16*P16,2)</f>
        <v>0.06</v>
      </c>
      <c r="R16" s="238" t="s">
        <v>311</v>
      </c>
      <c r="S16" s="238" t="s">
        <v>178</v>
      </c>
      <c r="T16" s="239" t="s">
        <v>178</v>
      </c>
      <c r="U16" s="224">
        <v>0.45</v>
      </c>
      <c r="V16" s="224">
        <f>ROUND(E16*U16,2)</f>
        <v>1.35</v>
      </c>
      <c r="W16" s="224"/>
      <c r="X16" s="224" t="s">
        <v>159</v>
      </c>
      <c r="Y16" s="213"/>
      <c r="Z16" s="213"/>
      <c r="AA16" s="213"/>
      <c r="AB16" s="213"/>
      <c r="AC16" s="213"/>
      <c r="AD16" s="213"/>
      <c r="AE16" s="213"/>
      <c r="AF16" s="213"/>
      <c r="AG16" s="213" t="s">
        <v>160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20"/>
      <c r="B17" s="221"/>
      <c r="C17" s="265" t="s">
        <v>703</v>
      </c>
      <c r="D17" s="257"/>
      <c r="E17" s="258">
        <v>3</v>
      </c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13"/>
      <c r="Z17" s="213"/>
      <c r="AA17" s="213"/>
      <c r="AB17" s="213"/>
      <c r="AC17" s="213"/>
      <c r="AD17" s="213"/>
      <c r="AE17" s="213"/>
      <c r="AF17" s="213"/>
      <c r="AG17" s="213" t="s">
        <v>183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3">
        <v>4</v>
      </c>
      <c r="B18" s="234" t="s">
        <v>194</v>
      </c>
      <c r="C18" s="251" t="s">
        <v>195</v>
      </c>
      <c r="D18" s="235" t="s">
        <v>191</v>
      </c>
      <c r="E18" s="236">
        <v>125</v>
      </c>
      <c r="F18" s="237"/>
      <c r="G18" s="238">
        <f>ROUND(E18*F18,2)</f>
        <v>0</v>
      </c>
      <c r="H18" s="237"/>
      <c r="I18" s="238">
        <f>ROUND(E18*H18,2)</f>
        <v>0</v>
      </c>
      <c r="J18" s="237"/>
      <c r="K18" s="238">
        <f>ROUND(E18*J18,2)</f>
        <v>0</v>
      </c>
      <c r="L18" s="238">
        <v>21</v>
      </c>
      <c r="M18" s="238">
        <f>G18*(1+L18/100)</f>
        <v>0</v>
      </c>
      <c r="N18" s="238">
        <v>0</v>
      </c>
      <c r="O18" s="238">
        <f>ROUND(E18*N18,2)</f>
        <v>0</v>
      </c>
      <c r="P18" s="238">
        <v>0</v>
      </c>
      <c r="Q18" s="238">
        <f>ROUND(E18*P18,2)</f>
        <v>0</v>
      </c>
      <c r="R18" s="238"/>
      <c r="S18" s="238" t="s">
        <v>178</v>
      </c>
      <c r="T18" s="239" t="s">
        <v>151</v>
      </c>
      <c r="U18" s="224">
        <v>0.27200000000000002</v>
      </c>
      <c r="V18" s="224">
        <f>ROUND(E18*U18,2)</f>
        <v>34</v>
      </c>
      <c r="W18" s="224"/>
      <c r="X18" s="224" t="s">
        <v>159</v>
      </c>
      <c r="Y18" s="213"/>
      <c r="Z18" s="213"/>
      <c r="AA18" s="213"/>
      <c r="AB18" s="213"/>
      <c r="AC18" s="213"/>
      <c r="AD18" s="213"/>
      <c r="AE18" s="213"/>
      <c r="AF18" s="213"/>
      <c r="AG18" s="213" t="s">
        <v>160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20"/>
      <c r="B19" s="221"/>
      <c r="C19" s="252" t="s">
        <v>698</v>
      </c>
      <c r="D19" s="241"/>
      <c r="E19" s="241"/>
      <c r="F19" s="241"/>
      <c r="G19" s="241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13"/>
      <c r="Z19" s="213"/>
      <c r="AA19" s="213"/>
      <c r="AB19" s="213"/>
      <c r="AC19" s="213"/>
      <c r="AD19" s="213"/>
      <c r="AE19" s="213"/>
      <c r="AF19" s="213"/>
      <c r="AG19" s="213" t="s">
        <v>155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20"/>
      <c r="B20" s="221"/>
      <c r="C20" s="265" t="s">
        <v>704</v>
      </c>
      <c r="D20" s="257"/>
      <c r="E20" s="258">
        <v>125</v>
      </c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13"/>
      <c r="Z20" s="213"/>
      <c r="AA20" s="213"/>
      <c r="AB20" s="213"/>
      <c r="AC20" s="213"/>
      <c r="AD20" s="213"/>
      <c r="AE20" s="213"/>
      <c r="AF20" s="213"/>
      <c r="AG20" s="213" t="s">
        <v>183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x14ac:dyDescent="0.2">
      <c r="A21" s="227" t="s">
        <v>145</v>
      </c>
      <c r="B21" s="228" t="s">
        <v>102</v>
      </c>
      <c r="C21" s="250" t="s">
        <v>103</v>
      </c>
      <c r="D21" s="229"/>
      <c r="E21" s="230"/>
      <c r="F21" s="231"/>
      <c r="G21" s="231">
        <f>SUMIF(AG22:AG98,"&lt;&gt;NOR",G22:G98)</f>
        <v>0</v>
      </c>
      <c r="H21" s="231"/>
      <c r="I21" s="231">
        <f>SUM(I22:I98)</f>
        <v>0</v>
      </c>
      <c r="J21" s="231"/>
      <c r="K21" s="231">
        <f>SUM(K22:K98)</f>
        <v>0</v>
      </c>
      <c r="L21" s="231"/>
      <c r="M21" s="231">
        <f>SUM(M22:M98)</f>
        <v>0</v>
      </c>
      <c r="N21" s="231"/>
      <c r="O21" s="231">
        <f>SUM(O22:O98)</f>
        <v>2.2199999999999998</v>
      </c>
      <c r="P21" s="231"/>
      <c r="Q21" s="231">
        <f>SUM(Q22:Q98)</f>
        <v>1.33</v>
      </c>
      <c r="R21" s="231"/>
      <c r="S21" s="231"/>
      <c r="T21" s="232"/>
      <c r="U21" s="226"/>
      <c r="V21" s="226">
        <f>SUM(V22:V98)</f>
        <v>436.30999999999995</v>
      </c>
      <c r="W21" s="226"/>
      <c r="X21" s="226"/>
      <c r="AG21" t="s">
        <v>146</v>
      </c>
    </row>
    <row r="22" spans="1:60" outlineLevel="1" x14ac:dyDescent="0.2">
      <c r="A22" s="233">
        <v>5</v>
      </c>
      <c r="B22" s="234" t="s">
        <v>197</v>
      </c>
      <c r="C22" s="251" t="s">
        <v>198</v>
      </c>
      <c r="D22" s="235" t="s">
        <v>176</v>
      </c>
      <c r="E22" s="236">
        <v>95.1</v>
      </c>
      <c r="F22" s="237"/>
      <c r="G22" s="238">
        <f>ROUND(E22*F22,2)</f>
        <v>0</v>
      </c>
      <c r="H22" s="237"/>
      <c r="I22" s="238">
        <f>ROUND(E22*H22,2)</f>
        <v>0</v>
      </c>
      <c r="J22" s="237"/>
      <c r="K22" s="238">
        <f>ROUND(E22*J22,2)</f>
        <v>0</v>
      </c>
      <c r="L22" s="238">
        <v>21</v>
      </c>
      <c r="M22" s="238">
        <f>G22*(1+L22/100)</f>
        <v>0</v>
      </c>
      <c r="N22" s="238">
        <v>6.9999999999999999E-4</v>
      </c>
      <c r="O22" s="238">
        <f>ROUND(E22*N22,2)</f>
        <v>7.0000000000000007E-2</v>
      </c>
      <c r="P22" s="238">
        <v>1.4E-2</v>
      </c>
      <c r="Q22" s="238">
        <f>ROUND(E22*P22,2)</f>
        <v>1.33</v>
      </c>
      <c r="R22" s="238" t="s">
        <v>186</v>
      </c>
      <c r="S22" s="238" t="s">
        <v>178</v>
      </c>
      <c r="T22" s="239" t="s">
        <v>178</v>
      </c>
      <c r="U22" s="224">
        <v>0.40333000000000002</v>
      </c>
      <c r="V22" s="224">
        <f>ROUND(E22*U22,2)</f>
        <v>38.36</v>
      </c>
      <c r="W22" s="224"/>
      <c r="X22" s="224" t="s">
        <v>159</v>
      </c>
      <c r="Y22" s="213"/>
      <c r="Z22" s="213"/>
      <c r="AA22" s="213"/>
      <c r="AB22" s="213"/>
      <c r="AC22" s="213"/>
      <c r="AD22" s="213"/>
      <c r="AE22" s="213"/>
      <c r="AF22" s="213"/>
      <c r="AG22" s="213" t="s">
        <v>160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20"/>
      <c r="B23" s="221"/>
      <c r="C23" s="263" t="s">
        <v>199</v>
      </c>
      <c r="D23" s="259"/>
      <c r="E23" s="259"/>
      <c r="F23" s="259"/>
      <c r="G23" s="259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13"/>
      <c r="Z23" s="213"/>
      <c r="AA23" s="213"/>
      <c r="AB23" s="213"/>
      <c r="AC23" s="213"/>
      <c r="AD23" s="213"/>
      <c r="AE23" s="213"/>
      <c r="AF23" s="213"/>
      <c r="AG23" s="213" t="s">
        <v>180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20"/>
      <c r="B24" s="221"/>
      <c r="C24" s="264" t="s">
        <v>698</v>
      </c>
      <c r="D24" s="260"/>
      <c r="E24" s="260"/>
      <c r="F24" s="260"/>
      <c r="G24" s="260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13"/>
      <c r="Z24" s="213"/>
      <c r="AA24" s="213"/>
      <c r="AB24" s="213"/>
      <c r="AC24" s="213"/>
      <c r="AD24" s="213"/>
      <c r="AE24" s="213"/>
      <c r="AF24" s="213"/>
      <c r="AG24" s="213" t="s">
        <v>155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20"/>
      <c r="B25" s="221"/>
      <c r="C25" s="265" t="s">
        <v>705</v>
      </c>
      <c r="D25" s="257"/>
      <c r="E25" s="258">
        <v>95.1</v>
      </c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13"/>
      <c r="Z25" s="213"/>
      <c r="AA25" s="213"/>
      <c r="AB25" s="213"/>
      <c r="AC25" s="213"/>
      <c r="AD25" s="213"/>
      <c r="AE25" s="213"/>
      <c r="AF25" s="213"/>
      <c r="AG25" s="213" t="s">
        <v>183</v>
      </c>
      <c r="AH25" s="213">
        <v>5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ht="22.5" outlineLevel="1" x14ac:dyDescent="0.2">
      <c r="A26" s="233">
        <v>6</v>
      </c>
      <c r="B26" s="234" t="s">
        <v>556</v>
      </c>
      <c r="C26" s="251" t="s">
        <v>557</v>
      </c>
      <c r="D26" s="235" t="s">
        <v>176</v>
      </c>
      <c r="E26" s="236">
        <v>317</v>
      </c>
      <c r="F26" s="237"/>
      <c r="G26" s="238">
        <f>ROUND(E26*F26,2)</f>
        <v>0</v>
      </c>
      <c r="H26" s="237"/>
      <c r="I26" s="238">
        <f>ROUND(E26*H26,2)</f>
        <v>0</v>
      </c>
      <c r="J26" s="237"/>
      <c r="K26" s="238">
        <f>ROUND(E26*J26,2)</f>
        <v>0</v>
      </c>
      <c r="L26" s="238">
        <v>21</v>
      </c>
      <c r="M26" s="238">
        <f>G26*(1+L26/100)</f>
        <v>0</v>
      </c>
      <c r="N26" s="238">
        <v>0</v>
      </c>
      <c r="O26" s="238">
        <f>ROUND(E26*N26,2)</f>
        <v>0</v>
      </c>
      <c r="P26" s="238">
        <v>0</v>
      </c>
      <c r="Q26" s="238">
        <f>ROUND(E26*P26,2)</f>
        <v>0</v>
      </c>
      <c r="R26" s="238" t="s">
        <v>186</v>
      </c>
      <c r="S26" s="238" t="s">
        <v>178</v>
      </c>
      <c r="T26" s="239" t="s">
        <v>178</v>
      </c>
      <c r="U26" s="224">
        <v>0.91459999999999997</v>
      </c>
      <c r="V26" s="224">
        <f>ROUND(E26*U26,2)</f>
        <v>289.93</v>
      </c>
      <c r="W26" s="224"/>
      <c r="X26" s="224" t="s">
        <v>159</v>
      </c>
      <c r="Y26" s="213"/>
      <c r="Z26" s="213"/>
      <c r="AA26" s="213"/>
      <c r="AB26" s="213"/>
      <c r="AC26" s="213"/>
      <c r="AD26" s="213"/>
      <c r="AE26" s="213"/>
      <c r="AF26" s="213"/>
      <c r="AG26" s="213" t="s">
        <v>160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20"/>
      <c r="B27" s="221"/>
      <c r="C27" s="252" t="s">
        <v>706</v>
      </c>
      <c r="D27" s="241"/>
      <c r="E27" s="241"/>
      <c r="F27" s="241"/>
      <c r="G27" s="241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13"/>
      <c r="Z27" s="213"/>
      <c r="AA27" s="213"/>
      <c r="AB27" s="213"/>
      <c r="AC27" s="213"/>
      <c r="AD27" s="213"/>
      <c r="AE27" s="213"/>
      <c r="AF27" s="213"/>
      <c r="AG27" s="213" t="s">
        <v>155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40" t="str">
        <f>C27</f>
        <v>viz.v.č. D.1.1-102, včetně ukotvení k podkladu hmoždinkami, svaření všech spojů a překrytí kotev fólií.</v>
      </c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20"/>
      <c r="B28" s="221"/>
      <c r="C28" s="265" t="s">
        <v>187</v>
      </c>
      <c r="D28" s="257"/>
      <c r="E28" s="258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13"/>
      <c r="Z28" s="213"/>
      <c r="AA28" s="213"/>
      <c r="AB28" s="213"/>
      <c r="AC28" s="213"/>
      <c r="AD28" s="213"/>
      <c r="AE28" s="213"/>
      <c r="AF28" s="213"/>
      <c r="AG28" s="213" t="s">
        <v>183</v>
      </c>
      <c r="AH28" s="213">
        <v>0</v>
      </c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20"/>
      <c r="B29" s="221"/>
      <c r="C29" s="265" t="s">
        <v>699</v>
      </c>
      <c r="D29" s="257"/>
      <c r="E29" s="258">
        <v>317</v>
      </c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13"/>
      <c r="Z29" s="213"/>
      <c r="AA29" s="213"/>
      <c r="AB29" s="213"/>
      <c r="AC29" s="213"/>
      <c r="AD29" s="213"/>
      <c r="AE29" s="213"/>
      <c r="AF29" s="213"/>
      <c r="AG29" s="213" t="s">
        <v>183</v>
      </c>
      <c r="AH29" s="213">
        <v>0</v>
      </c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ht="33.75" outlineLevel="1" x14ac:dyDescent="0.2">
      <c r="A30" s="233">
        <v>7</v>
      </c>
      <c r="B30" s="234" t="s">
        <v>204</v>
      </c>
      <c r="C30" s="251" t="s">
        <v>205</v>
      </c>
      <c r="D30" s="235" t="s">
        <v>191</v>
      </c>
      <c r="E30" s="236">
        <v>46</v>
      </c>
      <c r="F30" s="237"/>
      <c r="G30" s="238">
        <f>ROUND(E30*F30,2)</f>
        <v>0</v>
      </c>
      <c r="H30" s="237"/>
      <c r="I30" s="238">
        <f>ROUND(E30*H30,2)</f>
        <v>0</v>
      </c>
      <c r="J30" s="237"/>
      <c r="K30" s="238">
        <f>ROUND(E30*J30,2)</f>
        <v>0</v>
      </c>
      <c r="L30" s="238">
        <v>21</v>
      </c>
      <c r="M30" s="238">
        <f>G30*(1+L30/100)</f>
        <v>0</v>
      </c>
      <c r="N30" s="238">
        <v>1.8400000000000001E-3</v>
      </c>
      <c r="O30" s="238">
        <f>ROUND(E30*N30,2)</f>
        <v>0.08</v>
      </c>
      <c r="P30" s="238">
        <v>0</v>
      </c>
      <c r="Q30" s="238">
        <f>ROUND(E30*P30,2)</f>
        <v>0</v>
      </c>
      <c r="R30" s="238" t="s">
        <v>186</v>
      </c>
      <c r="S30" s="238" t="s">
        <v>178</v>
      </c>
      <c r="T30" s="239" t="s">
        <v>178</v>
      </c>
      <c r="U30" s="224">
        <v>0.252</v>
      </c>
      <c r="V30" s="224">
        <f>ROUND(E30*U30,2)</f>
        <v>11.59</v>
      </c>
      <c r="W30" s="224"/>
      <c r="X30" s="224" t="s">
        <v>159</v>
      </c>
      <c r="Y30" s="213"/>
      <c r="Z30" s="213"/>
      <c r="AA30" s="213"/>
      <c r="AB30" s="213"/>
      <c r="AC30" s="213"/>
      <c r="AD30" s="213"/>
      <c r="AE30" s="213"/>
      <c r="AF30" s="213"/>
      <c r="AG30" s="213" t="s">
        <v>160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20"/>
      <c r="B31" s="221"/>
      <c r="C31" s="266" t="s">
        <v>206</v>
      </c>
      <c r="D31" s="222"/>
      <c r="E31" s="223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13"/>
      <c r="Z31" s="213"/>
      <c r="AA31" s="213"/>
      <c r="AB31" s="213"/>
      <c r="AC31" s="213"/>
      <c r="AD31" s="213"/>
      <c r="AE31" s="213"/>
      <c r="AF31" s="213"/>
      <c r="AG31" s="213" t="s">
        <v>180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20"/>
      <c r="B32" s="221"/>
      <c r="C32" s="267" t="s">
        <v>207</v>
      </c>
      <c r="D32" s="261"/>
      <c r="E32" s="261"/>
      <c r="F32" s="261"/>
      <c r="G32" s="261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13"/>
      <c r="Z32" s="213"/>
      <c r="AA32" s="213"/>
      <c r="AB32" s="213"/>
      <c r="AC32" s="213"/>
      <c r="AD32" s="213"/>
      <c r="AE32" s="213"/>
      <c r="AF32" s="213"/>
      <c r="AG32" s="213" t="s">
        <v>180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20"/>
      <c r="B33" s="221"/>
      <c r="C33" s="264" t="s">
        <v>707</v>
      </c>
      <c r="D33" s="260"/>
      <c r="E33" s="260"/>
      <c r="F33" s="260"/>
      <c r="G33" s="260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13"/>
      <c r="Z33" s="213"/>
      <c r="AA33" s="213"/>
      <c r="AB33" s="213"/>
      <c r="AC33" s="213"/>
      <c r="AD33" s="213"/>
      <c r="AE33" s="213"/>
      <c r="AF33" s="213"/>
      <c r="AG33" s="213" t="s">
        <v>155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40" t="str">
        <f>C33</f>
        <v>viz.v.č. D.1.1-102Úprava délky a připevnění okapnice natloukacími hmoždinkami včetně dodávky okapnice.</v>
      </c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20"/>
      <c r="B34" s="221"/>
      <c r="C34" s="265" t="s">
        <v>708</v>
      </c>
      <c r="D34" s="257"/>
      <c r="E34" s="258">
        <v>46</v>
      </c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13"/>
      <c r="Z34" s="213"/>
      <c r="AA34" s="213"/>
      <c r="AB34" s="213"/>
      <c r="AC34" s="213"/>
      <c r="AD34" s="213"/>
      <c r="AE34" s="213"/>
      <c r="AF34" s="213"/>
      <c r="AG34" s="213" t="s">
        <v>183</v>
      </c>
      <c r="AH34" s="213">
        <v>0</v>
      </c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ht="33.75" outlineLevel="1" x14ac:dyDescent="0.2">
      <c r="A35" s="233">
        <v>8</v>
      </c>
      <c r="B35" s="234" t="s">
        <v>209</v>
      </c>
      <c r="C35" s="251" t="s">
        <v>210</v>
      </c>
      <c r="D35" s="235" t="s">
        <v>191</v>
      </c>
      <c r="E35" s="236">
        <v>96</v>
      </c>
      <c r="F35" s="237"/>
      <c r="G35" s="238">
        <f>ROUND(E35*F35,2)</f>
        <v>0</v>
      </c>
      <c r="H35" s="237"/>
      <c r="I35" s="238">
        <f>ROUND(E35*H35,2)</f>
        <v>0</v>
      </c>
      <c r="J35" s="237"/>
      <c r="K35" s="238">
        <f>ROUND(E35*J35,2)</f>
        <v>0</v>
      </c>
      <c r="L35" s="238">
        <v>21</v>
      </c>
      <c r="M35" s="238">
        <f>G35*(1+L35/100)</f>
        <v>0</v>
      </c>
      <c r="N35" s="238">
        <v>7.6000000000000004E-4</v>
      </c>
      <c r="O35" s="238">
        <f>ROUND(E35*N35,2)</f>
        <v>7.0000000000000007E-2</v>
      </c>
      <c r="P35" s="238">
        <v>0</v>
      </c>
      <c r="Q35" s="238">
        <f>ROUND(E35*P35,2)</f>
        <v>0</v>
      </c>
      <c r="R35" s="238" t="s">
        <v>186</v>
      </c>
      <c r="S35" s="238" t="s">
        <v>178</v>
      </c>
      <c r="T35" s="239" t="s">
        <v>178</v>
      </c>
      <c r="U35" s="224">
        <v>0.189</v>
      </c>
      <c r="V35" s="224">
        <f>ROUND(E35*U35,2)</f>
        <v>18.14</v>
      </c>
      <c r="W35" s="224"/>
      <c r="X35" s="224" t="s">
        <v>159</v>
      </c>
      <c r="Y35" s="213"/>
      <c r="Z35" s="213"/>
      <c r="AA35" s="213"/>
      <c r="AB35" s="213"/>
      <c r="AC35" s="213"/>
      <c r="AD35" s="213"/>
      <c r="AE35" s="213"/>
      <c r="AF35" s="213"/>
      <c r="AG35" s="213" t="s">
        <v>160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20"/>
      <c r="B36" s="221"/>
      <c r="C36" s="266" t="s">
        <v>206</v>
      </c>
      <c r="D36" s="222"/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13"/>
      <c r="Z36" s="213"/>
      <c r="AA36" s="213"/>
      <c r="AB36" s="213"/>
      <c r="AC36" s="213"/>
      <c r="AD36" s="213"/>
      <c r="AE36" s="213"/>
      <c r="AF36" s="213"/>
      <c r="AG36" s="213" t="s">
        <v>180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20"/>
      <c r="B37" s="221"/>
      <c r="C37" s="267" t="s">
        <v>207</v>
      </c>
      <c r="D37" s="261"/>
      <c r="E37" s="261"/>
      <c r="F37" s="261"/>
      <c r="G37" s="261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13"/>
      <c r="Z37" s="213"/>
      <c r="AA37" s="213"/>
      <c r="AB37" s="213"/>
      <c r="AC37" s="213"/>
      <c r="AD37" s="213"/>
      <c r="AE37" s="213"/>
      <c r="AF37" s="213"/>
      <c r="AG37" s="213" t="s">
        <v>180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20"/>
      <c r="B38" s="221"/>
      <c r="C38" s="264" t="s">
        <v>709</v>
      </c>
      <c r="D38" s="260"/>
      <c r="E38" s="260"/>
      <c r="F38" s="260"/>
      <c r="G38" s="260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13"/>
      <c r="Z38" s="213"/>
      <c r="AA38" s="213"/>
      <c r="AB38" s="213"/>
      <c r="AC38" s="213"/>
      <c r="AD38" s="213"/>
      <c r="AE38" s="213"/>
      <c r="AF38" s="213"/>
      <c r="AG38" s="213" t="s">
        <v>155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40" t="str">
        <f>C38</f>
        <v>viz.v.č. D.1.1-102Úprava délky a připevnění rohové lišty natloukacími hmoždinkami včetně dodávky lišty.</v>
      </c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20"/>
      <c r="B39" s="221"/>
      <c r="C39" s="265" t="s">
        <v>710</v>
      </c>
      <c r="D39" s="257"/>
      <c r="E39" s="258">
        <v>96</v>
      </c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13"/>
      <c r="Z39" s="213"/>
      <c r="AA39" s="213"/>
      <c r="AB39" s="213"/>
      <c r="AC39" s="213"/>
      <c r="AD39" s="213"/>
      <c r="AE39" s="213"/>
      <c r="AF39" s="213"/>
      <c r="AG39" s="213" t="s">
        <v>183</v>
      </c>
      <c r="AH39" s="213">
        <v>0</v>
      </c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ht="33.75" outlineLevel="1" x14ac:dyDescent="0.2">
      <c r="A40" s="233">
        <v>9</v>
      </c>
      <c r="B40" s="234" t="s">
        <v>213</v>
      </c>
      <c r="C40" s="251" t="s">
        <v>214</v>
      </c>
      <c r="D40" s="235" t="s">
        <v>191</v>
      </c>
      <c r="E40" s="236">
        <v>160</v>
      </c>
      <c r="F40" s="237"/>
      <c r="G40" s="238">
        <f>ROUND(E40*F40,2)</f>
        <v>0</v>
      </c>
      <c r="H40" s="237"/>
      <c r="I40" s="238">
        <f>ROUND(E40*H40,2)</f>
        <v>0</v>
      </c>
      <c r="J40" s="237"/>
      <c r="K40" s="238">
        <f>ROUND(E40*J40,2)</f>
        <v>0</v>
      </c>
      <c r="L40" s="238">
        <v>21</v>
      </c>
      <c r="M40" s="238">
        <f>G40*(1+L40/100)</f>
        <v>0</v>
      </c>
      <c r="N40" s="238">
        <v>7.6000000000000004E-4</v>
      </c>
      <c r="O40" s="238">
        <f>ROUND(E40*N40,2)</f>
        <v>0.12</v>
      </c>
      <c r="P40" s="238">
        <v>0</v>
      </c>
      <c r="Q40" s="238">
        <f>ROUND(E40*P40,2)</f>
        <v>0</v>
      </c>
      <c r="R40" s="238" t="s">
        <v>186</v>
      </c>
      <c r="S40" s="238" t="s">
        <v>178</v>
      </c>
      <c r="T40" s="239" t="s">
        <v>178</v>
      </c>
      <c r="U40" s="224">
        <v>0.189</v>
      </c>
      <c r="V40" s="224">
        <f>ROUND(E40*U40,2)</f>
        <v>30.24</v>
      </c>
      <c r="W40" s="224"/>
      <c r="X40" s="224" t="s">
        <v>159</v>
      </c>
      <c r="Y40" s="213"/>
      <c r="Z40" s="213"/>
      <c r="AA40" s="213"/>
      <c r="AB40" s="213"/>
      <c r="AC40" s="213"/>
      <c r="AD40" s="213"/>
      <c r="AE40" s="213"/>
      <c r="AF40" s="213"/>
      <c r="AG40" s="213" t="s">
        <v>160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20"/>
      <c r="B41" s="221"/>
      <c r="C41" s="266" t="s">
        <v>206</v>
      </c>
      <c r="D41" s="222"/>
      <c r="E41" s="223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13"/>
      <c r="Z41" s="213"/>
      <c r="AA41" s="213"/>
      <c r="AB41" s="213"/>
      <c r="AC41" s="213"/>
      <c r="AD41" s="213"/>
      <c r="AE41" s="213"/>
      <c r="AF41" s="213"/>
      <c r="AG41" s="213" t="s">
        <v>180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20"/>
      <c r="B42" s="221"/>
      <c r="C42" s="267" t="s">
        <v>207</v>
      </c>
      <c r="D42" s="261"/>
      <c r="E42" s="261"/>
      <c r="F42" s="261"/>
      <c r="G42" s="261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13"/>
      <c r="Z42" s="213"/>
      <c r="AA42" s="213"/>
      <c r="AB42" s="213"/>
      <c r="AC42" s="213"/>
      <c r="AD42" s="213"/>
      <c r="AE42" s="213"/>
      <c r="AF42" s="213"/>
      <c r="AG42" s="213" t="s">
        <v>180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20"/>
      <c r="B43" s="221"/>
      <c r="C43" s="264" t="s">
        <v>709</v>
      </c>
      <c r="D43" s="260"/>
      <c r="E43" s="260"/>
      <c r="F43" s="260"/>
      <c r="G43" s="260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13"/>
      <c r="Z43" s="213"/>
      <c r="AA43" s="213"/>
      <c r="AB43" s="213"/>
      <c r="AC43" s="213"/>
      <c r="AD43" s="213"/>
      <c r="AE43" s="213"/>
      <c r="AF43" s="213"/>
      <c r="AG43" s="213" t="s">
        <v>155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40" t="str">
        <f>C43</f>
        <v>viz.v.č. D.1.1-102Úprava délky a připevnění rohové lišty natloukacími hmoždinkami včetně dodávky lišty.</v>
      </c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20"/>
      <c r="B44" s="221"/>
      <c r="C44" s="265" t="s">
        <v>711</v>
      </c>
      <c r="D44" s="257"/>
      <c r="E44" s="258">
        <v>160</v>
      </c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13"/>
      <c r="Z44" s="213"/>
      <c r="AA44" s="213"/>
      <c r="AB44" s="213"/>
      <c r="AC44" s="213"/>
      <c r="AD44" s="213"/>
      <c r="AE44" s="213"/>
      <c r="AF44" s="213"/>
      <c r="AG44" s="213" t="s">
        <v>183</v>
      </c>
      <c r="AH44" s="213">
        <v>0</v>
      </c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ht="22.5" outlineLevel="1" x14ac:dyDescent="0.2">
      <c r="A45" s="233">
        <v>10</v>
      </c>
      <c r="B45" s="234" t="s">
        <v>215</v>
      </c>
      <c r="C45" s="251" t="s">
        <v>216</v>
      </c>
      <c r="D45" s="235" t="s">
        <v>191</v>
      </c>
      <c r="E45" s="236">
        <v>42</v>
      </c>
      <c r="F45" s="237"/>
      <c r="G45" s="238">
        <f>ROUND(E45*F45,2)</f>
        <v>0</v>
      </c>
      <c r="H45" s="237"/>
      <c r="I45" s="238">
        <f>ROUND(E45*H45,2)</f>
        <v>0</v>
      </c>
      <c r="J45" s="237"/>
      <c r="K45" s="238">
        <f>ROUND(E45*J45,2)</f>
        <v>0</v>
      </c>
      <c r="L45" s="238">
        <v>21</v>
      </c>
      <c r="M45" s="238">
        <f>G45*(1+L45/100)</f>
        <v>0</v>
      </c>
      <c r="N45" s="238">
        <v>4.2999999999999999E-4</v>
      </c>
      <c r="O45" s="238">
        <f>ROUND(E45*N45,2)</f>
        <v>0.02</v>
      </c>
      <c r="P45" s="238">
        <v>0</v>
      </c>
      <c r="Q45" s="238">
        <f>ROUND(E45*P45,2)</f>
        <v>0</v>
      </c>
      <c r="R45" s="238" t="s">
        <v>186</v>
      </c>
      <c r="S45" s="238" t="s">
        <v>178</v>
      </c>
      <c r="T45" s="239" t="s">
        <v>178</v>
      </c>
      <c r="U45" s="224">
        <v>0.189</v>
      </c>
      <c r="V45" s="224">
        <f>ROUND(E45*U45,2)</f>
        <v>7.94</v>
      </c>
      <c r="W45" s="224"/>
      <c r="X45" s="224" t="s">
        <v>159</v>
      </c>
      <c r="Y45" s="213"/>
      <c r="Z45" s="213"/>
      <c r="AA45" s="213"/>
      <c r="AB45" s="213"/>
      <c r="AC45" s="213"/>
      <c r="AD45" s="213"/>
      <c r="AE45" s="213"/>
      <c r="AF45" s="213"/>
      <c r="AG45" s="213" t="s">
        <v>160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20"/>
      <c r="B46" s="221"/>
      <c r="C46" s="266" t="s">
        <v>206</v>
      </c>
      <c r="D46" s="222"/>
      <c r="E46" s="223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13"/>
      <c r="Z46" s="213"/>
      <c r="AA46" s="213"/>
      <c r="AB46" s="213"/>
      <c r="AC46" s="213"/>
      <c r="AD46" s="213"/>
      <c r="AE46" s="213"/>
      <c r="AF46" s="213"/>
      <c r="AG46" s="213" t="s">
        <v>180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20"/>
      <c r="B47" s="221"/>
      <c r="C47" s="267" t="s">
        <v>207</v>
      </c>
      <c r="D47" s="261"/>
      <c r="E47" s="261"/>
      <c r="F47" s="261"/>
      <c r="G47" s="261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13"/>
      <c r="Z47" s="213"/>
      <c r="AA47" s="213"/>
      <c r="AB47" s="213"/>
      <c r="AC47" s="213"/>
      <c r="AD47" s="213"/>
      <c r="AE47" s="213"/>
      <c r="AF47" s="213"/>
      <c r="AG47" s="213" t="s">
        <v>180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20"/>
      <c r="B48" s="221"/>
      <c r="C48" s="264" t="s">
        <v>712</v>
      </c>
      <c r="D48" s="260"/>
      <c r="E48" s="260"/>
      <c r="F48" s="260"/>
      <c r="G48" s="260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13"/>
      <c r="Z48" s="213"/>
      <c r="AA48" s="213"/>
      <c r="AB48" s="213"/>
      <c r="AC48" s="213"/>
      <c r="AD48" s="213"/>
      <c r="AE48" s="213"/>
      <c r="AF48" s="213"/>
      <c r="AG48" s="213" t="s">
        <v>155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20"/>
      <c r="B49" s="221"/>
      <c r="C49" s="265" t="s">
        <v>713</v>
      </c>
      <c r="D49" s="257"/>
      <c r="E49" s="258">
        <v>42</v>
      </c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13"/>
      <c r="Z49" s="213"/>
      <c r="AA49" s="213"/>
      <c r="AB49" s="213"/>
      <c r="AC49" s="213"/>
      <c r="AD49" s="213"/>
      <c r="AE49" s="213"/>
      <c r="AF49" s="213"/>
      <c r="AG49" s="213" t="s">
        <v>183</v>
      </c>
      <c r="AH49" s="213">
        <v>0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ht="33.75" outlineLevel="1" x14ac:dyDescent="0.2">
      <c r="A50" s="233">
        <v>11</v>
      </c>
      <c r="B50" s="234" t="s">
        <v>219</v>
      </c>
      <c r="C50" s="251" t="s">
        <v>220</v>
      </c>
      <c r="D50" s="235" t="s">
        <v>221</v>
      </c>
      <c r="E50" s="236">
        <v>4</v>
      </c>
      <c r="F50" s="237"/>
      <c r="G50" s="238">
        <f>ROUND(E50*F50,2)</f>
        <v>0</v>
      </c>
      <c r="H50" s="237"/>
      <c r="I50" s="238">
        <f>ROUND(E50*H50,2)</f>
        <v>0</v>
      </c>
      <c r="J50" s="237"/>
      <c r="K50" s="238">
        <f>ROUND(E50*J50,2)</f>
        <v>0</v>
      </c>
      <c r="L50" s="238">
        <v>21</v>
      </c>
      <c r="M50" s="238">
        <f>G50*(1+L50/100)</f>
        <v>0</v>
      </c>
      <c r="N50" s="238">
        <v>1E-3</v>
      </c>
      <c r="O50" s="238">
        <f>ROUND(E50*N50,2)</f>
        <v>0</v>
      </c>
      <c r="P50" s="238">
        <v>0</v>
      </c>
      <c r="Q50" s="238">
        <f>ROUND(E50*P50,2)</f>
        <v>0</v>
      </c>
      <c r="R50" s="238" t="s">
        <v>186</v>
      </c>
      <c r="S50" s="238" t="s">
        <v>178</v>
      </c>
      <c r="T50" s="239" t="s">
        <v>178</v>
      </c>
      <c r="U50" s="224">
        <v>0.6</v>
      </c>
      <c r="V50" s="224">
        <f>ROUND(E50*U50,2)</f>
        <v>2.4</v>
      </c>
      <c r="W50" s="224"/>
      <c r="X50" s="224" t="s">
        <v>159</v>
      </c>
      <c r="Y50" s="213"/>
      <c r="Z50" s="213"/>
      <c r="AA50" s="213"/>
      <c r="AB50" s="213"/>
      <c r="AC50" s="213"/>
      <c r="AD50" s="213"/>
      <c r="AE50" s="213"/>
      <c r="AF50" s="213"/>
      <c r="AG50" s="213" t="s">
        <v>160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20"/>
      <c r="B51" s="221"/>
      <c r="C51" s="266" t="s">
        <v>206</v>
      </c>
      <c r="D51" s="222"/>
      <c r="E51" s="223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13"/>
      <c r="Z51" s="213"/>
      <c r="AA51" s="213"/>
      <c r="AB51" s="213"/>
      <c r="AC51" s="213"/>
      <c r="AD51" s="213"/>
      <c r="AE51" s="213"/>
      <c r="AF51" s="213"/>
      <c r="AG51" s="213" t="s">
        <v>180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20"/>
      <c r="B52" s="221"/>
      <c r="C52" s="267" t="s">
        <v>207</v>
      </c>
      <c r="D52" s="261"/>
      <c r="E52" s="261"/>
      <c r="F52" s="261"/>
      <c r="G52" s="261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13"/>
      <c r="Z52" s="213"/>
      <c r="AA52" s="213"/>
      <c r="AB52" s="213"/>
      <c r="AC52" s="213"/>
      <c r="AD52" s="213"/>
      <c r="AE52" s="213"/>
      <c r="AF52" s="213"/>
      <c r="AG52" s="213" t="s">
        <v>180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20"/>
      <c r="B53" s="221"/>
      <c r="C53" s="264" t="s">
        <v>714</v>
      </c>
      <c r="D53" s="260"/>
      <c r="E53" s="260"/>
      <c r="F53" s="260"/>
      <c r="G53" s="260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13"/>
      <c r="Z53" s="213"/>
      <c r="AA53" s="213"/>
      <c r="AB53" s="213"/>
      <c r="AC53" s="213"/>
      <c r="AD53" s="213"/>
      <c r="AE53" s="213"/>
      <c r="AF53" s="213"/>
      <c r="AG53" s="213" t="s">
        <v>155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20"/>
      <c r="B54" s="221"/>
      <c r="C54" s="265" t="s">
        <v>715</v>
      </c>
      <c r="D54" s="257"/>
      <c r="E54" s="258">
        <v>4</v>
      </c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13"/>
      <c r="Z54" s="213"/>
      <c r="AA54" s="213"/>
      <c r="AB54" s="213"/>
      <c r="AC54" s="213"/>
      <c r="AD54" s="213"/>
      <c r="AE54" s="213"/>
      <c r="AF54" s="213"/>
      <c r="AG54" s="213" t="s">
        <v>183</v>
      </c>
      <c r="AH54" s="213">
        <v>0</v>
      </c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33">
        <v>12</v>
      </c>
      <c r="B55" s="234" t="s">
        <v>224</v>
      </c>
      <c r="C55" s="251" t="s">
        <v>225</v>
      </c>
      <c r="D55" s="235" t="s">
        <v>176</v>
      </c>
      <c r="E55" s="236">
        <v>119.41249999999999</v>
      </c>
      <c r="F55" s="237"/>
      <c r="G55" s="238">
        <f>ROUND(E55*F55,2)</f>
        <v>0</v>
      </c>
      <c r="H55" s="237"/>
      <c r="I55" s="238">
        <f>ROUND(E55*H55,2)</f>
        <v>0</v>
      </c>
      <c r="J55" s="237"/>
      <c r="K55" s="238">
        <f>ROUND(E55*J55,2)</f>
        <v>0</v>
      </c>
      <c r="L55" s="238">
        <v>21</v>
      </c>
      <c r="M55" s="238">
        <f>G55*(1+L55/100)</f>
        <v>0</v>
      </c>
      <c r="N55" s="238">
        <v>3.0000000000000001E-5</v>
      </c>
      <c r="O55" s="238">
        <f>ROUND(E55*N55,2)</f>
        <v>0</v>
      </c>
      <c r="P55" s="238">
        <v>0</v>
      </c>
      <c r="Q55" s="238">
        <f>ROUND(E55*P55,2)</f>
        <v>0</v>
      </c>
      <c r="R55" s="238" t="s">
        <v>186</v>
      </c>
      <c r="S55" s="238" t="s">
        <v>178</v>
      </c>
      <c r="T55" s="239" t="s">
        <v>178</v>
      </c>
      <c r="U55" s="224">
        <v>0.11765</v>
      </c>
      <c r="V55" s="224">
        <f>ROUND(E55*U55,2)</f>
        <v>14.05</v>
      </c>
      <c r="W55" s="224"/>
      <c r="X55" s="224" t="s">
        <v>159</v>
      </c>
      <c r="Y55" s="213"/>
      <c r="Z55" s="213"/>
      <c r="AA55" s="213"/>
      <c r="AB55" s="213"/>
      <c r="AC55" s="213"/>
      <c r="AD55" s="213"/>
      <c r="AE55" s="213"/>
      <c r="AF55" s="213"/>
      <c r="AG55" s="213" t="s">
        <v>160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20"/>
      <c r="B56" s="221"/>
      <c r="C56" s="265" t="s">
        <v>716</v>
      </c>
      <c r="D56" s="257"/>
      <c r="E56" s="258">
        <v>119.41249999999999</v>
      </c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13"/>
      <c r="Z56" s="213"/>
      <c r="AA56" s="213"/>
      <c r="AB56" s="213"/>
      <c r="AC56" s="213"/>
      <c r="AD56" s="213"/>
      <c r="AE56" s="213"/>
      <c r="AF56" s="213"/>
      <c r="AG56" s="213" t="s">
        <v>183</v>
      </c>
      <c r="AH56" s="213">
        <v>5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ht="22.5" outlineLevel="1" x14ac:dyDescent="0.2">
      <c r="A57" s="233">
        <v>13</v>
      </c>
      <c r="B57" s="234" t="s">
        <v>227</v>
      </c>
      <c r="C57" s="251" t="s">
        <v>228</v>
      </c>
      <c r="D57" s="235" t="s">
        <v>176</v>
      </c>
      <c r="E57" s="236">
        <v>119.41249999999999</v>
      </c>
      <c r="F57" s="237"/>
      <c r="G57" s="238">
        <f>ROUND(E57*F57,2)</f>
        <v>0</v>
      </c>
      <c r="H57" s="237"/>
      <c r="I57" s="238">
        <f>ROUND(E57*H57,2)</f>
        <v>0</v>
      </c>
      <c r="J57" s="237"/>
      <c r="K57" s="238">
        <f>ROUND(E57*J57,2)</f>
        <v>0</v>
      </c>
      <c r="L57" s="238">
        <v>21</v>
      </c>
      <c r="M57" s="238">
        <f>G57*(1+L57/100)</f>
        <v>0</v>
      </c>
      <c r="N57" s="238">
        <v>5.5000000000000003E-4</v>
      </c>
      <c r="O57" s="238">
        <f>ROUND(E57*N57,2)</f>
        <v>7.0000000000000007E-2</v>
      </c>
      <c r="P57" s="238">
        <v>0</v>
      </c>
      <c r="Q57" s="238">
        <f>ROUND(E57*P57,2)</f>
        <v>0</v>
      </c>
      <c r="R57" s="238" t="s">
        <v>186</v>
      </c>
      <c r="S57" s="238" t="s">
        <v>178</v>
      </c>
      <c r="T57" s="239" t="s">
        <v>178</v>
      </c>
      <c r="U57" s="224">
        <v>0.17799999999999999</v>
      </c>
      <c r="V57" s="224">
        <f>ROUND(E57*U57,2)</f>
        <v>21.26</v>
      </c>
      <c r="W57" s="224"/>
      <c r="X57" s="224" t="s">
        <v>159</v>
      </c>
      <c r="Y57" s="213"/>
      <c r="Z57" s="213"/>
      <c r="AA57" s="213"/>
      <c r="AB57" s="213"/>
      <c r="AC57" s="213"/>
      <c r="AD57" s="213"/>
      <c r="AE57" s="213"/>
      <c r="AF57" s="213"/>
      <c r="AG57" s="213" t="s">
        <v>160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20"/>
      <c r="B58" s="221"/>
      <c r="C58" s="263" t="s">
        <v>229</v>
      </c>
      <c r="D58" s="259"/>
      <c r="E58" s="259"/>
      <c r="F58" s="259"/>
      <c r="G58" s="259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13"/>
      <c r="Z58" s="213"/>
      <c r="AA58" s="213"/>
      <c r="AB58" s="213"/>
      <c r="AC58" s="213"/>
      <c r="AD58" s="213"/>
      <c r="AE58" s="213"/>
      <c r="AF58" s="213"/>
      <c r="AG58" s="213" t="s">
        <v>180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1" x14ac:dyDescent="0.2">
      <c r="A59" s="220"/>
      <c r="B59" s="221"/>
      <c r="C59" s="264" t="s">
        <v>698</v>
      </c>
      <c r="D59" s="260"/>
      <c r="E59" s="260"/>
      <c r="F59" s="260"/>
      <c r="G59" s="260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13"/>
      <c r="Z59" s="213"/>
      <c r="AA59" s="213"/>
      <c r="AB59" s="213"/>
      <c r="AC59" s="213"/>
      <c r="AD59" s="213"/>
      <c r="AE59" s="213"/>
      <c r="AF59" s="213"/>
      <c r="AG59" s="213" t="s">
        <v>155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20"/>
      <c r="B60" s="221"/>
      <c r="C60" s="265" t="s">
        <v>717</v>
      </c>
      <c r="D60" s="257"/>
      <c r="E60" s="258">
        <v>39.35</v>
      </c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13"/>
      <c r="Z60" s="213"/>
      <c r="AA60" s="213"/>
      <c r="AB60" s="213"/>
      <c r="AC60" s="213"/>
      <c r="AD60" s="213"/>
      <c r="AE60" s="213"/>
      <c r="AF60" s="213"/>
      <c r="AG60" s="213" t="s">
        <v>183</v>
      </c>
      <c r="AH60" s="213">
        <v>0</v>
      </c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20"/>
      <c r="B61" s="221"/>
      <c r="C61" s="265" t="s">
        <v>718</v>
      </c>
      <c r="D61" s="257"/>
      <c r="E61" s="258">
        <v>80.0625</v>
      </c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13"/>
      <c r="Z61" s="213"/>
      <c r="AA61" s="213"/>
      <c r="AB61" s="213"/>
      <c r="AC61" s="213"/>
      <c r="AD61" s="213"/>
      <c r="AE61" s="213"/>
      <c r="AF61" s="213"/>
      <c r="AG61" s="213" t="s">
        <v>183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ht="22.5" outlineLevel="1" x14ac:dyDescent="0.2">
      <c r="A62" s="233">
        <v>14</v>
      </c>
      <c r="B62" s="234" t="s">
        <v>232</v>
      </c>
      <c r="C62" s="251" t="s">
        <v>233</v>
      </c>
      <c r="D62" s="235" t="s">
        <v>234</v>
      </c>
      <c r="E62" s="236">
        <v>60</v>
      </c>
      <c r="F62" s="237"/>
      <c r="G62" s="238">
        <f>ROUND(E62*F62,2)</f>
        <v>0</v>
      </c>
      <c r="H62" s="237"/>
      <c r="I62" s="238">
        <f>ROUND(E62*H62,2)</f>
        <v>0</v>
      </c>
      <c r="J62" s="237"/>
      <c r="K62" s="238">
        <f>ROUND(E62*J62,2)</f>
        <v>0</v>
      </c>
      <c r="L62" s="238">
        <v>21</v>
      </c>
      <c r="M62" s="238">
        <f>G62*(1+L62/100)</f>
        <v>0</v>
      </c>
      <c r="N62" s="238">
        <v>0</v>
      </c>
      <c r="O62" s="238">
        <f>ROUND(E62*N62,2)</f>
        <v>0</v>
      </c>
      <c r="P62" s="238">
        <v>0</v>
      </c>
      <c r="Q62" s="238">
        <f>ROUND(E62*P62,2)</f>
        <v>0</v>
      </c>
      <c r="R62" s="238"/>
      <c r="S62" s="238" t="s">
        <v>150</v>
      </c>
      <c r="T62" s="239" t="s">
        <v>151</v>
      </c>
      <c r="U62" s="224">
        <v>0</v>
      </c>
      <c r="V62" s="224">
        <f>ROUND(E62*U62,2)</f>
        <v>0</v>
      </c>
      <c r="W62" s="224"/>
      <c r="X62" s="224" t="s">
        <v>159</v>
      </c>
      <c r="Y62" s="213"/>
      <c r="Z62" s="213"/>
      <c r="AA62" s="213"/>
      <c r="AB62" s="213"/>
      <c r="AC62" s="213"/>
      <c r="AD62" s="213"/>
      <c r="AE62" s="213"/>
      <c r="AF62" s="213"/>
      <c r="AG62" s="213" t="s">
        <v>160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20"/>
      <c r="B63" s="221"/>
      <c r="C63" s="252" t="s">
        <v>698</v>
      </c>
      <c r="D63" s="241"/>
      <c r="E63" s="241"/>
      <c r="F63" s="241"/>
      <c r="G63" s="241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13"/>
      <c r="Z63" s="213"/>
      <c r="AA63" s="213"/>
      <c r="AB63" s="213"/>
      <c r="AC63" s="213"/>
      <c r="AD63" s="213"/>
      <c r="AE63" s="213"/>
      <c r="AF63" s="213"/>
      <c r="AG63" s="213" t="s">
        <v>155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20"/>
      <c r="B64" s="221"/>
      <c r="C64" s="265" t="s">
        <v>719</v>
      </c>
      <c r="D64" s="257"/>
      <c r="E64" s="258">
        <v>60</v>
      </c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13"/>
      <c r="Z64" s="213"/>
      <c r="AA64" s="213"/>
      <c r="AB64" s="213"/>
      <c r="AC64" s="213"/>
      <c r="AD64" s="213"/>
      <c r="AE64" s="213"/>
      <c r="AF64" s="213"/>
      <c r="AG64" s="213" t="s">
        <v>183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ht="22.5" outlineLevel="1" x14ac:dyDescent="0.2">
      <c r="A65" s="233">
        <v>15</v>
      </c>
      <c r="B65" s="234" t="s">
        <v>365</v>
      </c>
      <c r="C65" s="251" t="s">
        <v>366</v>
      </c>
      <c r="D65" s="235" t="s">
        <v>191</v>
      </c>
      <c r="E65" s="236">
        <v>40</v>
      </c>
      <c r="F65" s="237"/>
      <c r="G65" s="238">
        <f>ROUND(E65*F65,2)</f>
        <v>0</v>
      </c>
      <c r="H65" s="237"/>
      <c r="I65" s="238">
        <f>ROUND(E65*H65,2)</f>
        <v>0</v>
      </c>
      <c r="J65" s="237"/>
      <c r="K65" s="238">
        <f>ROUND(E65*J65,2)</f>
        <v>0</v>
      </c>
      <c r="L65" s="238">
        <v>21</v>
      </c>
      <c r="M65" s="238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38"/>
      <c r="S65" s="238" t="s">
        <v>150</v>
      </c>
      <c r="T65" s="239" t="s">
        <v>151</v>
      </c>
      <c r="U65" s="224">
        <v>0</v>
      </c>
      <c r="V65" s="224">
        <f>ROUND(E65*U65,2)</f>
        <v>0</v>
      </c>
      <c r="W65" s="224"/>
      <c r="X65" s="224" t="s">
        <v>159</v>
      </c>
      <c r="Y65" s="213"/>
      <c r="Z65" s="213"/>
      <c r="AA65" s="213"/>
      <c r="AB65" s="213"/>
      <c r="AC65" s="213"/>
      <c r="AD65" s="213"/>
      <c r="AE65" s="213"/>
      <c r="AF65" s="213"/>
      <c r="AG65" s="213" t="s">
        <v>160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20"/>
      <c r="B66" s="221"/>
      <c r="C66" s="252" t="s">
        <v>698</v>
      </c>
      <c r="D66" s="241"/>
      <c r="E66" s="241"/>
      <c r="F66" s="241"/>
      <c r="G66" s="241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13"/>
      <c r="Z66" s="213"/>
      <c r="AA66" s="213"/>
      <c r="AB66" s="213"/>
      <c r="AC66" s="213"/>
      <c r="AD66" s="213"/>
      <c r="AE66" s="213"/>
      <c r="AF66" s="213"/>
      <c r="AG66" s="213" t="s">
        <v>155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20"/>
      <c r="B67" s="221"/>
      <c r="C67" s="265" t="s">
        <v>720</v>
      </c>
      <c r="D67" s="257"/>
      <c r="E67" s="258">
        <v>40</v>
      </c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13"/>
      <c r="Z67" s="213"/>
      <c r="AA67" s="213"/>
      <c r="AB67" s="213"/>
      <c r="AC67" s="213"/>
      <c r="AD67" s="213"/>
      <c r="AE67" s="213"/>
      <c r="AF67" s="213"/>
      <c r="AG67" s="213" t="s">
        <v>183</v>
      </c>
      <c r="AH67" s="213">
        <v>0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33">
        <v>16</v>
      </c>
      <c r="B68" s="234" t="s">
        <v>367</v>
      </c>
      <c r="C68" s="251" t="s">
        <v>368</v>
      </c>
      <c r="D68" s="235" t="s">
        <v>234</v>
      </c>
      <c r="E68" s="236">
        <v>2</v>
      </c>
      <c r="F68" s="237"/>
      <c r="G68" s="238">
        <f>ROUND(E68*F68,2)</f>
        <v>0</v>
      </c>
      <c r="H68" s="237"/>
      <c r="I68" s="238">
        <f>ROUND(E68*H68,2)</f>
        <v>0</v>
      </c>
      <c r="J68" s="237"/>
      <c r="K68" s="238">
        <f>ROUND(E68*J68,2)</f>
        <v>0</v>
      </c>
      <c r="L68" s="238">
        <v>21</v>
      </c>
      <c r="M68" s="238">
        <f>G68*(1+L68/100)</f>
        <v>0</v>
      </c>
      <c r="N68" s="238">
        <v>0</v>
      </c>
      <c r="O68" s="238">
        <f>ROUND(E68*N68,2)</f>
        <v>0</v>
      </c>
      <c r="P68" s="238">
        <v>0</v>
      </c>
      <c r="Q68" s="238">
        <f>ROUND(E68*P68,2)</f>
        <v>0</v>
      </c>
      <c r="R68" s="238"/>
      <c r="S68" s="238" t="s">
        <v>150</v>
      </c>
      <c r="T68" s="239" t="s">
        <v>151</v>
      </c>
      <c r="U68" s="224">
        <v>0</v>
      </c>
      <c r="V68" s="224">
        <f>ROUND(E68*U68,2)</f>
        <v>0</v>
      </c>
      <c r="W68" s="224"/>
      <c r="X68" s="224" t="s">
        <v>159</v>
      </c>
      <c r="Y68" s="213"/>
      <c r="Z68" s="213"/>
      <c r="AA68" s="213"/>
      <c r="AB68" s="213"/>
      <c r="AC68" s="213"/>
      <c r="AD68" s="213"/>
      <c r="AE68" s="213"/>
      <c r="AF68" s="213"/>
      <c r="AG68" s="213" t="s">
        <v>160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20"/>
      <c r="B69" s="221"/>
      <c r="C69" s="252" t="s">
        <v>698</v>
      </c>
      <c r="D69" s="241"/>
      <c r="E69" s="241"/>
      <c r="F69" s="241"/>
      <c r="G69" s="241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13"/>
      <c r="Z69" s="213"/>
      <c r="AA69" s="213"/>
      <c r="AB69" s="213"/>
      <c r="AC69" s="213"/>
      <c r="AD69" s="213"/>
      <c r="AE69" s="213"/>
      <c r="AF69" s="213"/>
      <c r="AG69" s="213" t="s">
        <v>155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20"/>
      <c r="B70" s="221"/>
      <c r="C70" s="265" t="s">
        <v>721</v>
      </c>
      <c r="D70" s="257"/>
      <c r="E70" s="258">
        <v>2</v>
      </c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13"/>
      <c r="Z70" s="213"/>
      <c r="AA70" s="213"/>
      <c r="AB70" s="213"/>
      <c r="AC70" s="213"/>
      <c r="AD70" s="213"/>
      <c r="AE70" s="213"/>
      <c r="AF70" s="213"/>
      <c r="AG70" s="213" t="s">
        <v>183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33">
        <v>17</v>
      </c>
      <c r="B71" s="234" t="s">
        <v>370</v>
      </c>
      <c r="C71" s="251" t="s">
        <v>371</v>
      </c>
      <c r="D71" s="235" t="s">
        <v>234</v>
      </c>
      <c r="E71" s="236">
        <v>2</v>
      </c>
      <c r="F71" s="237"/>
      <c r="G71" s="238">
        <f>ROUND(E71*F71,2)</f>
        <v>0</v>
      </c>
      <c r="H71" s="237"/>
      <c r="I71" s="238">
        <f>ROUND(E71*H71,2)</f>
        <v>0</v>
      </c>
      <c r="J71" s="237"/>
      <c r="K71" s="238">
        <f>ROUND(E71*J71,2)</f>
        <v>0</v>
      </c>
      <c r="L71" s="238">
        <v>21</v>
      </c>
      <c r="M71" s="238">
        <f>G71*(1+L71/100)</f>
        <v>0</v>
      </c>
      <c r="N71" s="238">
        <v>0</v>
      </c>
      <c r="O71" s="238">
        <f>ROUND(E71*N71,2)</f>
        <v>0</v>
      </c>
      <c r="P71" s="238">
        <v>0</v>
      </c>
      <c r="Q71" s="238">
        <f>ROUND(E71*P71,2)</f>
        <v>0</v>
      </c>
      <c r="R71" s="238"/>
      <c r="S71" s="238" t="s">
        <v>150</v>
      </c>
      <c r="T71" s="239" t="s">
        <v>151</v>
      </c>
      <c r="U71" s="224">
        <v>0</v>
      </c>
      <c r="V71" s="224">
        <f>ROUND(E71*U71,2)</f>
        <v>0</v>
      </c>
      <c r="W71" s="224"/>
      <c r="X71" s="224" t="s">
        <v>159</v>
      </c>
      <c r="Y71" s="213"/>
      <c r="Z71" s="213"/>
      <c r="AA71" s="213"/>
      <c r="AB71" s="213"/>
      <c r="AC71" s="213"/>
      <c r="AD71" s="213"/>
      <c r="AE71" s="213"/>
      <c r="AF71" s="213"/>
      <c r="AG71" s="213" t="s">
        <v>160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20"/>
      <c r="B72" s="221"/>
      <c r="C72" s="252" t="s">
        <v>698</v>
      </c>
      <c r="D72" s="241"/>
      <c r="E72" s="241"/>
      <c r="F72" s="241"/>
      <c r="G72" s="241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13"/>
      <c r="Z72" s="213"/>
      <c r="AA72" s="213"/>
      <c r="AB72" s="213"/>
      <c r="AC72" s="213"/>
      <c r="AD72" s="213"/>
      <c r="AE72" s="213"/>
      <c r="AF72" s="213"/>
      <c r="AG72" s="213" t="s">
        <v>155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20"/>
      <c r="B73" s="221"/>
      <c r="C73" s="265" t="s">
        <v>722</v>
      </c>
      <c r="D73" s="257"/>
      <c r="E73" s="258">
        <v>2</v>
      </c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13"/>
      <c r="Z73" s="213"/>
      <c r="AA73" s="213"/>
      <c r="AB73" s="213"/>
      <c r="AC73" s="213"/>
      <c r="AD73" s="213"/>
      <c r="AE73" s="213"/>
      <c r="AF73" s="213"/>
      <c r="AG73" s="213" t="s">
        <v>183</v>
      </c>
      <c r="AH73" s="213">
        <v>5</v>
      </c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33">
        <v>18</v>
      </c>
      <c r="B74" s="234" t="s">
        <v>723</v>
      </c>
      <c r="C74" s="251" t="s">
        <v>724</v>
      </c>
      <c r="D74" s="235" t="s">
        <v>234</v>
      </c>
      <c r="E74" s="236">
        <v>3</v>
      </c>
      <c r="F74" s="237"/>
      <c r="G74" s="238">
        <f>ROUND(E74*F74,2)</f>
        <v>0</v>
      </c>
      <c r="H74" s="237"/>
      <c r="I74" s="238">
        <f>ROUND(E74*H74,2)</f>
        <v>0</v>
      </c>
      <c r="J74" s="237"/>
      <c r="K74" s="238">
        <f>ROUND(E74*J74,2)</f>
        <v>0</v>
      </c>
      <c r="L74" s="238">
        <v>21</v>
      </c>
      <c r="M74" s="238">
        <f>G74*(1+L74/100)</f>
        <v>0</v>
      </c>
      <c r="N74" s="238">
        <v>0</v>
      </c>
      <c r="O74" s="238">
        <f>ROUND(E74*N74,2)</f>
        <v>0</v>
      </c>
      <c r="P74" s="238">
        <v>0</v>
      </c>
      <c r="Q74" s="238">
        <f>ROUND(E74*P74,2)</f>
        <v>0</v>
      </c>
      <c r="R74" s="238"/>
      <c r="S74" s="238" t="s">
        <v>150</v>
      </c>
      <c r="T74" s="239" t="s">
        <v>151</v>
      </c>
      <c r="U74" s="224">
        <v>0</v>
      </c>
      <c r="V74" s="224">
        <f>ROUND(E74*U74,2)</f>
        <v>0</v>
      </c>
      <c r="W74" s="224"/>
      <c r="X74" s="224" t="s">
        <v>159</v>
      </c>
      <c r="Y74" s="213"/>
      <c r="Z74" s="213"/>
      <c r="AA74" s="213"/>
      <c r="AB74" s="213"/>
      <c r="AC74" s="213"/>
      <c r="AD74" s="213"/>
      <c r="AE74" s="213"/>
      <c r="AF74" s="213"/>
      <c r="AG74" s="213" t="s">
        <v>160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20"/>
      <c r="B75" s="221"/>
      <c r="C75" s="252" t="s">
        <v>698</v>
      </c>
      <c r="D75" s="241"/>
      <c r="E75" s="241"/>
      <c r="F75" s="241"/>
      <c r="G75" s="241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13"/>
      <c r="Z75" s="213"/>
      <c r="AA75" s="213"/>
      <c r="AB75" s="213"/>
      <c r="AC75" s="213"/>
      <c r="AD75" s="213"/>
      <c r="AE75" s="213"/>
      <c r="AF75" s="213"/>
      <c r="AG75" s="213" t="s">
        <v>155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1" x14ac:dyDescent="0.2">
      <c r="A76" s="220"/>
      <c r="B76" s="221"/>
      <c r="C76" s="265" t="s">
        <v>725</v>
      </c>
      <c r="D76" s="257"/>
      <c r="E76" s="258">
        <v>3</v>
      </c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13"/>
      <c r="Z76" s="213"/>
      <c r="AA76" s="213"/>
      <c r="AB76" s="213"/>
      <c r="AC76" s="213"/>
      <c r="AD76" s="213"/>
      <c r="AE76" s="213"/>
      <c r="AF76" s="213"/>
      <c r="AG76" s="213" t="s">
        <v>183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ht="33.75" outlineLevel="1" x14ac:dyDescent="0.2">
      <c r="A77" s="233">
        <v>19</v>
      </c>
      <c r="B77" s="234" t="s">
        <v>372</v>
      </c>
      <c r="C77" s="251" t="s">
        <v>373</v>
      </c>
      <c r="D77" s="235" t="s">
        <v>221</v>
      </c>
      <c r="E77" s="236">
        <v>4</v>
      </c>
      <c r="F77" s="237"/>
      <c r="G77" s="238">
        <f>ROUND(E77*F77,2)</f>
        <v>0</v>
      </c>
      <c r="H77" s="237"/>
      <c r="I77" s="238">
        <f>ROUND(E77*H77,2)</f>
        <v>0</v>
      </c>
      <c r="J77" s="237"/>
      <c r="K77" s="238">
        <f>ROUND(E77*J77,2)</f>
        <v>0</v>
      </c>
      <c r="L77" s="238">
        <v>21</v>
      </c>
      <c r="M77" s="238">
        <f>G77*(1+L77/100)</f>
        <v>0</v>
      </c>
      <c r="N77" s="238">
        <v>1.2999999999999999E-3</v>
      </c>
      <c r="O77" s="238">
        <f>ROUND(E77*N77,2)</f>
        <v>0.01</v>
      </c>
      <c r="P77" s="238">
        <v>0</v>
      </c>
      <c r="Q77" s="238">
        <f>ROUND(E77*P77,2)</f>
        <v>0</v>
      </c>
      <c r="R77" s="238"/>
      <c r="S77" s="238" t="s">
        <v>150</v>
      </c>
      <c r="T77" s="239" t="s">
        <v>151</v>
      </c>
      <c r="U77" s="224">
        <v>0.6</v>
      </c>
      <c r="V77" s="224">
        <f>ROUND(E77*U77,2)</f>
        <v>2.4</v>
      </c>
      <c r="W77" s="224"/>
      <c r="X77" s="224" t="s">
        <v>159</v>
      </c>
      <c r="Y77" s="213"/>
      <c r="Z77" s="213"/>
      <c r="AA77" s="213"/>
      <c r="AB77" s="213"/>
      <c r="AC77" s="213"/>
      <c r="AD77" s="213"/>
      <c r="AE77" s="213"/>
      <c r="AF77" s="213"/>
      <c r="AG77" s="213" t="s">
        <v>160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20"/>
      <c r="B78" s="221"/>
      <c r="C78" s="252" t="s">
        <v>714</v>
      </c>
      <c r="D78" s="241"/>
      <c r="E78" s="241"/>
      <c r="F78" s="241"/>
      <c r="G78" s="241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13"/>
      <c r="Z78" s="213"/>
      <c r="AA78" s="213"/>
      <c r="AB78" s="213"/>
      <c r="AC78" s="213"/>
      <c r="AD78" s="213"/>
      <c r="AE78" s="213"/>
      <c r="AF78" s="213"/>
      <c r="AG78" s="213" t="s">
        <v>155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20"/>
      <c r="B79" s="221"/>
      <c r="C79" s="265" t="s">
        <v>715</v>
      </c>
      <c r="D79" s="257"/>
      <c r="E79" s="258">
        <v>4</v>
      </c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13"/>
      <c r="Z79" s="213"/>
      <c r="AA79" s="213"/>
      <c r="AB79" s="213"/>
      <c r="AC79" s="213"/>
      <c r="AD79" s="213"/>
      <c r="AE79" s="213"/>
      <c r="AF79" s="213"/>
      <c r="AG79" s="213" t="s">
        <v>183</v>
      </c>
      <c r="AH79" s="213">
        <v>0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33">
        <v>20</v>
      </c>
      <c r="B80" s="234" t="s">
        <v>235</v>
      </c>
      <c r="C80" s="251" t="s">
        <v>236</v>
      </c>
      <c r="D80" s="235" t="s">
        <v>176</v>
      </c>
      <c r="E80" s="236">
        <v>529.66562999999996</v>
      </c>
      <c r="F80" s="237"/>
      <c r="G80" s="238">
        <f>ROUND(E80*F80,2)</f>
        <v>0</v>
      </c>
      <c r="H80" s="237"/>
      <c r="I80" s="238">
        <f>ROUND(E80*H80,2)</f>
        <v>0</v>
      </c>
      <c r="J80" s="237"/>
      <c r="K80" s="238">
        <f>ROUND(E80*J80,2)</f>
        <v>0</v>
      </c>
      <c r="L80" s="238">
        <v>21</v>
      </c>
      <c r="M80" s="238">
        <f>G80*(1+L80/100)</f>
        <v>0</v>
      </c>
      <c r="N80" s="238">
        <v>2.3999999999999998E-3</v>
      </c>
      <c r="O80" s="238">
        <f>ROUND(E80*N80,2)</f>
        <v>1.27</v>
      </c>
      <c r="P80" s="238">
        <v>0</v>
      </c>
      <c r="Q80" s="238">
        <f>ROUND(E80*P80,2)</f>
        <v>0</v>
      </c>
      <c r="R80" s="238"/>
      <c r="S80" s="238" t="s">
        <v>150</v>
      </c>
      <c r="T80" s="239" t="s">
        <v>151</v>
      </c>
      <c r="U80" s="224">
        <v>0</v>
      </c>
      <c r="V80" s="224">
        <f>ROUND(E80*U80,2)</f>
        <v>0</v>
      </c>
      <c r="W80" s="224"/>
      <c r="X80" s="224" t="s">
        <v>237</v>
      </c>
      <c r="Y80" s="213"/>
      <c r="Z80" s="213"/>
      <c r="AA80" s="213"/>
      <c r="AB80" s="213"/>
      <c r="AC80" s="213"/>
      <c r="AD80" s="213"/>
      <c r="AE80" s="213"/>
      <c r="AF80" s="213"/>
      <c r="AG80" s="213" t="s">
        <v>238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20"/>
      <c r="B81" s="221"/>
      <c r="C81" s="265" t="s">
        <v>726</v>
      </c>
      <c r="D81" s="257"/>
      <c r="E81" s="258">
        <v>380.4</v>
      </c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13"/>
      <c r="Z81" s="213"/>
      <c r="AA81" s="213"/>
      <c r="AB81" s="213"/>
      <c r="AC81" s="213"/>
      <c r="AD81" s="213"/>
      <c r="AE81" s="213"/>
      <c r="AF81" s="213"/>
      <c r="AG81" s="213" t="s">
        <v>183</v>
      </c>
      <c r="AH81" s="213">
        <v>5</v>
      </c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20"/>
      <c r="B82" s="221"/>
      <c r="C82" s="265" t="s">
        <v>727</v>
      </c>
      <c r="D82" s="257"/>
      <c r="E82" s="258">
        <v>149.26562999999999</v>
      </c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13"/>
      <c r="Z82" s="213"/>
      <c r="AA82" s="213"/>
      <c r="AB82" s="213"/>
      <c r="AC82" s="213"/>
      <c r="AD82" s="213"/>
      <c r="AE82" s="213"/>
      <c r="AF82" s="213"/>
      <c r="AG82" s="213" t="s">
        <v>183</v>
      </c>
      <c r="AH82" s="213">
        <v>5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ht="22.5" outlineLevel="1" x14ac:dyDescent="0.2">
      <c r="A83" s="233">
        <v>21</v>
      </c>
      <c r="B83" s="234" t="s">
        <v>381</v>
      </c>
      <c r="C83" s="251" t="s">
        <v>382</v>
      </c>
      <c r="D83" s="235" t="s">
        <v>221</v>
      </c>
      <c r="E83" s="236">
        <v>2</v>
      </c>
      <c r="F83" s="237"/>
      <c r="G83" s="238">
        <f>ROUND(E83*F83,2)</f>
        <v>0</v>
      </c>
      <c r="H83" s="237"/>
      <c r="I83" s="238">
        <f>ROUND(E83*H83,2)</f>
        <v>0</v>
      </c>
      <c r="J83" s="237"/>
      <c r="K83" s="238">
        <f>ROUND(E83*J83,2)</f>
        <v>0</v>
      </c>
      <c r="L83" s="238">
        <v>21</v>
      </c>
      <c r="M83" s="238">
        <f>G83*(1+L83/100)</f>
        <v>0</v>
      </c>
      <c r="N83" s="238">
        <v>1E-3</v>
      </c>
      <c r="O83" s="238">
        <f>ROUND(E83*N83,2)</f>
        <v>0</v>
      </c>
      <c r="P83" s="238">
        <v>0</v>
      </c>
      <c r="Q83" s="238">
        <f>ROUND(E83*P83,2)</f>
        <v>0</v>
      </c>
      <c r="R83" s="238" t="s">
        <v>243</v>
      </c>
      <c r="S83" s="238" t="s">
        <v>178</v>
      </c>
      <c r="T83" s="239" t="s">
        <v>178</v>
      </c>
      <c r="U83" s="224">
        <v>0</v>
      </c>
      <c r="V83" s="224">
        <f>ROUND(E83*U83,2)</f>
        <v>0</v>
      </c>
      <c r="W83" s="224"/>
      <c r="X83" s="224" t="s">
        <v>237</v>
      </c>
      <c r="Y83" s="213"/>
      <c r="Z83" s="213"/>
      <c r="AA83" s="213"/>
      <c r="AB83" s="213"/>
      <c r="AC83" s="213"/>
      <c r="AD83" s="213"/>
      <c r="AE83" s="213"/>
      <c r="AF83" s="213"/>
      <c r="AG83" s="213" t="s">
        <v>238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20"/>
      <c r="B84" s="221"/>
      <c r="C84" s="265" t="s">
        <v>513</v>
      </c>
      <c r="D84" s="257"/>
      <c r="E84" s="258">
        <v>2</v>
      </c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13"/>
      <c r="Z84" s="213"/>
      <c r="AA84" s="213"/>
      <c r="AB84" s="213"/>
      <c r="AC84" s="213"/>
      <c r="AD84" s="213"/>
      <c r="AE84" s="213"/>
      <c r="AF84" s="213"/>
      <c r="AG84" s="213" t="s">
        <v>183</v>
      </c>
      <c r="AH84" s="213">
        <v>5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ht="22.5" outlineLevel="1" x14ac:dyDescent="0.2">
      <c r="A85" s="233">
        <v>22</v>
      </c>
      <c r="B85" s="234" t="s">
        <v>384</v>
      </c>
      <c r="C85" s="251" t="s">
        <v>385</v>
      </c>
      <c r="D85" s="235" t="s">
        <v>221</v>
      </c>
      <c r="E85" s="236">
        <v>2</v>
      </c>
      <c r="F85" s="237"/>
      <c r="G85" s="238">
        <f>ROUND(E85*F85,2)</f>
        <v>0</v>
      </c>
      <c r="H85" s="237"/>
      <c r="I85" s="238">
        <f>ROUND(E85*H85,2)</f>
        <v>0</v>
      </c>
      <c r="J85" s="237"/>
      <c r="K85" s="238">
        <f>ROUND(E85*J85,2)</f>
        <v>0</v>
      </c>
      <c r="L85" s="238">
        <v>21</v>
      </c>
      <c r="M85" s="238">
        <f>G85*(1+L85/100)</f>
        <v>0</v>
      </c>
      <c r="N85" s="238">
        <v>1.65E-3</v>
      </c>
      <c r="O85" s="238">
        <f>ROUND(E85*N85,2)</f>
        <v>0</v>
      </c>
      <c r="P85" s="238">
        <v>0</v>
      </c>
      <c r="Q85" s="238">
        <f>ROUND(E85*P85,2)</f>
        <v>0</v>
      </c>
      <c r="R85" s="238" t="s">
        <v>243</v>
      </c>
      <c r="S85" s="238" t="s">
        <v>178</v>
      </c>
      <c r="T85" s="239" t="s">
        <v>178</v>
      </c>
      <c r="U85" s="224">
        <v>0</v>
      </c>
      <c r="V85" s="224">
        <f>ROUND(E85*U85,2)</f>
        <v>0</v>
      </c>
      <c r="W85" s="224"/>
      <c r="X85" s="224" t="s">
        <v>237</v>
      </c>
      <c r="Y85" s="213"/>
      <c r="Z85" s="213"/>
      <c r="AA85" s="213"/>
      <c r="AB85" s="213"/>
      <c r="AC85" s="213"/>
      <c r="AD85" s="213"/>
      <c r="AE85" s="213"/>
      <c r="AF85" s="213"/>
      <c r="AG85" s="213" t="s">
        <v>238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20"/>
      <c r="B86" s="221"/>
      <c r="C86" s="265" t="s">
        <v>513</v>
      </c>
      <c r="D86" s="257"/>
      <c r="E86" s="258">
        <v>2</v>
      </c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13"/>
      <c r="Z86" s="213"/>
      <c r="AA86" s="213"/>
      <c r="AB86" s="213"/>
      <c r="AC86" s="213"/>
      <c r="AD86" s="213"/>
      <c r="AE86" s="213"/>
      <c r="AF86" s="213"/>
      <c r="AG86" s="213" t="s">
        <v>183</v>
      </c>
      <c r="AH86" s="213">
        <v>5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33">
        <v>23</v>
      </c>
      <c r="B87" s="234" t="s">
        <v>241</v>
      </c>
      <c r="C87" s="251" t="s">
        <v>242</v>
      </c>
      <c r="D87" s="235" t="s">
        <v>221</v>
      </c>
      <c r="E87" s="236">
        <v>4</v>
      </c>
      <c r="F87" s="237"/>
      <c r="G87" s="238">
        <f>ROUND(E87*F87,2)</f>
        <v>0</v>
      </c>
      <c r="H87" s="237"/>
      <c r="I87" s="238">
        <f>ROUND(E87*H87,2)</f>
        <v>0</v>
      </c>
      <c r="J87" s="237"/>
      <c r="K87" s="238">
        <f>ROUND(E87*J87,2)</f>
        <v>0</v>
      </c>
      <c r="L87" s="238">
        <v>21</v>
      </c>
      <c r="M87" s="238">
        <f>G87*(1+L87/100)</f>
        <v>0</v>
      </c>
      <c r="N87" s="238">
        <v>9.0000000000000006E-5</v>
      </c>
      <c r="O87" s="238">
        <f>ROUND(E87*N87,2)</f>
        <v>0</v>
      </c>
      <c r="P87" s="238">
        <v>0</v>
      </c>
      <c r="Q87" s="238">
        <f>ROUND(E87*P87,2)</f>
        <v>0</v>
      </c>
      <c r="R87" s="238" t="s">
        <v>243</v>
      </c>
      <c r="S87" s="238" t="s">
        <v>178</v>
      </c>
      <c r="T87" s="239" t="s">
        <v>178</v>
      </c>
      <c r="U87" s="224">
        <v>0</v>
      </c>
      <c r="V87" s="224">
        <f>ROUND(E87*U87,2)</f>
        <v>0</v>
      </c>
      <c r="W87" s="224"/>
      <c r="X87" s="224" t="s">
        <v>237</v>
      </c>
      <c r="Y87" s="213"/>
      <c r="Z87" s="213"/>
      <c r="AA87" s="213"/>
      <c r="AB87" s="213"/>
      <c r="AC87" s="213"/>
      <c r="AD87" s="213"/>
      <c r="AE87" s="213"/>
      <c r="AF87" s="213"/>
      <c r="AG87" s="213" t="s">
        <v>238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1" x14ac:dyDescent="0.2">
      <c r="A88" s="220"/>
      <c r="B88" s="221"/>
      <c r="C88" s="265" t="s">
        <v>728</v>
      </c>
      <c r="D88" s="257"/>
      <c r="E88" s="258">
        <v>4</v>
      </c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13"/>
      <c r="Z88" s="213"/>
      <c r="AA88" s="213"/>
      <c r="AB88" s="213"/>
      <c r="AC88" s="213"/>
      <c r="AD88" s="213"/>
      <c r="AE88" s="213"/>
      <c r="AF88" s="213"/>
      <c r="AG88" s="213" t="s">
        <v>183</v>
      </c>
      <c r="AH88" s="213">
        <v>5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33">
        <v>24</v>
      </c>
      <c r="B89" s="234" t="s">
        <v>389</v>
      </c>
      <c r="C89" s="251" t="s">
        <v>390</v>
      </c>
      <c r="D89" s="235" t="s">
        <v>221</v>
      </c>
      <c r="E89" s="236">
        <v>4</v>
      </c>
      <c r="F89" s="237"/>
      <c r="G89" s="238">
        <f>ROUND(E89*F89,2)</f>
        <v>0</v>
      </c>
      <c r="H89" s="237"/>
      <c r="I89" s="238">
        <f>ROUND(E89*H89,2)</f>
        <v>0</v>
      </c>
      <c r="J89" s="237"/>
      <c r="K89" s="238">
        <f>ROUND(E89*J89,2)</f>
        <v>0</v>
      </c>
      <c r="L89" s="238">
        <v>21</v>
      </c>
      <c r="M89" s="238">
        <f>G89*(1+L89/100)</f>
        <v>0</v>
      </c>
      <c r="N89" s="238">
        <v>2.4000000000000001E-4</v>
      </c>
      <c r="O89" s="238">
        <f>ROUND(E89*N89,2)</f>
        <v>0</v>
      </c>
      <c r="P89" s="238">
        <v>0</v>
      </c>
      <c r="Q89" s="238">
        <f>ROUND(E89*P89,2)</f>
        <v>0</v>
      </c>
      <c r="R89" s="238" t="s">
        <v>243</v>
      </c>
      <c r="S89" s="238" t="s">
        <v>178</v>
      </c>
      <c r="T89" s="239" t="s">
        <v>178</v>
      </c>
      <c r="U89" s="224">
        <v>0</v>
      </c>
      <c r="V89" s="224">
        <f>ROUND(E89*U89,2)</f>
        <v>0</v>
      </c>
      <c r="W89" s="224"/>
      <c r="X89" s="224" t="s">
        <v>237</v>
      </c>
      <c r="Y89" s="213"/>
      <c r="Z89" s="213"/>
      <c r="AA89" s="213"/>
      <c r="AB89" s="213"/>
      <c r="AC89" s="213"/>
      <c r="AD89" s="213"/>
      <c r="AE89" s="213"/>
      <c r="AF89" s="213"/>
      <c r="AG89" s="213" t="s">
        <v>238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20"/>
      <c r="B90" s="221"/>
      <c r="C90" s="265" t="s">
        <v>729</v>
      </c>
      <c r="D90" s="257"/>
      <c r="E90" s="258">
        <v>4</v>
      </c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13"/>
      <c r="Z90" s="213"/>
      <c r="AA90" s="213"/>
      <c r="AB90" s="213"/>
      <c r="AC90" s="213"/>
      <c r="AD90" s="213"/>
      <c r="AE90" s="213"/>
      <c r="AF90" s="213"/>
      <c r="AG90" s="213" t="s">
        <v>183</v>
      </c>
      <c r="AH90" s="213">
        <v>5</v>
      </c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1" x14ac:dyDescent="0.2">
      <c r="A91" s="233">
        <v>25</v>
      </c>
      <c r="B91" s="234" t="s">
        <v>245</v>
      </c>
      <c r="C91" s="251" t="s">
        <v>246</v>
      </c>
      <c r="D91" s="235" t="s">
        <v>221</v>
      </c>
      <c r="E91" s="236">
        <v>60</v>
      </c>
      <c r="F91" s="237"/>
      <c r="G91" s="238">
        <f>ROUND(E91*F91,2)</f>
        <v>0</v>
      </c>
      <c r="H91" s="237"/>
      <c r="I91" s="238">
        <f>ROUND(E91*H91,2)</f>
        <v>0</v>
      </c>
      <c r="J91" s="237"/>
      <c r="K91" s="238">
        <f>ROUND(E91*J91,2)</f>
        <v>0</v>
      </c>
      <c r="L91" s="238">
        <v>21</v>
      </c>
      <c r="M91" s="238">
        <f>G91*(1+L91/100)</f>
        <v>0</v>
      </c>
      <c r="N91" s="238">
        <v>4.0000000000000003E-5</v>
      </c>
      <c r="O91" s="238">
        <f>ROUND(E91*N91,2)</f>
        <v>0</v>
      </c>
      <c r="P91" s="238">
        <v>0</v>
      </c>
      <c r="Q91" s="238">
        <f>ROUND(E91*P91,2)</f>
        <v>0</v>
      </c>
      <c r="R91" s="238" t="s">
        <v>243</v>
      </c>
      <c r="S91" s="238" t="s">
        <v>178</v>
      </c>
      <c r="T91" s="239" t="s">
        <v>178</v>
      </c>
      <c r="U91" s="224">
        <v>0</v>
      </c>
      <c r="V91" s="224">
        <f>ROUND(E91*U91,2)</f>
        <v>0</v>
      </c>
      <c r="W91" s="224"/>
      <c r="X91" s="224" t="s">
        <v>237</v>
      </c>
      <c r="Y91" s="213"/>
      <c r="Z91" s="213"/>
      <c r="AA91" s="213"/>
      <c r="AB91" s="213"/>
      <c r="AC91" s="213"/>
      <c r="AD91" s="213"/>
      <c r="AE91" s="213"/>
      <c r="AF91" s="213"/>
      <c r="AG91" s="213" t="s">
        <v>238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1" x14ac:dyDescent="0.2">
      <c r="A92" s="220"/>
      <c r="B92" s="221"/>
      <c r="C92" s="265" t="s">
        <v>730</v>
      </c>
      <c r="D92" s="257"/>
      <c r="E92" s="258">
        <v>60</v>
      </c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13"/>
      <c r="Z92" s="213"/>
      <c r="AA92" s="213"/>
      <c r="AB92" s="213"/>
      <c r="AC92" s="213"/>
      <c r="AD92" s="213"/>
      <c r="AE92" s="213"/>
      <c r="AF92" s="213"/>
      <c r="AG92" s="213" t="s">
        <v>183</v>
      </c>
      <c r="AH92" s="213">
        <v>5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ht="22.5" outlineLevel="1" x14ac:dyDescent="0.2">
      <c r="A93" s="233">
        <v>26</v>
      </c>
      <c r="B93" s="234" t="s">
        <v>248</v>
      </c>
      <c r="C93" s="251" t="s">
        <v>249</v>
      </c>
      <c r="D93" s="235" t="s">
        <v>176</v>
      </c>
      <c r="E93" s="236">
        <v>109.36499999999999</v>
      </c>
      <c r="F93" s="237"/>
      <c r="G93" s="238">
        <f>ROUND(E93*F93,2)</f>
        <v>0</v>
      </c>
      <c r="H93" s="237"/>
      <c r="I93" s="238">
        <f>ROUND(E93*H93,2)</f>
        <v>0</v>
      </c>
      <c r="J93" s="237"/>
      <c r="K93" s="238">
        <f>ROUND(E93*J93,2)</f>
        <v>0</v>
      </c>
      <c r="L93" s="238">
        <v>21</v>
      </c>
      <c r="M93" s="238">
        <f>G93*(1+L93/100)</f>
        <v>0</v>
      </c>
      <c r="N93" s="238">
        <v>4.3E-3</v>
      </c>
      <c r="O93" s="238">
        <f>ROUND(E93*N93,2)</f>
        <v>0.47</v>
      </c>
      <c r="P93" s="238">
        <v>0</v>
      </c>
      <c r="Q93" s="238">
        <f>ROUND(E93*P93,2)</f>
        <v>0</v>
      </c>
      <c r="R93" s="238" t="s">
        <v>243</v>
      </c>
      <c r="S93" s="238" t="s">
        <v>178</v>
      </c>
      <c r="T93" s="239" t="s">
        <v>178</v>
      </c>
      <c r="U93" s="224">
        <v>0</v>
      </c>
      <c r="V93" s="224">
        <f>ROUND(E93*U93,2)</f>
        <v>0</v>
      </c>
      <c r="W93" s="224"/>
      <c r="X93" s="224" t="s">
        <v>237</v>
      </c>
      <c r="Y93" s="213"/>
      <c r="Z93" s="213"/>
      <c r="AA93" s="213"/>
      <c r="AB93" s="213"/>
      <c r="AC93" s="213"/>
      <c r="AD93" s="213"/>
      <c r="AE93" s="213"/>
      <c r="AF93" s="213"/>
      <c r="AG93" s="213" t="s">
        <v>238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20"/>
      <c r="B94" s="221"/>
      <c r="C94" s="265" t="s">
        <v>731</v>
      </c>
      <c r="D94" s="257"/>
      <c r="E94" s="258">
        <v>109.36499999999999</v>
      </c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13"/>
      <c r="Z94" s="213"/>
      <c r="AA94" s="213"/>
      <c r="AB94" s="213"/>
      <c r="AC94" s="213"/>
      <c r="AD94" s="213"/>
      <c r="AE94" s="213"/>
      <c r="AF94" s="213"/>
      <c r="AG94" s="213" t="s">
        <v>183</v>
      </c>
      <c r="AH94" s="213">
        <v>5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ht="22.5" outlineLevel="1" x14ac:dyDescent="0.2">
      <c r="A95" s="233">
        <v>27</v>
      </c>
      <c r="B95" s="234" t="s">
        <v>251</v>
      </c>
      <c r="C95" s="251" t="s">
        <v>252</v>
      </c>
      <c r="D95" s="235" t="s">
        <v>176</v>
      </c>
      <c r="E95" s="236">
        <v>149.26562999999999</v>
      </c>
      <c r="F95" s="237"/>
      <c r="G95" s="238">
        <f>ROUND(E95*F95,2)</f>
        <v>0</v>
      </c>
      <c r="H95" s="237"/>
      <c r="I95" s="238">
        <f>ROUND(E95*H95,2)</f>
        <v>0</v>
      </c>
      <c r="J95" s="237"/>
      <c r="K95" s="238">
        <f>ROUND(E95*J95,2)</f>
        <v>0</v>
      </c>
      <c r="L95" s="238">
        <v>21</v>
      </c>
      <c r="M95" s="238">
        <f>G95*(1+L95/100)</f>
        <v>0</v>
      </c>
      <c r="N95" s="238">
        <v>2.9999999999999997E-4</v>
      </c>
      <c r="O95" s="238">
        <f>ROUND(E95*N95,2)</f>
        <v>0.04</v>
      </c>
      <c r="P95" s="238">
        <v>0</v>
      </c>
      <c r="Q95" s="238">
        <f>ROUND(E95*P95,2)</f>
        <v>0</v>
      </c>
      <c r="R95" s="238" t="s">
        <v>243</v>
      </c>
      <c r="S95" s="238" t="s">
        <v>178</v>
      </c>
      <c r="T95" s="239" t="s">
        <v>178</v>
      </c>
      <c r="U95" s="224">
        <v>0</v>
      </c>
      <c r="V95" s="224">
        <f>ROUND(E95*U95,2)</f>
        <v>0</v>
      </c>
      <c r="W95" s="224"/>
      <c r="X95" s="224" t="s">
        <v>237</v>
      </c>
      <c r="Y95" s="213"/>
      <c r="Z95" s="213"/>
      <c r="AA95" s="213"/>
      <c r="AB95" s="213"/>
      <c r="AC95" s="213"/>
      <c r="AD95" s="213"/>
      <c r="AE95" s="213"/>
      <c r="AF95" s="213"/>
      <c r="AG95" s="213" t="s">
        <v>238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20"/>
      <c r="B96" s="221"/>
      <c r="C96" s="265" t="s">
        <v>732</v>
      </c>
      <c r="D96" s="257"/>
      <c r="E96" s="258">
        <v>149.26562999999999</v>
      </c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13"/>
      <c r="Z96" s="213"/>
      <c r="AA96" s="213"/>
      <c r="AB96" s="213"/>
      <c r="AC96" s="213"/>
      <c r="AD96" s="213"/>
      <c r="AE96" s="213"/>
      <c r="AF96" s="213"/>
      <c r="AG96" s="213" t="s">
        <v>183</v>
      </c>
      <c r="AH96" s="213">
        <v>5</v>
      </c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20">
        <v>28</v>
      </c>
      <c r="B97" s="221" t="s">
        <v>254</v>
      </c>
      <c r="C97" s="266" t="s">
        <v>255</v>
      </c>
      <c r="D97" s="222" t="s">
        <v>0</v>
      </c>
      <c r="E97" s="262"/>
      <c r="F97" s="225"/>
      <c r="G97" s="224">
        <f>ROUND(E97*F97,2)</f>
        <v>0</v>
      </c>
      <c r="H97" s="225"/>
      <c r="I97" s="224">
        <f>ROUND(E97*H97,2)</f>
        <v>0</v>
      </c>
      <c r="J97" s="225"/>
      <c r="K97" s="224">
        <f>ROUND(E97*J97,2)</f>
        <v>0</v>
      </c>
      <c r="L97" s="224">
        <v>21</v>
      </c>
      <c r="M97" s="224">
        <f>G97*(1+L97/100)</f>
        <v>0</v>
      </c>
      <c r="N97" s="224">
        <v>0</v>
      </c>
      <c r="O97" s="224">
        <f>ROUND(E97*N97,2)</f>
        <v>0</v>
      </c>
      <c r="P97" s="224">
        <v>0</v>
      </c>
      <c r="Q97" s="224">
        <f>ROUND(E97*P97,2)</f>
        <v>0</v>
      </c>
      <c r="R97" s="224" t="s">
        <v>186</v>
      </c>
      <c r="S97" s="224" t="s">
        <v>178</v>
      </c>
      <c r="T97" s="224" t="s">
        <v>178</v>
      </c>
      <c r="U97" s="224">
        <v>0</v>
      </c>
      <c r="V97" s="224">
        <f>ROUND(E97*U97,2)</f>
        <v>0</v>
      </c>
      <c r="W97" s="224"/>
      <c r="X97" s="224" t="s">
        <v>256</v>
      </c>
      <c r="Y97" s="213"/>
      <c r="Z97" s="213"/>
      <c r="AA97" s="213"/>
      <c r="AB97" s="213"/>
      <c r="AC97" s="213"/>
      <c r="AD97" s="213"/>
      <c r="AE97" s="213"/>
      <c r="AF97" s="213"/>
      <c r="AG97" s="213" t="s">
        <v>257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20"/>
      <c r="B98" s="221"/>
      <c r="C98" s="267" t="s">
        <v>258</v>
      </c>
      <c r="D98" s="261"/>
      <c r="E98" s="261"/>
      <c r="F98" s="261"/>
      <c r="G98" s="261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13"/>
      <c r="Z98" s="213"/>
      <c r="AA98" s="213"/>
      <c r="AB98" s="213"/>
      <c r="AC98" s="213"/>
      <c r="AD98" s="213"/>
      <c r="AE98" s="213"/>
      <c r="AF98" s="213"/>
      <c r="AG98" s="213" t="s">
        <v>180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x14ac:dyDescent="0.2">
      <c r="A99" s="227" t="s">
        <v>145</v>
      </c>
      <c r="B99" s="228" t="s">
        <v>104</v>
      </c>
      <c r="C99" s="250" t="s">
        <v>105</v>
      </c>
      <c r="D99" s="229"/>
      <c r="E99" s="230"/>
      <c r="F99" s="231"/>
      <c r="G99" s="231">
        <f>SUMIF(AG100:AG124,"&lt;&gt;NOR",G100:G124)</f>
        <v>0</v>
      </c>
      <c r="H99" s="231"/>
      <c r="I99" s="231">
        <f>SUM(I100:I124)</f>
        <v>0</v>
      </c>
      <c r="J99" s="231"/>
      <c r="K99" s="231">
        <f>SUM(K100:K124)</f>
        <v>0</v>
      </c>
      <c r="L99" s="231"/>
      <c r="M99" s="231">
        <f>SUM(M100:M124)</f>
        <v>0</v>
      </c>
      <c r="N99" s="231"/>
      <c r="O99" s="231">
        <f>SUM(O100:O124)</f>
        <v>10.27</v>
      </c>
      <c r="P99" s="231"/>
      <c r="Q99" s="231">
        <f>SUM(Q100:Q124)</f>
        <v>0</v>
      </c>
      <c r="R99" s="231"/>
      <c r="S99" s="231"/>
      <c r="T99" s="232"/>
      <c r="U99" s="226"/>
      <c r="V99" s="226">
        <f>SUM(V100:V124)</f>
        <v>169.25</v>
      </c>
      <c r="W99" s="226"/>
      <c r="X99" s="226"/>
      <c r="AG99" t="s">
        <v>146</v>
      </c>
    </row>
    <row r="100" spans="1:60" outlineLevel="1" x14ac:dyDescent="0.2">
      <c r="A100" s="233">
        <v>29</v>
      </c>
      <c r="B100" s="234" t="s">
        <v>259</v>
      </c>
      <c r="C100" s="251" t="s">
        <v>260</v>
      </c>
      <c r="D100" s="235" t="s">
        <v>176</v>
      </c>
      <c r="E100" s="236">
        <v>95</v>
      </c>
      <c r="F100" s="237"/>
      <c r="G100" s="238">
        <f>ROUND(E100*F100,2)</f>
        <v>0</v>
      </c>
      <c r="H100" s="237"/>
      <c r="I100" s="238">
        <f>ROUND(E100*H100,2)</f>
        <v>0</v>
      </c>
      <c r="J100" s="237"/>
      <c r="K100" s="238">
        <f>ROUND(E100*J100,2)</f>
        <v>0</v>
      </c>
      <c r="L100" s="238">
        <v>21</v>
      </c>
      <c r="M100" s="238">
        <f>G100*(1+L100/100)</f>
        <v>0</v>
      </c>
      <c r="N100" s="238">
        <v>2.9399999999999999E-3</v>
      </c>
      <c r="O100" s="238">
        <f>ROUND(E100*N100,2)</f>
        <v>0.28000000000000003</v>
      </c>
      <c r="P100" s="238">
        <v>0</v>
      </c>
      <c r="Q100" s="238">
        <f>ROUND(E100*P100,2)</f>
        <v>0</v>
      </c>
      <c r="R100" s="238" t="s">
        <v>261</v>
      </c>
      <c r="S100" s="238" t="s">
        <v>178</v>
      </c>
      <c r="T100" s="239" t="s">
        <v>178</v>
      </c>
      <c r="U100" s="224">
        <v>0.28000000000000003</v>
      </c>
      <c r="V100" s="224">
        <f>ROUND(E100*U100,2)</f>
        <v>26.6</v>
      </c>
      <c r="W100" s="224"/>
      <c r="X100" s="224" t="s">
        <v>159</v>
      </c>
      <c r="Y100" s="213"/>
      <c r="Z100" s="213"/>
      <c r="AA100" s="213"/>
      <c r="AB100" s="213"/>
      <c r="AC100" s="213"/>
      <c r="AD100" s="213"/>
      <c r="AE100" s="213"/>
      <c r="AF100" s="213"/>
      <c r="AG100" s="213" t="s">
        <v>160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ht="22.5" outlineLevel="1" x14ac:dyDescent="0.2">
      <c r="A101" s="220"/>
      <c r="B101" s="221"/>
      <c r="C101" s="252" t="s">
        <v>733</v>
      </c>
      <c r="D101" s="241"/>
      <c r="E101" s="241"/>
      <c r="F101" s="241"/>
      <c r="G101" s="241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13"/>
      <c r="Z101" s="213"/>
      <c r="AA101" s="213"/>
      <c r="AB101" s="213"/>
      <c r="AC101" s="213"/>
      <c r="AD101" s="213"/>
      <c r="AE101" s="213"/>
      <c r="AF101" s="213"/>
      <c r="AG101" s="213" t="s">
        <v>155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40" t="str">
        <f>C101</f>
        <v>viz.v.č. D.1.1-102Očištění povrchu stěny od prachu, nařezání izolačních desek na požadovaný rozměr, nanesení lepicího tmelu, osazení desek.</v>
      </c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20"/>
      <c r="B102" s="221"/>
      <c r="C102" s="265" t="s">
        <v>734</v>
      </c>
      <c r="D102" s="257"/>
      <c r="E102" s="258"/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13"/>
      <c r="Z102" s="213"/>
      <c r="AA102" s="213"/>
      <c r="AB102" s="213"/>
      <c r="AC102" s="213"/>
      <c r="AD102" s="213"/>
      <c r="AE102" s="213"/>
      <c r="AF102" s="213"/>
      <c r="AG102" s="213" t="s">
        <v>183</v>
      </c>
      <c r="AH102" s="213">
        <v>0</v>
      </c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20"/>
      <c r="B103" s="221"/>
      <c r="C103" s="265" t="s">
        <v>735</v>
      </c>
      <c r="D103" s="257"/>
      <c r="E103" s="258">
        <v>54</v>
      </c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13"/>
      <c r="Z103" s="213"/>
      <c r="AA103" s="213"/>
      <c r="AB103" s="213"/>
      <c r="AC103" s="213"/>
      <c r="AD103" s="213"/>
      <c r="AE103" s="213"/>
      <c r="AF103" s="213"/>
      <c r="AG103" s="213" t="s">
        <v>183</v>
      </c>
      <c r="AH103" s="213">
        <v>0</v>
      </c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1" x14ac:dyDescent="0.2">
      <c r="A104" s="220"/>
      <c r="B104" s="221"/>
      <c r="C104" s="265" t="s">
        <v>736</v>
      </c>
      <c r="D104" s="257"/>
      <c r="E104" s="258">
        <v>41</v>
      </c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13"/>
      <c r="Z104" s="213"/>
      <c r="AA104" s="213"/>
      <c r="AB104" s="213"/>
      <c r="AC104" s="213"/>
      <c r="AD104" s="213"/>
      <c r="AE104" s="213"/>
      <c r="AF104" s="213"/>
      <c r="AG104" s="213" t="s">
        <v>183</v>
      </c>
      <c r="AH104" s="213">
        <v>0</v>
      </c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1" x14ac:dyDescent="0.2">
      <c r="A105" s="233">
        <v>30</v>
      </c>
      <c r="B105" s="234" t="s">
        <v>266</v>
      </c>
      <c r="C105" s="251" t="s">
        <v>267</v>
      </c>
      <c r="D105" s="235" t="s">
        <v>176</v>
      </c>
      <c r="E105" s="236">
        <v>317</v>
      </c>
      <c r="F105" s="237"/>
      <c r="G105" s="238">
        <f>ROUND(E105*F105,2)</f>
        <v>0</v>
      </c>
      <c r="H105" s="237"/>
      <c r="I105" s="238">
        <f>ROUND(E105*H105,2)</f>
        <v>0</v>
      </c>
      <c r="J105" s="237"/>
      <c r="K105" s="238">
        <f>ROUND(E105*J105,2)</f>
        <v>0</v>
      </c>
      <c r="L105" s="238">
        <v>21</v>
      </c>
      <c r="M105" s="238">
        <f>G105*(1+L105/100)</f>
        <v>0</v>
      </c>
      <c r="N105" s="238">
        <v>0</v>
      </c>
      <c r="O105" s="238">
        <f>ROUND(E105*N105,2)</f>
        <v>0</v>
      </c>
      <c r="P105" s="238">
        <v>0</v>
      </c>
      <c r="Q105" s="238">
        <f>ROUND(E105*P105,2)</f>
        <v>0</v>
      </c>
      <c r="R105" s="238" t="s">
        <v>261</v>
      </c>
      <c r="S105" s="238" t="s">
        <v>178</v>
      </c>
      <c r="T105" s="239" t="s">
        <v>178</v>
      </c>
      <c r="U105" s="224">
        <v>0.45</v>
      </c>
      <c r="V105" s="224">
        <f>ROUND(E105*U105,2)</f>
        <v>142.65</v>
      </c>
      <c r="W105" s="224"/>
      <c r="X105" s="224" t="s">
        <v>159</v>
      </c>
      <c r="Y105" s="213"/>
      <c r="Z105" s="213"/>
      <c r="AA105" s="213"/>
      <c r="AB105" s="213"/>
      <c r="AC105" s="213"/>
      <c r="AD105" s="213"/>
      <c r="AE105" s="213"/>
      <c r="AF105" s="213"/>
      <c r="AG105" s="213" t="s">
        <v>160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1" x14ac:dyDescent="0.2">
      <c r="A106" s="220"/>
      <c r="B106" s="221"/>
      <c r="C106" s="252" t="s">
        <v>698</v>
      </c>
      <c r="D106" s="241"/>
      <c r="E106" s="241"/>
      <c r="F106" s="241"/>
      <c r="G106" s="241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13"/>
      <c r="Z106" s="213"/>
      <c r="AA106" s="213"/>
      <c r="AB106" s="213"/>
      <c r="AC106" s="213"/>
      <c r="AD106" s="213"/>
      <c r="AE106" s="213"/>
      <c r="AF106" s="213"/>
      <c r="AG106" s="213" t="s">
        <v>155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20"/>
      <c r="B107" s="221"/>
      <c r="C107" s="265" t="s">
        <v>187</v>
      </c>
      <c r="D107" s="257"/>
      <c r="E107" s="258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13"/>
      <c r="Z107" s="213"/>
      <c r="AA107" s="213"/>
      <c r="AB107" s="213"/>
      <c r="AC107" s="213"/>
      <c r="AD107" s="213"/>
      <c r="AE107" s="213"/>
      <c r="AF107" s="213"/>
      <c r="AG107" s="213" t="s">
        <v>183</v>
      </c>
      <c r="AH107" s="213">
        <v>0</v>
      </c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1" x14ac:dyDescent="0.2">
      <c r="A108" s="220"/>
      <c r="B108" s="221"/>
      <c r="C108" s="265" t="s">
        <v>699</v>
      </c>
      <c r="D108" s="257"/>
      <c r="E108" s="258">
        <v>317</v>
      </c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13"/>
      <c r="Z108" s="213"/>
      <c r="AA108" s="213"/>
      <c r="AB108" s="213"/>
      <c r="AC108" s="213"/>
      <c r="AD108" s="213"/>
      <c r="AE108" s="213"/>
      <c r="AF108" s="213"/>
      <c r="AG108" s="213" t="s">
        <v>183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33">
        <v>31</v>
      </c>
      <c r="B109" s="234" t="s">
        <v>268</v>
      </c>
      <c r="C109" s="251" t="s">
        <v>269</v>
      </c>
      <c r="D109" s="235" t="s">
        <v>221</v>
      </c>
      <c r="E109" s="236">
        <v>72</v>
      </c>
      <c r="F109" s="237"/>
      <c r="G109" s="238">
        <f>ROUND(E109*F109,2)</f>
        <v>0</v>
      </c>
      <c r="H109" s="237"/>
      <c r="I109" s="238">
        <f>ROUND(E109*H109,2)</f>
        <v>0</v>
      </c>
      <c r="J109" s="237"/>
      <c r="K109" s="238">
        <f>ROUND(E109*J109,2)</f>
        <v>0</v>
      </c>
      <c r="L109" s="238">
        <v>21</v>
      </c>
      <c r="M109" s="238">
        <f>G109*(1+L109/100)</f>
        <v>0</v>
      </c>
      <c r="N109" s="238">
        <v>8.0000000000000004E-4</v>
      </c>
      <c r="O109" s="238">
        <f>ROUND(E109*N109,2)</f>
        <v>0.06</v>
      </c>
      <c r="P109" s="238">
        <v>0</v>
      </c>
      <c r="Q109" s="238">
        <f>ROUND(E109*P109,2)</f>
        <v>0</v>
      </c>
      <c r="R109" s="238" t="s">
        <v>243</v>
      </c>
      <c r="S109" s="238" t="s">
        <v>178</v>
      </c>
      <c r="T109" s="239" t="s">
        <v>178</v>
      </c>
      <c r="U109" s="224">
        <v>0</v>
      </c>
      <c r="V109" s="224">
        <f>ROUND(E109*U109,2)</f>
        <v>0</v>
      </c>
      <c r="W109" s="224"/>
      <c r="X109" s="224" t="s">
        <v>237</v>
      </c>
      <c r="Y109" s="213"/>
      <c r="Z109" s="213"/>
      <c r="AA109" s="213"/>
      <c r="AB109" s="213"/>
      <c r="AC109" s="213"/>
      <c r="AD109" s="213"/>
      <c r="AE109" s="213"/>
      <c r="AF109" s="213"/>
      <c r="AG109" s="213" t="s">
        <v>238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1" x14ac:dyDescent="0.2">
      <c r="A110" s="220"/>
      <c r="B110" s="221"/>
      <c r="C110" s="252" t="s">
        <v>403</v>
      </c>
      <c r="D110" s="241"/>
      <c r="E110" s="241"/>
      <c r="F110" s="241"/>
      <c r="G110" s="241"/>
      <c r="H110" s="224"/>
      <c r="I110" s="224"/>
      <c r="J110" s="224"/>
      <c r="K110" s="224"/>
      <c r="L110" s="224"/>
      <c r="M110" s="224"/>
      <c r="N110" s="2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13"/>
      <c r="Z110" s="213"/>
      <c r="AA110" s="213"/>
      <c r="AB110" s="213"/>
      <c r="AC110" s="213"/>
      <c r="AD110" s="213"/>
      <c r="AE110" s="213"/>
      <c r="AF110" s="213"/>
      <c r="AG110" s="213" t="s">
        <v>155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20"/>
      <c r="B111" s="221"/>
      <c r="C111" s="265" t="s">
        <v>734</v>
      </c>
      <c r="D111" s="257"/>
      <c r="E111" s="258"/>
      <c r="F111" s="224"/>
      <c r="G111" s="224"/>
      <c r="H111" s="22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13"/>
      <c r="Z111" s="213"/>
      <c r="AA111" s="213"/>
      <c r="AB111" s="213"/>
      <c r="AC111" s="213"/>
      <c r="AD111" s="213"/>
      <c r="AE111" s="213"/>
      <c r="AF111" s="213"/>
      <c r="AG111" s="213" t="s">
        <v>183</v>
      </c>
      <c r="AH111" s="213">
        <v>0</v>
      </c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1" x14ac:dyDescent="0.2">
      <c r="A112" s="220"/>
      <c r="B112" s="221"/>
      <c r="C112" s="265" t="s">
        <v>271</v>
      </c>
      <c r="D112" s="257"/>
      <c r="E112" s="258">
        <v>48</v>
      </c>
      <c r="F112" s="224"/>
      <c r="G112" s="224"/>
      <c r="H112" s="224"/>
      <c r="I112" s="224"/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13"/>
      <c r="Z112" s="213"/>
      <c r="AA112" s="213"/>
      <c r="AB112" s="213"/>
      <c r="AC112" s="213"/>
      <c r="AD112" s="213"/>
      <c r="AE112" s="213"/>
      <c r="AF112" s="213"/>
      <c r="AG112" s="213" t="s">
        <v>183</v>
      </c>
      <c r="AH112" s="213">
        <v>0</v>
      </c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1" x14ac:dyDescent="0.2">
      <c r="A113" s="220"/>
      <c r="B113" s="221"/>
      <c r="C113" s="265" t="s">
        <v>528</v>
      </c>
      <c r="D113" s="257"/>
      <c r="E113" s="258">
        <v>24</v>
      </c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13"/>
      <c r="Z113" s="213"/>
      <c r="AA113" s="213"/>
      <c r="AB113" s="213"/>
      <c r="AC113" s="213"/>
      <c r="AD113" s="213"/>
      <c r="AE113" s="213"/>
      <c r="AF113" s="213"/>
      <c r="AG113" s="213" t="s">
        <v>183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ht="22.5" outlineLevel="1" x14ac:dyDescent="0.2">
      <c r="A114" s="233">
        <v>32</v>
      </c>
      <c r="B114" s="234" t="s">
        <v>273</v>
      </c>
      <c r="C114" s="251" t="s">
        <v>274</v>
      </c>
      <c r="D114" s="235" t="s">
        <v>275</v>
      </c>
      <c r="E114" s="236">
        <v>4.9874999999999998</v>
      </c>
      <c r="F114" s="237"/>
      <c r="G114" s="238">
        <f>ROUND(E114*F114,2)</f>
        <v>0</v>
      </c>
      <c r="H114" s="237"/>
      <c r="I114" s="238">
        <f>ROUND(E114*H114,2)</f>
        <v>0</v>
      </c>
      <c r="J114" s="237"/>
      <c r="K114" s="238">
        <f>ROUND(E114*J114,2)</f>
        <v>0</v>
      </c>
      <c r="L114" s="238">
        <v>21</v>
      </c>
      <c r="M114" s="238">
        <f>G114*(1+L114/100)</f>
        <v>0</v>
      </c>
      <c r="N114" s="238">
        <v>3.5000000000000003E-2</v>
      </c>
      <c r="O114" s="238">
        <f>ROUND(E114*N114,2)</f>
        <v>0.17</v>
      </c>
      <c r="P114" s="238">
        <v>0</v>
      </c>
      <c r="Q114" s="238">
        <f>ROUND(E114*P114,2)</f>
        <v>0</v>
      </c>
      <c r="R114" s="238" t="s">
        <v>243</v>
      </c>
      <c r="S114" s="238" t="s">
        <v>178</v>
      </c>
      <c r="T114" s="239" t="s">
        <v>178</v>
      </c>
      <c r="U114" s="224">
        <v>0</v>
      </c>
      <c r="V114" s="224">
        <f>ROUND(E114*U114,2)</f>
        <v>0</v>
      </c>
      <c r="W114" s="224"/>
      <c r="X114" s="224" t="s">
        <v>237</v>
      </c>
      <c r="Y114" s="213"/>
      <c r="Z114" s="213"/>
      <c r="AA114" s="213"/>
      <c r="AB114" s="213"/>
      <c r="AC114" s="213"/>
      <c r="AD114" s="213"/>
      <c r="AE114" s="213"/>
      <c r="AF114" s="213"/>
      <c r="AG114" s="213" t="s">
        <v>238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20"/>
      <c r="B115" s="221"/>
      <c r="C115" s="252" t="s">
        <v>698</v>
      </c>
      <c r="D115" s="241"/>
      <c r="E115" s="241"/>
      <c r="F115" s="241"/>
      <c r="G115" s="241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13"/>
      <c r="Z115" s="213"/>
      <c r="AA115" s="213"/>
      <c r="AB115" s="213"/>
      <c r="AC115" s="213"/>
      <c r="AD115" s="213"/>
      <c r="AE115" s="213"/>
      <c r="AF115" s="213"/>
      <c r="AG115" s="213" t="s">
        <v>155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1" x14ac:dyDescent="0.2">
      <c r="A116" s="220"/>
      <c r="B116" s="221"/>
      <c r="C116" s="265" t="s">
        <v>734</v>
      </c>
      <c r="D116" s="257"/>
      <c r="E116" s="258"/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13"/>
      <c r="Z116" s="213"/>
      <c r="AA116" s="213"/>
      <c r="AB116" s="213"/>
      <c r="AC116" s="213"/>
      <c r="AD116" s="213"/>
      <c r="AE116" s="213"/>
      <c r="AF116" s="213"/>
      <c r="AG116" s="213" t="s">
        <v>183</v>
      </c>
      <c r="AH116" s="213">
        <v>0</v>
      </c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1" x14ac:dyDescent="0.2">
      <c r="A117" s="220"/>
      <c r="B117" s="221"/>
      <c r="C117" s="265" t="s">
        <v>737</v>
      </c>
      <c r="D117" s="257"/>
      <c r="E117" s="258">
        <v>2.835</v>
      </c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13"/>
      <c r="Z117" s="213"/>
      <c r="AA117" s="213"/>
      <c r="AB117" s="213"/>
      <c r="AC117" s="213"/>
      <c r="AD117" s="213"/>
      <c r="AE117" s="213"/>
      <c r="AF117" s="213"/>
      <c r="AG117" s="213" t="s">
        <v>183</v>
      </c>
      <c r="AH117" s="213">
        <v>0</v>
      </c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20"/>
      <c r="B118" s="221"/>
      <c r="C118" s="265" t="s">
        <v>738</v>
      </c>
      <c r="D118" s="257"/>
      <c r="E118" s="258">
        <v>2.1524999999999999</v>
      </c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13"/>
      <c r="Z118" s="213"/>
      <c r="AA118" s="213"/>
      <c r="AB118" s="213"/>
      <c r="AC118" s="213"/>
      <c r="AD118" s="213"/>
      <c r="AE118" s="213"/>
      <c r="AF118" s="213"/>
      <c r="AG118" s="213" t="s">
        <v>183</v>
      </c>
      <c r="AH118" s="213">
        <v>0</v>
      </c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ht="22.5" outlineLevel="1" x14ac:dyDescent="0.2">
      <c r="A119" s="233">
        <v>33</v>
      </c>
      <c r="B119" s="234" t="s">
        <v>278</v>
      </c>
      <c r="C119" s="251" t="s">
        <v>279</v>
      </c>
      <c r="D119" s="235" t="s">
        <v>176</v>
      </c>
      <c r="E119" s="236">
        <v>697.4</v>
      </c>
      <c r="F119" s="237"/>
      <c r="G119" s="238">
        <f>ROUND(E119*F119,2)</f>
        <v>0</v>
      </c>
      <c r="H119" s="237"/>
      <c r="I119" s="238">
        <f>ROUND(E119*H119,2)</f>
        <v>0</v>
      </c>
      <c r="J119" s="237"/>
      <c r="K119" s="238">
        <f>ROUND(E119*J119,2)</f>
        <v>0</v>
      </c>
      <c r="L119" s="238">
        <v>21</v>
      </c>
      <c r="M119" s="238">
        <f>G119*(1+L119/100)</f>
        <v>0</v>
      </c>
      <c r="N119" s="238">
        <v>1.4E-2</v>
      </c>
      <c r="O119" s="238">
        <f>ROUND(E119*N119,2)</f>
        <v>9.76</v>
      </c>
      <c r="P119" s="238">
        <v>0</v>
      </c>
      <c r="Q119" s="238">
        <f>ROUND(E119*P119,2)</f>
        <v>0</v>
      </c>
      <c r="R119" s="238" t="s">
        <v>243</v>
      </c>
      <c r="S119" s="238" t="s">
        <v>178</v>
      </c>
      <c r="T119" s="239" t="s">
        <v>178</v>
      </c>
      <c r="U119" s="224">
        <v>0</v>
      </c>
      <c r="V119" s="224">
        <f>ROUND(E119*U119,2)</f>
        <v>0</v>
      </c>
      <c r="W119" s="224"/>
      <c r="X119" s="224" t="s">
        <v>237</v>
      </c>
      <c r="Y119" s="213"/>
      <c r="Z119" s="213"/>
      <c r="AA119" s="213"/>
      <c r="AB119" s="213"/>
      <c r="AC119" s="213"/>
      <c r="AD119" s="213"/>
      <c r="AE119" s="213"/>
      <c r="AF119" s="213"/>
      <c r="AG119" s="213" t="s">
        <v>238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1" x14ac:dyDescent="0.2">
      <c r="A120" s="220"/>
      <c r="B120" s="221"/>
      <c r="C120" s="252" t="s">
        <v>698</v>
      </c>
      <c r="D120" s="241"/>
      <c r="E120" s="241"/>
      <c r="F120" s="241"/>
      <c r="G120" s="241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13"/>
      <c r="Z120" s="213"/>
      <c r="AA120" s="213"/>
      <c r="AB120" s="213"/>
      <c r="AC120" s="213"/>
      <c r="AD120" s="213"/>
      <c r="AE120" s="213"/>
      <c r="AF120" s="213"/>
      <c r="AG120" s="213" t="s">
        <v>155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1" x14ac:dyDescent="0.2">
      <c r="A121" s="220"/>
      <c r="B121" s="221"/>
      <c r="C121" s="265" t="s">
        <v>187</v>
      </c>
      <c r="D121" s="257"/>
      <c r="E121" s="258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13"/>
      <c r="Z121" s="213"/>
      <c r="AA121" s="213"/>
      <c r="AB121" s="213"/>
      <c r="AC121" s="213"/>
      <c r="AD121" s="213"/>
      <c r="AE121" s="213"/>
      <c r="AF121" s="213"/>
      <c r="AG121" s="213" t="s">
        <v>183</v>
      </c>
      <c r="AH121" s="213">
        <v>0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20"/>
      <c r="B122" s="221"/>
      <c r="C122" s="265" t="s">
        <v>739</v>
      </c>
      <c r="D122" s="257"/>
      <c r="E122" s="258">
        <v>697.4</v>
      </c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13"/>
      <c r="Z122" s="213"/>
      <c r="AA122" s="213"/>
      <c r="AB122" s="213"/>
      <c r="AC122" s="213"/>
      <c r="AD122" s="213"/>
      <c r="AE122" s="213"/>
      <c r="AF122" s="213"/>
      <c r="AG122" s="213" t="s">
        <v>183</v>
      </c>
      <c r="AH122" s="213">
        <v>0</v>
      </c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1" x14ac:dyDescent="0.2">
      <c r="A123" s="220">
        <v>34</v>
      </c>
      <c r="B123" s="221" t="s">
        <v>281</v>
      </c>
      <c r="C123" s="266" t="s">
        <v>282</v>
      </c>
      <c r="D123" s="222" t="s">
        <v>0</v>
      </c>
      <c r="E123" s="262"/>
      <c r="F123" s="225"/>
      <c r="G123" s="224">
        <f>ROUND(E123*F123,2)</f>
        <v>0</v>
      </c>
      <c r="H123" s="225"/>
      <c r="I123" s="224">
        <f>ROUND(E123*H123,2)</f>
        <v>0</v>
      </c>
      <c r="J123" s="225"/>
      <c r="K123" s="224">
        <f>ROUND(E123*J123,2)</f>
        <v>0</v>
      </c>
      <c r="L123" s="224">
        <v>21</v>
      </c>
      <c r="M123" s="224">
        <f>G123*(1+L123/100)</f>
        <v>0</v>
      </c>
      <c r="N123" s="224">
        <v>0</v>
      </c>
      <c r="O123" s="224">
        <f>ROUND(E123*N123,2)</f>
        <v>0</v>
      </c>
      <c r="P123" s="224">
        <v>0</v>
      </c>
      <c r="Q123" s="224">
        <f>ROUND(E123*P123,2)</f>
        <v>0</v>
      </c>
      <c r="R123" s="224" t="s">
        <v>261</v>
      </c>
      <c r="S123" s="224" t="s">
        <v>178</v>
      </c>
      <c r="T123" s="224" t="s">
        <v>178</v>
      </c>
      <c r="U123" s="224">
        <v>0</v>
      </c>
      <c r="V123" s="224">
        <f>ROUND(E123*U123,2)</f>
        <v>0</v>
      </c>
      <c r="W123" s="224"/>
      <c r="X123" s="224" t="s">
        <v>256</v>
      </c>
      <c r="Y123" s="213"/>
      <c r="Z123" s="213"/>
      <c r="AA123" s="213"/>
      <c r="AB123" s="213"/>
      <c r="AC123" s="213"/>
      <c r="AD123" s="213"/>
      <c r="AE123" s="213"/>
      <c r="AF123" s="213"/>
      <c r="AG123" s="213" t="s">
        <v>257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1" x14ac:dyDescent="0.2">
      <c r="A124" s="220"/>
      <c r="B124" s="221"/>
      <c r="C124" s="267" t="s">
        <v>258</v>
      </c>
      <c r="D124" s="261"/>
      <c r="E124" s="261"/>
      <c r="F124" s="261"/>
      <c r="G124" s="261"/>
      <c r="H124" s="224"/>
      <c r="I124" s="224"/>
      <c r="J124" s="224"/>
      <c r="K124" s="224"/>
      <c r="L124" s="224"/>
      <c r="M124" s="224"/>
      <c r="N124" s="224"/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13"/>
      <c r="Z124" s="213"/>
      <c r="AA124" s="213"/>
      <c r="AB124" s="213"/>
      <c r="AC124" s="213"/>
      <c r="AD124" s="213"/>
      <c r="AE124" s="213"/>
      <c r="AF124" s="213"/>
      <c r="AG124" s="213" t="s">
        <v>180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x14ac:dyDescent="0.2">
      <c r="A125" s="227" t="s">
        <v>145</v>
      </c>
      <c r="B125" s="228" t="s">
        <v>106</v>
      </c>
      <c r="C125" s="250" t="s">
        <v>107</v>
      </c>
      <c r="D125" s="229"/>
      <c r="E125" s="230"/>
      <c r="F125" s="231"/>
      <c r="G125" s="231">
        <f>SUMIF(AG126:AG130,"&lt;&gt;NOR",G126:G130)</f>
        <v>0</v>
      </c>
      <c r="H125" s="231"/>
      <c r="I125" s="231">
        <f>SUM(I126:I130)</f>
        <v>0</v>
      </c>
      <c r="J125" s="231"/>
      <c r="K125" s="231">
        <f>SUM(K126:K130)</f>
        <v>0</v>
      </c>
      <c r="L125" s="231"/>
      <c r="M125" s="231">
        <f>SUM(M126:M130)</f>
        <v>0</v>
      </c>
      <c r="N125" s="231"/>
      <c r="O125" s="231">
        <f>SUM(O126:O130)</f>
        <v>0.05</v>
      </c>
      <c r="P125" s="231"/>
      <c r="Q125" s="231">
        <f>SUM(Q126:Q130)</f>
        <v>0</v>
      </c>
      <c r="R125" s="231"/>
      <c r="S125" s="231"/>
      <c r="T125" s="232"/>
      <c r="U125" s="226"/>
      <c r="V125" s="226">
        <f>SUM(V126:V130)</f>
        <v>9.66</v>
      </c>
      <c r="W125" s="226"/>
      <c r="X125" s="226"/>
      <c r="AG125" t="s">
        <v>146</v>
      </c>
    </row>
    <row r="126" spans="1:60" outlineLevel="1" x14ac:dyDescent="0.2">
      <c r="A126" s="233">
        <v>35</v>
      </c>
      <c r="B126" s="234" t="s">
        <v>283</v>
      </c>
      <c r="C126" s="251" t="s">
        <v>284</v>
      </c>
      <c r="D126" s="235" t="s">
        <v>191</v>
      </c>
      <c r="E126" s="236">
        <v>46</v>
      </c>
      <c r="F126" s="237"/>
      <c r="G126" s="238">
        <f>ROUND(E126*F126,2)</f>
        <v>0</v>
      </c>
      <c r="H126" s="237"/>
      <c r="I126" s="238">
        <f>ROUND(E126*H126,2)</f>
        <v>0</v>
      </c>
      <c r="J126" s="237"/>
      <c r="K126" s="238">
        <f>ROUND(E126*J126,2)</f>
        <v>0</v>
      </c>
      <c r="L126" s="238">
        <v>21</v>
      </c>
      <c r="M126" s="238">
        <f>G126*(1+L126/100)</f>
        <v>0</v>
      </c>
      <c r="N126" s="238">
        <v>1.16E-3</v>
      </c>
      <c r="O126" s="238">
        <f>ROUND(E126*N126,2)</f>
        <v>0.05</v>
      </c>
      <c r="P126" s="238">
        <v>0</v>
      </c>
      <c r="Q126" s="238">
        <f>ROUND(E126*P126,2)</f>
        <v>0</v>
      </c>
      <c r="R126" s="238" t="s">
        <v>192</v>
      </c>
      <c r="S126" s="238" t="s">
        <v>178</v>
      </c>
      <c r="T126" s="239" t="s">
        <v>151</v>
      </c>
      <c r="U126" s="224">
        <v>0.21</v>
      </c>
      <c r="V126" s="224">
        <f>ROUND(E126*U126,2)</f>
        <v>9.66</v>
      </c>
      <c r="W126" s="224"/>
      <c r="X126" s="224" t="s">
        <v>159</v>
      </c>
      <c r="Y126" s="213"/>
      <c r="Z126" s="213"/>
      <c r="AA126" s="213"/>
      <c r="AB126" s="213"/>
      <c r="AC126" s="213"/>
      <c r="AD126" s="213"/>
      <c r="AE126" s="213"/>
      <c r="AF126" s="213"/>
      <c r="AG126" s="213" t="s">
        <v>160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1" x14ac:dyDescent="0.2">
      <c r="A127" s="220"/>
      <c r="B127" s="221"/>
      <c r="C127" s="252" t="s">
        <v>740</v>
      </c>
      <c r="D127" s="241"/>
      <c r="E127" s="241"/>
      <c r="F127" s="241"/>
      <c r="G127" s="241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13"/>
      <c r="Z127" s="213"/>
      <c r="AA127" s="213"/>
      <c r="AB127" s="213"/>
      <c r="AC127" s="213"/>
      <c r="AD127" s="213"/>
      <c r="AE127" s="213"/>
      <c r="AF127" s="213"/>
      <c r="AG127" s="213" t="s">
        <v>155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20"/>
      <c r="B128" s="221"/>
      <c r="C128" s="265" t="s">
        <v>741</v>
      </c>
      <c r="D128" s="257"/>
      <c r="E128" s="258">
        <v>46</v>
      </c>
      <c r="F128" s="224"/>
      <c r="G128" s="224"/>
      <c r="H128" s="224"/>
      <c r="I128" s="224"/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13"/>
      <c r="Z128" s="213"/>
      <c r="AA128" s="213"/>
      <c r="AB128" s="213"/>
      <c r="AC128" s="213"/>
      <c r="AD128" s="213"/>
      <c r="AE128" s="213"/>
      <c r="AF128" s="213"/>
      <c r="AG128" s="213" t="s">
        <v>183</v>
      </c>
      <c r="AH128" s="213">
        <v>5</v>
      </c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1" x14ac:dyDescent="0.2">
      <c r="A129" s="220">
        <v>36</v>
      </c>
      <c r="B129" s="221" t="s">
        <v>287</v>
      </c>
      <c r="C129" s="266" t="s">
        <v>288</v>
      </c>
      <c r="D129" s="222" t="s">
        <v>0</v>
      </c>
      <c r="E129" s="262"/>
      <c r="F129" s="225"/>
      <c r="G129" s="224">
        <f>ROUND(E129*F129,2)</f>
        <v>0</v>
      </c>
      <c r="H129" s="225"/>
      <c r="I129" s="224">
        <f>ROUND(E129*H129,2)</f>
        <v>0</v>
      </c>
      <c r="J129" s="225"/>
      <c r="K129" s="224">
        <f>ROUND(E129*J129,2)</f>
        <v>0</v>
      </c>
      <c r="L129" s="224">
        <v>21</v>
      </c>
      <c r="M129" s="224">
        <f>G129*(1+L129/100)</f>
        <v>0</v>
      </c>
      <c r="N129" s="224">
        <v>0</v>
      </c>
      <c r="O129" s="224">
        <f>ROUND(E129*N129,2)</f>
        <v>0</v>
      </c>
      <c r="P129" s="224">
        <v>0</v>
      </c>
      <c r="Q129" s="224">
        <f>ROUND(E129*P129,2)</f>
        <v>0</v>
      </c>
      <c r="R129" s="224" t="s">
        <v>192</v>
      </c>
      <c r="S129" s="224" t="s">
        <v>178</v>
      </c>
      <c r="T129" s="224" t="s">
        <v>178</v>
      </c>
      <c r="U129" s="224">
        <v>0</v>
      </c>
      <c r="V129" s="224">
        <f>ROUND(E129*U129,2)</f>
        <v>0</v>
      </c>
      <c r="W129" s="224"/>
      <c r="X129" s="224" t="s">
        <v>256</v>
      </c>
      <c r="Y129" s="213"/>
      <c r="Z129" s="213"/>
      <c r="AA129" s="213"/>
      <c r="AB129" s="213"/>
      <c r="AC129" s="213"/>
      <c r="AD129" s="213"/>
      <c r="AE129" s="213"/>
      <c r="AF129" s="213"/>
      <c r="AG129" s="213" t="s">
        <v>257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20"/>
      <c r="B130" s="221"/>
      <c r="C130" s="267" t="s">
        <v>258</v>
      </c>
      <c r="D130" s="261"/>
      <c r="E130" s="261"/>
      <c r="F130" s="261"/>
      <c r="G130" s="261"/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13"/>
      <c r="Z130" s="213"/>
      <c r="AA130" s="213"/>
      <c r="AB130" s="213"/>
      <c r="AC130" s="213"/>
      <c r="AD130" s="213"/>
      <c r="AE130" s="213"/>
      <c r="AF130" s="213"/>
      <c r="AG130" s="213" t="s">
        <v>180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x14ac:dyDescent="0.2">
      <c r="A131" s="227" t="s">
        <v>145</v>
      </c>
      <c r="B131" s="228" t="s">
        <v>108</v>
      </c>
      <c r="C131" s="250" t="s">
        <v>109</v>
      </c>
      <c r="D131" s="229"/>
      <c r="E131" s="230"/>
      <c r="F131" s="231"/>
      <c r="G131" s="231">
        <f>SUMIF(AG132:AG142,"&lt;&gt;NOR",G132:G142)</f>
        <v>0</v>
      </c>
      <c r="H131" s="231"/>
      <c r="I131" s="231">
        <f>SUM(I132:I142)</f>
        <v>0</v>
      </c>
      <c r="J131" s="231"/>
      <c r="K131" s="231">
        <f>SUM(K132:K142)</f>
        <v>0</v>
      </c>
      <c r="L131" s="231"/>
      <c r="M131" s="231">
        <f>SUM(M132:M142)</f>
        <v>0</v>
      </c>
      <c r="N131" s="231"/>
      <c r="O131" s="231">
        <f>SUM(O132:O142)</f>
        <v>0.65</v>
      </c>
      <c r="P131" s="231"/>
      <c r="Q131" s="231">
        <f>SUM(Q132:Q142)</f>
        <v>0</v>
      </c>
      <c r="R131" s="231"/>
      <c r="S131" s="231"/>
      <c r="T131" s="232"/>
      <c r="U131" s="226"/>
      <c r="V131" s="226">
        <f>SUM(V132:V142)</f>
        <v>28.39</v>
      </c>
      <c r="W131" s="226"/>
      <c r="X131" s="226"/>
      <c r="AG131" t="s">
        <v>146</v>
      </c>
    </row>
    <row r="132" spans="1:60" ht="22.5" outlineLevel="1" x14ac:dyDescent="0.2">
      <c r="A132" s="233">
        <v>37</v>
      </c>
      <c r="B132" s="234" t="s">
        <v>289</v>
      </c>
      <c r="C132" s="251" t="s">
        <v>290</v>
      </c>
      <c r="D132" s="235" t="s">
        <v>176</v>
      </c>
      <c r="E132" s="236">
        <v>41.5625</v>
      </c>
      <c r="F132" s="237"/>
      <c r="G132" s="238">
        <f>ROUND(E132*F132,2)</f>
        <v>0</v>
      </c>
      <c r="H132" s="237"/>
      <c r="I132" s="238">
        <f>ROUND(E132*H132,2)</f>
        <v>0</v>
      </c>
      <c r="J132" s="237"/>
      <c r="K132" s="238">
        <f>ROUND(E132*J132,2)</f>
        <v>0</v>
      </c>
      <c r="L132" s="238">
        <v>21</v>
      </c>
      <c r="M132" s="238">
        <f>G132*(1+L132/100)</f>
        <v>0</v>
      </c>
      <c r="N132" s="238">
        <v>1.7000000000000001E-4</v>
      </c>
      <c r="O132" s="238">
        <f>ROUND(E132*N132,2)</f>
        <v>0.01</v>
      </c>
      <c r="P132" s="238">
        <v>0</v>
      </c>
      <c r="Q132" s="238">
        <f>ROUND(E132*P132,2)</f>
        <v>0</v>
      </c>
      <c r="R132" s="238" t="s">
        <v>291</v>
      </c>
      <c r="S132" s="238" t="s">
        <v>178</v>
      </c>
      <c r="T132" s="239" t="s">
        <v>178</v>
      </c>
      <c r="U132" s="224">
        <v>0.68300000000000005</v>
      </c>
      <c r="V132" s="224">
        <f>ROUND(E132*U132,2)</f>
        <v>28.39</v>
      </c>
      <c r="W132" s="224"/>
      <c r="X132" s="224" t="s">
        <v>159</v>
      </c>
      <c r="Y132" s="213"/>
      <c r="Z132" s="213"/>
      <c r="AA132" s="213"/>
      <c r="AB132" s="213"/>
      <c r="AC132" s="213"/>
      <c r="AD132" s="213"/>
      <c r="AE132" s="213"/>
      <c r="AF132" s="213"/>
      <c r="AG132" s="213" t="s">
        <v>160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1" x14ac:dyDescent="0.2">
      <c r="A133" s="220"/>
      <c r="B133" s="221"/>
      <c r="C133" s="252" t="s">
        <v>742</v>
      </c>
      <c r="D133" s="241"/>
      <c r="E133" s="241"/>
      <c r="F133" s="241"/>
      <c r="G133" s="241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13"/>
      <c r="Z133" s="213"/>
      <c r="AA133" s="213"/>
      <c r="AB133" s="213"/>
      <c r="AC133" s="213"/>
      <c r="AD133" s="213"/>
      <c r="AE133" s="213"/>
      <c r="AF133" s="213"/>
      <c r="AG133" s="213" t="s">
        <v>155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1" x14ac:dyDescent="0.2">
      <c r="A134" s="220"/>
      <c r="B134" s="221"/>
      <c r="C134" s="265" t="s">
        <v>734</v>
      </c>
      <c r="D134" s="257"/>
      <c r="E134" s="258"/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13"/>
      <c r="Z134" s="213"/>
      <c r="AA134" s="213"/>
      <c r="AB134" s="213"/>
      <c r="AC134" s="213"/>
      <c r="AD134" s="213"/>
      <c r="AE134" s="213"/>
      <c r="AF134" s="213"/>
      <c r="AG134" s="213" t="s">
        <v>183</v>
      </c>
      <c r="AH134" s="213">
        <v>0</v>
      </c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1" x14ac:dyDescent="0.2">
      <c r="A135" s="220"/>
      <c r="B135" s="221"/>
      <c r="C135" s="265" t="s">
        <v>743</v>
      </c>
      <c r="D135" s="257"/>
      <c r="E135" s="258">
        <v>41.5625</v>
      </c>
      <c r="F135" s="224"/>
      <c r="G135" s="224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13"/>
      <c r="Z135" s="213"/>
      <c r="AA135" s="213"/>
      <c r="AB135" s="213"/>
      <c r="AC135" s="213"/>
      <c r="AD135" s="213"/>
      <c r="AE135" s="213"/>
      <c r="AF135" s="213"/>
      <c r="AG135" s="213" t="s">
        <v>183</v>
      </c>
      <c r="AH135" s="213">
        <v>0</v>
      </c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1" x14ac:dyDescent="0.2">
      <c r="A136" s="233">
        <v>38</v>
      </c>
      <c r="B136" s="234" t="s">
        <v>294</v>
      </c>
      <c r="C136" s="251" t="s">
        <v>295</v>
      </c>
      <c r="D136" s="235" t="s">
        <v>234</v>
      </c>
      <c r="E136" s="236">
        <v>450</v>
      </c>
      <c r="F136" s="237"/>
      <c r="G136" s="238">
        <f>ROUND(E136*F136,2)</f>
        <v>0</v>
      </c>
      <c r="H136" s="237"/>
      <c r="I136" s="238">
        <f>ROUND(E136*H136,2)</f>
        <v>0</v>
      </c>
      <c r="J136" s="237"/>
      <c r="K136" s="238">
        <f>ROUND(E136*J136,2)</f>
        <v>0</v>
      </c>
      <c r="L136" s="238">
        <v>21</v>
      </c>
      <c r="M136" s="238">
        <f>G136*(1+L136/100)</f>
        <v>0</v>
      </c>
      <c r="N136" s="238">
        <v>0</v>
      </c>
      <c r="O136" s="238">
        <f>ROUND(E136*N136,2)</f>
        <v>0</v>
      </c>
      <c r="P136" s="238">
        <v>0</v>
      </c>
      <c r="Q136" s="238">
        <f>ROUND(E136*P136,2)</f>
        <v>0</v>
      </c>
      <c r="R136" s="238"/>
      <c r="S136" s="238" t="s">
        <v>150</v>
      </c>
      <c r="T136" s="239" t="s">
        <v>151</v>
      </c>
      <c r="U136" s="224">
        <v>0</v>
      </c>
      <c r="V136" s="224">
        <f>ROUND(E136*U136,2)</f>
        <v>0</v>
      </c>
      <c r="W136" s="224"/>
      <c r="X136" s="224" t="s">
        <v>159</v>
      </c>
      <c r="Y136" s="213"/>
      <c r="Z136" s="213"/>
      <c r="AA136" s="213"/>
      <c r="AB136" s="213"/>
      <c r="AC136" s="213"/>
      <c r="AD136" s="213"/>
      <c r="AE136" s="213"/>
      <c r="AF136" s="213"/>
      <c r="AG136" s="213" t="s">
        <v>160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1" x14ac:dyDescent="0.2">
      <c r="A137" s="220"/>
      <c r="B137" s="221"/>
      <c r="C137" s="265" t="s">
        <v>744</v>
      </c>
      <c r="D137" s="257"/>
      <c r="E137" s="258">
        <v>450</v>
      </c>
      <c r="F137" s="224"/>
      <c r="G137" s="224"/>
      <c r="H137" s="224"/>
      <c r="I137" s="224"/>
      <c r="J137" s="224"/>
      <c r="K137" s="224"/>
      <c r="L137" s="224"/>
      <c r="M137" s="224"/>
      <c r="N137" s="224"/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13"/>
      <c r="Z137" s="213"/>
      <c r="AA137" s="213"/>
      <c r="AB137" s="213"/>
      <c r="AC137" s="213"/>
      <c r="AD137" s="213"/>
      <c r="AE137" s="213"/>
      <c r="AF137" s="213"/>
      <c r="AG137" s="213" t="s">
        <v>183</v>
      </c>
      <c r="AH137" s="213">
        <v>0</v>
      </c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ht="22.5" outlineLevel="1" x14ac:dyDescent="0.2">
      <c r="A138" s="233">
        <v>39</v>
      </c>
      <c r="B138" s="234" t="s">
        <v>296</v>
      </c>
      <c r="C138" s="251" t="s">
        <v>297</v>
      </c>
      <c r="D138" s="235" t="s">
        <v>176</v>
      </c>
      <c r="E138" s="236">
        <v>43.225000000000001</v>
      </c>
      <c r="F138" s="237"/>
      <c r="G138" s="238">
        <f>ROUND(E138*F138,2)</f>
        <v>0</v>
      </c>
      <c r="H138" s="237"/>
      <c r="I138" s="238">
        <f>ROUND(E138*H138,2)</f>
        <v>0</v>
      </c>
      <c r="J138" s="237"/>
      <c r="K138" s="238">
        <f>ROUND(E138*J138,2)</f>
        <v>0</v>
      </c>
      <c r="L138" s="238">
        <v>21</v>
      </c>
      <c r="M138" s="238">
        <f>G138*(1+L138/100)</f>
        <v>0</v>
      </c>
      <c r="N138" s="238">
        <v>1.47E-2</v>
      </c>
      <c r="O138" s="238">
        <f>ROUND(E138*N138,2)</f>
        <v>0.64</v>
      </c>
      <c r="P138" s="238">
        <v>0</v>
      </c>
      <c r="Q138" s="238">
        <f>ROUND(E138*P138,2)</f>
        <v>0</v>
      </c>
      <c r="R138" s="238" t="s">
        <v>243</v>
      </c>
      <c r="S138" s="238" t="s">
        <v>178</v>
      </c>
      <c r="T138" s="239" t="s">
        <v>178</v>
      </c>
      <c r="U138" s="224">
        <v>0</v>
      </c>
      <c r="V138" s="224">
        <f>ROUND(E138*U138,2)</f>
        <v>0</v>
      </c>
      <c r="W138" s="224"/>
      <c r="X138" s="224" t="s">
        <v>237</v>
      </c>
      <c r="Y138" s="213"/>
      <c r="Z138" s="213"/>
      <c r="AA138" s="213"/>
      <c r="AB138" s="213"/>
      <c r="AC138" s="213"/>
      <c r="AD138" s="213"/>
      <c r="AE138" s="213"/>
      <c r="AF138" s="213"/>
      <c r="AG138" s="213" t="s">
        <v>238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1" x14ac:dyDescent="0.2">
      <c r="A139" s="220"/>
      <c r="B139" s="221"/>
      <c r="C139" s="252" t="s">
        <v>698</v>
      </c>
      <c r="D139" s="241"/>
      <c r="E139" s="241"/>
      <c r="F139" s="241"/>
      <c r="G139" s="241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13"/>
      <c r="Z139" s="213"/>
      <c r="AA139" s="213"/>
      <c r="AB139" s="213"/>
      <c r="AC139" s="213"/>
      <c r="AD139" s="213"/>
      <c r="AE139" s="213"/>
      <c r="AF139" s="213"/>
      <c r="AG139" s="213" t="s">
        <v>155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1" x14ac:dyDescent="0.2">
      <c r="A140" s="220"/>
      <c r="B140" s="221"/>
      <c r="C140" s="265" t="s">
        <v>745</v>
      </c>
      <c r="D140" s="257"/>
      <c r="E140" s="258">
        <v>43.225000000000001</v>
      </c>
      <c r="F140" s="224"/>
      <c r="G140" s="224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13"/>
      <c r="Z140" s="213"/>
      <c r="AA140" s="213"/>
      <c r="AB140" s="213"/>
      <c r="AC140" s="213"/>
      <c r="AD140" s="213"/>
      <c r="AE140" s="213"/>
      <c r="AF140" s="213"/>
      <c r="AG140" s="213" t="s">
        <v>183</v>
      </c>
      <c r="AH140" s="213">
        <v>5</v>
      </c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1" x14ac:dyDescent="0.2">
      <c r="A141" s="220">
        <v>40</v>
      </c>
      <c r="B141" s="221" t="s">
        <v>299</v>
      </c>
      <c r="C141" s="266" t="s">
        <v>300</v>
      </c>
      <c r="D141" s="222" t="s">
        <v>0</v>
      </c>
      <c r="E141" s="262"/>
      <c r="F141" s="225"/>
      <c r="G141" s="224">
        <f>ROUND(E141*F141,2)</f>
        <v>0</v>
      </c>
      <c r="H141" s="225"/>
      <c r="I141" s="224">
        <f>ROUND(E141*H141,2)</f>
        <v>0</v>
      </c>
      <c r="J141" s="225"/>
      <c r="K141" s="224">
        <f>ROUND(E141*J141,2)</f>
        <v>0</v>
      </c>
      <c r="L141" s="224">
        <v>21</v>
      </c>
      <c r="M141" s="224">
        <f>G141*(1+L141/100)</f>
        <v>0</v>
      </c>
      <c r="N141" s="224">
        <v>0</v>
      </c>
      <c r="O141" s="224">
        <f>ROUND(E141*N141,2)</f>
        <v>0</v>
      </c>
      <c r="P141" s="224">
        <v>0</v>
      </c>
      <c r="Q141" s="224">
        <f>ROUND(E141*P141,2)</f>
        <v>0</v>
      </c>
      <c r="R141" s="224" t="s">
        <v>291</v>
      </c>
      <c r="S141" s="224" t="s">
        <v>178</v>
      </c>
      <c r="T141" s="224" t="s">
        <v>178</v>
      </c>
      <c r="U141" s="224">
        <v>0</v>
      </c>
      <c r="V141" s="224">
        <f>ROUND(E141*U141,2)</f>
        <v>0</v>
      </c>
      <c r="W141" s="224"/>
      <c r="X141" s="224" t="s">
        <v>256</v>
      </c>
      <c r="Y141" s="213"/>
      <c r="Z141" s="213"/>
      <c r="AA141" s="213"/>
      <c r="AB141" s="213"/>
      <c r="AC141" s="213"/>
      <c r="AD141" s="213"/>
      <c r="AE141" s="213"/>
      <c r="AF141" s="213"/>
      <c r="AG141" s="213" t="s">
        <v>257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1" x14ac:dyDescent="0.2">
      <c r="A142" s="220"/>
      <c r="B142" s="221"/>
      <c r="C142" s="267" t="s">
        <v>258</v>
      </c>
      <c r="D142" s="261"/>
      <c r="E142" s="261"/>
      <c r="F142" s="261"/>
      <c r="G142" s="261"/>
      <c r="H142" s="224"/>
      <c r="I142" s="224"/>
      <c r="J142" s="224"/>
      <c r="K142" s="224"/>
      <c r="L142" s="224"/>
      <c r="M142" s="224"/>
      <c r="N142" s="224"/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13"/>
      <c r="Z142" s="213"/>
      <c r="AA142" s="213"/>
      <c r="AB142" s="213"/>
      <c r="AC142" s="213"/>
      <c r="AD142" s="213"/>
      <c r="AE142" s="213"/>
      <c r="AF142" s="213"/>
      <c r="AG142" s="213" t="s">
        <v>180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x14ac:dyDescent="0.2">
      <c r="A143" s="227" t="s">
        <v>145</v>
      </c>
      <c r="B143" s="228" t="s">
        <v>110</v>
      </c>
      <c r="C143" s="250" t="s">
        <v>111</v>
      </c>
      <c r="D143" s="229"/>
      <c r="E143" s="230"/>
      <c r="F143" s="231"/>
      <c r="G143" s="231">
        <f>SUMIF(AG144:AG158,"&lt;&gt;NOR",G144:G158)</f>
        <v>0</v>
      </c>
      <c r="H143" s="231"/>
      <c r="I143" s="231">
        <f>SUM(I144:I158)</f>
        <v>0</v>
      </c>
      <c r="J143" s="231"/>
      <c r="K143" s="231">
        <f>SUM(K144:K158)</f>
        <v>0</v>
      </c>
      <c r="L143" s="231"/>
      <c r="M143" s="231">
        <f>SUM(M144:M158)</f>
        <v>0</v>
      </c>
      <c r="N143" s="231"/>
      <c r="O143" s="231">
        <f>SUM(O144:O158)</f>
        <v>0</v>
      </c>
      <c r="P143" s="231"/>
      <c r="Q143" s="231">
        <f>SUM(Q144:Q158)</f>
        <v>0</v>
      </c>
      <c r="R143" s="231"/>
      <c r="S143" s="231"/>
      <c r="T143" s="232"/>
      <c r="U143" s="226"/>
      <c r="V143" s="226">
        <f>SUM(V144:V158)</f>
        <v>0</v>
      </c>
      <c r="W143" s="226"/>
      <c r="X143" s="226"/>
      <c r="AG143" t="s">
        <v>146</v>
      </c>
    </row>
    <row r="144" spans="1:60" ht="22.5" outlineLevel="1" x14ac:dyDescent="0.2">
      <c r="A144" s="233">
        <v>41</v>
      </c>
      <c r="B144" s="234" t="s">
        <v>416</v>
      </c>
      <c r="C144" s="251" t="s">
        <v>417</v>
      </c>
      <c r="D144" s="235" t="s">
        <v>234</v>
      </c>
      <c r="E144" s="236">
        <v>2</v>
      </c>
      <c r="F144" s="237"/>
      <c r="G144" s="238">
        <f>ROUND(E144*F144,2)</f>
        <v>0</v>
      </c>
      <c r="H144" s="237"/>
      <c r="I144" s="238">
        <f>ROUND(E144*H144,2)</f>
        <v>0</v>
      </c>
      <c r="J144" s="237"/>
      <c r="K144" s="238">
        <f>ROUND(E144*J144,2)</f>
        <v>0</v>
      </c>
      <c r="L144" s="238">
        <v>21</v>
      </c>
      <c r="M144" s="238">
        <f>G144*(1+L144/100)</f>
        <v>0</v>
      </c>
      <c r="N144" s="238">
        <v>0</v>
      </c>
      <c r="O144" s="238">
        <f>ROUND(E144*N144,2)</f>
        <v>0</v>
      </c>
      <c r="P144" s="238">
        <v>0</v>
      </c>
      <c r="Q144" s="238">
        <f>ROUND(E144*P144,2)</f>
        <v>0</v>
      </c>
      <c r="R144" s="238"/>
      <c r="S144" s="238" t="s">
        <v>150</v>
      </c>
      <c r="T144" s="239" t="s">
        <v>151</v>
      </c>
      <c r="U144" s="224">
        <v>0</v>
      </c>
      <c r="V144" s="224">
        <f>ROUND(E144*U144,2)</f>
        <v>0</v>
      </c>
      <c r="W144" s="224"/>
      <c r="X144" s="224" t="s">
        <v>159</v>
      </c>
      <c r="Y144" s="213"/>
      <c r="Z144" s="213"/>
      <c r="AA144" s="213"/>
      <c r="AB144" s="213"/>
      <c r="AC144" s="213"/>
      <c r="AD144" s="213"/>
      <c r="AE144" s="213"/>
      <c r="AF144" s="213"/>
      <c r="AG144" s="213" t="s">
        <v>160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1" x14ac:dyDescent="0.2">
      <c r="A145" s="220"/>
      <c r="B145" s="221"/>
      <c r="C145" s="252" t="s">
        <v>746</v>
      </c>
      <c r="D145" s="241"/>
      <c r="E145" s="241"/>
      <c r="F145" s="241"/>
      <c r="G145" s="241"/>
      <c r="H145" s="224"/>
      <c r="I145" s="224"/>
      <c r="J145" s="224"/>
      <c r="K145" s="224"/>
      <c r="L145" s="224"/>
      <c r="M145" s="224"/>
      <c r="N145" s="224"/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13"/>
      <c r="Z145" s="213"/>
      <c r="AA145" s="213"/>
      <c r="AB145" s="213"/>
      <c r="AC145" s="213"/>
      <c r="AD145" s="213"/>
      <c r="AE145" s="213"/>
      <c r="AF145" s="213"/>
      <c r="AG145" s="213" t="s">
        <v>155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1" x14ac:dyDescent="0.2">
      <c r="A146" s="220"/>
      <c r="B146" s="221"/>
      <c r="C146" s="265" t="s">
        <v>734</v>
      </c>
      <c r="D146" s="257"/>
      <c r="E146" s="258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13"/>
      <c r="Z146" s="213"/>
      <c r="AA146" s="213"/>
      <c r="AB146" s="213"/>
      <c r="AC146" s="213"/>
      <c r="AD146" s="213"/>
      <c r="AE146" s="213"/>
      <c r="AF146" s="213"/>
      <c r="AG146" s="213" t="s">
        <v>183</v>
      </c>
      <c r="AH146" s="213">
        <v>0</v>
      </c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1" x14ac:dyDescent="0.2">
      <c r="A147" s="220"/>
      <c r="B147" s="221"/>
      <c r="C147" s="265" t="s">
        <v>747</v>
      </c>
      <c r="D147" s="257"/>
      <c r="E147" s="258">
        <v>2</v>
      </c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13"/>
      <c r="Z147" s="213"/>
      <c r="AA147" s="213"/>
      <c r="AB147" s="213"/>
      <c r="AC147" s="213"/>
      <c r="AD147" s="213"/>
      <c r="AE147" s="213"/>
      <c r="AF147" s="213"/>
      <c r="AG147" s="213" t="s">
        <v>183</v>
      </c>
      <c r="AH147" s="213">
        <v>0</v>
      </c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ht="22.5" outlineLevel="1" x14ac:dyDescent="0.2">
      <c r="A148" s="233">
        <v>42</v>
      </c>
      <c r="B148" s="234" t="s">
        <v>537</v>
      </c>
      <c r="C148" s="251" t="s">
        <v>538</v>
      </c>
      <c r="D148" s="235" t="s">
        <v>234</v>
      </c>
      <c r="E148" s="236">
        <v>2</v>
      </c>
      <c r="F148" s="237"/>
      <c r="G148" s="238">
        <f>ROUND(E148*F148,2)</f>
        <v>0</v>
      </c>
      <c r="H148" s="237"/>
      <c r="I148" s="238">
        <f>ROUND(E148*H148,2)</f>
        <v>0</v>
      </c>
      <c r="J148" s="237"/>
      <c r="K148" s="238">
        <f>ROUND(E148*J148,2)</f>
        <v>0</v>
      </c>
      <c r="L148" s="238">
        <v>21</v>
      </c>
      <c r="M148" s="238">
        <f>G148*(1+L148/100)</f>
        <v>0</v>
      </c>
      <c r="N148" s="238">
        <v>0</v>
      </c>
      <c r="O148" s="238">
        <f>ROUND(E148*N148,2)</f>
        <v>0</v>
      </c>
      <c r="P148" s="238">
        <v>0</v>
      </c>
      <c r="Q148" s="238">
        <f>ROUND(E148*P148,2)</f>
        <v>0</v>
      </c>
      <c r="R148" s="238"/>
      <c r="S148" s="238" t="s">
        <v>150</v>
      </c>
      <c r="T148" s="239" t="s">
        <v>151</v>
      </c>
      <c r="U148" s="224">
        <v>0</v>
      </c>
      <c r="V148" s="224">
        <f>ROUND(E148*U148,2)</f>
        <v>0</v>
      </c>
      <c r="W148" s="224"/>
      <c r="X148" s="224" t="s">
        <v>159</v>
      </c>
      <c r="Y148" s="213"/>
      <c r="Z148" s="213"/>
      <c r="AA148" s="213"/>
      <c r="AB148" s="213"/>
      <c r="AC148" s="213"/>
      <c r="AD148" s="213"/>
      <c r="AE148" s="213"/>
      <c r="AF148" s="213"/>
      <c r="AG148" s="213" t="s">
        <v>160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1" x14ac:dyDescent="0.2">
      <c r="A149" s="220"/>
      <c r="B149" s="221"/>
      <c r="C149" s="252" t="s">
        <v>746</v>
      </c>
      <c r="D149" s="241"/>
      <c r="E149" s="241"/>
      <c r="F149" s="241"/>
      <c r="G149" s="241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13"/>
      <c r="Z149" s="213"/>
      <c r="AA149" s="213"/>
      <c r="AB149" s="213"/>
      <c r="AC149" s="213"/>
      <c r="AD149" s="213"/>
      <c r="AE149" s="213"/>
      <c r="AF149" s="213"/>
      <c r="AG149" s="213" t="s">
        <v>155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1" x14ac:dyDescent="0.2">
      <c r="A150" s="220"/>
      <c r="B150" s="221"/>
      <c r="C150" s="265" t="s">
        <v>734</v>
      </c>
      <c r="D150" s="257"/>
      <c r="E150" s="258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13"/>
      <c r="Z150" s="213"/>
      <c r="AA150" s="213"/>
      <c r="AB150" s="213"/>
      <c r="AC150" s="213"/>
      <c r="AD150" s="213"/>
      <c r="AE150" s="213"/>
      <c r="AF150" s="213"/>
      <c r="AG150" s="213" t="s">
        <v>183</v>
      </c>
      <c r="AH150" s="213">
        <v>0</v>
      </c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1" x14ac:dyDescent="0.2">
      <c r="A151" s="220"/>
      <c r="B151" s="221"/>
      <c r="C151" s="265" t="s">
        <v>748</v>
      </c>
      <c r="D151" s="257"/>
      <c r="E151" s="258">
        <v>2</v>
      </c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13"/>
      <c r="Z151" s="213"/>
      <c r="AA151" s="213"/>
      <c r="AB151" s="213"/>
      <c r="AC151" s="213"/>
      <c r="AD151" s="213"/>
      <c r="AE151" s="213"/>
      <c r="AF151" s="213"/>
      <c r="AG151" s="213" t="s">
        <v>183</v>
      </c>
      <c r="AH151" s="213">
        <v>0</v>
      </c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1" x14ac:dyDescent="0.2">
      <c r="A152" s="233">
        <v>43</v>
      </c>
      <c r="B152" s="234" t="s">
        <v>749</v>
      </c>
      <c r="C152" s="251" t="s">
        <v>750</v>
      </c>
      <c r="D152" s="235" t="s">
        <v>234</v>
      </c>
      <c r="E152" s="236">
        <v>1</v>
      </c>
      <c r="F152" s="237"/>
      <c r="G152" s="238">
        <f>ROUND(E152*F152,2)</f>
        <v>0</v>
      </c>
      <c r="H152" s="237"/>
      <c r="I152" s="238">
        <f>ROUND(E152*H152,2)</f>
        <v>0</v>
      </c>
      <c r="J152" s="237"/>
      <c r="K152" s="238">
        <f>ROUND(E152*J152,2)</f>
        <v>0</v>
      </c>
      <c r="L152" s="238">
        <v>21</v>
      </c>
      <c r="M152" s="238">
        <f>G152*(1+L152/100)</f>
        <v>0</v>
      </c>
      <c r="N152" s="238">
        <v>0</v>
      </c>
      <c r="O152" s="238">
        <f>ROUND(E152*N152,2)</f>
        <v>0</v>
      </c>
      <c r="P152" s="238">
        <v>0</v>
      </c>
      <c r="Q152" s="238">
        <f>ROUND(E152*P152,2)</f>
        <v>0</v>
      </c>
      <c r="R152" s="238"/>
      <c r="S152" s="238" t="s">
        <v>150</v>
      </c>
      <c r="T152" s="239" t="s">
        <v>151</v>
      </c>
      <c r="U152" s="224">
        <v>0</v>
      </c>
      <c r="V152" s="224">
        <f>ROUND(E152*U152,2)</f>
        <v>0</v>
      </c>
      <c r="W152" s="224"/>
      <c r="X152" s="224" t="s">
        <v>159</v>
      </c>
      <c r="Y152" s="213"/>
      <c r="Z152" s="213"/>
      <c r="AA152" s="213"/>
      <c r="AB152" s="213"/>
      <c r="AC152" s="213"/>
      <c r="AD152" s="213"/>
      <c r="AE152" s="213"/>
      <c r="AF152" s="213"/>
      <c r="AG152" s="213" t="s">
        <v>160</v>
      </c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1" x14ac:dyDescent="0.2">
      <c r="A153" s="220"/>
      <c r="B153" s="221"/>
      <c r="C153" s="252" t="s">
        <v>746</v>
      </c>
      <c r="D153" s="241"/>
      <c r="E153" s="241"/>
      <c r="F153" s="241"/>
      <c r="G153" s="241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13"/>
      <c r="Z153" s="213"/>
      <c r="AA153" s="213"/>
      <c r="AB153" s="213"/>
      <c r="AC153" s="213"/>
      <c r="AD153" s="213"/>
      <c r="AE153" s="213"/>
      <c r="AF153" s="213"/>
      <c r="AG153" s="213" t="s">
        <v>155</v>
      </c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1" x14ac:dyDescent="0.2">
      <c r="A154" s="220"/>
      <c r="B154" s="221"/>
      <c r="C154" s="265" t="s">
        <v>734</v>
      </c>
      <c r="D154" s="257"/>
      <c r="E154" s="258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13"/>
      <c r="Z154" s="213"/>
      <c r="AA154" s="213"/>
      <c r="AB154" s="213"/>
      <c r="AC154" s="213"/>
      <c r="AD154" s="213"/>
      <c r="AE154" s="213"/>
      <c r="AF154" s="213"/>
      <c r="AG154" s="213" t="s">
        <v>183</v>
      </c>
      <c r="AH154" s="213">
        <v>0</v>
      </c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1" x14ac:dyDescent="0.2">
      <c r="A155" s="220"/>
      <c r="B155" s="221"/>
      <c r="C155" s="265" t="s">
        <v>751</v>
      </c>
      <c r="D155" s="257"/>
      <c r="E155" s="258">
        <v>1</v>
      </c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13"/>
      <c r="Z155" s="213"/>
      <c r="AA155" s="213"/>
      <c r="AB155" s="213"/>
      <c r="AC155" s="213"/>
      <c r="AD155" s="213"/>
      <c r="AE155" s="213"/>
      <c r="AF155" s="213"/>
      <c r="AG155" s="213" t="s">
        <v>183</v>
      </c>
      <c r="AH155" s="213">
        <v>0</v>
      </c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1" x14ac:dyDescent="0.2">
      <c r="A156" s="233">
        <v>44</v>
      </c>
      <c r="B156" s="234" t="s">
        <v>307</v>
      </c>
      <c r="C156" s="251" t="s">
        <v>308</v>
      </c>
      <c r="D156" s="235" t="s">
        <v>158</v>
      </c>
      <c r="E156" s="236">
        <v>1</v>
      </c>
      <c r="F156" s="237"/>
      <c r="G156" s="238">
        <f>ROUND(E156*F156,2)</f>
        <v>0</v>
      </c>
      <c r="H156" s="237"/>
      <c r="I156" s="238">
        <f>ROUND(E156*H156,2)</f>
        <v>0</v>
      </c>
      <c r="J156" s="237"/>
      <c r="K156" s="238">
        <f>ROUND(E156*J156,2)</f>
        <v>0</v>
      </c>
      <c r="L156" s="238">
        <v>21</v>
      </c>
      <c r="M156" s="238">
        <f>G156*(1+L156/100)</f>
        <v>0</v>
      </c>
      <c r="N156" s="238">
        <v>0</v>
      </c>
      <c r="O156" s="238">
        <f>ROUND(E156*N156,2)</f>
        <v>0</v>
      </c>
      <c r="P156" s="238">
        <v>0</v>
      </c>
      <c r="Q156" s="238">
        <f>ROUND(E156*P156,2)</f>
        <v>0</v>
      </c>
      <c r="R156" s="238"/>
      <c r="S156" s="238" t="s">
        <v>150</v>
      </c>
      <c r="T156" s="239" t="s">
        <v>151</v>
      </c>
      <c r="U156" s="224">
        <v>0</v>
      </c>
      <c r="V156" s="224">
        <f>ROUND(E156*U156,2)</f>
        <v>0</v>
      </c>
      <c r="W156" s="224"/>
      <c r="X156" s="224" t="s">
        <v>159</v>
      </c>
      <c r="Y156" s="213"/>
      <c r="Z156" s="213"/>
      <c r="AA156" s="213"/>
      <c r="AB156" s="213"/>
      <c r="AC156" s="213"/>
      <c r="AD156" s="213"/>
      <c r="AE156" s="213"/>
      <c r="AF156" s="213"/>
      <c r="AG156" s="213" t="s">
        <v>160</v>
      </c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1" x14ac:dyDescent="0.2">
      <c r="A157" s="220">
        <v>45</v>
      </c>
      <c r="B157" s="221" t="s">
        <v>309</v>
      </c>
      <c r="C157" s="266" t="s">
        <v>310</v>
      </c>
      <c r="D157" s="222" t="s">
        <v>0</v>
      </c>
      <c r="E157" s="262"/>
      <c r="F157" s="225"/>
      <c r="G157" s="224">
        <f>ROUND(E157*F157,2)</f>
        <v>0</v>
      </c>
      <c r="H157" s="225"/>
      <c r="I157" s="224">
        <f>ROUND(E157*H157,2)</f>
        <v>0</v>
      </c>
      <c r="J157" s="225"/>
      <c r="K157" s="224">
        <f>ROUND(E157*J157,2)</f>
        <v>0</v>
      </c>
      <c r="L157" s="224">
        <v>21</v>
      </c>
      <c r="M157" s="224">
        <f>G157*(1+L157/100)</f>
        <v>0</v>
      </c>
      <c r="N157" s="224">
        <v>0</v>
      </c>
      <c r="O157" s="224">
        <f>ROUND(E157*N157,2)</f>
        <v>0</v>
      </c>
      <c r="P157" s="224">
        <v>0</v>
      </c>
      <c r="Q157" s="224">
        <f>ROUND(E157*P157,2)</f>
        <v>0</v>
      </c>
      <c r="R157" s="224" t="s">
        <v>311</v>
      </c>
      <c r="S157" s="224" t="s">
        <v>178</v>
      </c>
      <c r="T157" s="224" t="s">
        <v>178</v>
      </c>
      <c r="U157" s="224">
        <v>0</v>
      </c>
      <c r="V157" s="224">
        <f>ROUND(E157*U157,2)</f>
        <v>0</v>
      </c>
      <c r="W157" s="224"/>
      <c r="X157" s="224" t="s">
        <v>256</v>
      </c>
      <c r="Y157" s="213"/>
      <c r="Z157" s="213"/>
      <c r="AA157" s="213"/>
      <c r="AB157" s="213"/>
      <c r="AC157" s="213"/>
      <c r="AD157" s="213"/>
      <c r="AE157" s="213"/>
      <c r="AF157" s="213"/>
      <c r="AG157" s="213" t="s">
        <v>257</v>
      </c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1" x14ac:dyDescent="0.2">
      <c r="A158" s="220"/>
      <c r="B158" s="221"/>
      <c r="C158" s="267" t="s">
        <v>258</v>
      </c>
      <c r="D158" s="261"/>
      <c r="E158" s="261"/>
      <c r="F158" s="261"/>
      <c r="G158" s="261"/>
      <c r="H158" s="224"/>
      <c r="I158" s="224"/>
      <c r="J158" s="224"/>
      <c r="K158" s="224"/>
      <c r="L158" s="224"/>
      <c r="M158" s="224"/>
      <c r="N158" s="224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13"/>
      <c r="Z158" s="213"/>
      <c r="AA158" s="213"/>
      <c r="AB158" s="213"/>
      <c r="AC158" s="213"/>
      <c r="AD158" s="213"/>
      <c r="AE158" s="213"/>
      <c r="AF158" s="213"/>
      <c r="AG158" s="213" t="s">
        <v>180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x14ac:dyDescent="0.2">
      <c r="A159" s="227" t="s">
        <v>145</v>
      </c>
      <c r="B159" s="228" t="s">
        <v>112</v>
      </c>
      <c r="C159" s="250" t="s">
        <v>113</v>
      </c>
      <c r="D159" s="229"/>
      <c r="E159" s="230"/>
      <c r="F159" s="231"/>
      <c r="G159" s="231">
        <f>SUMIF(AG160:AG162,"&lt;&gt;NOR",G160:G162)</f>
        <v>0</v>
      </c>
      <c r="H159" s="231"/>
      <c r="I159" s="231">
        <f>SUM(I160:I162)</f>
        <v>0</v>
      </c>
      <c r="J159" s="231"/>
      <c r="K159" s="231">
        <f>SUM(K160:K162)</f>
        <v>0</v>
      </c>
      <c r="L159" s="231"/>
      <c r="M159" s="231">
        <f>SUM(M160:M162)</f>
        <v>0</v>
      </c>
      <c r="N159" s="231"/>
      <c r="O159" s="231">
        <f>SUM(O160:O162)</f>
        <v>0</v>
      </c>
      <c r="P159" s="231"/>
      <c r="Q159" s="231">
        <f>SUM(Q160:Q162)</f>
        <v>0</v>
      </c>
      <c r="R159" s="231"/>
      <c r="S159" s="231"/>
      <c r="T159" s="232"/>
      <c r="U159" s="226"/>
      <c r="V159" s="226">
        <f>SUM(V160:V162)</f>
        <v>0</v>
      </c>
      <c r="W159" s="226"/>
      <c r="X159" s="226"/>
      <c r="AG159" t="s">
        <v>146</v>
      </c>
    </row>
    <row r="160" spans="1:60" outlineLevel="1" x14ac:dyDescent="0.2">
      <c r="A160" s="233">
        <v>46</v>
      </c>
      <c r="B160" s="234" t="s">
        <v>312</v>
      </c>
      <c r="C160" s="251" t="s">
        <v>313</v>
      </c>
      <c r="D160" s="235" t="s">
        <v>191</v>
      </c>
      <c r="E160" s="236">
        <v>125</v>
      </c>
      <c r="F160" s="237"/>
      <c r="G160" s="238">
        <f>ROUND(E160*F160,2)</f>
        <v>0</v>
      </c>
      <c r="H160" s="237"/>
      <c r="I160" s="238">
        <f>ROUND(E160*H160,2)</f>
        <v>0</v>
      </c>
      <c r="J160" s="237"/>
      <c r="K160" s="238">
        <f>ROUND(E160*J160,2)</f>
        <v>0</v>
      </c>
      <c r="L160" s="238">
        <v>21</v>
      </c>
      <c r="M160" s="238">
        <f>G160*(1+L160/100)</f>
        <v>0</v>
      </c>
      <c r="N160" s="238">
        <v>0</v>
      </c>
      <c r="O160" s="238">
        <f>ROUND(E160*N160,2)</f>
        <v>0</v>
      </c>
      <c r="P160" s="238">
        <v>0</v>
      </c>
      <c r="Q160" s="238">
        <f>ROUND(E160*P160,2)</f>
        <v>0</v>
      </c>
      <c r="R160" s="238"/>
      <c r="S160" s="238" t="s">
        <v>150</v>
      </c>
      <c r="T160" s="239" t="s">
        <v>151</v>
      </c>
      <c r="U160" s="224">
        <v>0</v>
      </c>
      <c r="V160" s="224">
        <f>ROUND(E160*U160,2)</f>
        <v>0</v>
      </c>
      <c r="W160" s="224"/>
      <c r="X160" s="224" t="s">
        <v>159</v>
      </c>
      <c r="Y160" s="213"/>
      <c r="Z160" s="213"/>
      <c r="AA160" s="213"/>
      <c r="AB160" s="213"/>
      <c r="AC160" s="213"/>
      <c r="AD160" s="213"/>
      <c r="AE160" s="213"/>
      <c r="AF160" s="213"/>
      <c r="AG160" s="213" t="s">
        <v>160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1" x14ac:dyDescent="0.2">
      <c r="A161" s="220"/>
      <c r="B161" s="221"/>
      <c r="C161" s="252" t="s">
        <v>698</v>
      </c>
      <c r="D161" s="241"/>
      <c r="E161" s="241"/>
      <c r="F161" s="241"/>
      <c r="G161" s="241"/>
      <c r="H161" s="224"/>
      <c r="I161" s="224"/>
      <c r="J161" s="224"/>
      <c r="K161" s="224"/>
      <c r="L161" s="224"/>
      <c r="M161" s="224"/>
      <c r="N161" s="224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13"/>
      <c r="Z161" s="213"/>
      <c r="AA161" s="213"/>
      <c r="AB161" s="213"/>
      <c r="AC161" s="213"/>
      <c r="AD161" s="213"/>
      <c r="AE161" s="213"/>
      <c r="AF161" s="213"/>
      <c r="AG161" s="213" t="s">
        <v>155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1" x14ac:dyDescent="0.2">
      <c r="A162" s="220"/>
      <c r="B162" s="221"/>
      <c r="C162" s="265" t="s">
        <v>752</v>
      </c>
      <c r="D162" s="257"/>
      <c r="E162" s="258">
        <v>125</v>
      </c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13"/>
      <c r="Z162" s="213"/>
      <c r="AA162" s="213"/>
      <c r="AB162" s="213"/>
      <c r="AC162" s="213"/>
      <c r="AD162" s="213"/>
      <c r="AE162" s="213"/>
      <c r="AF162" s="213"/>
      <c r="AG162" s="213" t="s">
        <v>183</v>
      </c>
      <c r="AH162" s="213">
        <v>5</v>
      </c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x14ac:dyDescent="0.2">
      <c r="A163" s="227" t="s">
        <v>145</v>
      </c>
      <c r="B163" s="228" t="s">
        <v>114</v>
      </c>
      <c r="C163" s="250" t="s">
        <v>115</v>
      </c>
      <c r="D163" s="229"/>
      <c r="E163" s="230"/>
      <c r="F163" s="231"/>
      <c r="G163" s="231">
        <f>SUMIF(AG164:AG173,"&lt;&gt;NOR",G164:G173)</f>
        <v>0</v>
      </c>
      <c r="H163" s="231"/>
      <c r="I163" s="231">
        <f>SUM(I164:I173)</f>
        <v>0</v>
      </c>
      <c r="J163" s="231"/>
      <c r="K163" s="231">
        <f>SUM(K164:K173)</f>
        <v>0</v>
      </c>
      <c r="L163" s="231"/>
      <c r="M163" s="231">
        <f>SUM(M164:M173)</f>
        <v>0</v>
      </c>
      <c r="N163" s="231"/>
      <c r="O163" s="231">
        <f>SUM(O164:O173)</f>
        <v>0</v>
      </c>
      <c r="P163" s="231"/>
      <c r="Q163" s="231">
        <f>SUM(Q164:Q173)</f>
        <v>0</v>
      </c>
      <c r="R163" s="231"/>
      <c r="S163" s="231"/>
      <c r="T163" s="232"/>
      <c r="U163" s="226"/>
      <c r="V163" s="226">
        <f>SUM(V164:V173)</f>
        <v>14.04</v>
      </c>
      <c r="W163" s="226"/>
      <c r="X163" s="226"/>
      <c r="AG163" t="s">
        <v>146</v>
      </c>
    </row>
    <row r="164" spans="1:60" outlineLevel="1" x14ac:dyDescent="0.2">
      <c r="A164" s="233">
        <v>47</v>
      </c>
      <c r="B164" s="234" t="s">
        <v>315</v>
      </c>
      <c r="C164" s="251" t="s">
        <v>316</v>
      </c>
      <c r="D164" s="235" t="s">
        <v>317</v>
      </c>
      <c r="E164" s="236">
        <v>0.93964000000000003</v>
      </c>
      <c r="F164" s="237"/>
      <c r="G164" s="238">
        <f>ROUND(E164*F164,2)</f>
        <v>0</v>
      </c>
      <c r="H164" s="237"/>
      <c r="I164" s="238">
        <f>ROUND(E164*H164,2)</f>
        <v>0</v>
      </c>
      <c r="J164" s="237"/>
      <c r="K164" s="238">
        <f>ROUND(E164*J164,2)</f>
        <v>0</v>
      </c>
      <c r="L164" s="238">
        <v>21</v>
      </c>
      <c r="M164" s="238">
        <f>G164*(1+L164/100)</f>
        <v>0</v>
      </c>
      <c r="N164" s="238">
        <v>0</v>
      </c>
      <c r="O164" s="238">
        <f>ROUND(E164*N164,2)</f>
        <v>0</v>
      </c>
      <c r="P164" s="238">
        <v>0</v>
      </c>
      <c r="Q164" s="238">
        <f>ROUND(E164*P164,2)</f>
        <v>0</v>
      </c>
      <c r="R164" s="238"/>
      <c r="S164" s="238" t="s">
        <v>150</v>
      </c>
      <c r="T164" s="239" t="s">
        <v>178</v>
      </c>
      <c r="U164" s="224">
        <v>0</v>
      </c>
      <c r="V164" s="224">
        <f>ROUND(E164*U164,2)</f>
        <v>0</v>
      </c>
      <c r="W164" s="224"/>
      <c r="X164" s="224" t="s">
        <v>159</v>
      </c>
      <c r="Y164" s="213"/>
      <c r="Z164" s="213"/>
      <c r="AA164" s="213"/>
      <c r="AB164" s="213"/>
      <c r="AC164" s="213"/>
      <c r="AD164" s="213"/>
      <c r="AE164" s="213"/>
      <c r="AF164" s="213"/>
      <c r="AG164" s="213" t="s">
        <v>160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1" x14ac:dyDescent="0.2">
      <c r="A165" s="220"/>
      <c r="B165" s="221"/>
      <c r="C165" s="265" t="s">
        <v>753</v>
      </c>
      <c r="D165" s="257"/>
      <c r="E165" s="258">
        <v>0.93964000000000003</v>
      </c>
      <c r="F165" s="224"/>
      <c r="G165" s="224"/>
      <c r="H165" s="224"/>
      <c r="I165" s="224"/>
      <c r="J165" s="224"/>
      <c r="K165" s="224"/>
      <c r="L165" s="224"/>
      <c r="M165" s="224"/>
      <c r="N165" s="224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13"/>
      <c r="Z165" s="213"/>
      <c r="AA165" s="213"/>
      <c r="AB165" s="213"/>
      <c r="AC165" s="213"/>
      <c r="AD165" s="213"/>
      <c r="AE165" s="213"/>
      <c r="AF165" s="213"/>
      <c r="AG165" s="213" t="s">
        <v>183</v>
      </c>
      <c r="AH165" s="213">
        <v>0</v>
      </c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1" x14ac:dyDescent="0.2">
      <c r="A166" s="233">
        <v>48</v>
      </c>
      <c r="B166" s="234" t="s">
        <v>319</v>
      </c>
      <c r="C166" s="251" t="s">
        <v>320</v>
      </c>
      <c r="D166" s="235" t="s">
        <v>317</v>
      </c>
      <c r="E166" s="236">
        <v>1.3313999999999999</v>
      </c>
      <c r="F166" s="237"/>
      <c r="G166" s="238">
        <f>ROUND(E166*F166,2)</f>
        <v>0</v>
      </c>
      <c r="H166" s="237"/>
      <c r="I166" s="238">
        <f>ROUND(E166*H166,2)</f>
        <v>0</v>
      </c>
      <c r="J166" s="237"/>
      <c r="K166" s="238">
        <f>ROUND(E166*J166,2)</f>
        <v>0</v>
      </c>
      <c r="L166" s="238">
        <v>21</v>
      </c>
      <c r="M166" s="238">
        <f>G166*(1+L166/100)</f>
        <v>0</v>
      </c>
      <c r="N166" s="238">
        <v>0</v>
      </c>
      <c r="O166" s="238">
        <f>ROUND(E166*N166,2)</f>
        <v>0</v>
      </c>
      <c r="P166" s="238">
        <v>0</v>
      </c>
      <c r="Q166" s="238">
        <f>ROUND(E166*P166,2)</f>
        <v>0</v>
      </c>
      <c r="R166" s="238"/>
      <c r="S166" s="238" t="s">
        <v>150</v>
      </c>
      <c r="T166" s="239" t="s">
        <v>178</v>
      </c>
      <c r="U166" s="224">
        <v>0</v>
      </c>
      <c r="V166" s="224">
        <f>ROUND(E166*U166,2)</f>
        <v>0</v>
      </c>
      <c r="W166" s="224"/>
      <c r="X166" s="224" t="s">
        <v>159</v>
      </c>
      <c r="Y166" s="213"/>
      <c r="Z166" s="213"/>
      <c r="AA166" s="213"/>
      <c r="AB166" s="213"/>
      <c r="AC166" s="213"/>
      <c r="AD166" s="213"/>
      <c r="AE166" s="213"/>
      <c r="AF166" s="213"/>
      <c r="AG166" s="213" t="s">
        <v>160</v>
      </c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1" x14ac:dyDescent="0.2">
      <c r="A167" s="220"/>
      <c r="B167" s="221"/>
      <c r="C167" s="265" t="s">
        <v>754</v>
      </c>
      <c r="D167" s="257"/>
      <c r="E167" s="258">
        <v>1.3313999999999999</v>
      </c>
      <c r="F167" s="224"/>
      <c r="G167" s="224"/>
      <c r="H167" s="224"/>
      <c r="I167" s="224"/>
      <c r="J167" s="224"/>
      <c r="K167" s="224"/>
      <c r="L167" s="224"/>
      <c r="M167" s="224"/>
      <c r="N167" s="224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13"/>
      <c r="Z167" s="213"/>
      <c r="AA167" s="213"/>
      <c r="AB167" s="213"/>
      <c r="AC167" s="213"/>
      <c r="AD167" s="213"/>
      <c r="AE167" s="213"/>
      <c r="AF167" s="213"/>
      <c r="AG167" s="213" t="s">
        <v>183</v>
      </c>
      <c r="AH167" s="213">
        <v>0</v>
      </c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ht="22.5" outlineLevel="1" x14ac:dyDescent="0.2">
      <c r="A168" s="242">
        <v>49</v>
      </c>
      <c r="B168" s="243" t="s">
        <v>322</v>
      </c>
      <c r="C168" s="253" t="s">
        <v>323</v>
      </c>
      <c r="D168" s="244" t="s">
        <v>317</v>
      </c>
      <c r="E168" s="245">
        <v>2.2710400000000002</v>
      </c>
      <c r="F168" s="246"/>
      <c r="G168" s="247">
        <f>ROUND(E168*F168,2)</f>
        <v>0</v>
      </c>
      <c r="H168" s="246"/>
      <c r="I168" s="247">
        <f>ROUND(E168*H168,2)</f>
        <v>0</v>
      </c>
      <c r="J168" s="246"/>
      <c r="K168" s="247">
        <f>ROUND(E168*J168,2)</f>
        <v>0</v>
      </c>
      <c r="L168" s="247">
        <v>21</v>
      </c>
      <c r="M168" s="247">
        <f>G168*(1+L168/100)</f>
        <v>0</v>
      </c>
      <c r="N168" s="247">
        <v>0</v>
      </c>
      <c r="O168" s="247">
        <f>ROUND(E168*N168,2)</f>
        <v>0</v>
      </c>
      <c r="P168" s="247">
        <v>0</v>
      </c>
      <c r="Q168" s="247">
        <f>ROUND(E168*P168,2)</f>
        <v>0</v>
      </c>
      <c r="R168" s="247" t="s">
        <v>177</v>
      </c>
      <c r="S168" s="247" t="s">
        <v>178</v>
      </c>
      <c r="T168" s="248" t="s">
        <v>178</v>
      </c>
      <c r="U168" s="224">
        <v>0.93</v>
      </c>
      <c r="V168" s="224">
        <f>ROUND(E168*U168,2)</f>
        <v>2.11</v>
      </c>
      <c r="W168" s="224"/>
      <c r="X168" s="224" t="s">
        <v>324</v>
      </c>
      <c r="Y168" s="213"/>
      <c r="Z168" s="213"/>
      <c r="AA168" s="213"/>
      <c r="AB168" s="213"/>
      <c r="AC168" s="213"/>
      <c r="AD168" s="213"/>
      <c r="AE168" s="213"/>
      <c r="AF168" s="213"/>
      <c r="AG168" s="213" t="s">
        <v>325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1" x14ac:dyDescent="0.2">
      <c r="A169" s="242">
        <v>50</v>
      </c>
      <c r="B169" s="243" t="s">
        <v>326</v>
      </c>
      <c r="C169" s="253" t="s">
        <v>327</v>
      </c>
      <c r="D169" s="244" t="s">
        <v>317</v>
      </c>
      <c r="E169" s="245">
        <v>6.8131199999999996</v>
      </c>
      <c r="F169" s="246"/>
      <c r="G169" s="247">
        <f>ROUND(E169*F169,2)</f>
        <v>0</v>
      </c>
      <c r="H169" s="246"/>
      <c r="I169" s="247">
        <f>ROUND(E169*H169,2)</f>
        <v>0</v>
      </c>
      <c r="J169" s="246"/>
      <c r="K169" s="247">
        <f>ROUND(E169*J169,2)</f>
        <v>0</v>
      </c>
      <c r="L169" s="247">
        <v>21</v>
      </c>
      <c r="M169" s="247">
        <f>G169*(1+L169/100)</f>
        <v>0</v>
      </c>
      <c r="N169" s="247">
        <v>0</v>
      </c>
      <c r="O169" s="247">
        <f>ROUND(E169*N169,2)</f>
        <v>0</v>
      </c>
      <c r="P169" s="247">
        <v>0</v>
      </c>
      <c r="Q169" s="247">
        <f>ROUND(E169*P169,2)</f>
        <v>0</v>
      </c>
      <c r="R169" s="247" t="s">
        <v>177</v>
      </c>
      <c r="S169" s="247" t="s">
        <v>178</v>
      </c>
      <c r="T169" s="248" t="s">
        <v>178</v>
      </c>
      <c r="U169" s="224">
        <v>0.65</v>
      </c>
      <c r="V169" s="224">
        <f>ROUND(E169*U169,2)</f>
        <v>4.43</v>
      </c>
      <c r="W169" s="224"/>
      <c r="X169" s="224" t="s">
        <v>324</v>
      </c>
      <c r="Y169" s="213"/>
      <c r="Z169" s="213"/>
      <c r="AA169" s="213"/>
      <c r="AB169" s="213"/>
      <c r="AC169" s="213"/>
      <c r="AD169" s="213"/>
      <c r="AE169" s="213"/>
      <c r="AF169" s="213"/>
      <c r="AG169" s="213" t="s">
        <v>325</v>
      </c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1" x14ac:dyDescent="0.2">
      <c r="A170" s="242">
        <v>51</v>
      </c>
      <c r="B170" s="243" t="s">
        <v>328</v>
      </c>
      <c r="C170" s="253" t="s">
        <v>329</v>
      </c>
      <c r="D170" s="244" t="s">
        <v>317</v>
      </c>
      <c r="E170" s="245">
        <v>2.2710400000000002</v>
      </c>
      <c r="F170" s="246"/>
      <c r="G170" s="247">
        <f>ROUND(E170*F170,2)</f>
        <v>0</v>
      </c>
      <c r="H170" s="246"/>
      <c r="I170" s="247">
        <f>ROUND(E170*H170,2)</f>
        <v>0</v>
      </c>
      <c r="J170" s="246"/>
      <c r="K170" s="247">
        <f>ROUND(E170*J170,2)</f>
        <v>0</v>
      </c>
      <c r="L170" s="247">
        <v>21</v>
      </c>
      <c r="M170" s="247">
        <f>G170*(1+L170/100)</f>
        <v>0</v>
      </c>
      <c r="N170" s="247">
        <v>0</v>
      </c>
      <c r="O170" s="247">
        <f>ROUND(E170*N170,2)</f>
        <v>0</v>
      </c>
      <c r="P170" s="247">
        <v>0</v>
      </c>
      <c r="Q170" s="247">
        <f>ROUND(E170*P170,2)</f>
        <v>0</v>
      </c>
      <c r="R170" s="247" t="s">
        <v>177</v>
      </c>
      <c r="S170" s="247" t="s">
        <v>178</v>
      </c>
      <c r="T170" s="248" t="s">
        <v>178</v>
      </c>
      <c r="U170" s="224">
        <v>0.98</v>
      </c>
      <c r="V170" s="224">
        <f>ROUND(E170*U170,2)</f>
        <v>2.23</v>
      </c>
      <c r="W170" s="224"/>
      <c r="X170" s="224" t="s">
        <v>324</v>
      </c>
      <c r="Y170" s="213"/>
      <c r="Z170" s="213"/>
      <c r="AA170" s="213"/>
      <c r="AB170" s="213"/>
      <c r="AC170" s="213"/>
      <c r="AD170" s="213"/>
      <c r="AE170" s="213"/>
      <c r="AF170" s="213"/>
      <c r="AG170" s="213" t="s">
        <v>325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1" x14ac:dyDescent="0.2">
      <c r="A171" s="242">
        <v>52</v>
      </c>
      <c r="B171" s="243" t="s">
        <v>330</v>
      </c>
      <c r="C171" s="253" t="s">
        <v>331</v>
      </c>
      <c r="D171" s="244" t="s">
        <v>317</v>
      </c>
      <c r="E171" s="245">
        <v>22.7104</v>
      </c>
      <c r="F171" s="246"/>
      <c r="G171" s="247">
        <f>ROUND(E171*F171,2)</f>
        <v>0</v>
      </c>
      <c r="H171" s="246"/>
      <c r="I171" s="247">
        <f>ROUND(E171*H171,2)</f>
        <v>0</v>
      </c>
      <c r="J171" s="246"/>
      <c r="K171" s="247">
        <f>ROUND(E171*J171,2)</f>
        <v>0</v>
      </c>
      <c r="L171" s="247">
        <v>21</v>
      </c>
      <c r="M171" s="247">
        <f>G171*(1+L171/100)</f>
        <v>0</v>
      </c>
      <c r="N171" s="247">
        <v>0</v>
      </c>
      <c r="O171" s="247">
        <f>ROUND(E171*N171,2)</f>
        <v>0</v>
      </c>
      <c r="P171" s="247">
        <v>0</v>
      </c>
      <c r="Q171" s="247">
        <f>ROUND(E171*P171,2)</f>
        <v>0</v>
      </c>
      <c r="R171" s="247" t="s">
        <v>177</v>
      </c>
      <c r="S171" s="247" t="s">
        <v>178</v>
      </c>
      <c r="T171" s="248" t="s">
        <v>178</v>
      </c>
      <c r="U171" s="224">
        <v>0</v>
      </c>
      <c r="V171" s="224">
        <f>ROUND(E171*U171,2)</f>
        <v>0</v>
      </c>
      <c r="W171" s="224"/>
      <c r="X171" s="224" t="s">
        <v>324</v>
      </c>
      <c r="Y171" s="213"/>
      <c r="Z171" s="213"/>
      <c r="AA171" s="213"/>
      <c r="AB171" s="213"/>
      <c r="AC171" s="213"/>
      <c r="AD171" s="213"/>
      <c r="AE171" s="213"/>
      <c r="AF171" s="213"/>
      <c r="AG171" s="213" t="s">
        <v>325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1" x14ac:dyDescent="0.2">
      <c r="A172" s="242">
        <v>53</v>
      </c>
      <c r="B172" s="243" t="s">
        <v>332</v>
      </c>
      <c r="C172" s="253" t="s">
        <v>333</v>
      </c>
      <c r="D172" s="244" t="s">
        <v>317</v>
      </c>
      <c r="E172" s="245">
        <v>2.2710400000000002</v>
      </c>
      <c r="F172" s="246"/>
      <c r="G172" s="247">
        <f>ROUND(E172*F172,2)</f>
        <v>0</v>
      </c>
      <c r="H172" s="246"/>
      <c r="I172" s="247">
        <f>ROUND(E172*H172,2)</f>
        <v>0</v>
      </c>
      <c r="J172" s="246"/>
      <c r="K172" s="247">
        <f>ROUND(E172*J172,2)</f>
        <v>0</v>
      </c>
      <c r="L172" s="247">
        <v>21</v>
      </c>
      <c r="M172" s="247">
        <f>G172*(1+L172/100)</f>
        <v>0</v>
      </c>
      <c r="N172" s="247">
        <v>0</v>
      </c>
      <c r="O172" s="247">
        <f>ROUND(E172*N172,2)</f>
        <v>0</v>
      </c>
      <c r="P172" s="247">
        <v>0</v>
      </c>
      <c r="Q172" s="247">
        <f>ROUND(E172*P172,2)</f>
        <v>0</v>
      </c>
      <c r="R172" s="247" t="s">
        <v>177</v>
      </c>
      <c r="S172" s="247" t="s">
        <v>178</v>
      </c>
      <c r="T172" s="248" t="s">
        <v>178</v>
      </c>
      <c r="U172" s="224">
        <v>1.88</v>
      </c>
      <c r="V172" s="224">
        <f>ROUND(E172*U172,2)</f>
        <v>4.2699999999999996</v>
      </c>
      <c r="W172" s="224"/>
      <c r="X172" s="224" t="s">
        <v>324</v>
      </c>
      <c r="Y172" s="213"/>
      <c r="Z172" s="213"/>
      <c r="AA172" s="213"/>
      <c r="AB172" s="213"/>
      <c r="AC172" s="213"/>
      <c r="AD172" s="213"/>
      <c r="AE172" s="213"/>
      <c r="AF172" s="213"/>
      <c r="AG172" s="213" t="s">
        <v>325</v>
      </c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ht="22.5" outlineLevel="1" x14ac:dyDescent="0.2">
      <c r="A173" s="233">
        <v>54</v>
      </c>
      <c r="B173" s="234" t="s">
        <v>334</v>
      </c>
      <c r="C173" s="251" t="s">
        <v>335</v>
      </c>
      <c r="D173" s="235" t="s">
        <v>317</v>
      </c>
      <c r="E173" s="236">
        <v>9.0841600000000007</v>
      </c>
      <c r="F173" s="237"/>
      <c r="G173" s="238">
        <f>ROUND(E173*F173,2)</f>
        <v>0</v>
      </c>
      <c r="H173" s="237"/>
      <c r="I173" s="238">
        <f>ROUND(E173*H173,2)</f>
        <v>0</v>
      </c>
      <c r="J173" s="237"/>
      <c r="K173" s="238">
        <f>ROUND(E173*J173,2)</f>
        <v>0</v>
      </c>
      <c r="L173" s="238">
        <v>21</v>
      </c>
      <c r="M173" s="238">
        <f>G173*(1+L173/100)</f>
        <v>0</v>
      </c>
      <c r="N173" s="238">
        <v>0</v>
      </c>
      <c r="O173" s="238">
        <f>ROUND(E173*N173,2)</f>
        <v>0</v>
      </c>
      <c r="P173" s="238">
        <v>0</v>
      </c>
      <c r="Q173" s="238">
        <f>ROUND(E173*P173,2)</f>
        <v>0</v>
      </c>
      <c r="R173" s="238" t="s">
        <v>177</v>
      </c>
      <c r="S173" s="238" t="s">
        <v>178</v>
      </c>
      <c r="T173" s="239" t="s">
        <v>178</v>
      </c>
      <c r="U173" s="224">
        <v>0.11</v>
      </c>
      <c r="V173" s="224">
        <f>ROUND(E173*U173,2)</f>
        <v>1</v>
      </c>
      <c r="W173" s="224"/>
      <c r="X173" s="224" t="s">
        <v>324</v>
      </c>
      <c r="Y173" s="213"/>
      <c r="Z173" s="213"/>
      <c r="AA173" s="213"/>
      <c r="AB173" s="213"/>
      <c r="AC173" s="213"/>
      <c r="AD173" s="213"/>
      <c r="AE173" s="213"/>
      <c r="AF173" s="213"/>
      <c r="AG173" s="213" t="s">
        <v>325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x14ac:dyDescent="0.2">
      <c r="A174" s="3"/>
      <c r="B174" s="4"/>
      <c r="C174" s="254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AE174">
        <v>15</v>
      </c>
      <c r="AF174">
        <v>21</v>
      </c>
      <c r="AG174" t="s">
        <v>132</v>
      </c>
    </row>
    <row r="175" spans="1:60" x14ac:dyDescent="0.2">
      <c r="A175" s="216"/>
      <c r="B175" s="217" t="s">
        <v>29</v>
      </c>
      <c r="C175" s="255"/>
      <c r="D175" s="218"/>
      <c r="E175" s="219"/>
      <c r="F175" s="219"/>
      <c r="G175" s="249">
        <f>G8+G21+G99+G125+G131+G143+G159+G163</f>
        <v>0</v>
      </c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AE175">
        <f>SUMIF(L7:L173,AE174,G7:G173)</f>
        <v>0</v>
      </c>
      <c r="AF175">
        <f>SUMIF(L7:L173,AF174,G7:G173)</f>
        <v>0</v>
      </c>
      <c r="AG175" t="s">
        <v>172</v>
      </c>
    </row>
    <row r="176" spans="1:60" x14ac:dyDescent="0.2">
      <c r="C176" s="256"/>
      <c r="D176" s="10"/>
      <c r="AG176" t="s">
        <v>173</v>
      </c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PnwKbJc69WtIgPRfdtBa2lgfgW8jpSfHNsGsbL4g95WBeSejlpI3zezR+y0OkKhac2tPiC2nJZn8TvuDzIYL2A==" saltValue="iJ7lf71mpwS/SOOtiSacBw==" spinCount="100000" sheet="1"/>
  <mergeCells count="45">
    <mergeCell ref="C153:G153"/>
    <mergeCell ref="C158:G158"/>
    <mergeCell ref="C161:G161"/>
    <mergeCell ref="C130:G130"/>
    <mergeCell ref="C133:G133"/>
    <mergeCell ref="C139:G139"/>
    <mergeCell ref="C142:G142"/>
    <mergeCell ref="C145:G145"/>
    <mergeCell ref="C149:G149"/>
    <mergeCell ref="C106:G106"/>
    <mergeCell ref="C110:G110"/>
    <mergeCell ref="C115:G115"/>
    <mergeCell ref="C120:G120"/>
    <mergeCell ref="C124:G124"/>
    <mergeCell ref="C127:G127"/>
    <mergeCell ref="C69:G69"/>
    <mergeCell ref="C72:G72"/>
    <mergeCell ref="C75:G75"/>
    <mergeCell ref="C78:G78"/>
    <mergeCell ref="C98:G98"/>
    <mergeCell ref="C101:G101"/>
    <mergeCell ref="C52:G52"/>
    <mergeCell ref="C53:G53"/>
    <mergeCell ref="C58:G58"/>
    <mergeCell ref="C59:G59"/>
    <mergeCell ref="C63:G63"/>
    <mergeCell ref="C66:G66"/>
    <mergeCell ref="C37:G37"/>
    <mergeCell ref="C38:G38"/>
    <mergeCell ref="C42:G42"/>
    <mergeCell ref="C43:G43"/>
    <mergeCell ref="C47:G47"/>
    <mergeCell ref="C48:G48"/>
    <mergeCell ref="C19:G19"/>
    <mergeCell ref="C23:G23"/>
    <mergeCell ref="C24:G24"/>
    <mergeCell ref="C27:G27"/>
    <mergeCell ref="C32:G32"/>
    <mergeCell ref="C33:G33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D81E0-6C61-4661-87C0-2FC5D6ACABB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68</v>
      </c>
      <c r="C3" s="202" t="s">
        <v>69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72</v>
      </c>
      <c r="C4" s="205" t="s">
        <v>73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98</v>
      </c>
      <c r="C8" s="250" t="s">
        <v>99</v>
      </c>
      <c r="D8" s="229"/>
      <c r="E8" s="230"/>
      <c r="F8" s="231"/>
      <c r="G8" s="231">
        <f>SUMIF(AG9:AG18,"&lt;&gt;NOR",G9:G18)</f>
        <v>0</v>
      </c>
      <c r="H8" s="231"/>
      <c r="I8" s="231">
        <f>SUM(I9:I18)</f>
        <v>0</v>
      </c>
      <c r="J8" s="231"/>
      <c r="K8" s="231">
        <f>SUM(K9:K18)</f>
        <v>0</v>
      </c>
      <c r="L8" s="231"/>
      <c r="M8" s="231">
        <f>SUM(M9:M18)</f>
        <v>0</v>
      </c>
      <c r="N8" s="231"/>
      <c r="O8" s="231">
        <f>SUM(O9:O18)</f>
        <v>0</v>
      </c>
      <c r="P8" s="231"/>
      <c r="Q8" s="231">
        <f>SUM(Q9:Q18)</f>
        <v>2.76</v>
      </c>
      <c r="R8" s="231"/>
      <c r="S8" s="231"/>
      <c r="T8" s="232"/>
      <c r="U8" s="226"/>
      <c r="V8" s="226">
        <f>SUM(V9:V18)</f>
        <v>153.07999999999998</v>
      </c>
      <c r="W8" s="226"/>
      <c r="X8" s="226"/>
      <c r="AG8" t="s">
        <v>146</v>
      </c>
    </row>
    <row r="9" spans="1:60" ht="33.75" outlineLevel="1" x14ac:dyDescent="0.2">
      <c r="A9" s="233">
        <v>1</v>
      </c>
      <c r="B9" s="234" t="s">
        <v>184</v>
      </c>
      <c r="C9" s="251" t="s">
        <v>185</v>
      </c>
      <c r="D9" s="235" t="s">
        <v>176</v>
      </c>
      <c r="E9" s="236">
        <v>1073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0</v>
      </c>
      <c r="O9" s="238">
        <f>ROUND(E9*N9,2)</f>
        <v>0</v>
      </c>
      <c r="P9" s="238">
        <v>2E-3</v>
      </c>
      <c r="Q9" s="238">
        <f>ROUND(E9*P9,2)</f>
        <v>2.15</v>
      </c>
      <c r="R9" s="238" t="s">
        <v>186</v>
      </c>
      <c r="S9" s="238" t="s">
        <v>178</v>
      </c>
      <c r="T9" s="239" t="s">
        <v>178</v>
      </c>
      <c r="U9" s="224">
        <v>0.06</v>
      </c>
      <c r="V9" s="224">
        <f>ROUND(E9*U9,2)</f>
        <v>64.38</v>
      </c>
      <c r="W9" s="224"/>
      <c r="X9" s="224" t="s">
        <v>159</v>
      </c>
      <c r="Y9" s="213"/>
      <c r="Z9" s="213"/>
      <c r="AA9" s="213"/>
      <c r="AB9" s="213"/>
      <c r="AC9" s="213"/>
      <c r="AD9" s="213"/>
      <c r="AE9" s="213"/>
      <c r="AF9" s="213"/>
      <c r="AG9" s="213" t="s">
        <v>160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52" t="s">
        <v>698</v>
      </c>
      <c r="D10" s="241"/>
      <c r="E10" s="241"/>
      <c r="F10" s="241"/>
      <c r="G10" s="241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155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20"/>
      <c r="B11" s="221"/>
      <c r="C11" s="265" t="s">
        <v>187</v>
      </c>
      <c r="D11" s="257"/>
      <c r="E11" s="258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13"/>
      <c r="Z11" s="213"/>
      <c r="AA11" s="213"/>
      <c r="AB11" s="213"/>
      <c r="AC11" s="213"/>
      <c r="AD11" s="213"/>
      <c r="AE11" s="213"/>
      <c r="AF11" s="213"/>
      <c r="AG11" s="213" t="s">
        <v>183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20"/>
      <c r="B12" s="221"/>
      <c r="C12" s="265" t="s">
        <v>755</v>
      </c>
      <c r="D12" s="257"/>
      <c r="E12" s="258">
        <v>1073</v>
      </c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13"/>
      <c r="Z12" s="213"/>
      <c r="AA12" s="213"/>
      <c r="AB12" s="213"/>
      <c r="AC12" s="213"/>
      <c r="AD12" s="213"/>
      <c r="AE12" s="213"/>
      <c r="AF12" s="213"/>
      <c r="AG12" s="213" t="s">
        <v>183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3">
        <v>2</v>
      </c>
      <c r="B13" s="234" t="s">
        <v>189</v>
      </c>
      <c r="C13" s="251" t="s">
        <v>190</v>
      </c>
      <c r="D13" s="235" t="s">
        <v>191</v>
      </c>
      <c r="E13" s="236">
        <v>180</v>
      </c>
      <c r="F13" s="237"/>
      <c r="G13" s="238">
        <f>ROUND(E13*F13,2)</f>
        <v>0</v>
      </c>
      <c r="H13" s="237"/>
      <c r="I13" s="238">
        <f>ROUND(E13*H13,2)</f>
        <v>0</v>
      </c>
      <c r="J13" s="237"/>
      <c r="K13" s="238">
        <f>ROUND(E13*J13,2)</f>
        <v>0</v>
      </c>
      <c r="L13" s="238">
        <v>21</v>
      </c>
      <c r="M13" s="238">
        <f>G13*(1+L13/100)</f>
        <v>0</v>
      </c>
      <c r="N13" s="238">
        <v>0</v>
      </c>
      <c r="O13" s="238">
        <f>ROUND(E13*N13,2)</f>
        <v>0</v>
      </c>
      <c r="P13" s="238">
        <v>3.3700000000000002E-3</v>
      </c>
      <c r="Q13" s="238">
        <f>ROUND(E13*P13,2)</f>
        <v>0.61</v>
      </c>
      <c r="R13" s="238" t="s">
        <v>192</v>
      </c>
      <c r="S13" s="238" t="s">
        <v>178</v>
      </c>
      <c r="T13" s="239" t="s">
        <v>178</v>
      </c>
      <c r="U13" s="224">
        <v>0.115</v>
      </c>
      <c r="V13" s="224">
        <f>ROUND(E13*U13,2)</f>
        <v>20.7</v>
      </c>
      <c r="W13" s="224"/>
      <c r="X13" s="224" t="s">
        <v>159</v>
      </c>
      <c r="Y13" s="213"/>
      <c r="Z13" s="213"/>
      <c r="AA13" s="213"/>
      <c r="AB13" s="213"/>
      <c r="AC13" s="213"/>
      <c r="AD13" s="213"/>
      <c r="AE13" s="213"/>
      <c r="AF13" s="213"/>
      <c r="AG13" s="213" t="s">
        <v>160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20"/>
      <c r="B14" s="221"/>
      <c r="C14" s="252" t="s">
        <v>698</v>
      </c>
      <c r="D14" s="241"/>
      <c r="E14" s="241"/>
      <c r="F14" s="241"/>
      <c r="G14" s="241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13"/>
      <c r="Z14" s="213"/>
      <c r="AA14" s="213"/>
      <c r="AB14" s="213"/>
      <c r="AC14" s="213"/>
      <c r="AD14" s="213"/>
      <c r="AE14" s="213"/>
      <c r="AF14" s="213"/>
      <c r="AG14" s="213" t="s">
        <v>155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20"/>
      <c r="B15" s="221"/>
      <c r="C15" s="265" t="s">
        <v>756</v>
      </c>
      <c r="D15" s="257"/>
      <c r="E15" s="258">
        <v>180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13"/>
      <c r="Z15" s="213"/>
      <c r="AA15" s="213"/>
      <c r="AB15" s="213"/>
      <c r="AC15" s="213"/>
      <c r="AD15" s="213"/>
      <c r="AE15" s="213"/>
      <c r="AF15" s="213"/>
      <c r="AG15" s="213" t="s">
        <v>183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33">
        <v>3</v>
      </c>
      <c r="B16" s="234" t="s">
        <v>194</v>
      </c>
      <c r="C16" s="251" t="s">
        <v>195</v>
      </c>
      <c r="D16" s="235" t="s">
        <v>191</v>
      </c>
      <c r="E16" s="236">
        <v>250</v>
      </c>
      <c r="F16" s="237"/>
      <c r="G16" s="238">
        <f>ROUND(E16*F16,2)</f>
        <v>0</v>
      </c>
      <c r="H16" s="237"/>
      <c r="I16" s="238">
        <f>ROUND(E16*H16,2)</f>
        <v>0</v>
      </c>
      <c r="J16" s="237"/>
      <c r="K16" s="238">
        <f>ROUND(E16*J16,2)</f>
        <v>0</v>
      </c>
      <c r="L16" s="238">
        <v>21</v>
      </c>
      <c r="M16" s="238">
        <f>G16*(1+L16/100)</f>
        <v>0</v>
      </c>
      <c r="N16" s="238">
        <v>0</v>
      </c>
      <c r="O16" s="238">
        <f>ROUND(E16*N16,2)</f>
        <v>0</v>
      </c>
      <c r="P16" s="238">
        <v>0</v>
      </c>
      <c r="Q16" s="238">
        <f>ROUND(E16*P16,2)</f>
        <v>0</v>
      </c>
      <c r="R16" s="238"/>
      <c r="S16" s="238" t="s">
        <v>178</v>
      </c>
      <c r="T16" s="239" t="s">
        <v>151</v>
      </c>
      <c r="U16" s="224">
        <v>0.27200000000000002</v>
      </c>
      <c r="V16" s="224">
        <f>ROUND(E16*U16,2)</f>
        <v>68</v>
      </c>
      <c r="W16" s="224"/>
      <c r="X16" s="224" t="s">
        <v>159</v>
      </c>
      <c r="Y16" s="213"/>
      <c r="Z16" s="213"/>
      <c r="AA16" s="213"/>
      <c r="AB16" s="213"/>
      <c r="AC16" s="213"/>
      <c r="AD16" s="213"/>
      <c r="AE16" s="213"/>
      <c r="AF16" s="213"/>
      <c r="AG16" s="213" t="s">
        <v>160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20"/>
      <c r="B17" s="221"/>
      <c r="C17" s="252" t="s">
        <v>698</v>
      </c>
      <c r="D17" s="241"/>
      <c r="E17" s="241"/>
      <c r="F17" s="241"/>
      <c r="G17" s="241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13"/>
      <c r="Z17" s="213"/>
      <c r="AA17" s="213"/>
      <c r="AB17" s="213"/>
      <c r="AC17" s="213"/>
      <c r="AD17" s="213"/>
      <c r="AE17" s="213"/>
      <c r="AF17" s="213"/>
      <c r="AG17" s="213" t="s">
        <v>155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20"/>
      <c r="B18" s="221"/>
      <c r="C18" s="265" t="s">
        <v>757</v>
      </c>
      <c r="D18" s="257"/>
      <c r="E18" s="258">
        <v>250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13"/>
      <c r="Z18" s="213"/>
      <c r="AA18" s="213"/>
      <c r="AB18" s="213"/>
      <c r="AC18" s="213"/>
      <c r="AD18" s="213"/>
      <c r="AE18" s="213"/>
      <c r="AF18" s="213"/>
      <c r="AG18" s="213" t="s">
        <v>183</v>
      </c>
      <c r="AH18" s="213">
        <v>0</v>
      </c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x14ac:dyDescent="0.2">
      <c r="A19" s="227" t="s">
        <v>145</v>
      </c>
      <c r="B19" s="228" t="s">
        <v>102</v>
      </c>
      <c r="C19" s="250" t="s">
        <v>103</v>
      </c>
      <c r="D19" s="229"/>
      <c r="E19" s="230"/>
      <c r="F19" s="231"/>
      <c r="G19" s="231">
        <f>SUMIF(AG20:AG98,"&lt;&gt;NOR",G20:G98)</f>
        <v>0</v>
      </c>
      <c r="H19" s="231"/>
      <c r="I19" s="231">
        <f>SUM(I20:I98)</f>
        <v>0</v>
      </c>
      <c r="J19" s="231"/>
      <c r="K19" s="231">
        <f>SUM(K20:K98)</f>
        <v>0</v>
      </c>
      <c r="L19" s="231"/>
      <c r="M19" s="231">
        <f>SUM(M20:M98)</f>
        <v>0</v>
      </c>
      <c r="N19" s="231"/>
      <c r="O19" s="231">
        <f>SUM(O20:O98)</f>
        <v>6.5799999999999992</v>
      </c>
      <c r="P19" s="231"/>
      <c r="Q19" s="231">
        <f>SUM(Q20:Q98)</f>
        <v>4.51</v>
      </c>
      <c r="R19" s="231"/>
      <c r="S19" s="231"/>
      <c r="T19" s="232"/>
      <c r="U19" s="226"/>
      <c r="V19" s="226">
        <f>SUM(V20:V98)</f>
        <v>1329.56</v>
      </c>
      <c r="W19" s="226"/>
      <c r="X19" s="226"/>
      <c r="AG19" t="s">
        <v>146</v>
      </c>
    </row>
    <row r="20" spans="1:60" outlineLevel="1" x14ac:dyDescent="0.2">
      <c r="A20" s="233">
        <v>4</v>
      </c>
      <c r="B20" s="234" t="s">
        <v>197</v>
      </c>
      <c r="C20" s="251" t="s">
        <v>198</v>
      </c>
      <c r="D20" s="235" t="s">
        <v>176</v>
      </c>
      <c r="E20" s="236">
        <v>321.89999999999998</v>
      </c>
      <c r="F20" s="237"/>
      <c r="G20" s="238">
        <f>ROUND(E20*F20,2)</f>
        <v>0</v>
      </c>
      <c r="H20" s="237"/>
      <c r="I20" s="238">
        <f>ROUND(E20*H20,2)</f>
        <v>0</v>
      </c>
      <c r="J20" s="237"/>
      <c r="K20" s="238">
        <f>ROUND(E20*J20,2)</f>
        <v>0</v>
      </c>
      <c r="L20" s="238">
        <v>21</v>
      </c>
      <c r="M20" s="238">
        <f>G20*(1+L20/100)</f>
        <v>0</v>
      </c>
      <c r="N20" s="238">
        <v>6.9999999999999999E-4</v>
      </c>
      <c r="O20" s="238">
        <f>ROUND(E20*N20,2)</f>
        <v>0.23</v>
      </c>
      <c r="P20" s="238">
        <v>1.4E-2</v>
      </c>
      <c r="Q20" s="238">
        <f>ROUND(E20*P20,2)</f>
        <v>4.51</v>
      </c>
      <c r="R20" s="238" t="s">
        <v>186</v>
      </c>
      <c r="S20" s="238" t="s">
        <v>178</v>
      </c>
      <c r="T20" s="239" t="s">
        <v>178</v>
      </c>
      <c r="U20" s="224">
        <v>0.40333000000000002</v>
      </c>
      <c r="V20" s="224">
        <f>ROUND(E20*U20,2)</f>
        <v>129.83000000000001</v>
      </c>
      <c r="W20" s="224"/>
      <c r="X20" s="224" t="s">
        <v>159</v>
      </c>
      <c r="Y20" s="213"/>
      <c r="Z20" s="213"/>
      <c r="AA20" s="213"/>
      <c r="AB20" s="213"/>
      <c r="AC20" s="213"/>
      <c r="AD20" s="213"/>
      <c r="AE20" s="213"/>
      <c r="AF20" s="213"/>
      <c r="AG20" s="213" t="s">
        <v>160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20"/>
      <c r="B21" s="221"/>
      <c r="C21" s="263" t="s">
        <v>199</v>
      </c>
      <c r="D21" s="259"/>
      <c r="E21" s="259"/>
      <c r="F21" s="259"/>
      <c r="G21" s="259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13"/>
      <c r="Z21" s="213"/>
      <c r="AA21" s="213"/>
      <c r="AB21" s="213"/>
      <c r="AC21" s="213"/>
      <c r="AD21" s="213"/>
      <c r="AE21" s="213"/>
      <c r="AF21" s="213"/>
      <c r="AG21" s="213" t="s">
        <v>180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20"/>
      <c r="B22" s="221"/>
      <c r="C22" s="265" t="s">
        <v>758</v>
      </c>
      <c r="D22" s="257"/>
      <c r="E22" s="258">
        <v>321.89999999999998</v>
      </c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13"/>
      <c r="Z22" s="213"/>
      <c r="AA22" s="213"/>
      <c r="AB22" s="213"/>
      <c r="AC22" s="213"/>
      <c r="AD22" s="213"/>
      <c r="AE22" s="213"/>
      <c r="AF22" s="213"/>
      <c r="AG22" s="213" t="s">
        <v>183</v>
      </c>
      <c r="AH22" s="213">
        <v>5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ht="22.5" outlineLevel="1" x14ac:dyDescent="0.2">
      <c r="A23" s="233">
        <v>5</v>
      </c>
      <c r="B23" s="234" t="s">
        <v>201</v>
      </c>
      <c r="C23" s="251" t="s">
        <v>202</v>
      </c>
      <c r="D23" s="235" t="s">
        <v>176</v>
      </c>
      <c r="E23" s="236">
        <v>1073</v>
      </c>
      <c r="F23" s="237"/>
      <c r="G23" s="238">
        <f>ROUND(E23*F23,2)</f>
        <v>0</v>
      </c>
      <c r="H23" s="237"/>
      <c r="I23" s="238">
        <f>ROUND(E23*H23,2)</f>
        <v>0</v>
      </c>
      <c r="J23" s="237"/>
      <c r="K23" s="238">
        <f>ROUND(E23*J23,2)</f>
        <v>0</v>
      </c>
      <c r="L23" s="238">
        <v>21</v>
      </c>
      <c r="M23" s="238">
        <f>G23*(1+L23/100)</f>
        <v>0</v>
      </c>
      <c r="N23" s="238">
        <v>0</v>
      </c>
      <c r="O23" s="238">
        <f>ROUND(E23*N23,2)</f>
        <v>0</v>
      </c>
      <c r="P23" s="238">
        <v>0</v>
      </c>
      <c r="Q23" s="238">
        <f>ROUND(E23*P23,2)</f>
        <v>0</v>
      </c>
      <c r="R23" s="238" t="s">
        <v>186</v>
      </c>
      <c r="S23" s="238" t="s">
        <v>178</v>
      </c>
      <c r="T23" s="239" t="s">
        <v>178</v>
      </c>
      <c r="U23" s="224">
        <v>0.91459999999999997</v>
      </c>
      <c r="V23" s="224">
        <f>ROUND(E23*U23,2)</f>
        <v>981.37</v>
      </c>
      <c r="W23" s="224"/>
      <c r="X23" s="224" t="s">
        <v>159</v>
      </c>
      <c r="Y23" s="213"/>
      <c r="Z23" s="213"/>
      <c r="AA23" s="213"/>
      <c r="AB23" s="213"/>
      <c r="AC23" s="213"/>
      <c r="AD23" s="213"/>
      <c r="AE23" s="213"/>
      <c r="AF23" s="213"/>
      <c r="AG23" s="213" t="s">
        <v>160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20"/>
      <c r="B24" s="221"/>
      <c r="C24" s="252" t="s">
        <v>706</v>
      </c>
      <c r="D24" s="241"/>
      <c r="E24" s="241"/>
      <c r="F24" s="241"/>
      <c r="G24" s="241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13"/>
      <c r="Z24" s="213"/>
      <c r="AA24" s="213"/>
      <c r="AB24" s="213"/>
      <c r="AC24" s="213"/>
      <c r="AD24" s="213"/>
      <c r="AE24" s="213"/>
      <c r="AF24" s="213"/>
      <c r="AG24" s="213" t="s">
        <v>155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40" t="str">
        <f>C24</f>
        <v>viz.v.č. D.1.1-102, včetně ukotvení k podkladu hmoždinkami, svaření všech spojů a překrytí kotev fólií.</v>
      </c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20"/>
      <c r="B25" s="221"/>
      <c r="C25" s="265" t="s">
        <v>187</v>
      </c>
      <c r="D25" s="257"/>
      <c r="E25" s="258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13"/>
      <c r="Z25" s="213"/>
      <c r="AA25" s="213"/>
      <c r="AB25" s="213"/>
      <c r="AC25" s="213"/>
      <c r="AD25" s="213"/>
      <c r="AE25" s="213"/>
      <c r="AF25" s="213"/>
      <c r="AG25" s="213" t="s">
        <v>183</v>
      </c>
      <c r="AH25" s="213">
        <v>0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20"/>
      <c r="B26" s="221"/>
      <c r="C26" s="265" t="s">
        <v>755</v>
      </c>
      <c r="D26" s="257"/>
      <c r="E26" s="258">
        <v>1073</v>
      </c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13"/>
      <c r="Z26" s="213"/>
      <c r="AA26" s="213"/>
      <c r="AB26" s="213"/>
      <c r="AC26" s="213"/>
      <c r="AD26" s="213"/>
      <c r="AE26" s="213"/>
      <c r="AF26" s="213"/>
      <c r="AG26" s="213" t="s">
        <v>183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ht="33.75" outlineLevel="1" x14ac:dyDescent="0.2">
      <c r="A27" s="233">
        <v>6</v>
      </c>
      <c r="B27" s="234" t="s">
        <v>204</v>
      </c>
      <c r="C27" s="251" t="s">
        <v>205</v>
      </c>
      <c r="D27" s="235" t="s">
        <v>191</v>
      </c>
      <c r="E27" s="236">
        <v>216</v>
      </c>
      <c r="F27" s="237"/>
      <c r="G27" s="238">
        <f>ROUND(E27*F27,2)</f>
        <v>0</v>
      </c>
      <c r="H27" s="237"/>
      <c r="I27" s="238">
        <f>ROUND(E27*H27,2)</f>
        <v>0</v>
      </c>
      <c r="J27" s="237"/>
      <c r="K27" s="238">
        <f>ROUND(E27*J27,2)</f>
        <v>0</v>
      </c>
      <c r="L27" s="238">
        <v>21</v>
      </c>
      <c r="M27" s="238">
        <f>G27*(1+L27/100)</f>
        <v>0</v>
      </c>
      <c r="N27" s="238">
        <v>1.8400000000000001E-3</v>
      </c>
      <c r="O27" s="238">
        <f>ROUND(E27*N27,2)</f>
        <v>0.4</v>
      </c>
      <c r="P27" s="238">
        <v>0</v>
      </c>
      <c r="Q27" s="238">
        <f>ROUND(E27*P27,2)</f>
        <v>0</v>
      </c>
      <c r="R27" s="238" t="s">
        <v>186</v>
      </c>
      <c r="S27" s="238" t="s">
        <v>178</v>
      </c>
      <c r="T27" s="239" t="s">
        <v>178</v>
      </c>
      <c r="U27" s="224">
        <v>0.252</v>
      </c>
      <c r="V27" s="224">
        <f>ROUND(E27*U27,2)</f>
        <v>54.43</v>
      </c>
      <c r="W27" s="224"/>
      <c r="X27" s="224" t="s">
        <v>159</v>
      </c>
      <c r="Y27" s="213"/>
      <c r="Z27" s="213"/>
      <c r="AA27" s="213"/>
      <c r="AB27" s="213"/>
      <c r="AC27" s="213"/>
      <c r="AD27" s="213"/>
      <c r="AE27" s="213"/>
      <c r="AF27" s="213"/>
      <c r="AG27" s="213" t="s">
        <v>160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20"/>
      <c r="B28" s="221"/>
      <c r="C28" s="266" t="s">
        <v>206</v>
      </c>
      <c r="D28" s="222"/>
      <c r="E28" s="223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13"/>
      <c r="Z28" s="213"/>
      <c r="AA28" s="213"/>
      <c r="AB28" s="213"/>
      <c r="AC28" s="213"/>
      <c r="AD28" s="213"/>
      <c r="AE28" s="213"/>
      <c r="AF28" s="213"/>
      <c r="AG28" s="213" t="s">
        <v>180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20"/>
      <c r="B29" s="221"/>
      <c r="C29" s="267" t="s">
        <v>207</v>
      </c>
      <c r="D29" s="261"/>
      <c r="E29" s="261"/>
      <c r="F29" s="261"/>
      <c r="G29" s="261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13"/>
      <c r="Z29" s="213"/>
      <c r="AA29" s="213"/>
      <c r="AB29" s="213"/>
      <c r="AC29" s="213"/>
      <c r="AD29" s="213"/>
      <c r="AE29" s="213"/>
      <c r="AF29" s="213"/>
      <c r="AG29" s="213" t="s">
        <v>180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20"/>
      <c r="B30" s="221"/>
      <c r="C30" s="264" t="s">
        <v>707</v>
      </c>
      <c r="D30" s="260"/>
      <c r="E30" s="260"/>
      <c r="F30" s="260"/>
      <c r="G30" s="260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13"/>
      <c r="Z30" s="213"/>
      <c r="AA30" s="213"/>
      <c r="AB30" s="213"/>
      <c r="AC30" s="213"/>
      <c r="AD30" s="213"/>
      <c r="AE30" s="213"/>
      <c r="AF30" s="213"/>
      <c r="AG30" s="213" t="s">
        <v>155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40" t="str">
        <f>C30</f>
        <v>viz.v.č. D.1.1-102Úprava délky a připevnění okapnice natloukacími hmoždinkami včetně dodávky okapnice.</v>
      </c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20"/>
      <c r="B31" s="221"/>
      <c r="C31" s="265" t="s">
        <v>759</v>
      </c>
      <c r="D31" s="257"/>
      <c r="E31" s="258">
        <v>216</v>
      </c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13"/>
      <c r="Z31" s="213"/>
      <c r="AA31" s="213"/>
      <c r="AB31" s="213"/>
      <c r="AC31" s="213"/>
      <c r="AD31" s="213"/>
      <c r="AE31" s="213"/>
      <c r="AF31" s="213"/>
      <c r="AG31" s="213" t="s">
        <v>183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ht="33.75" outlineLevel="1" x14ac:dyDescent="0.2">
      <c r="A32" s="233">
        <v>7</v>
      </c>
      <c r="B32" s="234" t="s">
        <v>209</v>
      </c>
      <c r="C32" s="251" t="s">
        <v>210</v>
      </c>
      <c r="D32" s="235" t="s">
        <v>191</v>
      </c>
      <c r="E32" s="236">
        <v>164</v>
      </c>
      <c r="F32" s="237"/>
      <c r="G32" s="238">
        <f>ROUND(E32*F32,2)</f>
        <v>0</v>
      </c>
      <c r="H32" s="237"/>
      <c r="I32" s="238">
        <f>ROUND(E32*H32,2)</f>
        <v>0</v>
      </c>
      <c r="J32" s="237"/>
      <c r="K32" s="238">
        <f>ROUND(E32*J32,2)</f>
        <v>0</v>
      </c>
      <c r="L32" s="238">
        <v>21</v>
      </c>
      <c r="M32" s="238">
        <f>G32*(1+L32/100)</f>
        <v>0</v>
      </c>
      <c r="N32" s="238">
        <v>7.6000000000000004E-4</v>
      </c>
      <c r="O32" s="238">
        <f>ROUND(E32*N32,2)</f>
        <v>0.12</v>
      </c>
      <c r="P32" s="238">
        <v>0</v>
      </c>
      <c r="Q32" s="238">
        <f>ROUND(E32*P32,2)</f>
        <v>0</v>
      </c>
      <c r="R32" s="238" t="s">
        <v>186</v>
      </c>
      <c r="S32" s="238" t="s">
        <v>178</v>
      </c>
      <c r="T32" s="239" t="s">
        <v>178</v>
      </c>
      <c r="U32" s="224">
        <v>0.189</v>
      </c>
      <c r="V32" s="224">
        <f>ROUND(E32*U32,2)</f>
        <v>31</v>
      </c>
      <c r="W32" s="224"/>
      <c r="X32" s="224" t="s">
        <v>159</v>
      </c>
      <c r="Y32" s="213"/>
      <c r="Z32" s="213"/>
      <c r="AA32" s="213"/>
      <c r="AB32" s="213"/>
      <c r="AC32" s="213"/>
      <c r="AD32" s="213"/>
      <c r="AE32" s="213"/>
      <c r="AF32" s="213"/>
      <c r="AG32" s="213" t="s">
        <v>160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20"/>
      <c r="B33" s="221"/>
      <c r="C33" s="266" t="s">
        <v>206</v>
      </c>
      <c r="D33" s="222"/>
      <c r="E33" s="223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13"/>
      <c r="Z33" s="213"/>
      <c r="AA33" s="213"/>
      <c r="AB33" s="213"/>
      <c r="AC33" s="213"/>
      <c r="AD33" s="213"/>
      <c r="AE33" s="213"/>
      <c r="AF33" s="213"/>
      <c r="AG33" s="213" t="s">
        <v>180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20"/>
      <c r="B34" s="221"/>
      <c r="C34" s="267" t="s">
        <v>207</v>
      </c>
      <c r="D34" s="261"/>
      <c r="E34" s="261"/>
      <c r="F34" s="261"/>
      <c r="G34" s="261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13"/>
      <c r="Z34" s="213"/>
      <c r="AA34" s="213"/>
      <c r="AB34" s="213"/>
      <c r="AC34" s="213"/>
      <c r="AD34" s="213"/>
      <c r="AE34" s="213"/>
      <c r="AF34" s="213"/>
      <c r="AG34" s="213" t="s">
        <v>180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20"/>
      <c r="B35" s="221"/>
      <c r="C35" s="264" t="s">
        <v>709</v>
      </c>
      <c r="D35" s="260"/>
      <c r="E35" s="260"/>
      <c r="F35" s="260"/>
      <c r="G35" s="260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13"/>
      <c r="Z35" s="213"/>
      <c r="AA35" s="213"/>
      <c r="AB35" s="213"/>
      <c r="AC35" s="213"/>
      <c r="AD35" s="213"/>
      <c r="AE35" s="213"/>
      <c r="AF35" s="213"/>
      <c r="AG35" s="213" t="s">
        <v>155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40" t="str">
        <f>C35</f>
        <v>viz.v.č. D.1.1-102Úprava délky a připevnění rohové lišty natloukacími hmoždinkami včetně dodávky lišty.</v>
      </c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20"/>
      <c r="B36" s="221"/>
      <c r="C36" s="265" t="s">
        <v>760</v>
      </c>
      <c r="D36" s="257"/>
      <c r="E36" s="258">
        <v>164</v>
      </c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13"/>
      <c r="Z36" s="213"/>
      <c r="AA36" s="213"/>
      <c r="AB36" s="213"/>
      <c r="AC36" s="213"/>
      <c r="AD36" s="213"/>
      <c r="AE36" s="213"/>
      <c r="AF36" s="213"/>
      <c r="AG36" s="213" t="s">
        <v>183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ht="33.75" outlineLevel="1" x14ac:dyDescent="0.2">
      <c r="A37" s="233">
        <v>8</v>
      </c>
      <c r="B37" s="234" t="s">
        <v>213</v>
      </c>
      <c r="C37" s="251" t="s">
        <v>214</v>
      </c>
      <c r="D37" s="235" t="s">
        <v>191</v>
      </c>
      <c r="E37" s="236">
        <v>234</v>
      </c>
      <c r="F37" s="237"/>
      <c r="G37" s="238">
        <f>ROUND(E37*F37,2)</f>
        <v>0</v>
      </c>
      <c r="H37" s="237"/>
      <c r="I37" s="238">
        <f>ROUND(E37*H37,2)</f>
        <v>0</v>
      </c>
      <c r="J37" s="237"/>
      <c r="K37" s="238">
        <f>ROUND(E37*J37,2)</f>
        <v>0</v>
      </c>
      <c r="L37" s="238">
        <v>21</v>
      </c>
      <c r="M37" s="238">
        <f>G37*(1+L37/100)</f>
        <v>0</v>
      </c>
      <c r="N37" s="238">
        <v>7.6000000000000004E-4</v>
      </c>
      <c r="O37" s="238">
        <f>ROUND(E37*N37,2)</f>
        <v>0.18</v>
      </c>
      <c r="P37" s="238">
        <v>0</v>
      </c>
      <c r="Q37" s="238">
        <f>ROUND(E37*P37,2)</f>
        <v>0</v>
      </c>
      <c r="R37" s="238" t="s">
        <v>186</v>
      </c>
      <c r="S37" s="238" t="s">
        <v>178</v>
      </c>
      <c r="T37" s="239" t="s">
        <v>178</v>
      </c>
      <c r="U37" s="224">
        <v>0.189</v>
      </c>
      <c r="V37" s="224">
        <f>ROUND(E37*U37,2)</f>
        <v>44.23</v>
      </c>
      <c r="W37" s="224"/>
      <c r="X37" s="224" t="s">
        <v>159</v>
      </c>
      <c r="Y37" s="213"/>
      <c r="Z37" s="213"/>
      <c r="AA37" s="213"/>
      <c r="AB37" s="213"/>
      <c r="AC37" s="213"/>
      <c r="AD37" s="213"/>
      <c r="AE37" s="213"/>
      <c r="AF37" s="213"/>
      <c r="AG37" s="213" t="s">
        <v>160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20"/>
      <c r="B38" s="221"/>
      <c r="C38" s="266" t="s">
        <v>206</v>
      </c>
      <c r="D38" s="222"/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13"/>
      <c r="Z38" s="213"/>
      <c r="AA38" s="213"/>
      <c r="AB38" s="213"/>
      <c r="AC38" s="213"/>
      <c r="AD38" s="213"/>
      <c r="AE38" s="213"/>
      <c r="AF38" s="213"/>
      <c r="AG38" s="213" t="s">
        <v>180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20"/>
      <c r="B39" s="221"/>
      <c r="C39" s="267" t="s">
        <v>207</v>
      </c>
      <c r="D39" s="261"/>
      <c r="E39" s="261"/>
      <c r="F39" s="261"/>
      <c r="G39" s="261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13"/>
      <c r="Z39" s="213"/>
      <c r="AA39" s="213"/>
      <c r="AB39" s="213"/>
      <c r="AC39" s="213"/>
      <c r="AD39" s="213"/>
      <c r="AE39" s="213"/>
      <c r="AF39" s="213"/>
      <c r="AG39" s="213" t="s">
        <v>180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20"/>
      <c r="B40" s="221"/>
      <c r="C40" s="264" t="s">
        <v>709</v>
      </c>
      <c r="D40" s="260"/>
      <c r="E40" s="260"/>
      <c r="F40" s="260"/>
      <c r="G40" s="260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13"/>
      <c r="Z40" s="213"/>
      <c r="AA40" s="213"/>
      <c r="AB40" s="213"/>
      <c r="AC40" s="213"/>
      <c r="AD40" s="213"/>
      <c r="AE40" s="213"/>
      <c r="AF40" s="213"/>
      <c r="AG40" s="213" t="s">
        <v>155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40" t="str">
        <f>C40</f>
        <v>viz.v.č. D.1.1-102Úprava délky a připevnění rohové lišty natloukacími hmoždinkami včetně dodávky lišty.</v>
      </c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20"/>
      <c r="B41" s="221"/>
      <c r="C41" s="265" t="s">
        <v>761</v>
      </c>
      <c r="D41" s="257"/>
      <c r="E41" s="258">
        <v>234</v>
      </c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13"/>
      <c r="Z41" s="213"/>
      <c r="AA41" s="213"/>
      <c r="AB41" s="213"/>
      <c r="AC41" s="213"/>
      <c r="AD41" s="213"/>
      <c r="AE41" s="213"/>
      <c r="AF41" s="213"/>
      <c r="AG41" s="213" t="s">
        <v>183</v>
      </c>
      <c r="AH41" s="213">
        <v>0</v>
      </c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ht="22.5" outlineLevel="1" x14ac:dyDescent="0.2">
      <c r="A42" s="233">
        <v>9</v>
      </c>
      <c r="B42" s="234" t="s">
        <v>215</v>
      </c>
      <c r="C42" s="251" t="s">
        <v>216</v>
      </c>
      <c r="D42" s="235" t="s">
        <v>191</v>
      </c>
      <c r="E42" s="236">
        <v>100</v>
      </c>
      <c r="F42" s="237"/>
      <c r="G42" s="238">
        <f>ROUND(E42*F42,2)</f>
        <v>0</v>
      </c>
      <c r="H42" s="237"/>
      <c r="I42" s="238">
        <f>ROUND(E42*H42,2)</f>
        <v>0</v>
      </c>
      <c r="J42" s="237"/>
      <c r="K42" s="238">
        <f>ROUND(E42*J42,2)</f>
        <v>0</v>
      </c>
      <c r="L42" s="238">
        <v>21</v>
      </c>
      <c r="M42" s="238">
        <f>G42*(1+L42/100)</f>
        <v>0</v>
      </c>
      <c r="N42" s="238">
        <v>4.2999999999999999E-4</v>
      </c>
      <c r="O42" s="238">
        <f>ROUND(E42*N42,2)</f>
        <v>0.04</v>
      </c>
      <c r="P42" s="238">
        <v>0</v>
      </c>
      <c r="Q42" s="238">
        <f>ROUND(E42*P42,2)</f>
        <v>0</v>
      </c>
      <c r="R42" s="238" t="s">
        <v>186</v>
      </c>
      <c r="S42" s="238" t="s">
        <v>178</v>
      </c>
      <c r="T42" s="239" t="s">
        <v>178</v>
      </c>
      <c r="U42" s="224">
        <v>0.189</v>
      </c>
      <c r="V42" s="224">
        <f>ROUND(E42*U42,2)</f>
        <v>18.899999999999999</v>
      </c>
      <c r="W42" s="224"/>
      <c r="X42" s="224" t="s">
        <v>159</v>
      </c>
      <c r="Y42" s="213"/>
      <c r="Z42" s="213"/>
      <c r="AA42" s="213"/>
      <c r="AB42" s="213"/>
      <c r="AC42" s="213"/>
      <c r="AD42" s="213"/>
      <c r="AE42" s="213"/>
      <c r="AF42" s="213"/>
      <c r="AG42" s="213" t="s">
        <v>160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20"/>
      <c r="B43" s="221"/>
      <c r="C43" s="266" t="s">
        <v>206</v>
      </c>
      <c r="D43" s="222"/>
      <c r="E43" s="223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13"/>
      <c r="Z43" s="213"/>
      <c r="AA43" s="213"/>
      <c r="AB43" s="213"/>
      <c r="AC43" s="213"/>
      <c r="AD43" s="213"/>
      <c r="AE43" s="213"/>
      <c r="AF43" s="213"/>
      <c r="AG43" s="213" t="s">
        <v>180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20"/>
      <c r="B44" s="221"/>
      <c r="C44" s="267" t="s">
        <v>207</v>
      </c>
      <c r="D44" s="261"/>
      <c r="E44" s="261"/>
      <c r="F44" s="261"/>
      <c r="G44" s="261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13"/>
      <c r="Z44" s="213"/>
      <c r="AA44" s="213"/>
      <c r="AB44" s="213"/>
      <c r="AC44" s="213"/>
      <c r="AD44" s="213"/>
      <c r="AE44" s="213"/>
      <c r="AF44" s="213"/>
      <c r="AG44" s="213" t="s">
        <v>180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20"/>
      <c r="B45" s="221"/>
      <c r="C45" s="264" t="s">
        <v>712</v>
      </c>
      <c r="D45" s="260"/>
      <c r="E45" s="260"/>
      <c r="F45" s="260"/>
      <c r="G45" s="260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13"/>
      <c r="Z45" s="213"/>
      <c r="AA45" s="213"/>
      <c r="AB45" s="213"/>
      <c r="AC45" s="213"/>
      <c r="AD45" s="213"/>
      <c r="AE45" s="213"/>
      <c r="AF45" s="213"/>
      <c r="AG45" s="213" t="s">
        <v>155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20"/>
      <c r="B46" s="221"/>
      <c r="C46" s="265" t="s">
        <v>762</v>
      </c>
      <c r="D46" s="257"/>
      <c r="E46" s="258">
        <v>100</v>
      </c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13"/>
      <c r="Z46" s="213"/>
      <c r="AA46" s="213"/>
      <c r="AB46" s="213"/>
      <c r="AC46" s="213"/>
      <c r="AD46" s="213"/>
      <c r="AE46" s="213"/>
      <c r="AF46" s="213"/>
      <c r="AG46" s="213" t="s">
        <v>183</v>
      </c>
      <c r="AH46" s="213">
        <v>0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ht="33.75" outlineLevel="1" x14ac:dyDescent="0.2">
      <c r="A47" s="233">
        <v>10</v>
      </c>
      <c r="B47" s="234" t="s">
        <v>763</v>
      </c>
      <c r="C47" s="251" t="s">
        <v>764</v>
      </c>
      <c r="D47" s="235" t="s">
        <v>221</v>
      </c>
      <c r="E47" s="236">
        <v>2</v>
      </c>
      <c r="F47" s="237"/>
      <c r="G47" s="238">
        <f>ROUND(E47*F47,2)</f>
        <v>0</v>
      </c>
      <c r="H47" s="237"/>
      <c r="I47" s="238">
        <f>ROUND(E47*H47,2)</f>
        <v>0</v>
      </c>
      <c r="J47" s="237"/>
      <c r="K47" s="238">
        <f>ROUND(E47*J47,2)</f>
        <v>0</v>
      </c>
      <c r="L47" s="238">
        <v>21</v>
      </c>
      <c r="M47" s="238">
        <f>G47*(1+L47/100)</f>
        <v>0</v>
      </c>
      <c r="N47" s="238">
        <v>1.1999999999999999E-3</v>
      </c>
      <c r="O47" s="238">
        <f>ROUND(E47*N47,2)</f>
        <v>0</v>
      </c>
      <c r="P47" s="238">
        <v>0</v>
      </c>
      <c r="Q47" s="238">
        <f>ROUND(E47*P47,2)</f>
        <v>0</v>
      </c>
      <c r="R47" s="238" t="s">
        <v>186</v>
      </c>
      <c r="S47" s="238" t="s">
        <v>178</v>
      </c>
      <c r="T47" s="239" t="s">
        <v>178</v>
      </c>
      <c r="U47" s="224">
        <v>0.6</v>
      </c>
      <c r="V47" s="224">
        <f>ROUND(E47*U47,2)</f>
        <v>1.2</v>
      </c>
      <c r="W47" s="224"/>
      <c r="X47" s="224" t="s">
        <v>159</v>
      </c>
      <c r="Y47" s="213"/>
      <c r="Z47" s="213"/>
      <c r="AA47" s="213"/>
      <c r="AB47" s="213"/>
      <c r="AC47" s="213"/>
      <c r="AD47" s="213"/>
      <c r="AE47" s="213"/>
      <c r="AF47" s="213"/>
      <c r="AG47" s="213" t="s">
        <v>160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20"/>
      <c r="B48" s="221"/>
      <c r="C48" s="266" t="s">
        <v>206</v>
      </c>
      <c r="D48" s="222"/>
      <c r="E48" s="223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13"/>
      <c r="Z48" s="213"/>
      <c r="AA48" s="213"/>
      <c r="AB48" s="213"/>
      <c r="AC48" s="213"/>
      <c r="AD48" s="213"/>
      <c r="AE48" s="213"/>
      <c r="AF48" s="213"/>
      <c r="AG48" s="213" t="s">
        <v>180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20"/>
      <c r="B49" s="221"/>
      <c r="C49" s="267" t="s">
        <v>207</v>
      </c>
      <c r="D49" s="261"/>
      <c r="E49" s="261"/>
      <c r="F49" s="261"/>
      <c r="G49" s="261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13"/>
      <c r="Z49" s="213"/>
      <c r="AA49" s="213"/>
      <c r="AB49" s="213"/>
      <c r="AC49" s="213"/>
      <c r="AD49" s="213"/>
      <c r="AE49" s="213"/>
      <c r="AF49" s="213"/>
      <c r="AG49" s="213" t="s">
        <v>180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20"/>
      <c r="B50" s="221"/>
      <c r="C50" s="264" t="s">
        <v>377</v>
      </c>
      <c r="D50" s="260"/>
      <c r="E50" s="260"/>
      <c r="F50" s="260"/>
      <c r="G50" s="260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13"/>
      <c r="Z50" s="213"/>
      <c r="AA50" s="213"/>
      <c r="AB50" s="213"/>
      <c r="AC50" s="213"/>
      <c r="AD50" s="213"/>
      <c r="AE50" s="213"/>
      <c r="AF50" s="213"/>
      <c r="AG50" s="213" t="s">
        <v>155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20"/>
      <c r="B51" s="221"/>
      <c r="C51" s="265" t="s">
        <v>765</v>
      </c>
      <c r="D51" s="257"/>
      <c r="E51" s="258">
        <v>2</v>
      </c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13"/>
      <c r="Z51" s="213"/>
      <c r="AA51" s="213"/>
      <c r="AB51" s="213"/>
      <c r="AC51" s="213"/>
      <c r="AD51" s="213"/>
      <c r="AE51" s="213"/>
      <c r="AF51" s="213"/>
      <c r="AG51" s="213" t="s">
        <v>183</v>
      </c>
      <c r="AH51" s="213">
        <v>0</v>
      </c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ht="33.75" outlineLevel="1" x14ac:dyDescent="0.2">
      <c r="A52" s="233">
        <v>11</v>
      </c>
      <c r="B52" s="234" t="s">
        <v>355</v>
      </c>
      <c r="C52" s="251" t="s">
        <v>356</v>
      </c>
      <c r="D52" s="235" t="s">
        <v>221</v>
      </c>
      <c r="E52" s="236">
        <v>1</v>
      </c>
      <c r="F52" s="237"/>
      <c r="G52" s="238">
        <f>ROUND(E52*F52,2)</f>
        <v>0</v>
      </c>
      <c r="H52" s="237"/>
      <c r="I52" s="238">
        <f>ROUND(E52*H52,2)</f>
        <v>0</v>
      </c>
      <c r="J52" s="237"/>
      <c r="K52" s="238">
        <f>ROUND(E52*J52,2)</f>
        <v>0</v>
      </c>
      <c r="L52" s="238">
        <v>21</v>
      </c>
      <c r="M52" s="238">
        <f>G52*(1+L52/100)</f>
        <v>0</v>
      </c>
      <c r="N52" s="238">
        <v>1.2999999999999999E-3</v>
      </c>
      <c r="O52" s="238">
        <f>ROUND(E52*N52,2)</f>
        <v>0</v>
      </c>
      <c r="P52" s="238">
        <v>0</v>
      </c>
      <c r="Q52" s="238">
        <f>ROUND(E52*P52,2)</f>
        <v>0</v>
      </c>
      <c r="R52" s="238" t="s">
        <v>186</v>
      </c>
      <c r="S52" s="238" t="s">
        <v>178</v>
      </c>
      <c r="T52" s="239" t="s">
        <v>178</v>
      </c>
      <c r="U52" s="224">
        <v>0.6</v>
      </c>
      <c r="V52" s="224">
        <f>ROUND(E52*U52,2)</f>
        <v>0.6</v>
      </c>
      <c r="W52" s="224"/>
      <c r="X52" s="224" t="s">
        <v>159</v>
      </c>
      <c r="Y52" s="213"/>
      <c r="Z52" s="213"/>
      <c r="AA52" s="213"/>
      <c r="AB52" s="213"/>
      <c r="AC52" s="213"/>
      <c r="AD52" s="213"/>
      <c r="AE52" s="213"/>
      <c r="AF52" s="213"/>
      <c r="AG52" s="213" t="s">
        <v>160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20"/>
      <c r="B53" s="221"/>
      <c r="C53" s="266" t="s">
        <v>206</v>
      </c>
      <c r="D53" s="222"/>
      <c r="E53" s="223"/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13"/>
      <c r="Z53" s="213"/>
      <c r="AA53" s="213"/>
      <c r="AB53" s="213"/>
      <c r="AC53" s="213"/>
      <c r="AD53" s="213"/>
      <c r="AE53" s="213"/>
      <c r="AF53" s="213"/>
      <c r="AG53" s="213" t="s">
        <v>180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20"/>
      <c r="B54" s="221"/>
      <c r="C54" s="267" t="s">
        <v>207</v>
      </c>
      <c r="D54" s="261"/>
      <c r="E54" s="261"/>
      <c r="F54" s="261"/>
      <c r="G54" s="261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13"/>
      <c r="Z54" s="213"/>
      <c r="AA54" s="213"/>
      <c r="AB54" s="213"/>
      <c r="AC54" s="213"/>
      <c r="AD54" s="213"/>
      <c r="AE54" s="213"/>
      <c r="AF54" s="213"/>
      <c r="AG54" s="213" t="s">
        <v>180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20"/>
      <c r="B55" s="221"/>
      <c r="C55" s="264" t="s">
        <v>377</v>
      </c>
      <c r="D55" s="260"/>
      <c r="E55" s="260"/>
      <c r="F55" s="260"/>
      <c r="G55" s="260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13"/>
      <c r="Z55" s="213"/>
      <c r="AA55" s="213"/>
      <c r="AB55" s="213"/>
      <c r="AC55" s="213"/>
      <c r="AD55" s="213"/>
      <c r="AE55" s="213"/>
      <c r="AF55" s="213"/>
      <c r="AG55" s="213" t="s">
        <v>155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20"/>
      <c r="B56" s="221"/>
      <c r="C56" s="265" t="s">
        <v>766</v>
      </c>
      <c r="D56" s="257"/>
      <c r="E56" s="258">
        <v>1</v>
      </c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13"/>
      <c r="Z56" s="213"/>
      <c r="AA56" s="213"/>
      <c r="AB56" s="213"/>
      <c r="AC56" s="213"/>
      <c r="AD56" s="213"/>
      <c r="AE56" s="213"/>
      <c r="AF56" s="213"/>
      <c r="AG56" s="213" t="s">
        <v>183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33">
        <v>12</v>
      </c>
      <c r="B57" s="234" t="s">
        <v>224</v>
      </c>
      <c r="C57" s="251" t="s">
        <v>225</v>
      </c>
      <c r="D57" s="235" t="s">
        <v>176</v>
      </c>
      <c r="E57" s="236">
        <v>228</v>
      </c>
      <c r="F57" s="237"/>
      <c r="G57" s="238">
        <f>ROUND(E57*F57,2)</f>
        <v>0</v>
      </c>
      <c r="H57" s="237"/>
      <c r="I57" s="238">
        <f>ROUND(E57*H57,2)</f>
        <v>0</v>
      </c>
      <c r="J57" s="237"/>
      <c r="K57" s="238">
        <f>ROUND(E57*J57,2)</f>
        <v>0</v>
      </c>
      <c r="L57" s="238">
        <v>21</v>
      </c>
      <c r="M57" s="238">
        <f>G57*(1+L57/100)</f>
        <v>0</v>
      </c>
      <c r="N57" s="238">
        <v>3.0000000000000001E-5</v>
      </c>
      <c r="O57" s="238">
        <f>ROUND(E57*N57,2)</f>
        <v>0.01</v>
      </c>
      <c r="P57" s="238">
        <v>0</v>
      </c>
      <c r="Q57" s="238">
        <f>ROUND(E57*P57,2)</f>
        <v>0</v>
      </c>
      <c r="R57" s="238" t="s">
        <v>186</v>
      </c>
      <c r="S57" s="238" t="s">
        <v>178</v>
      </c>
      <c r="T57" s="239" t="s">
        <v>178</v>
      </c>
      <c r="U57" s="224">
        <v>0.11765</v>
      </c>
      <c r="V57" s="224">
        <f>ROUND(E57*U57,2)</f>
        <v>26.82</v>
      </c>
      <c r="W57" s="224"/>
      <c r="X57" s="224" t="s">
        <v>159</v>
      </c>
      <c r="Y57" s="213"/>
      <c r="Z57" s="213"/>
      <c r="AA57" s="213"/>
      <c r="AB57" s="213"/>
      <c r="AC57" s="213"/>
      <c r="AD57" s="213"/>
      <c r="AE57" s="213"/>
      <c r="AF57" s="213"/>
      <c r="AG57" s="213" t="s">
        <v>160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20"/>
      <c r="B58" s="221"/>
      <c r="C58" s="265" t="s">
        <v>767</v>
      </c>
      <c r="D58" s="257"/>
      <c r="E58" s="258">
        <v>228</v>
      </c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13"/>
      <c r="Z58" s="213"/>
      <c r="AA58" s="213"/>
      <c r="AB58" s="213"/>
      <c r="AC58" s="213"/>
      <c r="AD58" s="213"/>
      <c r="AE58" s="213"/>
      <c r="AF58" s="213"/>
      <c r="AG58" s="213" t="s">
        <v>183</v>
      </c>
      <c r="AH58" s="213">
        <v>5</v>
      </c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ht="22.5" outlineLevel="1" x14ac:dyDescent="0.2">
      <c r="A59" s="233">
        <v>13</v>
      </c>
      <c r="B59" s="234" t="s">
        <v>227</v>
      </c>
      <c r="C59" s="251" t="s">
        <v>228</v>
      </c>
      <c r="D59" s="235" t="s">
        <v>176</v>
      </c>
      <c r="E59" s="236">
        <v>228</v>
      </c>
      <c r="F59" s="237"/>
      <c r="G59" s="238">
        <f>ROUND(E59*F59,2)</f>
        <v>0</v>
      </c>
      <c r="H59" s="237"/>
      <c r="I59" s="238">
        <f>ROUND(E59*H59,2)</f>
        <v>0</v>
      </c>
      <c r="J59" s="237"/>
      <c r="K59" s="238">
        <f>ROUND(E59*J59,2)</f>
        <v>0</v>
      </c>
      <c r="L59" s="238">
        <v>21</v>
      </c>
      <c r="M59" s="238">
        <f>G59*(1+L59/100)</f>
        <v>0</v>
      </c>
      <c r="N59" s="238">
        <v>5.5000000000000003E-4</v>
      </c>
      <c r="O59" s="238">
        <f>ROUND(E59*N59,2)</f>
        <v>0.13</v>
      </c>
      <c r="P59" s="238">
        <v>0</v>
      </c>
      <c r="Q59" s="238">
        <f>ROUND(E59*P59,2)</f>
        <v>0</v>
      </c>
      <c r="R59" s="238" t="s">
        <v>186</v>
      </c>
      <c r="S59" s="238" t="s">
        <v>178</v>
      </c>
      <c r="T59" s="239" t="s">
        <v>178</v>
      </c>
      <c r="U59" s="224">
        <v>0.17799999999999999</v>
      </c>
      <c r="V59" s="224">
        <f>ROUND(E59*U59,2)</f>
        <v>40.58</v>
      </c>
      <c r="W59" s="224"/>
      <c r="X59" s="224" t="s">
        <v>159</v>
      </c>
      <c r="Y59" s="213"/>
      <c r="Z59" s="213"/>
      <c r="AA59" s="213"/>
      <c r="AB59" s="213"/>
      <c r="AC59" s="213"/>
      <c r="AD59" s="213"/>
      <c r="AE59" s="213"/>
      <c r="AF59" s="213"/>
      <c r="AG59" s="213" t="s">
        <v>160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20"/>
      <c r="B60" s="221"/>
      <c r="C60" s="263" t="s">
        <v>229</v>
      </c>
      <c r="D60" s="259"/>
      <c r="E60" s="259"/>
      <c r="F60" s="259"/>
      <c r="G60" s="259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13"/>
      <c r="Z60" s="213"/>
      <c r="AA60" s="213"/>
      <c r="AB60" s="213"/>
      <c r="AC60" s="213"/>
      <c r="AD60" s="213"/>
      <c r="AE60" s="213"/>
      <c r="AF60" s="213"/>
      <c r="AG60" s="213" t="s">
        <v>180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20"/>
      <c r="B61" s="221"/>
      <c r="C61" s="264" t="s">
        <v>698</v>
      </c>
      <c r="D61" s="260"/>
      <c r="E61" s="260"/>
      <c r="F61" s="260"/>
      <c r="G61" s="260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13"/>
      <c r="Z61" s="213"/>
      <c r="AA61" s="213"/>
      <c r="AB61" s="213"/>
      <c r="AC61" s="213"/>
      <c r="AD61" s="213"/>
      <c r="AE61" s="213"/>
      <c r="AF61" s="213"/>
      <c r="AG61" s="213" t="s">
        <v>155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20"/>
      <c r="B62" s="221"/>
      <c r="C62" s="265" t="s">
        <v>768</v>
      </c>
      <c r="D62" s="257"/>
      <c r="E62" s="258">
        <v>228</v>
      </c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13"/>
      <c r="Z62" s="213"/>
      <c r="AA62" s="213"/>
      <c r="AB62" s="213"/>
      <c r="AC62" s="213"/>
      <c r="AD62" s="213"/>
      <c r="AE62" s="213"/>
      <c r="AF62" s="213"/>
      <c r="AG62" s="213" t="s">
        <v>183</v>
      </c>
      <c r="AH62" s="213">
        <v>0</v>
      </c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ht="22.5" outlineLevel="1" x14ac:dyDescent="0.2">
      <c r="A63" s="233">
        <v>14</v>
      </c>
      <c r="B63" s="234" t="s">
        <v>232</v>
      </c>
      <c r="C63" s="251" t="s">
        <v>233</v>
      </c>
      <c r="D63" s="235" t="s">
        <v>234</v>
      </c>
      <c r="E63" s="236">
        <v>30</v>
      </c>
      <c r="F63" s="237"/>
      <c r="G63" s="238">
        <f>ROUND(E63*F63,2)</f>
        <v>0</v>
      </c>
      <c r="H63" s="237"/>
      <c r="I63" s="238">
        <f>ROUND(E63*H63,2)</f>
        <v>0</v>
      </c>
      <c r="J63" s="237"/>
      <c r="K63" s="238">
        <f>ROUND(E63*J63,2)</f>
        <v>0</v>
      </c>
      <c r="L63" s="238">
        <v>21</v>
      </c>
      <c r="M63" s="238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38"/>
      <c r="S63" s="238" t="s">
        <v>150</v>
      </c>
      <c r="T63" s="239" t="s">
        <v>151</v>
      </c>
      <c r="U63" s="224">
        <v>0</v>
      </c>
      <c r="V63" s="224">
        <f>ROUND(E63*U63,2)</f>
        <v>0</v>
      </c>
      <c r="W63" s="224"/>
      <c r="X63" s="224" t="s">
        <v>159</v>
      </c>
      <c r="Y63" s="213"/>
      <c r="Z63" s="213"/>
      <c r="AA63" s="213"/>
      <c r="AB63" s="213"/>
      <c r="AC63" s="213"/>
      <c r="AD63" s="213"/>
      <c r="AE63" s="213"/>
      <c r="AF63" s="213"/>
      <c r="AG63" s="213" t="s">
        <v>160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20"/>
      <c r="B64" s="221"/>
      <c r="C64" s="252" t="s">
        <v>698</v>
      </c>
      <c r="D64" s="241"/>
      <c r="E64" s="241"/>
      <c r="F64" s="241"/>
      <c r="G64" s="241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13"/>
      <c r="Z64" s="213"/>
      <c r="AA64" s="213"/>
      <c r="AB64" s="213"/>
      <c r="AC64" s="213"/>
      <c r="AD64" s="213"/>
      <c r="AE64" s="213"/>
      <c r="AF64" s="213"/>
      <c r="AG64" s="213" t="s">
        <v>155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20"/>
      <c r="B65" s="221"/>
      <c r="C65" s="265" t="s">
        <v>769</v>
      </c>
      <c r="D65" s="257"/>
      <c r="E65" s="258">
        <v>30</v>
      </c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13"/>
      <c r="Z65" s="213"/>
      <c r="AA65" s="213"/>
      <c r="AB65" s="213"/>
      <c r="AC65" s="213"/>
      <c r="AD65" s="213"/>
      <c r="AE65" s="213"/>
      <c r="AF65" s="213"/>
      <c r="AG65" s="213" t="s">
        <v>183</v>
      </c>
      <c r="AH65" s="213">
        <v>0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ht="22.5" outlineLevel="1" x14ac:dyDescent="0.2">
      <c r="A66" s="233">
        <v>15</v>
      </c>
      <c r="B66" s="234" t="s">
        <v>365</v>
      </c>
      <c r="C66" s="251" t="s">
        <v>366</v>
      </c>
      <c r="D66" s="235" t="s">
        <v>191</v>
      </c>
      <c r="E66" s="236">
        <v>20</v>
      </c>
      <c r="F66" s="237"/>
      <c r="G66" s="238">
        <f>ROUND(E66*F66,2)</f>
        <v>0</v>
      </c>
      <c r="H66" s="237"/>
      <c r="I66" s="238">
        <f>ROUND(E66*H66,2)</f>
        <v>0</v>
      </c>
      <c r="J66" s="237"/>
      <c r="K66" s="238">
        <f>ROUND(E66*J66,2)</f>
        <v>0</v>
      </c>
      <c r="L66" s="238">
        <v>21</v>
      </c>
      <c r="M66" s="238">
        <f>G66*(1+L66/100)</f>
        <v>0</v>
      </c>
      <c r="N66" s="238">
        <v>0</v>
      </c>
      <c r="O66" s="238">
        <f>ROUND(E66*N66,2)</f>
        <v>0</v>
      </c>
      <c r="P66" s="238">
        <v>0</v>
      </c>
      <c r="Q66" s="238">
        <f>ROUND(E66*P66,2)</f>
        <v>0</v>
      </c>
      <c r="R66" s="238"/>
      <c r="S66" s="238" t="s">
        <v>150</v>
      </c>
      <c r="T66" s="239" t="s">
        <v>151</v>
      </c>
      <c r="U66" s="224">
        <v>0</v>
      </c>
      <c r="V66" s="224">
        <f>ROUND(E66*U66,2)</f>
        <v>0</v>
      </c>
      <c r="W66" s="224"/>
      <c r="X66" s="224" t="s">
        <v>159</v>
      </c>
      <c r="Y66" s="213"/>
      <c r="Z66" s="213"/>
      <c r="AA66" s="213"/>
      <c r="AB66" s="213"/>
      <c r="AC66" s="213"/>
      <c r="AD66" s="213"/>
      <c r="AE66" s="213"/>
      <c r="AF66" s="213"/>
      <c r="AG66" s="213" t="s">
        <v>160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20"/>
      <c r="B67" s="221"/>
      <c r="C67" s="252" t="s">
        <v>698</v>
      </c>
      <c r="D67" s="241"/>
      <c r="E67" s="241"/>
      <c r="F67" s="241"/>
      <c r="G67" s="241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13"/>
      <c r="Z67" s="213"/>
      <c r="AA67" s="213"/>
      <c r="AB67" s="213"/>
      <c r="AC67" s="213"/>
      <c r="AD67" s="213"/>
      <c r="AE67" s="213"/>
      <c r="AF67" s="213"/>
      <c r="AG67" s="213" t="s">
        <v>155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20"/>
      <c r="B68" s="221"/>
      <c r="C68" s="265" t="s">
        <v>770</v>
      </c>
      <c r="D68" s="257"/>
      <c r="E68" s="258">
        <v>20</v>
      </c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13"/>
      <c r="Z68" s="213"/>
      <c r="AA68" s="213"/>
      <c r="AB68" s="213"/>
      <c r="AC68" s="213"/>
      <c r="AD68" s="213"/>
      <c r="AE68" s="213"/>
      <c r="AF68" s="213"/>
      <c r="AG68" s="213" t="s">
        <v>183</v>
      </c>
      <c r="AH68" s="213">
        <v>0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33">
        <v>16</v>
      </c>
      <c r="B69" s="234" t="s">
        <v>367</v>
      </c>
      <c r="C69" s="251" t="s">
        <v>368</v>
      </c>
      <c r="D69" s="235" t="s">
        <v>234</v>
      </c>
      <c r="E69" s="236">
        <v>5</v>
      </c>
      <c r="F69" s="237"/>
      <c r="G69" s="238">
        <f>ROUND(E69*F69,2)</f>
        <v>0</v>
      </c>
      <c r="H69" s="237"/>
      <c r="I69" s="238">
        <f>ROUND(E69*H69,2)</f>
        <v>0</v>
      </c>
      <c r="J69" s="237"/>
      <c r="K69" s="238">
        <f>ROUND(E69*J69,2)</f>
        <v>0</v>
      </c>
      <c r="L69" s="238">
        <v>21</v>
      </c>
      <c r="M69" s="238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38"/>
      <c r="S69" s="238" t="s">
        <v>150</v>
      </c>
      <c r="T69" s="239" t="s">
        <v>151</v>
      </c>
      <c r="U69" s="224">
        <v>0</v>
      </c>
      <c r="V69" s="224">
        <f>ROUND(E69*U69,2)</f>
        <v>0</v>
      </c>
      <c r="W69" s="224"/>
      <c r="X69" s="224" t="s">
        <v>159</v>
      </c>
      <c r="Y69" s="213"/>
      <c r="Z69" s="213"/>
      <c r="AA69" s="213"/>
      <c r="AB69" s="213"/>
      <c r="AC69" s="213"/>
      <c r="AD69" s="213"/>
      <c r="AE69" s="213"/>
      <c r="AF69" s="213"/>
      <c r="AG69" s="213" t="s">
        <v>160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20"/>
      <c r="B70" s="221"/>
      <c r="C70" s="252" t="s">
        <v>698</v>
      </c>
      <c r="D70" s="241"/>
      <c r="E70" s="241"/>
      <c r="F70" s="241"/>
      <c r="G70" s="241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13"/>
      <c r="Z70" s="213"/>
      <c r="AA70" s="213"/>
      <c r="AB70" s="213"/>
      <c r="AC70" s="213"/>
      <c r="AD70" s="213"/>
      <c r="AE70" s="213"/>
      <c r="AF70" s="213"/>
      <c r="AG70" s="213" t="s">
        <v>155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20"/>
      <c r="B71" s="221"/>
      <c r="C71" s="265" t="s">
        <v>771</v>
      </c>
      <c r="D71" s="257"/>
      <c r="E71" s="258">
        <v>5</v>
      </c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13"/>
      <c r="Z71" s="213"/>
      <c r="AA71" s="213"/>
      <c r="AB71" s="213"/>
      <c r="AC71" s="213"/>
      <c r="AD71" s="213"/>
      <c r="AE71" s="213"/>
      <c r="AF71" s="213"/>
      <c r="AG71" s="213" t="s">
        <v>183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33">
        <v>17</v>
      </c>
      <c r="B72" s="234" t="s">
        <v>370</v>
      </c>
      <c r="C72" s="251" t="s">
        <v>371</v>
      </c>
      <c r="D72" s="235" t="s">
        <v>234</v>
      </c>
      <c r="E72" s="236">
        <v>5</v>
      </c>
      <c r="F72" s="237"/>
      <c r="G72" s="238">
        <f>ROUND(E72*F72,2)</f>
        <v>0</v>
      </c>
      <c r="H72" s="237"/>
      <c r="I72" s="238">
        <f>ROUND(E72*H72,2)</f>
        <v>0</v>
      </c>
      <c r="J72" s="237"/>
      <c r="K72" s="238">
        <f>ROUND(E72*J72,2)</f>
        <v>0</v>
      </c>
      <c r="L72" s="238">
        <v>21</v>
      </c>
      <c r="M72" s="238">
        <f>G72*(1+L72/100)</f>
        <v>0</v>
      </c>
      <c r="N72" s="238">
        <v>0</v>
      </c>
      <c r="O72" s="238">
        <f>ROUND(E72*N72,2)</f>
        <v>0</v>
      </c>
      <c r="P72" s="238">
        <v>0</v>
      </c>
      <c r="Q72" s="238">
        <f>ROUND(E72*P72,2)</f>
        <v>0</v>
      </c>
      <c r="R72" s="238"/>
      <c r="S72" s="238" t="s">
        <v>150</v>
      </c>
      <c r="T72" s="239" t="s">
        <v>151</v>
      </c>
      <c r="U72" s="224">
        <v>0</v>
      </c>
      <c r="V72" s="224">
        <f>ROUND(E72*U72,2)</f>
        <v>0</v>
      </c>
      <c r="W72" s="224"/>
      <c r="X72" s="224" t="s">
        <v>159</v>
      </c>
      <c r="Y72" s="213"/>
      <c r="Z72" s="213"/>
      <c r="AA72" s="213"/>
      <c r="AB72" s="213"/>
      <c r="AC72" s="213"/>
      <c r="AD72" s="213"/>
      <c r="AE72" s="213"/>
      <c r="AF72" s="213"/>
      <c r="AG72" s="213" t="s">
        <v>160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20"/>
      <c r="B73" s="221"/>
      <c r="C73" s="252" t="s">
        <v>698</v>
      </c>
      <c r="D73" s="241"/>
      <c r="E73" s="241"/>
      <c r="F73" s="241"/>
      <c r="G73" s="241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13"/>
      <c r="Z73" s="213"/>
      <c r="AA73" s="213"/>
      <c r="AB73" s="213"/>
      <c r="AC73" s="213"/>
      <c r="AD73" s="213"/>
      <c r="AE73" s="213"/>
      <c r="AF73" s="213"/>
      <c r="AG73" s="213" t="s">
        <v>155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20"/>
      <c r="B74" s="221"/>
      <c r="C74" s="265" t="s">
        <v>772</v>
      </c>
      <c r="D74" s="257"/>
      <c r="E74" s="258">
        <v>5</v>
      </c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13"/>
      <c r="Z74" s="213"/>
      <c r="AA74" s="213"/>
      <c r="AB74" s="213"/>
      <c r="AC74" s="213"/>
      <c r="AD74" s="213"/>
      <c r="AE74" s="213"/>
      <c r="AF74" s="213"/>
      <c r="AG74" s="213" t="s">
        <v>183</v>
      </c>
      <c r="AH74" s="213">
        <v>5</v>
      </c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ht="33.75" outlineLevel="1" x14ac:dyDescent="0.2">
      <c r="A75" s="233">
        <v>18</v>
      </c>
      <c r="B75" s="234" t="s">
        <v>372</v>
      </c>
      <c r="C75" s="251" t="s">
        <v>373</v>
      </c>
      <c r="D75" s="235" t="s">
        <v>221</v>
      </c>
      <c r="E75" s="236">
        <v>1</v>
      </c>
      <c r="F75" s="237"/>
      <c r="G75" s="238">
        <f>ROUND(E75*F75,2)</f>
        <v>0</v>
      </c>
      <c r="H75" s="237"/>
      <c r="I75" s="238">
        <f>ROUND(E75*H75,2)</f>
        <v>0</v>
      </c>
      <c r="J75" s="237"/>
      <c r="K75" s="238">
        <f>ROUND(E75*J75,2)</f>
        <v>0</v>
      </c>
      <c r="L75" s="238">
        <v>21</v>
      </c>
      <c r="M75" s="238">
        <f>G75*(1+L75/100)</f>
        <v>0</v>
      </c>
      <c r="N75" s="238">
        <v>1.2999999999999999E-3</v>
      </c>
      <c r="O75" s="238">
        <f>ROUND(E75*N75,2)</f>
        <v>0</v>
      </c>
      <c r="P75" s="238">
        <v>0</v>
      </c>
      <c r="Q75" s="238">
        <f>ROUND(E75*P75,2)</f>
        <v>0</v>
      </c>
      <c r="R75" s="238"/>
      <c r="S75" s="238" t="s">
        <v>150</v>
      </c>
      <c r="T75" s="239" t="s">
        <v>151</v>
      </c>
      <c r="U75" s="224">
        <v>0.6</v>
      </c>
      <c r="V75" s="224">
        <f>ROUND(E75*U75,2)</f>
        <v>0.6</v>
      </c>
      <c r="W75" s="224"/>
      <c r="X75" s="224" t="s">
        <v>159</v>
      </c>
      <c r="Y75" s="213"/>
      <c r="Z75" s="213"/>
      <c r="AA75" s="213"/>
      <c r="AB75" s="213"/>
      <c r="AC75" s="213"/>
      <c r="AD75" s="213"/>
      <c r="AE75" s="213"/>
      <c r="AF75" s="213"/>
      <c r="AG75" s="213" t="s">
        <v>160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1" x14ac:dyDescent="0.2">
      <c r="A76" s="220"/>
      <c r="B76" s="221"/>
      <c r="C76" s="252" t="s">
        <v>714</v>
      </c>
      <c r="D76" s="241"/>
      <c r="E76" s="241"/>
      <c r="F76" s="241"/>
      <c r="G76" s="241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13"/>
      <c r="Z76" s="213"/>
      <c r="AA76" s="213"/>
      <c r="AB76" s="213"/>
      <c r="AC76" s="213"/>
      <c r="AD76" s="213"/>
      <c r="AE76" s="213"/>
      <c r="AF76" s="213"/>
      <c r="AG76" s="213" t="s">
        <v>155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20"/>
      <c r="B77" s="221"/>
      <c r="C77" s="265" t="s">
        <v>766</v>
      </c>
      <c r="D77" s="257"/>
      <c r="E77" s="258">
        <v>1</v>
      </c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13"/>
      <c r="Z77" s="213"/>
      <c r="AA77" s="213"/>
      <c r="AB77" s="213"/>
      <c r="AC77" s="213"/>
      <c r="AD77" s="213"/>
      <c r="AE77" s="213"/>
      <c r="AF77" s="213"/>
      <c r="AG77" s="213" t="s">
        <v>183</v>
      </c>
      <c r="AH77" s="213">
        <v>0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33">
        <v>19</v>
      </c>
      <c r="B78" s="234" t="s">
        <v>235</v>
      </c>
      <c r="C78" s="251" t="s">
        <v>236</v>
      </c>
      <c r="D78" s="235" t="s">
        <v>176</v>
      </c>
      <c r="E78" s="236">
        <v>1572.6</v>
      </c>
      <c r="F78" s="237"/>
      <c r="G78" s="238">
        <f>ROUND(E78*F78,2)</f>
        <v>0</v>
      </c>
      <c r="H78" s="237"/>
      <c r="I78" s="238">
        <f>ROUND(E78*H78,2)</f>
        <v>0</v>
      </c>
      <c r="J78" s="237"/>
      <c r="K78" s="238">
        <f>ROUND(E78*J78,2)</f>
        <v>0</v>
      </c>
      <c r="L78" s="238">
        <v>21</v>
      </c>
      <c r="M78" s="238">
        <f>G78*(1+L78/100)</f>
        <v>0</v>
      </c>
      <c r="N78" s="238">
        <v>2.3999999999999998E-3</v>
      </c>
      <c r="O78" s="238">
        <f>ROUND(E78*N78,2)</f>
        <v>3.77</v>
      </c>
      <c r="P78" s="238">
        <v>0</v>
      </c>
      <c r="Q78" s="238">
        <f>ROUND(E78*P78,2)</f>
        <v>0</v>
      </c>
      <c r="R78" s="238"/>
      <c r="S78" s="238" t="s">
        <v>150</v>
      </c>
      <c r="T78" s="239" t="s">
        <v>151</v>
      </c>
      <c r="U78" s="224">
        <v>0</v>
      </c>
      <c r="V78" s="224">
        <f>ROUND(E78*U78,2)</f>
        <v>0</v>
      </c>
      <c r="W78" s="224"/>
      <c r="X78" s="224" t="s">
        <v>237</v>
      </c>
      <c r="Y78" s="213"/>
      <c r="Z78" s="213"/>
      <c r="AA78" s="213"/>
      <c r="AB78" s="213"/>
      <c r="AC78" s="213"/>
      <c r="AD78" s="213"/>
      <c r="AE78" s="213"/>
      <c r="AF78" s="213"/>
      <c r="AG78" s="213" t="s">
        <v>238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20"/>
      <c r="B79" s="221"/>
      <c r="C79" s="265" t="s">
        <v>773</v>
      </c>
      <c r="D79" s="257"/>
      <c r="E79" s="258">
        <v>1287.5999999999999</v>
      </c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13"/>
      <c r="Z79" s="213"/>
      <c r="AA79" s="213"/>
      <c r="AB79" s="213"/>
      <c r="AC79" s="213"/>
      <c r="AD79" s="213"/>
      <c r="AE79" s="213"/>
      <c r="AF79" s="213"/>
      <c r="AG79" s="213" t="s">
        <v>183</v>
      </c>
      <c r="AH79" s="213">
        <v>5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20"/>
      <c r="B80" s="221"/>
      <c r="C80" s="265" t="s">
        <v>774</v>
      </c>
      <c r="D80" s="257"/>
      <c r="E80" s="258">
        <v>285</v>
      </c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13"/>
      <c r="Z80" s="213"/>
      <c r="AA80" s="213"/>
      <c r="AB80" s="213"/>
      <c r="AC80" s="213"/>
      <c r="AD80" s="213"/>
      <c r="AE80" s="213"/>
      <c r="AF80" s="213"/>
      <c r="AG80" s="213" t="s">
        <v>183</v>
      </c>
      <c r="AH80" s="213">
        <v>5</v>
      </c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ht="22.5" outlineLevel="1" x14ac:dyDescent="0.2">
      <c r="A81" s="233">
        <v>20</v>
      </c>
      <c r="B81" s="234" t="s">
        <v>381</v>
      </c>
      <c r="C81" s="251" t="s">
        <v>382</v>
      </c>
      <c r="D81" s="235" t="s">
        <v>221</v>
      </c>
      <c r="E81" s="236">
        <v>5</v>
      </c>
      <c r="F81" s="237"/>
      <c r="G81" s="238">
        <f>ROUND(E81*F81,2)</f>
        <v>0</v>
      </c>
      <c r="H81" s="237"/>
      <c r="I81" s="238">
        <f>ROUND(E81*H81,2)</f>
        <v>0</v>
      </c>
      <c r="J81" s="237"/>
      <c r="K81" s="238">
        <f>ROUND(E81*J81,2)</f>
        <v>0</v>
      </c>
      <c r="L81" s="238">
        <v>21</v>
      </c>
      <c r="M81" s="238">
        <f>G81*(1+L81/100)</f>
        <v>0</v>
      </c>
      <c r="N81" s="238">
        <v>1E-3</v>
      </c>
      <c r="O81" s="238">
        <f>ROUND(E81*N81,2)</f>
        <v>0.01</v>
      </c>
      <c r="P81" s="238">
        <v>0</v>
      </c>
      <c r="Q81" s="238">
        <f>ROUND(E81*P81,2)</f>
        <v>0</v>
      </c>
      <c r="R81" s="238" t="s">
        <v>243</v>
      </c>
      <c r="S81" s="238" t="s">
        <v>178</v>
      </c>
      <c r="T81" s="239" t="s">
        <v>178</v>
      </c>
      <c r="U81" s="224">
        <v>0</v>
      </c>
      <c r="V81" s="224">
        <f>ROUND(E81*U81,2)</f>
        <v>0</v>
      </c>
      <c r="W81" s="224"/>
      <c r="X81" s="224" t="s">
        <v>237</v>
      </c>
      <c r="Y81" s="213"/>
      <c r="Z81" s="213"/>
      <c r="AA81" s="213"/>
      <c r="AB81" s="213"/>
      <c r="AC81" s="213"/>
      <c r="AD81" s="213"/>
      <c r="AE81" s="213"/>
      <c r="AF81" s="213"/>
      <c r="AG81" s="213" t="s">
        <v>238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20"/>
      <c r="B82" s="221"/>
      <c r="C82" s="265" t="s">
        <v>775</v>
      </c>
      <c r="D82" s="257"/>
      <c r="E82" s="258">
        <v>5</v>
      </c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13"/>
      <c r="Z82" s="213"/>
      <c r="AA82" s="213"/>
      <c r="AB82" s="213"/>
      <c r="AC82" s="213"/>
      <c r="AD82" s="213"/>
      <c r="AE82" s="213"/>
      <c r="AF82" s="213"/>
      <c r="AG82" s="213" t="s">
        <v>183</v>
      </c>
      <c r="AH82" s="213">
        <v>5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ht="22.5" outlineLevel="1" x14ac:dyDescent="0.2">
      <c r="A83" s="233">
        <v>21</v>
      </c>
      <c r="B83" s="234" t="s">
        <v>384</v>
      </c>
      <c r="C83" s="251" t="s">
        <v>385</v>
      </c>
      <c r="D83" s="235" t="s">
        <v>221</v>
      </c>
      <c r="E83" s="236">
        <v>5</v>
      </c>
      <c r="F83" s="237"/>
      <c r="G83" s="238">
        <f>ROUND(E83*F83,2)</f>
        <v>0</v>
      </c>
      <c r="H83" s="237"/>
      <c r="I83" s="238">
        <f>ROUND(E83*H83,2)</f>
        <v>0</v>
      </c>
      <c r="J83" s="237"/>
      <c r="K83" s="238">
        <f>ROUND(E83*J83,2)</f>
        <v>0</v>
      </c>
      <c r="L83" s="238">
        <v>21</v>
      </c>
      <c r="M83" s="238">
        <f>G83*(1+L83/100)</f>
        <v>0</v>
      </c>
      <c r="N83" s="238">
        <v>1.65E-3</v>
      </c>
      <c r="O83" s="238">
        <f>ROUND(E83*N83,2)</f>
        <v>0.01</v>
      </c>
      <c r="P83" s="238">
        <v>0</v>
      </c>
      <c r="Q83" s="238">
        <f>ROUND(E83*P83,2)</f>
        <v>0</v>
      </c>
      <c r="R83" s="238" t="s">
        <v>243</v>
      </c>
      <c r="S83" s="238" t="s">
        <v>178</v>
      </c>
      <c r="T83" s="239" t="s">
        <v>178</v>
      </c>
      <c r="U83" s="224">
        <v>0</v>
      </c>
      <c r="V83" s="224">
        <f>ROUND(E83*U83,2)</f>
        <v>0</v>
      </c>
      <c r="W83" s="224"/>
      <c r="X83" s="224" t="s">
        <v>237</v>
      </c>
      <c r="Y83" s="213"/>
      <c r="Z83" s="213"/>
      <c r="AA83" s="213"/>
      <c r="AB83" s="213"/>
      <c r="AC83" s="213"/>
      <c r="AD83" s="213"/>
      <c r="AE83" s="213"/>
      <c r="AF83" s="213"/>
      <c r="AG83" s="213" t="s">
        <v>238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20"/>
      <c r="B84" s="221"/>
      <c r="C84" s="265" t="s">
        <v>775</v>
      </c>
      <c r="D84" s="257"/>
      <c r="E84" s="258">
        <v>5</v>
      </c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13"/>
      <c r="Z84" s="213"/>
      <c r="AA84" s="213"/>
      <c r="AB84" s="213"/>
      <c r="AC84" s="213"/>
      <c r="AD84" s="213"/>
      <c r="AE84" s="213"/>
      <c r="AF84" s="213"/>
      <c r="AG84" s="213" t="s">
        <v>183</v>
      </c>
      <c r="AH84" s="213">
        <v>5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33">
        <v>22</v>
      </c>
      <c r="B85" s="234" t="s">
        <v>776</v>
      </c>
      <c r="C85" s="251" t="s">
        <v>777</v>
      </c>
      <c r="D85" s="235" t="s">
        <v>221</v>
      </c>
      <c r="E85" s="236">
        <v>2</v>
      </c>
      <c r="F85" s="237"/>
      <c r="G85" s="238">
        <f>ROUND(E85*F85,2)</f>
        <v>0</v>
      </c>
      <c r="H85" s="237"/>
      <c r="I85" s="238">
        <f>ROUND(E85*H85,2)</f>
        <v>0</v>
      </c>
      <c r="J85" s="237"/>
      <c r="K85" s="238">
        <f>ROUND(E85*J85,2)</f>
        <v>0</v>
      </c>
      <c r="L85" s="238">
        <v>21</v>
      </c>
      <c r="M85" s="238">
        <f>G85*(1+L85/100)</f>
        <v>0</v>
      </c>
      <c r="N85" s="238">
        <v>2.1000000000000001E-4</v>
      </c>
      <c r="O85" s="238">
        <f>ROUND(E85*N85,2)</f>
        <v>0</v>
      </c>
      <c r="P85" s="238">
        <v>0</v>
      </c>
      <c r="Q85" s="238">
        <f>ROUND(E85*P85,2)</f>
        <v>0</v>
      </c>
      <c r="R85" s="238" t="s">
        <v>243</v>
      </c>
      <c r="S85" s="238" t="s">
        <v>178</v>
      </c>
      <c r="T85" s="239" t="s">
        <v>178</v>
      </c>
      <c r="U85" s="224">
        <v>0</v>
      </c>
      <c r="V85" s="224">
        <f>ROUND(E85*U85,2)</f>
        <v>0</v>
      </c>
      <c r="W85" s="224"/>
      <c r="X85" s="224" t="s">
        <v>237</v>
      </c>
      <c r="Y85" s="213"/>
      <c r="Z85" s="213"/>
      <c r="AA85" s="213"/>
      <c r="AB85" s="213"/>
      <c r="AC85" s="213"/>
      <c r="AD85" s="213"/>
      <c r="AE85" s="213"/>
      <c r="AF85" s="213"/>
      <c r="AG85" s="213" t="s">
        <v>238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20"/>
      <c r="B86" s="221"/>
      <c r="C86" s="265" t="s">
        <v>778</v>
      </c>
      <c r="D86" s="257"/>
      <c r="E86" s="258">
        <v>2</v>
      </c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13"/>
      <c r="Z86" s="213"/>
      <c r="AA86" s="213"/>
      <c r="AB86" s="213"/>
      <c r="AC86" s="213"/>
      <c r="AD86" s="213"/>
      <c r="AE86" s="213"/>
      <c r="AF86" s="213"/>
      <c r="AG86" s="213" t="s">
        <v>183</v>
      </c>
      <c r="AH86" s="213">
        <v>5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33">
        <v>23</v>
      </c>
      <c r="B87" s="234" t="s">
        <v>386</v>
      </c>
      <c r="C87" s="251" t="s">
        <v>387</v>
      </c>
      <c r="D87" s="235" t="s">
        <v>221</v>
      </c>
      <c r="E87" s="236">
        <v>1</v>
      </c>
      <c r="F87" s="237"/>
      <c r="G87" s="238">
        <f>ROUND(E87*F87,2)</f>
        <v>0</v>
      </c>
      <c r="H87" s="237"/>
      <c r="I87" s="238">
        <f>ROUND(E87*H87,2)</f>
        <v>0</v>
      </c>
      <c r="J87" s="237"/>
      <c r="K87" s="238">
        <f>ROUND(E87*J87,2)</f>
        <v>0</v>
      </c>
      <c r="L87" s="238">
        <v>21</v>
      </c>
      <c r="M87" s="238">
        <f>G87*(1+L87/100)</f>
        <v>0</v>
      </c>
      <c r="N87" s="238">
        <v>2.3000000000000001E-4</v>
      </c>
      <c r="O87" s="238">
        <f>ROUND(E87*N87,2)</f>
        <v>0</v>
      </c>
      <c r="P87" s="238">
        <v>0</v>
      </c>
      <c r="Q87" s="238">
        <f>ROUND(E87*P87,2)</f>
        <v>0</v>
      </c>
      <c r="R87" s="238" t="s">
        <v>243</v>
      </c>
      <c r="S87" s="238" t="s">
        <v>178</v>
      </c>
      <c r="T87" s="239" t="s">
        <v>178</v>
      </c>
      <c r="U87" s="224">
        <v>0</v>
      </c>
      <c r="V87" s="224">
        <f>ROUND(E87*U87,2)</f>
        <v>0</v>
      </c>
      <c r="W87" s="224"/>
      <c r="X87" s="224" t="s">
        <v>237</v>
      </c>
      <c r="Y87" s="213"/>
      <c r="Z87" s="213"/>
      <c r="AA87" s="213"/>
      <c r="AB87" s="213"/>
      <c r="AC87" s="213"/>
      <c r="AD87" s="213"/>
      <c r="AE87" s="213"/>
      <c r="AF87" s="213"/>
      <c r="AG87" s="213" t="s">
        <v>238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1" x14ac:dyDescent="0.2">
      <c r="A88" s="220"/>
      <c r="B88" s="221"/>
      <c r="C88" s="265" t="s">
        <v>779</v>
      </c>
      <c r="D88" s="257"/>
      <c r="E88" s="258">
        <v>1</v>
      </c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13"/>
      <c r="Z88" s="213"/>
      <c r="AA88" s="213"/>
      <c r="AB88" s="213"/>
      <c r="AC88" s="213"/>
      <c r="AD88" s="213"/>
      <c r="AE88" s="213"/>
      <c r="AF88" s="213"/>
      <c r="AG88" s="213" t="s">
        <v>183</v>
      </c>
      <c r="AH88" s="213">
        <v>5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33">
        <v>24</v>
      </c>
      <c r="B89" s="234" t="s">
        <v>389</v>
      </c>
      <c r="C89" s="251" t="s">
        <v>390</v>
      </c>
      <c r="D89" s="235" t="s">
        <v>221</v>
      </c>
      <c r="E89" s="236">
        <v>1</v>
      </c>
      <c r="F89" s="237"/>
      <c r="G89" s="238">
        <f>ROUND(E89*F89,2)</f>
        <v>0</v>
      </c>
      <c r="H89" s="237"/>
      <c r="I89" s="238">
        <f>ROUND(E89*H89,2)</f>
        <v>0</v>
      </c>
      <c r="J89" s="237"/>
      <c r="K89" s="238">
        <f>ROUND(E89*J89,2)</f>
        <v>0</v>
      </c>
      <c r="L89" s="238">
        <v>21</v>
      </c>
      <c r="M89" s="238">
        <f>G89*(1+L89/100)</f>
        <v>0</v>
      </c>
      <c r="N89" s="238">
        <v>2.4000000000000001E-4</v>
      </c>
      <c r="O89" s="238">
        <f>ROUND(E89*N89,2)</f>
        <v>0</v>
      </c>
      <c r="P89" s="238">
        <v>0</v>
      </c>
      <c r="Q89" s="238">
        <f>ROUND(E89*P89,2)</f>
        <v>0</v>
      </c>
      <c r="R89" s="238" t="s">
        <v>243</v>
      </c>
      <c r="S89" s="238" t="s">
        <v>178</v>
      </c>
      <c r="T89" s="239" t="s">
        <v>178</v>
      </c>
      <c r="U89" s="224">
        <v>0</v>
      </c>
      <c r="V89" s="224">
        <f>ROUND(E89*U89,2)</f>
        <v>0</v>
      </c>
      <c r="W89" s="224"/>
      <c r="X89" s="224" t="s">
        <v>237</v>
      </c>
      <c r="Y89" s="213"/>
      <c r="Z89" s="213"/>
      <c r="AA89" s="213"/>
      <c r="AB89" s="213"/>
      <c r="AC89" s="213"/>
      <c r="AD89" s="213"/>
      <c r="AE89" s="213"/>
      <c r="AF89" s="213"/>
      <c r="AG89" s="213" t="s">
        <v>238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20"/>
      <c r="B90" s="221"/>
      <c r="C90" s="265" t="s">
        <v>442</v>
      </c>
      <c r="D90" s="257"/>
      <c r="E90" s="258">
        <v>1</v>
      </c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13"/>
      <c r="Z90" s="213"/>
      <c r="AA90" s="213"/>
      <c r="AB90" s="213"/>
      <c r="AC90" s="213"/>
      <c r="AD90" s="213"/>
      <c r="AE90" s="213"/>
      <c r="AF90" s="213"/>
      <c r="AG90" s="213" t="s">
        <v>183</v>
      </c>
      <c r="AH90" s="213">
        <v>5</v>
      </c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1" x14ac:dyDescent="0.2">
      <c r="A91" s="233">
        <v>25</v>
      </c>
      <c r="B91" s="234" t="s">
        <v>245</v>
      </c>
      <c r="C91" s="251" t="s">
        <v>246</v>
      </c>
      <c r="D91" s="235" t="s">
        <v>221</v>
      </c>
      <c r="E91" s="236">
        <v>30</v>
      </c>
      <c r="F91" s="237"/>
      <c r="G91" s="238">
        <f>ROUND(E91*F91,2)</f>
        <v>0</v>
      </c>
      <c r="H91" s="237"/>
      <c r="I91" s="238">
        <f>ROUND(E91*H91,2)</f>
        <v>0</v>
      </c>
      <c r="J91" s="237"/>
      <c r="K91" s="238">
        <f>ROUND(E91*J91,2)</f>
        <v>0</v>
      </c>
      <c r="L91" s="238">
        <v>21</v>
      </c>
      <c r="M91" s="238">
        <f>G91*(1+L91/100)</f>
        <v>0</v>
      </c>
      <c r="N91" s="238">
        <v>4.0000000000000003E-5</v>
      </c>
      <c r="O91" s="238">
        <f>ROUND(E91*N91,2)</f>
        <v>0</v>
      </c>
      <c r="P91" s="238">
        <v>0</v>
      </c>
      <c r="Q91" s="238">
        <f>ROUND(E91*P91,2)</f>
        <v>0</v>
      </c>
      <c r="R91" s="238" t="s">
        <v>243</v>
      </c>
      <c r="S91" s="238" t="s">
        <v>178</v>
      </c>
      <c r="T91" s="239" t="s">
        <v>178</v>
      </c>
      <c r="U91" s="224">
        <v>0</v>
      </c>
      <c r="V91" s="224">
        <f>ROUND(E91*U91,2)</f>
        <v>0</v>
      </c>
      <c r="W91" s="224"/>
      <c r="X91" s="224" t="s">
        <v>237</v>
      </c>
      <c r="Y91" s="213"/>
      <c r="Z91" s="213"/>
      <c r="AA91" s="213"/>
      <c r="AB91" s="213"/>
      <c r="AC91" s="213"/>
      <c r="AD91" s="213"/>
      <c r="AE91" s="213"/>
      <c r="AF91" s="213"/>
      <c r="AG91" s="213" t="s">
        <v>238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1" x14ac:dyDescent="0.2">
      <c r="A92" s="220"/>
      <c r="B92" s="221"/>
      <c r="C92" s="265" t="s">
        <v>780</v>
      </c>
      <c r="D92" s="257"/>
      <c r="E92" s="258">
        <v>30</v>
      </c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13"/>
      <c r="Z92" s="213"/>
      <c r="AA92" s="213"/>
      <c r="AB92" s="213"/>
      <c r="AC92" s="213"/>
      <c r="AD92" s="213"/>
      <c r="AE92" s="213"/>
      <c r="AF92" s="213"/>
      <c r="AG92" s="213" t="s">
        <v>183</v>
      </c>
      <c r="AH92" s="213">
        <v>5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ht="22.5" outlineLevel="1" x14ac:dyDescent="0.2">
      <c r="A93" s="233">
        <v>26</v>
      </c>
      <c r="B93" s="234" t="s">
        <v>248</v>
      </c>
      <c r="C93" s="251" t="s">
        <v>249</v>
      </c>
      <c r="D93" s="235" t="s">
        <v>176</v>
      </c>
      <c r="E93" s="236">
        <v>370.185</v>
      </c>
      <c r="F93" s="237"/>
      <c r="G93" s="238">
        <f>ROUND(E93*F93,2)</f>
        <v>0</v>
      </c>
      <c r="H93" s="237"/>
      <c r="I93" s="238">
        <f>ROUND(E93*H93,2)</f>
        <v>0</v>
      </c>
      <c r="J93" s="237"/>
      <c r="K93" s="238">
        <f>ROUND(E93*J93,2)</f>
        <v>0</v>
      </c>
      <c r="L93" s="238">
        <v>21</v>
      </c>
      <c r="M93" s="238">
        <f>G93*(1+L93/100)</f>
        <v>0</v>
      </c>
      <c r="N93" s="238">
        <v>4.3E-3</v>
      </c>
      <c r="O93" s="238">
        <f>ROUND(E93*N93,2)</f>
        <v>1.59</v>
      </c>
      <c r="P93" s="238">
        <v>0</v>
      </c>
      <c r="Q93" s="238">
        <f>ROUND(E93*P93,2)</f>
        <v>0</v>
      </c>
      <c r="R93" s="238" t="s">
        <v>243</v>
      </c>
      <c r="S93" s="238" t="s">
        <v>178</v>
      </c>
      <c r="T93" s="239" t="s">
        <v>178</v>
      </c>
      <c r="U93" s="224">
        <v>0</v>
      </c>
      <c r="V93" s="224">
        <f>ROUND(E93*U93,2)</f>
        <v>0</v>
      </c>
      <c r="W93" s="224"/>
      <c r="X93" s="224" t="s">
        <v>237</v>
      </c>
      <c r="Y93" s="213"/>
      <c r="Z93" s="213"/>
      <c r="AA93" s="213"/>
      <c r="AB93" s="213"/>
      <c r="AC93" s="213"/>
      <c r="AD93" s="213"/>
      <c r="AE93" s="213"/>
      <c r="AF93" s="213"/>
      <c r="AG93" s="213" t="s">
        <v>238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20"/>
      <c r="B94" s="221"/>
      <c r="C94" s="265" t="s">
        <v>781</v>
      </c>
      <c r="D94" s="257"/>
      <c r="E94" s="258">
        <v>370.185</v>
      </c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13"/>
      <c r="Z94" s="213"/>
      <c r="AA94" s="213"/>
      <c r="AB94" s="213"/>
      <c r="AC94" s="213"/>
      <c r="AD94" s="213"/>
      <c r="AE94" s="213"/>
      <c r="AF94" s="213"/>
      <c r="AG94" s="213" t="s">
        <v>183</v>
      </c>
      <c r="AH94" s="213">
        <v>5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ht="22.5" outlineLevel="1" x14ac:dyDescent="0.2">
      <c r="A95" s="233">
        <v>27</v>
      </c>
      <c r="B95" s="234" t="s">
        <v>251</v>
      </c>
      <c r="C95" s="251" t="s">
        <v>252</v>
      </c>
      <c r="D95" s="235" t="s">
        <v>176</v>
      </c>
      <c r="E95" s="236">
        <v>285</v>
      </c>
      <c r="F95" s="237"/>
      <c r="G95" s="238">
        <f>ROUND(E95*F95,2)</f>
        <v>0</v>
      </c>
      <c r="H95" s="237"/>
      <c r="I95" s="238">
        <f>ROUND(E95*H95,2)</f>
        <v>0</v>
      </c>
      <c r="J95" s="237"/>
      <c r="K95" s="238">
        <f>ROUND(E95*J95,2)</f>
        <v>0</v>
      </c>
      <c r="L95" s="238">
        <v>21</v>
      </c>
      <c r="M95" s="238">
        <f>G95*(1+L95/100)</f>
        <v>0</v>
      </c>
      <c r="N95" s="238">
        <v>2.9999999999999997E-4</v>
      </c>
      <c r="O95" s="238">
        <f>ROUND(E95*N95,2)</f>
        <v>0.09</v>
      </c>
      <c r="P95" s="238">
        <v>0</v>
      </c>
      <c r="Q95" s="238">
        <f>ROUND(E95*P95,2)</f>
        <v>0</v>
      </c>
      <c r="R95" s="238" t="s">
        <v>243</v>
      </c>
      <c r="S95" s="238" t="s">
        <v>178</v>
      </c>
      <c r="T95" s="239" t="s">
        <v>178</v>
      </c>
      <c r="U95" s="224">
        <v>0</v>
      </c>
      <c r="V95" s="224">
        <f>ROUND(E95*U95,2)</f>
        <v>0</v>
      </c>
      <c r="W95" s="224"/>
      <c r="X95" s="224" t="s">
        <v>237</v>
      </c>
      <c r="Y95" s="213"/>
      <c r="Z95" s="213"/>
      <c r="AA95" s="213"/>
      <c r="AB95" s="213"/>
      <c r="AC95" s="213"/>
      <c r="AD95" s="213"/>
      <c r="AE95" s="213"/>
      <c r="AF95" s="213"/>
      <c r="AG95" s="213" t="s">
        <v>238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20"/>
      <c r="B96" s="221"/>
      <c r="C96" s="265" t="s">
        <v>782</v>
      </c>
      <c r="D96" s="257"/>
      <c r="E96" s="258">
        <v>285</v>
      </c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13"/>
      <c r="Z96" s="213"/>
      <c r="AA96" s="213"/>
      <c r="AB96" s="213"/>
      <c r="AC96" s="213"/>
      <c r="AD96" s="213"/>
      <c r="AE96" s="213"/>
      <c r="AF96" s="213"/>
      <c r="AG96" s="213" t="s">
        <v>183</v>
      </c>
      <c r="AH96" s="213">
        <v>5</v>
      </c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20">
        <v>28</v>
      </c>
      <c r="B97" s="221" t="s">
        <v>254</v>
      </c>
      <c r="C97" s="266" t="s">
        <v>255</v>
      </c>
      <c r="D97" s="222" t="s">
        <v>0</v>
      </c>
      <c r="E97" s="262"/>
      <c r="F97" s="225"/>
      <c r="G97" s="224">
        <f>ROUND(E97*F97,2)</f>
        <v>0</v>
      </c>
      <c r="H97" s="225"/>
      <c r="I97" s="224">
        <f>ROUND(E97*H97,2)</f>
        <v>0</v>
      </c>
      <c r="J97" s="225"/>
      <c r="K97" s="224">
        <f>ROUND(E97*J97,2)</f>
        <v>0</v>
      </c>
      <c r="L97" s="224">
        <v>21</v>
      </c>
      <c r="M97" s="224">
        <f>G97*(1+L97/100)</f>
        <v>0</v>
      </c>
      <c r="N97" s="224">
        <v>0</v>
      </c>
      <c r="O97" s="224">
        <f>ROUND(E97*N97,2)</f>
        <v>0</v>
      </c>
      <c r="P97" s="224">
        <v>0</v>
      </c>
      <c r="Q97" s="224">
        <f>ROUND(E97*P97,2)</f>
        <v>0</v>
      </c>
      <c r="R97" s="224" t="s">
        <v>186</v>
      </c>
      <c r="S97" s="224" t="s">
        <v>178</v>
      </c>
      <c r="T97" s="224" t="s">
        <v>178</v>
      </c>
      <c r="U97" s="224">
        <v>0</v>
      </c>
      <c r="V97" s="224">
        <f>ROUND(E97*U97,2)</f>
        <v>0</v>
      </c>
      <c r="W97" s="224"/>
      <c r="X97" s="224" t="s">
        <v>256</v>
      </c>
      <c r="Y97" s="213"/>
      <c r="Z97" s="213"/>
      <c r="AA97" s="213"/>
      <c r="AB97" s="213"/>
      <c r="AC97" s="213"/>
      <c r="AD97" s="213"/>
      <c r="AE97" s="213"/>
      <c r="AF97" s="213"/>
      <c r="AG97" s="213" t="s">
        <v>257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20"/>
      <c r="B98" s="221"/>
      <c r="C98" s="267" t="s">
        <v>258</v>
      </c>
      <c r="D98" s="261"/>
      <c r="E98" s="261"/>
      <c r="F98" s="261"/>
      <c r="G98" s="261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13"/>
      <c r="Z98" s="213"/>
      <c r="AA98" s="213"/>
      <c r="AB98" s="213"/>
      <c r="AC98" s="213"/>
      <c r="AD98" s="213"/>
      <c r="AE98" s="213"/>
      <c r="AF98" s="213"/>
      <c r="AG98" s="213" t="s">
        <v>180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x14ac:dyDescent="0.2">
      <c r="A99" s="227" t="s">
        <v>145</v>
      </c>
      <c r="B99" s="228" t="s">
        <v>104</v>
      </c>
      <c r="C99" s="250" t="s">
        <v>105</v>
      </c>
      <c r="D99" s="229"/>
      <c r="E99" s="230"/>
      <c r="F99" s="231"/>
      <c r="G99" s="231">
        <f>SUMIF(AG100:AG124,"&lt;&gt;NOR",G100:G124)</f>
        <v>0</v>
      </c>
      <c r="H99" s="231"/>
      <c r="I99" s="231">
        <f>SUM(I100:I124)</f>
        <v>0</v>
      </c>
      <c r="J99" s="231"/>
      <c r="K99" s="231">
        <f>SUM(K100:K124)</f>
        <v>0</v>
      </c>
      <c r="L99" s="231"/>
      <c r="M99" s="231">
        <f>SUM(M100:M124)</f>
        <v>0</v>
      </c>
      <c r="N99" s="231"/>
      <c r="O99" s="231">
        <f>SUM(O100:O124)</f>
        <v>31.25</v>
      </c>
      <c r="P99" s="231"/>
      <c r="Q99" s="231">
        <f>SUM(Q100:Q124)</f>
        <v>0</v>
      </c>
      <c r="R99" s="231"/>
      <c r="S99" s="231"/>
      <c r="T99" s="232"/>
      <c r="U99" s="226"/>
      <c r="V99" s="226">
        <f>SUM(V100:V124)</f>
        <v>546.58000000000004</v>
      </c>
      <c r="W99" s="226"/>
      <c r="X99" s="226"/>
      <c r="AG99" t="s">
        <v>146</v>
      </c>
    </row>
    <row r="100" spans="1:60" outlineLevel="1" x14ac:dyDescent="0.2">
      <c r="A100" s="233">
        <v>29</v>
      </c>
      <c r="B100" s="234" t="s">
        <v>259</v>
      </c>
      <c r="C100" s="251" t="s">
        <v>260</v>
      </c>
      <c r="D100" s="235" t="s">
        <v>176</v>
      </c>
      <c r="E100" s="236">
        <v>227.6</v>
      </c>
      <c r="F100" s="237"/>
      <c r="G100" s="238">
        <f>ROUND(E100*F100,2)</f>
        <v>0</v>
      </c>
      <c r="H100" s="237"/>
      <c r="I100" s="238">
        <f>ROUND(E100*H100,2)</f>
        <v>0</v>
      </c>
      <c r="J100" s="237"/>
      <c r="K100" s="238">
        <f>ROUND(E100*J100,2)</f>
        <v>0</v>
      </c>
      <c r="L100" s="238">
        <v>21</v>
      </c>
      <c r="M100" s="238">
        <f>G100*(1+L100/100)</f>
        <v>0</v>
      </c>
      <c r="N100" s="238">
        <v>2.9399999999999999E-3</v>
      </c>
      <c r="O100" s="238">
        <f>ROUND(E100*N100,2)</f>
        <v>0.67</v>
      </c>
      <c r="P100" s="238">
        <v>0</v>
      </c>
      <c r="Q100" s="238">
        <f>ROUND(E100*P100,2)</f>
        <v>0</v>
      </c>
      <c r="R100" s="238" t="s">
        <v>261</v>
      </c>
      <c r="S100" s="238" t="s">
        <v>178</v>
      </c>
      <c r="T100" s="239" t="s">
        <v>178</v>
      </c>
      <c r="U100" s="224">
        <v>0.28000000000000003</v>
      </c>
      <c r="V100" s="224">
        <f>ROUND(E100*U100,2)</f>
        <v>63.73</v>
      </c>
      <c r="W100" s="224"/>
      <c r="X100" s="224" t="s">
        <v>159</v>
      </c>
      <c r="Y100" s="213"/>
      <c r="Z100" s="213"/>
      <c r="AA100" s="213"/>
      <c r="AB100" s="213"/>
      <c r="AC100" s="213"/>
      <c r="AD100" s="213"/>
      <c r="AE100" s="213"/>
      <c r="AF100" s="213"/>
      <c r="AG100" s="213" t="s">
        <v>160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ht="22.5" outlineLevel="1" x14ac:dyDescent="0.2">
      <c r="A101" s="220"/>
      <c r="B101" s="221"/>
      <c r="C101" s="252" t="s">
        <v>733</v>
      </c>
      <c r="D101" s="241"/>
      <c r="E101" s="241"/>
      <c r="F101" s="241"/>
      <c r="G101" s="241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13"/>
      <c r="Z101" s="213"/>
      <c r="AA101" s="213"/>
      <c r="AB101" s="213"/>
      <c r="AC101" s="213"/>
      <c r="AD101" s="213"/>
      <c r="AE101" s="213"/>
      <c r="AF101" s="213"/>
      <c r="AG101" s="213" t="s">
        <v>155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40" t="str">
        <f>C101</f>
        <v>viz.v.č. D.1.1-102Očištění povrchu stěny od prachu, nařezání izolačních desek na požadovaný rozměr, nanesení lepicího tmelu, osazení desek.</v>
      </c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20"/>
      <c r="B102" s="221"/>
      <c r="C102" s="265" t="s">
        <v>783</v>
      </c>
      <c r="D102" s="257"/>
      <c r="E102" s="258"/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13"/>
      <c r="Z102" s="213"/>
      <c r="AA102" s="213"/>
      <c r="AB102" s="213"/>
      <c r="AC102" s="213"/>
      <c r="AD102" s="213"/>
      <c r="AE102" s="213"/>
      <c r="AF102" s="213"/>
      <c r="AG102" s="213" t="s">
        <v>183</v>
      </c>
      <c r="AH102" s="213">
        <v>0</v>
      </c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20"/>
      <c r="B103" s="221"/>
      <c r="C103" s="265" t="s">
        <v>784</v>
      </c>
      <c r="D103" s="257"/>
      <c r="E103" s="258">
        <v>94.6</v>
      </c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13"/>
      <c r="Z103" s="213"/>
      <c r="AA103" s="213"/>
      <c r="AB103" s="213"/>
      <c r="AC103" s="213"/>
      <c r="AD103" s="213"/>
      <c r="AE103" s="213"/>
      <c r="AF103" s="213"/>
      <c r="AG103" s="213" t="s">
        <v>183</v>
      </c>
      <c r="AH103" s="213">
        <v>0</v>
      </c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1" x14ac:dyDescent="0.2">
      <c r="A104" s="220"/>
      <c r="B104" s="221"/>
      <c r="C104" s="265" t="s">
        <v>785</v>
      </c>
      <c r="D104" s="257"/>
      <c r="E104" s="258">
        <v>133</v>
      </c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13"/>
      <c r="Z104" s="213"/>
      <c r="AA104" s="213"/>
      <c r="AB104" s="213"/>
      <c r="AC104" s="213"/>
      <c r="AD104" s="213"/>
      <c r="AE104" s="213"/>
      <c r="AF104" s="213"/>
      <c r="AG104" s="213" t="s">
        <v>183</v>
      </c>
      <c r="AH104" s="213">
        <v>0</v>
      </c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1" x14ac:dyDescent="0.2">
      <c r="A105" s="233">
        <v>30</v>
      </c>
      <c r="B105" s="234" t="s">
        <v>266</v>
      </c>
      <c r="C105" s="251" t="s">
        <v>267</v>
      </c>
      <c r="D105" s="235" t="s">
        <v>176</v>
      </c>
      <c r="E105" s="236">
        <v>1073</v>
      </c>
      <c r="F105" s="237"/>
      <c r="G105" s="238">
        <f>ROUND(E105*F105,2)</f>
        <v>0</v>
      </c>
      <c r="H105" s="237"/>
      <c r="I105" s="238">
        <f>ROUND(E105*H105,2)</f>
        <v>0</v>
      </c>
      <c r="J105" s="237"/>
      <c r="K105" s="238">
        <f>ROUND(E105*J105,2)</f>
        <v>0</v>
      </c>
      <c r="L105" s="238">
        <v>21</v>
      </c>
      <c r="M105" s="238">
        <f>G105*(1+L105/100)</f>
        <v>0</v>
      </c>
      <c r="N105" s="238">
        <v>0</v>
      </c>
      <c r="O105" s="238">
        <f>ROUND(E105*N105,2)</f>
        <v>0</v>
      </c>
      <c r="P105" s="238">
        <v>0</v>
      </c>
      <c r="Q105" s="238">
        <f>ROUND(E105*P105,2)</f>
        <v>0</v>
      </c>
      <c r="R105" s="238" t="s">
        <v>261</v>
      </c>
      <c r="S105" s="238" t="s">
        <v>178</v>
      </c>
      <c r="T105" s="239" t="s">
        <v>178</v>
      </c>
      <c r="U105" s="224">
        <v>0.45</v>
      </c>
      <c r="V105" s="224">
        <f>ROUND(E105*U105,2)</f>
        <v>482.85</v>
      </c>
      <c r="W105" s="224"/>
      <c r="X105" s="224" t="s">
        <v>159</v>
      </c>
      <c r="Y105" s="213"/>
      <c r="Z105" s="213"/>
      <c r="AA105" s="213"/>
      <c r="AB105" s="213"/>
      <c r="AC105" s="213"/>
      <c r="AD105" s="213"/>
      <c r="AE105" s="213"/>
      <c r="AF105" s="213"/>
      <c r="AG105" s="213" t="s">
        <v>160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1" x14ac:dyDescent="0.2">
      <c r="A106" s="220"/>
      <c r="B106" s="221"/>
      <c r="C106" s="252" t="s">
        <v>698</v>
      </c>
      <c r="D106" s="241"/>
      <c r="E106" s="241"/>
      <c r="F106" s="241"/>
      <c r="G106" s="241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13"/>
      <c r="Z106" s="213"/>
      <c r="AA106" s="213"/>
      <c r="AB106" s="213"/>
      <c r="AC106" s="213"/>
      <c r="AD106" s="213"/>
      <c r="AE106" s="213"/>
      <c r="AF106" s="213"/>
      <c r="AG106" s="213" t="s">
        <v>155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20"/>
      <c r="B107" s="221"/>
      <c r="C107" s="265" t="s">
        <v>187</v>
      </c>
      <c r="D107" s="257"/>
      <c r="E107" s="258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13"/>
      <c r="Z107" s="213"/>
      <c r="AA107" s="213"/>
      <c r="AB107" s="213"/>
      <c r="AC107" s="213"/>
      <c r="AD107" s="213"/>
      <c r="AE107" s="213"/>
      <c r="AF107" s="213"/>
      <c r="AG107" s="213" t="s">
        <v>183</v>
      </c>
      <c r="AH107" s="213">
        <v>0</v>
      </c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1" x14ac:dyDescent="0.2">
      <c r="A108" s="220"/>
      <c r="B108" s="221"/>
      <c r="C108" s="265" t="s">
        <v>755</v>
      </c>
      <c r="D108" s="257"/>
      <c r="E108" s="258">
        <v>1073</v>
      </c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13"/>
      <c r="Z108" s="213"/>
      <c r="AA108" s="213"/>
      <c r="AB108" s="213"/>
      <c r="AC108" s="213"/>
      <c r="AD108" s="213"/>
      <c r="AE108" s="213"/>
      <c r="AF108" s="213"/>
      <c r="AG108" s="213" t="s">
        <v>183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33">
        <v>31</v>
      </c>
      <c r="B109" s="234" t="s">
        <v>268</v>
      </c>
      <c r="C109" s="251" t="s">
        <v>269</v>
      </c>
      <c r="D109" s="235" t="s">
        <v>221</v>
      </c>
      <c r="E109" s="236">
        <v>120</v>
      </c>
      <c r="F109" s="237"/>
      <c r="G109" s="238">
        <f>ROUND(E109*F109,2)</f>
        <v>0</v>
      </c>
      <c r="H109" s="237"/>
      <c r="I109" s="238">
        <f>ROUND(E109*H109,2)</f>
        <v>0</v>
      </c>
      <c r="J109" s="237"/>
      <c r="K109" s="238">
        <f>ROUND(E109*J109,2)</f>
        <v>0</v>
      </c>
      <c r="L109" s="238">
        <v>21</v>
      </c>
      <c r="M109" s="238">
        <f>G109*(1+L109/100)</f>
        <v>0</v>
      </c>
      <c r="N109" s="238">
        <v>8.0000000000000004E-4</v>
      </c>
      <c r="O109" s="238">
        <f>ROUND(E109*N109,2)</f>
        <v>0.1</v>
      </c>
      <c r="P109" s="238">
        <v>0</v>
      </c>
      <c r="Q109" s="238">
        <f>ROUND(E109*P109,2)</f>
        <v>0</v>
      </c>
      <c r="R109" s="238" t="s">
        <v>243</v>
      </c>
      <c r="S109" s="238" t="s">
        <v>178</v>
      </c>
      <c r="T109" s="239" t="s">
        <v>178</v>
      </c>
      <c r="U109" s="224">
        <v>0</v>
      </c>
      <c r="V109" s="224">
        <f>ROUND(E109*U109,2)</f>
        <v>0</v>
      </c>
      <c r="W109" s="224"/>
      <c r="X109" s="224" t="s">
        <v>237</v>
      </c>
      <c r="Y109" s="213"/>
      <c r="Z109" s="213"/>
      <c r="AA109" s="213"/>
      <c r="AB109" s="213"/>
      <c r="AC109" s="213"/>
      <c r="AD109" s="213"/>
      <c r="AE109" s="213"/>
      <c r="AF109" s="213"/>
      <c r="AG109" s="213" t="s">
        <v>238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1" x14ac:dyDescent="0.2">
      <c r="A110" s="220"/>
      <c r="B110" s="221"/>
      <c r="C110" s="252" t="s">
        <v>403</v>
      </c>
      <c r="D110" s="241"/>
      <c r="E110" s="241"/>
      <c r="F110" s="241"/>
      <c r="G110" s="241"/>
      <c r="H110" s="224"/>
      <c r="I110" s="224"/>
      <c r="J110" s="224"/>
      <c r="K110" s="224"/>
      <c r="L110" s="224"/>
      <c r="M110" s="224"/>
      <c r="N110" s="2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13"/>
      <c r="Z110" s="213"/>
      <c r="AA110" s="213"/>
      <c r="AB110" s="213"/>
      <c r="AC110" s="213"/>
      <c r="AD110" s="213"/>
      <c r="AE110" s="213"/>
      <c r="AF110" s="213"/>
      <c r="AG110" s="213" t="s">
        <v>155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20"/>
      <c r="B111" s="221"/>
      <c r="C111" s="265" t="s">
        <v>783</v>
      </c>
      <c r="D111" s="257"/>
      <c r="E111" s="258"/>
      <c r="F111" s="224"/>
      <c r="G111" s="224"/>
      <c r="H111" s="22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13"/>
      <c r="Z111" s="213"/>
      <c r="AA111" s="213"/>
      <c r="AB111" s="213"/>
      <c r="AC111" s="213"/>
      <c r="AD111" s="213"/>
      <c r="AE111" s="213"/>
      <c r="AF111" s="213"/>
      <c r="AG111" s="213" t="s">
        <v>183</v>
      </c>
      <c r="AH111" s="213">
        <v>0</v>
      </c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1" x14ac:dyDescent="0.2">
      <c r="A112" s="220"/>
      <c r="B112" s="221"/>
      <c r="C112" s="265" t="s">
        <v>404</v>
      </c>
      <c r="D112" s="257"/>
      <c r="E112" s="258">
        <v>72</v>
      </c>
      <c r="F112" s="224"/>
      <c r="G112" s="224"/>
      <c r="H112" s="224"/>
      <c r="I112" s="224"/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13"/>
      <c r="Z112" s="213"/>
      <c r="AA112" s="213"/>
      <c r="AB112" s="213"/>
      <c r="AC112" s="213"/>
      <c r="AD112" s="213"/>
      <c r="AE112" s="213"/>
      <c r="AF112" s="213"/>
      <c r="AG112" s="213" t="s">
        <v>183</v>
      </c>
      <c r="AH112" s="213">
        <v>0</v>
      </c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1" x14ac:dyDescent="0.2">
      <c r="A113" s="220"/>
      <c r="B113" s="221"/>
      <c r="C113" s="265" t="s">
        <v>272</v>
      </c>
      <c r="D113" s="257"/>
      <c r="E113" s="258">
        <v>48</v>
      </c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13"/>
      <c r="Z113" s="213"/>
      <c r="AA113" s="213"/>
      <c r="AB113" s="213"/>
      <c r="AC113" s="213"/>
      <c r="AD113" s="213"/>
      <c r="AE113" s="213"/>
      <c r="AF113" s="213"/>
      <c r="AG113" s="213" t="s">
        <v>183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ht="22.5" outlineLevel="1" x14ac:dyDescent="0.2">
      <c r="A114" s="233">
        <v>32</v>
      </c>
      <c r="B114" s="234" t="s">
        <v>273</v>
      </c>
      <c r="C114" s="251" t="s">
        <v>274</v>
      </c>
      <c r="D114" s="235" t="s">
        <v>275</v>
      </c>
      <c r="E114" s="236">
        <v>11.949</v>
      </c>
      <c r="F114" s="237"/>
      <c r="G114" s="238">
        <f>ROUND(E114*F114,2)</f>
        <v>0</v>
      </c>
      <c r="H114" s="237"/>
      <c r="I114" s="238">
        <f>ROUND(E114*H114,2)</f>
        <v>0</v>
      </c>
      <c r="J114" s="237"/>
      <c r="K114" s="238">
        <f>ROUND(E114*J114,2)</f>
        <v>0</v>
      </c>
      <c r="L114" s="238">
        <v>21</v>
      </c>
      <c r="M114" s="238">
        <f>G114*(1+L114/100)</f>
        <v>0</v>
      </c>
      <c r="N114" s="238">
        <v>3.5000000000000003E-2</v>
      </c>
      <c r="O114" s="238">
        <f>ROUND(E114*N114,2)</f>
        <v>0.42</v>
      </c>
      <c r="P114" s="238">
        <v>0</v>
      </c>
      <c r="Q114" s="238">
        <f>ROUND(E114*P114,2)</f>
        <v>0</v>
      </c>
      <c r="R114" s="238" t="s">
        <v>243</v>
      </c>
      <c r="S114" s="238" t="s">
        <v>178</v>
      </c>
      <c r="T114" s="239" t="s">
        <v>178</v>
      </c>
      <c r="U114" s="224">
        <v>0</v>
      </c>
      <c r="V114" s="224">
        <f>ROUND(E114*U114,2)</f>
        <v>0</v>
      </c>
      <c r="W114" s="224"/>
      <c r="X114" s="224" t="s">
        <v>237</v>
      </c>
      <c r="Y114" s="213"/>
      <c r="Z114" s="213"/>
      <c r="AA114" s="213"/>
      <c r="AB114" s="213"/>
      <c r="AC114" s="213"/>
      <c r="AD114" s="213"/>
      <c r="AE114" s="213"/>
      <c r="AF114" s="213"/>
      <c r="AG114" s="213" t="s">
        <v>238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20"/>
      <c r="B115" s="221"/>
      <c r="C115" s="252" t="s">
        <v>698</v>
      </c>
      <c r="D115" s="241"/>
      <c r="E115" s="241"/>
      <c r="F115" s="241"/>
      <c r="G115" s="241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13"/>
      <c r="Z115" s="213"/>
      <c r="AA115" s="213"/>
      <c r="AB115" s="213"/>
      <c r="AC115" s="213"/>
      <c r="AD115" s="213"/>
      <c r="AE115" s="213"/>
      <c r="AF115" s="213"/>
      <c r="AG115" s="213" t="s">
        <v>155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1" x14ac:dyDescent="0.2">
      <c r="A116" s="220"/>
      <c r="B116" s="221"/>
      <c r="C116" s="265" t="s">
        <v>783</v>
      </c>
      <c r="D116" s="257"/>
      <c r="E116" s="258"/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13"/>
      <c r="Z116" s="213"/>
      <c r="AA116" s="213"/>
      <c r="AB116" s="213"/>
      <c r="AC116" s="213"/>
      <c r="AD116" s="213"/>
      <c r="AE116" s="213"/>
      <c r="AF116" s="213"/>
      <c r="AG116" s="213" t="s">
        <v>183</v>
      </c>
      <c r="AH116" s="213">
        <v>0</v>
      </c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1" x14ac:dyDescent="0.2">
      <c r="A117" s="220"/>
      <c r="B117" s="221"/>
      <c r="C117" s="265" t="s">
        <v>786</v>
      </c>
      <c r="D117" s="257"/>
      <c r="E117" s="258">
        <v>4.9664999999999999</v>
      </c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13"/>
      <c r="Z117" s="213"/>
      <c r="AA117" s="213"/>
      <c r="AB117" s="213"/>
      <c r="AC117" s="213"/>
      <c r="AD117" s="213"/>
      <c r="AE117" s="213"/>
      <c r="AF117" s="213"/>
      <c r="AG117" s="213" t="s">
        <v>183</v>
      </c>
      <c r="AH117" s="213">
        <v>0</v>
      </c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20"/>
      <c r="B118" s="221"/>
      <c r="C118" s="265" t="s">
        <v>787</v>
      </c>
      <c r="D118" s="257"/>
      <c r="E118" s="258">
        <v>6.9824999999999999</v>
      </c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13"/>
      <c r="Z118" s="213"/>
      <c r="AA118" s="213"/>
      <c r="AB118" s="213"/>
      <c r="AC118" s="213"/>
      <c r="AD118" s="213"/>
      <c r="AE118" s="213"/>
      <c r="AF118" s="213"/>
      <c r="AG118" s="213" t="s">
        <v>183</v>
      </c>
      <c r="AH118" s="213">
        <v>0</v>
      </c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ht="22.5" outlineLevel="1" x14ac:dyDescent="0.2">
      <c r="A119" s="233">
        <v>33</v>
      </c>
      <c r="B119" s="234" t="s">
        <v>278</v>
      </c>
      <c r="C119" s="251" t="s">
        <v>279</v>
      </c>
      <c r="D119" s="235" t="s">
        <v>176</v>
      </c>
      <c r="E119" s="236">
        <v>2147.1</v>
      </c>
      <c r="F119" s="237"/>
      <c r="G119" s="238">
        <f>ROUND(E119*F119,2)</f>
        <v>0</v>
      </c>
      <c r="H119" s="237"/>
      <c r="I119" s="238">
        <f>ROUND(E119*H119,2)</f>
        <v>0</v>
      </c>
      <c r="J119" s="237"/>
      <c r="K119" s="238">
        <f>ROUND(E119*J119,2)</f>
        <v>0</v>
      </c>
      <c r="L119" s="238">
        <v>21</v>
      </c>
      <c r="M119" s="238">
        <f>G119*(1+L119/100)</f>
        <v>0</v>
      </c>
      <c r="N119" s="238">
        <v>1.4E-2</v>
      </c>
      <c r="O119" s="238">
        <f>ROUND(E119*N119,2)</f>
        <v>30.06</v>
      </c>
      <c r="P119" s="238">
        <v>0</v>
      </c>
      <c r="Q119" s="238">
        <f>ROUND(E119*P119,2)</f>
        <v>0</v>
      </c>
      <c r="R119" s="238" t="s">
        <v>243</v>
      </c>
      <c r="S119" s="238" t="s">
        <v>178</v>
      </c>
      <c r="T119" s="239" t="s">
        <v>178</v>
      </c>
      <c r="U119" s="224">
        <v>0</v>
      </c>
      <c r="V119" s="224">
        <f>ROUND(E119*U119,2)</f>
        <v>0</v>
      </c>
      <c r="W119" s="224"/>
      <c r="X119" s="224" t="s">
        <v>237</v>
      </c>
      <c r="Y119" s="213"/>
      <c r="Z119" s="213"/>
      <c r="AA119" s="213"/>
      <c r="AB119" s="213"/>
      <c r="AC119" s="213"/>
      <c r="AD119" s="213"/>
      <c r="AE119" s="213"/>
      <c r="AF119" s="213"/>
      <c r="AG119" s="213" t="s">
        <v>238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1" x14ac:dyDescent="0.2">
      <c r="A120" s="220"/>
      <c r="B120" s="221"/>
      <c r="C120" s="252" t="s">
        <v>698</v>
      </c>
      <c r="D120" s="241"/>
      <c r="E120" s="241"/>
      <c r="F120" s="241"/>
      <c r="G120" s="241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13"/>
      <c r="Z120" s="213"/>
      <c r="AA120" s="213"/>
      <c r="AB120" s="213"/>
      <c r="AC120" s="213"/>
      <c r="AD120" s="213"/>
      <c r="AE120" s="213"/>
      <c r="AF120" s="213"/>
      <c r="AG120" s="213" t="s">
        <v>155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1" x14ac:dyDescent="0.2">
      <c r="A121" s="220"/>
      <c r="B121" s="221"/>
      <c r="C121" s="265" t="s">
        <v>187</v>
      </c>
      <c r="D121" s="257"/>
      <c r="E121" s="258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13"/>
      <c r="Z121" s="213"/>
      <c r="AA121" s="213"/>
      <c r="AB121" s="213"/>
      <c r="AC121" s="213"/>
      <c r="AD121" s="213"/>
      <c r="AE121" s="213"/>
      <c r="AF121" s="213"/>
      <c r="AG121" s="213" t="s">
        <v>183</v>
      </c>
      <c r="AH121" s="213">
        <v>0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20"/>
      <c r="B122" s="221"/>
      <c r="C122" s="265" t="s">
        <v>788</v>
      </c>
      <c r="D122" s="257"/>
      <c r="E122" s="258">
        <v>2147.1</v>
      </c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13"/>
      <c r="Z122" s="213"/>
      <c r="AA122" s="213"/>
      <c r="AB122" s="213"/>
      <c r="AC122" s="213"/>
      <c r="AD122" s="213"/>
      <c r="AE122" s="213"/>
      <c r="AF122" s="213"/>
      <c r="AG122" s="213" t="s">
        <v>183</v>
      </c>
      <c r="AH122" s="213">
        <v>0</v>
      </c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1" x14ac:dyDescent="0.2">
      <c r="A123" s="220">
        <v>34</v>
      </c>
      <c r="B123" s="221" t="s">
        <v>281</v>
      </c>
      <c r="C123" s="266" t="s">
        <v>282</v>
      </c>
      <c r="D123" s="222" t="s">
        <v>0</v>
      </c>
      <c r="E123" s="262"/>
      <c r="F123" s="225"/>
      <c r="G123" s="224">
        <f>ROUND(E123*F123,2)</f>
        <v>0</v>
      </c>
      <c r="H123" s="225"/>
      <c r="I123" s="224">
        <f>ROUND(E123*H123,2)</f>
        <v>0</v>
      </c>
      <c r="J123" s="225"/>
      <c r="K123" s="224">
        <f>ROUND(E123*J123,2)</f>
        <v>0</v>
      </c>
      <c r="L123" s="224">
        <v>21</v>
      </c>
      <c r="M123" s="224">
        <f>G123*(1+L123/100)</f>
        <v>0</v>
      </c>
      <c r="N123" s="224">
        <v>0</v>
      </c>
      <c r="O123" s="224">
        <f>ROUND(E123*N123,2)</f>
        <v>0</v>
      </c>
      <c r="P123" s="224">
        <v>0</v>
      </c>
      <c r="Q123" s="224">
        <f>ROUND(E123*P123,2)</f>
        <v>0</v>
      </c>
      <c r="R123" s="224" t="s">
        <v>261</v>
      </c>
      <c r="S123" s="224" t="s">
        <v>178</v>
      </c>
      <c r="T123" s="224" t="s">
        <v>178</v>
      </c>
      <c r="U123" s="224">
        <v>0</v>
      </c>
      <c r="V123" s="224">
        <f>ROUND(E123*U123,2)</f>
        <v>0</v>
      </c>
      <c r="W123" s="224"/>
      <c r="X123" s="224" t="s">
        <v>256</v>
      </c>
      <c r="Y123" s="213"/>
      <c r="Z123" s="213"/>
      <c r="AA123" s="213"/>
      <c r="AB123" s="213"/>
      <c r="AC123" s="213"/>
      <c r="AD123" s="213"/>
      <c r="AE123" s="213"/>
      <c r="AF123" s="213"/>
      <c r="AG123" s="213" t="s">
        <v>257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1" x14ac:dyDescent="0.2">
      <c r="A124" s="220"/>
      <c r="B124" s="221"/>
      <c r="C124" s="267" t="s">
        <v>258</v>
      </c>
      <c r="D124" s="261"/>
      <c r="E124" s="261"/>
      <c r="F124" s="261"/>
      <c r="G124" s="261"/>
      <c r="H124" s="224"/>
      <c r="I124" s="224"/>
      <c r="J124" s="224"/>
      <c r="K124" s="224"/>
      <c r="L124" s="224"/>
      <c r="M124" s="224"/>
      <c r="N124" s="224"/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13"/>
      <c r="Z124" s="213"/>
      <c r="AA124" s="213"/>
      <c r="AB124" s="213"/>
      <c r="AC124" s="213"/>
      <c r="AD124" s="213"/>
      <c r="AE124" s="213"/>
      <c r="AF124" s="213"/>
      <c r="AG124" s="213" t="s">
        <v>180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x14ac:dyDescent="0.2">
      <c r="A125" s="227" t="s">
        <v>145</v>
      </c>
      <c r="B125" s="228" t="s">
        <v>106</v>
      </c>
      <c r="C125" s="250" t="s">
        <v>107</v>
      </c>
      <c r="D125" s="229"/>
      <c r="E125" s="230"/>
      <c r="F125" s="231"/>
      <c r="G125" s="231">
        <f>SUMIF(AG126:AG130,"&lt;&gt;NOR",G126:G130)</f>
        <v>0</v>
      </c>
      <c r="H125" s="231"/>
      <c r="I125" s="231">
        <f>SUM(I126:I130)</f>
        <v>0</v>
      </c>
      <c r="J125" s="231"/>
      <c r="K125" s="231">
        <f>SUM(K126:K130)</f>
        <v>0</v>
      </c>
      <c r="L125" s="231"/>
      <c r="M125" s="231">
        <f>SUM(M126:M130)</f>
        <v>0</v>
      </c>
      <c r="N125" s="231"/>
      <c r="O125" s="231">
        <f>SUM(O126:O130)</f>
        <v>0.09</v>
      </c>
      <c r="P125" s="231"/>
      <c r="Q125" s="231">
        <f>SUM(Q126:Q130)</f>
        <v>0</v>
      </c>
      <c r="R125" s="231"/>
      <c r="S125" s="231"/>
      <c r="T125" s="232"/>
      <c r="U125" s="226"/>
      <c r="V125" s="226">
        <f>SUM(V126:V130)</f>
        <v>16.8</v>
      </c>
      <c r="W125" s="226"/>
      <c r="X125" s="226"/>
      <c r="AG125" t="s">
        <v>146</v>
      </c>
    </row>
    <row r="126" spans="1:60" outlineLevel="1" x14ac:dyDescent="0.2">
      <c r="A126" s="233">
        <v>35</v>
      </c>
      <c r="B126" s="234" t="s">
        <v>283</v>
      </c>
      <c r="C126" s="251" t="s">
        <v>284</v>
      </c>
      <c r="D126" s="235" t="s">
        <v>191</v>
      </c>
      <c r="E126" s="236">
        <v>80</v>
      </c>
      <c r="F126" s="237"/>
      <c r="G126" s="238">
        <f>ROUND(E126*F126,2)</f>
        <v>0</v>
      </c>
      <c r="H126" s="237"/>
      <c r="I126" s="238">
        <f>ROUND(E126*H126,2)</f>
        <v>0</v>
      </c>
      <c r="J126" s="237"/>
      <c r="K126" s="238">
        <f>ROUND(E126*J126,2)</f>
        <v>0</v>
      </c>
      <c r="L126" s="238">
        <v>21</v>
      </c>
      <c r="M126" s="238">
        <f>G126*(1+L126/100)</f>
        <v>0</v>
      </c>
      <c r="N126" s="238">
        <v>1.16E-3</v>
      </c>
      <c r="O126" s="238">
        <f>ROUND(E126*N126,2)</f>
        <v>0.09</v>
      </c>
      <c r="P126" s="238">
        <v>0</v>
      </c>
      <c r="Q126" s="238">
        <f>ROUND(E126*P126,2)</f>
        <v>0</v>
      </c>
      <c r="R126" s="238" t="s">
        <v>192</v>
      </c>
      <c r="S126" s="238" t="s">
        <v>178</v>
      </c>
      <c r="T126" s="239" t="s">
        <v>151</v>
      </c>
      <c r="U126" s="224">
        <v>0.21</v>
      </c>
      <c r="V126" s="224">
        <f>ROUND(E126*U126,2)</f>
        <v>16.8</v>
      </c>
      <c r="W126" s="224"/>
      <c r="X126" s="224" t="s">
        <v>159</v>
      </c>
      <c r="Y126" s="213"/>
      <c r="Z126" s="213"/>
      <c r="AA126" s="213"/>
      <c r="AB126" s="213"/>
      <c r="AC126" s="213"/>
      <c r="AD126" s="213"/>
      <c r="AE126" s="213"/>
      <c r="AF126" s="213"/>
      <c r="AG126" s="213" t="s">
        <v>160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1" x14ac:dyDescent="0.2">
      <c r="A127" s="220"/>
      <c r="B127" s="221"/>
      <c r="C127" s="252" t="s">
        <v>740</v>
      </c>
      <c r="D127" s="241"/>
      <c r="E127" s="241"/>
      <c r="F127" s="241"/>
      <c r="G127" s="241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13"/>
      <c r="Z127" s="213"/>
      <c r="AA127" s="213"/>
      <c r="AB127" s="213"/>
      <c r="AC127" s="213"/>
      <c r="AD127" s="213"/>
      <c r="AE127" s="213"/>
      <c r="AF127" s="213"/>
      <c r="AG127" s="213" t="s">
        <v>155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20"/>
      <c r="B128" s="221"/>
      <c r="C128" s="265" t="s">
        <v>789</v>
      </c>
      <c r="D128" s="257"/>
      <c r="E128" s="258">
        <v>80</v>
      </c>
      <c r="F128" s="224"/>
      <c r="G128" s="224"/>
      <c r="H128" s="224"/>
      <c r="I128" s="224"/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13"/>
      <c r="Z128" s="213"/>
      <c r="AA128" s="213"/>
      <c r="AB128" s="213"/>
      <c r="AC128" s="213"/>
      <c r="AD128" s="213"/>
      <c r="AE128" s="213"/>
      <c r="AF128" s="213"/>
      <c r="AG128" s="213" t="s">
        <v>183</v>
      </c>
      <c r="AH128" s="213">
        <v>0</v>
      </c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1" x14ac:dyDescent="0.2">
      <c r="A129" s="220">
        <v>36</v>
      </c>
      <c r="B129" s="221" t="s">
        <v>287</v>
      </c>
      <c r="C129" s="266" t="s">
        <v>288</v>
      </c>
      <c r="D129" s="222" t="s">
        <v>0</v>
      </c>
      <c r="E129" s="262"/>
      <c r="F129" s="225"/>
      <c r="G129" s="224">
        <f>ROUND(E129*F129,2)</f>
        <v>0</v>
      </c>
      <c r="H129" s="225"/>
      <c r="I129" s="224">
        <f>ROUND(E129*H129,2)</f>
        <v>0</v>
      </c>
      <c r="J129" s="225"/>
      <c r="K129" s="224">
        <f>ROUND(E129*J129,2)</f>
        <v>0</v>
      </c>
      <c r="L129" s="224">
        <v>21</v>
      </c>
      <c r="M129" s="224">
        <f>G129*(1+L129/100)</f>
        <v>0</v>
      </c>
      <c r="N129" s="224">
        <v>0</v>
      </c>
      <c r="O129" s="224">
        <f>ROUND(E129*N129,2)</f>
        <v>0</v>
      </c>
      <c r="P129" s="224">
        <v>0</v>
      </c>
      <c r="Q129" s="224">
        <f>ROUND(E129*P129,2)</f>
        <v>0</v>
      </c>
      <c r="R129" s="224" t="s">
        <v>192</v>
      </c>
      <c r="S129" s="224" t="s">
        <v>178</v>
      </c>
      <c r="T129" s="224" t="s">
        <v>178</v>
      </c>
      <c r="U129" s="224">
        <v>0</v>
      </c>
      <c r="V129" s="224">
        <f>ROUND(E129*U129,2)</f>
        <v>0</v>
      </c>
      <c r="W129" s="224"/>
      <c r="X129" s="224" t="s">
        <v>256</v>
      </c>
      <c r="Y129" s="213"/>
      <c r="Z129" s="213"/>
      <c r="AA129" s="213"/>
      <c r="AB129" s="213"/>
      <c r="AC129" s="213"/>
      <c r="AD129" s="213"/>
      <c r="AE129" s="213"/>
      <c r="AF129" s="213"/>
      <c r="AG129" s="213" t="s">
        <v>257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20"/>
      <c r="B130" s="221"/>
      <c r="C130" s="267" t="s">
        <v>258</v>
      </c>
      <c r="D130" s="261"/>
      <c r="E130" s="261"/>
      <c r="F130" s="261"/>
      <c r="G130" s="261"/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13"/>
      <c r="Z130" s="213"/>
      <c r="AA130" s="213"/>
      <c r="AB130" s="213"/>
      <c r="AC130" s="213"/>
      <c r="AD130" s="213"/>
      <c r="AE130" s="213"/>
      <c r="AF130" s="213"/>
      <c r="AG130" s="213" t="s">
        <v>180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x14ac:dyDescent="0.2">
      <c r="A131" s="227" t="s">
        <v>145</v>
      </c>
      <c r="B131" s="228" t="s">
        <v>108</v>
      </c>
      <c r="C131" s="250" t="s">
        <v>109</v>
      </c>
      <c r="D131" s="229"/>
      <c r="E131" s="230"/>
      <c r="F131" s="231"/>
      <c r="G131" s="231">
        <f>SUMIF(AG132:AG142,"&lt;&gt;NOR",G132:G142)</f>
        <v>0</v>
      </c>
      <c r="H131" s="231"/>
      <c r="I131" s="231">
        <f>SUM(I132:I142)</f>
        <v>0</v>
      </c>
      <c r="J131" s="231"/>
      <c r="K131" s="231">
        <f>SUM(K132:K142)</f>
        <v>0</v>
      </c>
      <c r="L131" s="231"/>
      <c r="M131" s="231">
        <f>SUM(M132:M142)</f>
        <v>0</v>
      </c>
      <c r="N131" s="231"/>
      <c r="O131" s="231">
        <f>SUM(O132:O142)</f>
        <v>1.67</v>
      </c>
      <c r="P131" s="231"/>
      <c r="Q131" s="231">
        <f>SUM(Q132:Q142)</f>
        <v>0</v>
      </c>
      <c r="R131" s="231"/>
      <c r="S131" s="231"/>
      <c r="T131" s="232"/>
      <c r="U131" s="226"/>
      <c r="V131" s="226">
        <f>SUM(V132:V142)</f>
        <v>73.760000000000005</v>
      </c>
      <c r="W131" s="226"/>
      <c r="X131" s="226"/>
      <c r="AG131" t="s">
        <v>146</v>
      </c>
    </row>
    <row r="132" spans="1:60" ht="22.5" outlineLevel="1" x14ac:dyDescent="0.2">
      <c r="A132" s="233">
        <v>37</v>
      </c>
      <c r="B132" s="234" t="s">
        <v>289</v>
      </c>
      <c r="C132" s="251" t="s">
        <v>290</v>
      </c>
      <c r="D132" s="235" t="s">
        <v>176</v>
      </c>
      <c r="E132" s="236">
        <v>108</v>
      </c>
      <c r="F132" s="237"/>
      <c r="G132" s="238">
        <f>ROUND(E132*F132,2)</f>
        <v>0</v>
      </c>
      <c r="H132" s="237"/>
      <c r="I132" s="238">
        <f>ROUND(E132*H132,2)</f>
        <v>0</v>
      </c>
      <c r="J132" s="237"/>
      <c r="K132" s="238">
        <f>ROUND(E132*J132,2)</f>
        <v>0</v>
      </c>
      <c r="L132" s="238">
        <v>21</v>
      </c>
      <c r="M132" s="238">
        <f>G132*(1+L132/100)</f>
        <v>0</v>
      </c>
      <c r="N132" s="238">
        <v>1.7000000000000001E-4</v>
      </c>
      <c r="O132" s="238">
        <f>ROUND(E132*N132,2)</f>
        <v>0.02</v>
      </c>
      <c r="P132" s="238">
        <v>0</v>
      </c>
      <c r="Q132" s="238">
        <f>ROUND(E132*P132,2)</f>
        <v>0</v>
      </c>
      <c r="R132" s="238" t="s">
        <v>291</v>
      </c>
      <c r="S132" s="238" t="s">
        <v>178</v>
      </c>
      <c r="T132" s="239" t="s">
        <v>178</v>
      </c>
      <c r="U132" s="224">
        <v>0.68300000000000005</v>
      </c>
      <c r="V132" s="224">
        <f>ROUND(E132*U132,2)</f>
        <v>73.760000000000005</v>
      </c>
      <c r="W132" s="224"/>
      <c r="X132" s="224" t="s">
        <v>159</v>
      </c>
      <c r="Y132" s="213"/>
      <c r="Z132" s="213"/>
      <c r="AA132" s="213"/>
      <c r="AB132" s="213"/>
      <c r="AC132" s="213"/>
      <c r="AD132" s="213"/>
      <c r="AE132" s="213"/>
      <c r="AF132" s="213"/>
      <c r="AG132" s="213" t="s">
        <v>160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1" x14ac:dyDescent="0.2">
      <c r="A133" s="220"/>
      <c r="B133" s="221"/>
      <c r="C133" s="252" t="s">
        <v>742</v>
      </c>
      <c r="D133" s="241"/>
      <c r="E133" s="241"/>
      <c r="F133" s="241"/>
      <c r="G133" s="241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13"/>
      <c r="Z133" s="213"/>
      <c r="AA133" s="213"/>
      <c r="AB133" s="213"/>
      <c r="AC133" s="213"/>
      <c r="AD133" s="213"/>
      <c r="AE133" s="213"/>
      <c r="AF133" s="213"/>
      <c r="AG133" s="213" t="s">
        <v>155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1" x14ac:dyDescent="0.2">
      <c r="A134" s="220"/>
      <c r="B134" s="221"/>
      <c r="C134" s="265" t="s">
        <v>783</v>
      </c>
      <c r="D134" s="257"/>
      <c r="E134" s="258"/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13"/>
      <c r="Z134" s="213"/>
      <c r="AA134" s="213"/>
      <c r="AB134" s="213"/>
      <c r="AC134" s="213"/>
      <c r="AD134" s="213"/>
      <c r="AE134" s="213"/>
      <c r="AF134" s="213"/>
      <c r="AG134" s="213" t="s">
        <v>183</v>
      </c>
      <c r="AH134" s="213">
        <v>0</v>
      </c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1" x14ac:dyDescent="0.2">
      <c r="A135" s="220"/>
      <c r="B135" s="221"/>
      <c r="C135" s="265" t="s">
        <v>790</v>
      </c>
      <c r="D135" s="257"/>
      <c r="E135" s="258">
        <v>108</v>
      </c>
      <c r="F135" s="224"/>
      <c r="G135" s="224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13"/>
      <c r="Z135" s="213"/>
      <c r="AA135" s="213"/>
      <c r="AB135" s="213"/>
      <c r="AC135" s="213"/>
      <c r="AD135" s="213"/>
      <c r="AE135" s="213"/>
      <c r="AF135" s="213"/>
      <c r="AG135" s="213" t="s">
        <v>183</v>
      </c>
      <c r="AH135" s="213">
        <v>0</v>
      </c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1" x14ac:dyDescent="0.2">
      <c r="A136" s="233">
        <v>38</v>
      </c>
      <c r="B136" s="234" t="s">
        <v>294</v>
      </c>
      <c r="C136" s="251" t="s">
        <v>295</v>
      </c>
      <c r="D136" s="235" t="s">
        <v>234</v>
      </c>
      <c r="E136" s="236">
        <v>1300</v>
      </c>
      <c r="F136" s="237"/>
      <c r="G136" s="238">
        <f>ROUND(E136*F136,2)</f>
        <v>0</v>
      </c>
      <c r="H136" s="237"/>
      <c r="I136" s="238">
        <f>ROUND(E136*H136,2)</f>
        <v>0</v>
      </c>
      <c r="J136" s="237"/>
      <c r="K136" s="238">
        <f>ROUND(E136*J136,2)</f>
        <v>0</v>
      </c>
      <c r="L136" s="238">
        <v>21</v>
      </c>
      <c r="M136" s="238">
        <f>G136*(1+L136/100)</f>
        <v>0</v>
      </c>
      <c r="N136" s="238">
        <v>0</v>
      </c>
      <c r="O136" s="238">
        <f>ROUND(E136*N136,2)</f>
        <v>0</v>
      </c>
      <c r="P136" s="238">
        <v>0</v>
      </c>
      <c r="Q136" s="238">
        <f>ROUND(E136*P136,2)</f>
        <v>0</v>
      </c>
      <c r="R136" s="238"/>
      <c r="S136" s="238" t="s">
        <v>150</v>
      </c>
      <c r="T136" s="239" t="s">
        <v>151</v>
      </c>
      <c r="U136" s="224">
        <v>0</v>
      </c>
      <c r="V136" s="224">
        <f>ROUND(E136*U136,2)</f>
        <v>0</v>
      </c>
      <c r="W136" s="224"/>
      <c r="X136" s="224" t="s">
        <v>159</v>
      </c>
      <c r="Y136" s="213"/>
      <c r="Z136" s="213"/>
      <c r="AA136" s="213"/>
      <c r="AB136" s="213"/>
      <c r="AC136" s="213"/>
      <c r="AD136" s="213"/>
      <c r="AE136" s="213"/>
      <c r="AF136" s="213"/>
      <c r="AG136" s="213" t="s">
        <v>160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1" x14ac:dyDescent="0.2">
      <c r="A137" s="220"/>
      <c r="B137" s="221"/>
      <c r="C137" s="265" t="s">
        <v>791</v>
      </c>
      <c r="D137" s="257"/>
      <c r="E137" s="258">
        <v>1300</v>
      </c>
      <c r="F137" s="224"/>
      <c r="G137" s="224"/>
      <c r="H137" s="224"/>
      <c r="I137" s="224"/>
      <c r="J137" s="224"/>
      <c r="K137" s="224"/>
      <c r="L137" s="224"/>
      <c r="M137" s="224"/>
      <c r="N137" s="224"/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13"/>
      <c r="Z137" s="213"/>
      <c r="AA137" s="213"/>
      <c r="AB137" s="213"/>
      <c r="AC137" s="213"/>
      <c r="AD137" s="213"/>
      <c r="AE137" s="213"/>
      <c r="AF137" s="213"/>
      <c r="AG137" s="213" t="s">
        <v>183</v>
      </c>
      <c r="AH137" s="213">
        <v>0</v>
      </c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ht="22.5" outlineLevel="1" x14ac:dyDescent="0.2">
      <c r="A138" s="233">
        <v>39</v>
      </c>
      <c r="B138" s="234" t="s">
        <v>296</v>
      </c>
      <c r="C138" s="251" t="s">
        <v>297</v>
      </c>
      <c r="D138" s="235" t="s">
        <v>176</v>
      </c>
      <c r="E138" s="236">
        <v>112.32</v>
      </c>
      <c r="F138" s="237"/>
      <c r="G138" s="238">
        <f>ROUND(E138*F138,2)</f>
        <v>0</v>
      </c>
      <c r="H138" s="237"/>
      <c r="I138" s="238">
        <f>ROUND(E138*H138,2)</f>
        <v>0</v>
      </c>
      <c r="J138" s="237"/>
      <c r="K138" s="238">
        <f>ROUND(E138*J138,2)</f>
        <v>0</v>
      </c>
      <c r="L138" s="238">
        <v>21</v>
      </c>
      <c r="M138" s="238">
        <f>G138*(1+L138/100)</f>
        <v>0</v>
      </c>
      <c r="N138" s="238">
        <v>1.47E-2</v>
      </c>
      <c r="O138" s="238">
        <f>ROUND(E138*N138,2)</f>
        <v>1.65</v>
      </c>
      <c r="P138" s="238">
        <v>0</v>
      </c>
      <c r="Q138" s="238">
        <f>ROUND(E138*P138,2)</f>
        <v>0</v>
      </c>
      <c r="R138" s="238" t="s">
        <v>243</v>
      </c>
      <c r="S138" s="238" t="s">
        <v>178</v>
      </c>
      <c r="T138" s="239" t="s">
        <v>178</v>
      </c>
      <c r="U138" s="224">
        <v>0</v>
      </c>
      <c r="V138" s="224">
        <f>ROUND(E138*U138,2)</f>
        <v>0</v>
      </c>
      <c r="W138" s="224"/>
      <c r="X138" s="224" t="s">
        <v>237</v>
      </c>
      <c r="Y138" s="213"/>
      <c r="Z138" s="213"/>
      <c r="AA138" s="213"/>
      <c r="AB138" s="213"/>
      <c r="AC138" s="213"/>
      <c r="AD138" s="213"/>
      <c r="AE138" s="213"/>
      <c r="AF138" s="213"/>
      <c r="AG138" s="213" t="s">
        <v>238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1" x14ac:dyDescent="0.2">
      <c r="A139" s="220"/>
      <c r="B139" s="221"/>
      <c r="C139" s="252" t="s">
        <v>698</v>
      </c>
      <c r="D139" s="241"/>
      <c r="E139" s="241"/>
      <c r="F139" s="241"/>
      <c r="G139" s="241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13"/>
      <c r="Z139" s="213"/>
      <c r="AA139" s="213"/>
      <c r="AB139" s="213"/>
      <c r="AC139" s="213"/>
      <c r="AD139" s="213"/>
      <c r="AE139" s="213"/>
      <c r="AF139" s="213"/>
      <c r="AG139" s="213" t="s">
        <v>155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1" x14ac:dyDescent="0.2">
      <c r="A140" s="220"/>
      <c r="B140" s="221"/>
      <c r="C140" s="265" t="s">
        <v>792</v>
      </c>
      <c r="D140" s="257"/>
      <c r="E140" s="258">
        <v>112.32</v>
      </c>
      <c r="F140" s="224"/>
      <c r="G140" s="224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13"/>
      <c r="Z140" s="213"/>
      <c r="AA140" s="213"/>
      <c r="AB140" s="213"/>
      <c r="AC140" s="213"/>
      <c r="AD140" s="213"/>
      <c r="AE140" s="213"/>
      <c r="AF140" s="213"/>
      <c r="AG140" s="213" t="s">
        <v>183</v>
      </c>
      <c r="AH140" s="213">
        <v>5</v>
      </c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1" x14ac:dyDescent="0.2">
      <c r="A141" s="220">
        <v>40</v>
      </c>
      <c r="B141" s="221" t="s">
        <v>299</v>
      </c>
      <c r="C141" s="266" t="s">
        <v>300</v>
      </c>
      <c r="D141" s="222" t="s">
        <v>0</v>
      </c>
      <c r="E141" s="262"/>
      <c r="F141" s="225"/>
      <c r="G141" s="224">
        <f>ROUND(E141*F141,2)</f>
        <v>0</v>
      </c>
      <c r="H141" s="225"/>
      <c r="I141" s="224">
        <f>ROUND(E141*H141,2)</f>
        <v>0</v>
      </c>
      <c r="J141" s="225"/>
      <c r="K141" s="224">
        <f>ROUND(E141*J141,2)</f>
        <v>0</v>
      </c>
      <c r="L141" s="224">
        <v>21</v>
      </c>
      <c r="M141" s="224">
        <f>G141*(1+L141/100)</f>
        <v>0</v>
      </c>
      <c r="N141" s="224">
        <v>0</v>
      </c>
      <c r="O141" s="224">
        <f>ROUND(E141*N141,2)</f>
        <v>0</v>
      </c>
      <c r="P141" s="224">
        <v>0</v>
      </c>
      <c r="Q141" s="224">
        <f>ROUND(E141*P141,2)</f>
        <v>0</v>
      </c>
      <c r="R141" s="224" t="s">
        <v>291</v>
      </c>
      <c r="S141" s="224" t="s">
        <v>178</v>
      </c>
      <c r="T141" s="224" t="s">
        <v>178</v>
      </c>
      <c r="U141" s="224">
        <v>0</v>
      </c>
      <c r="V141" s="224">
        <f>ROUND(E141*U141,2)</f>
        <v>0</v>
      </c>
      <c r="W141" s="224"/>
      <c r="X141" s="224" t="s">
        <v>256</v>
      </c>
      <c r="Y141" s="213"/>
      <c r="Z141" s="213"/>
      <c r="AA141" s="213"/>
      <c r="AB141" s="213"/>
      <c r="AC141" s="213"/>
      <c r="AD141" s="213"/>
      <c r="AE141" s="213"/>
      <c r="AF141" s="213"/>
      <c r="AG141" s="213" t="s">
        <v>257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1" x14ac:dyDescent="0.2">
      <c r="A142" s="220"/>
      <c r="B142" s="221"/>
      <c r="C142" s="267" t="s">
        <v>258</v>
      </c>
      <c r="D142" s="261"/>
      <c r="E142" s="261"/>
      <c r="F142" s="261"/>
      <c r="G142" s="261"/>
      <c r="H142" s="224"/>
      <c r="I142" s="224"/>
      <c r="J142" s="224"/>
      <c r="K142" s="224"/>
      <c r="L142" s="224"/>
      <c r="M142" s="224"/>
      <c r="N142" s="224"/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13"/>
      <c r="Z142" s="213"/>
      <c r="AA142" s="213"/>
      <c r="AB142" s="213"/>
      <c r="AC142" s="213"/>
      <c r="AD142" s="213"/>
      <c r="AE142" s="213"/>
      <c r="AF142" s="213"/>
      <c r="AG142" s="213" t="s">
        <v>180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x14ac:dyDescent="0.2">
      <c r="A143" s="227" t="s">
        <v>145</v>
      </c>
      <c r="B143" s="228" t="s">
        <v>110</v>
      </c>
      <c r="C143" s="250" t="s">
        <v>111</v>
      </c>
      <c r="D143" s="229"/>
      <c r="E143" s="230"/>
      <c r="F143" s="231"/>
      <c r="G143" s="231">
        <f>SUMIF(AG144:AG156,"&lt;&gt;NOR",G144:G156)</f>
        <v>0</v>
      </c>
      <c r="H143" s="231"/>
      <c r="I143" s="231">
        <f>SUM(I144:I156)</f>
        <v>0</v>
      </c>
      <c r="J143" s="231"/>
      <c r="K143" s="231">
        <f>SUM(K144:K156)</f>
        <v>0</v>
      </c>
      <c r="L143" s="231"/>
      <c r="M143" s="231">
        <f>SUM(M144:M156)</f>
        <v>0</v>
      </c>
      <c r="N143" s="231"/>
      <c r="O143" s="231">
        <f>SUM(O144:O156)</f>
        <v>0</v>
      </c>
      <c r="P143" s="231"/>
      <c r="Q143" s="231">
        <f>SUM(Q144:Q156)</f>
        <v>0</v>
      </c>
      <c r="R143" s="231"/>
      <c r="S143" s="231"/>
      <c r="T143" s="232"/>
      <c r="U143" s="226"/>
      <c r="V143" s="226">
        <f>SUM(V144:V156)</f>
        <v>0</v>
      </c>
      <c r="W143" s="226"/>
      <c r="X143" s="226"/>
      <c r="AG143" t="s">
        <v>146</v>
      </c>
    </row>
    <row r="144" spans="1:60" outlineLevel="1" x14ac:dyDescent="0.2">
      <c r="A144" s="233">
        <v>41</v>
      </c>
      <c r="B144" s="234" t="s">
        <v>793</v>
      </c>
      <c r="C144" s="251" t="s">
        <v>302</v>
      </c>
      <c r="D144" s="235" t="s">
        <v>234</v>
      </c>
      <c r="E144" s="236">
        <v>1</v>
      </c>
      <c r="F144" s="237"/>
      <c r="G144" s="238">
        <f>ROUND(E144*F144,2)</f>
        <v>0</v>
      </c>
      <c r="H144" s="237"/>
      <c r="I144" s="238">
        <f>ROUND(E144*H144,2)</f>
        <v>0</v>
      </c>
      <c r="J144" s="237"/>
      <c r="K144" s="238">
        <f>ROUND(E144*J144,2)</f>
        <v>0</v>
      </c>
      <c r="L144" s="238">
        <v>21</v>
      </c>
      <c r="M144" s="238">
        <f>G144*(1+L144/100)</f>
        <v>0</v>
      </c>
      <c r="N144" s="238">
        <v>0</v>
      </c>
      <c r="O144" s="238">
        <f>ROUND(E144*N144,2)</f>
        <v>0</v>
      </c>
      <c r="P144" s="238">
        <v>0</v>
      </c>
      <c r="Q144" s="238">
        <f>ROUND(E144*P144,2)</f>
        <v>0</v>
      </c>
      <c r="R144" s="238"/>
      <c r="S144" s="238" t="s">
        <v>150</v>
      </c>
      <c r="T144" s="239" t="s">
        <v>151</v>
      </c>
      <c r="U144" s="224">
        <v>0</v>
      </c>
      <c r="V144" s="224">
        <f>ROUND(E144*U144,2)</f>
        <v>0</v>
      </c>
      <c r="W144" s="224"/>
      <c r="X144" s="224" t="s">
        <v>159</v>
      </c>
      <c r="Y144" s="213"/>
      <c r="Z144" s="213"/>
      <c r="AA144" s="213"/>
      <c r="AB144" s="213"/>
      <c r="AC144" s="213"/>
      <c r="AD144" s="213"/>
      <c r="AE144" s="213"/>
      <c r="AF144" s="213"/>
      <c r="AG144" s="213" t="s">
        <v>160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1" x14ac:dyDescent="0.2">
      <c r="A145" s="220"/>
      <c r="B145" s="221"/>
      <c r="C145" s="252" t="s">
        <v>698</v>
      </c>
      <c r="D145" s="241"/>
      <c r="E145" s="241"/>
      <c r="F145" s="241"/>
      <c r="G145" s="241"/>
      <c r="H145" s="224"/>
      <c r="I145" s="224"/>
      <c r="J145" s="224"/>
      <c r="K145" s="224"/>
      <c r="L145" s="224"/>
      <c r="M145" s="224"/>
      <c r="N145" s="224"/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13"/>
      <c r="Z145" s="213"/>
      <c r="AA145" s="213"/>
      <c r="AB145" s="213"/>
      <c r="AC145" s="213"/>
      <c r="AD145" s="213"/>
      <c r="AE145" s="213"/>
      <c r="AF145" s="213"/>
      <c r="AG145" s="213" t="s">
        <v>155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1" x14ac:dyDescent="0.2">
      <c r="A146" s="233">
        <v>42</v>
      </c>
      <c r="B146" s="234" t="s">
        <v>794</v>
      </c>
      <c r="C146" s="251" t="s">
        <v>795</v>
      </c>
      <c r="D146" s="235" t="s">
        <v>234</v>
      </c>
      <c r="E146" s="236">
        <v>1</v>
      </c>
      <c r="F146" s="237"/>
      <c r="G146" s="238">
        <f>ROUND(E146*F146,2)</f>
        <v>0</v>
      </c>
      <c r="H146" s="237"/>
      <c r="I146" s="238">
        <f>ROUND(E146*H146,2)</f>
        <v>0</v>
      </c>
      <c r="J146" s="237"/>
      <c r="K146" s="238">
        <f>ROUND(E146*J146,2)</f>
        <v>0</v>
      </c>
      <c r="L146" s="238">
        <v>21</v>
      </c>
      <c r="M146" s="238">
        <f>G146*(1+L146/100)</f>
        <v>0</v>
      </c>
      <c r="N146" s="238">
        <v>0</v>
      </c>
      <c r="O146" s="238">
        <f>ROUND(E146*N146,2)</f>
        <v>0</v>
      </c>
      <c r="P146" s="238">
        <v>0</v>
      </c>
      <c r="Q146" s="238">
        <f>ROUND(E146*P146,2)</f>
        <v>0</v>
      </c>
      <c r="R146" s="238"/>
      <c r="S146" s="238" t="s">
        <v>150</v>
      </c>
      <c r="T146" s="239" t="s">
        <v>151</v>
      </c>
      <c r="U146" s="224">
        <v>0</v>
      </c>
      <c r="V146" s="224">
        <f>ROUND(E146*U146,2)</f>
        <v>0</v>
      </c>
      <c r="W146" s="224"/>
      <c r="X146" s="224" t="s">
        <v>159</v>
      </c>
      <c r="Y146" s="213"/>
      <c r="Z146" s="213"/>
      <c r="AA146" s="213"/>
      <c r="AB146" s="213"/>
      <c r="AC146" s="213"/>
      <c r="AD146" s="213"/>
      <c r="AE146" s="213"/>
      <c r="AF146" s="213"/>
      <c r="AG146" s="213" t="s">
        <v>160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1" x14ac:dyDescent="0.2">
      <c r="A147" s="220"/>
      <c r="B147" s="221"/>
      <c r="C147" s="252" t="s">
        <v>698</v>
      </c>
      <c r="D147" s="241"/>
      <c r="E147" s="241"/>
      <c r="F147" s="241"/>
      <c r="G147" s="241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13"/>
      <c r="Z147" s="213"/>
      <c r="AA147" s="213"/>
      <c r="AB147" s="213"/>
      <c r="AC147" s="213"/>
      <c r="AD147" s="213"/>
      <c r="AE147" s="213"/>
      <c r="AF147" s="213"/>
      <c r="AG147" s="213" t="s">
        <v>155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1" x14ac:dyDescent="0.2">
      <c r="A148" s="233">
        <v>43</v>
      </c>
      <c r="B148" s="234" t="s">
        <v>796</v>
      </c>
      <c r="C148" s="251" t="s">
        <v>797</v>
      </c>
      <c r="D148" s="235" t="s">
        <v>234</v>
      </c>
      <c r="E148" s="236">
        <v>1</v>
      </c>
      <c r="F148" s="237"/>
      <c r="G148" s="238">
        <f>ROUND(E148*F148,2)</f>
        <v>0</v>
      </c>
      <c r="H148" s="237"/>
      <c r="I148" s="238">
        <f>ROUND(E148*H148,2)</f>
        <v>0</v>
      </c>
      <c r="J148" s="237"/>
      <c r="K148" s="238">
        <f>ROUND(E148*J148,2)</f>
        <v>0</v>
      </c>
      <c r="L148" s="238">
        <v>21</v>
      </c>
      <c r="M148" s="238">
        <f>G148*(1+L148/100)</f>
        <v>0</v>
      </c>
      <c r="N148" s="238">
        <v>0</v>
      </c>
      <c r="O148" s="238">
        <f>ROUND(E148*N148,2)</f>
        <v>0</v>
      </c>
      <c r="P148" s="238">
        <v>0</v>
      </c>
      <c r="Q148" s="238">
        <f>ROUND(E148*P148,2)</f>
        <v>0</v>
      </c>
      <c r="R148" s="238"/>
      <c r="S148" s="238" t="s">
        <v>150</v>
      </c>
      <c r="T148" s="239" t="s">
        <v>151</v>
      </c>
      <c r="U148" s="224">
        <v>0</v>
      </c>
      <c r="V148" s="224">
        <f>ROUND(E148*U148,2)</f>
        <v>0</v>
      </c>
      <c r="W148" s="224"/>
      <c r="X148" s="224" t="s">
        <v>159</v>
      </c>
      <c r="Y148" s="213"/>
      <c r="Z148" s="213"/>
      <c r="AA148" s="213"/>
      <c r="AB148" s="213"/>
      <c r="AC148" s="213"/>
      <c r="AD148" s="213"/>
      <c r="AE148" s="213"/>
      <c r="AF148" s="213"/>
      <c r="AG148" s="213" t="s">
        <v>160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1" x14ac:dyDescent="0.2">
      <c r="A149" s="220"/>
      <c r="B149" s="221"/>
      <c r="C149" s="252" t="s">
        <v>698</v>
      </c>
      <c r="D149" s="241"/>
      <c r="E149" s="241"/>
      <c r="F149" s="241"/>
      <c r="G149" s="241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13"/>
      <c r="Z149" s="213"/>
      <c r="AA149" s="213"/>
      <c r="AB149" s="213"/>
      <c r="AC149" s="213"/>
      <c r="AD149" s="213"/>
      <c r="AE149" s="213"/>
      <c r="AF149" s="213"/>
      <c r="AG149" s="213" t="s">
        <v>155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1" x14ac:dyDescent="0.2">
      <c r="A150" s="242">
        <v>44</v>
      </c>
      <c r="B150" s="243" t="s">
        <v>307</v>
      </c>
      <c r="C150" s="253" t="s">
        <v>308</v>
      </c>
      <c r="D150" s="244" t="s">
        <v>158</v>
      </c>
      <c r="E150" s="245">
        <v>1</v>
      </c>
      <c r="F150" s="246"/>
      <c r="G150" s="247">
        <f>ROUND(E150*F150,2)</f>
        <v>0</v>
      </c>
      <c r="H150" s="246"/>
      <c r="I150" s="247">
        <f>ROUND(E150*H150,2)</f>
        <v>0</v>
      </c>
      <c r="J150" s="246"/>
      <c r="K150" s="247">
        <f>ROUND(E150*J150,2)</f>
        <v>0</v>
      </c>
      <c r="L150" s="247">
        <v>21</v>
      </c>
      <c r="M150" s="247">
        <f>G150*(1+L150/100)</f>
        <v>0</v>
      </c>
      <c r="N150" s="247">
        <v>0</v>
      </c>
      <c r="O150" s="247">
        <f>ROUND(E150*N150,2)</f>
        <v>0</v>
      </c>
      <c r="P150" s="247">
        <v>0</v>
      </c>
      <c r="Q150" s="247">
        <f>ROUND(E150*P150,2)</f>
        <v>0</v>
      </c>
      <c r="R150" s="247"/>
      <c r="S150" s="247" t="s">
        <v>150</v>
      </c>
      <c r="T150" s="248" t="s">
        <v>151</v>
      </c>
      <c r="U150" s="224">
        <v>0</v>
      </c>
      <c r="V150" s="224">
        <f>ROUND(E150*U150,2)</f>
        <v>0</v>
      </c>
      <c r="W150" s="224"/>
      <c r="X150" s="224" t="s">
        <v>159</v>
      </c>
      <c r="Y150" s="213"/>
      <c r="Z150" s="213"/>
      <c r="AA150" s="213"/>
      <c r="AB150" s="213"/>
      <c r="AC150" s="213"/>
      <c r="AD150" s="213"/>
      <c r="AE150" s="213"/>
      <c r="AF150" s="213"/>
      <c r="AG150" s="213" t="s">
        <v>160</v>
      </c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ht="22.5" outlineLevel="1" x14ac:dyDescent="0.2">
      <c r="A151" s="233">
        <v>45</v>
      </c>
      <c r="B151" s="234" t="s">
        <v>459</v>
      </c>
      <c r="C151" s="251" t="s">
        <v>798</v>
      </c>
      <c r="D151" s="235" t="s">
        <v>234</v>
      </c>
      <c r="E151" s="236">
        <v>8</v>
      </c>
      <c r="F151" s="237"/>
      <c r="G151" s="238">
        <f>ROUND(E151*F151,2)</f>
        <v>0</v>
      </c>
      <c r="H151" s="237"/>
      <c r="I151" s="238">
        <f>ROUND(E151*H151,2)</f>
        <v>0</v>
      </c>
      <c r="J151" s="237"/>
      <c r="K151" s="238">
        <f>ROUND(E151*J151,2)</f>
        <v>0</v>
      </c>
      <c r="L151" s="238">
        <v>21</v>
      </c>
      <c r="M151" s="238">
        <f>G151*(1+L151/100)</f>
        <v>0</v>
      </c>
      <c r="N151" s="238">
        <v>0</v>
      </c>
      <c r="O151" s="238">
        <f>ROUND(E151*N151,2)</f>
        <v>0</v>
      </c>
      <c r="P151" s="238">
        <v>0</v>
      </c>
      <c r="Q151" s="238">
        <f>ROUND(E151*P151,2)</f>
        <v>0</v>
      </c>
      <c r="R151" s="238"/>
      <c r="S151" s="238" t="s">
        <v>150</v>
      </c>
      <c r="T151" s="239" t="s">
        <v>151</v>
      </c>
      <c r="U151" s="224">
        <v>0</v>
      </c>
      <c r="V151" s="224">
        <f>ROUND(E151*U151,2)</f>
        <v>0</v>
      </c>
      <c r="W151" s="224"/>
      <c r="X151" s="224" t="s">
        <v>799</v>
      </c>
      <c r="Y151" s="213"/>
      <c r="Z151" s="213"/>
      <c r="AA151" s="213"/>
      <c r="AB151" s="213"/>
      <c r="AC151" s="213"/>
      <c r="AD151" s="213"/>
      <c r="AE151" s="213"/>
      <c r="AF151" s="213"/>
      <c r="AG151" s="213" t="s">
        <v>800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1" x14ac:dyDescent="0.2">
      <c r="A152" s="220"/>
      <c r="B152" s="221"/>
      <c r="C152" s="252" t="s">
        <v>746</v>
      </c>
      <c r="D152" s="241"/>
      <c r="E152" s="241"/>
      <c r="F152" s="241"/>
      <c r="G152" s="241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13"/>
      <c r="Z152" s="213"/>
      <c r="AA152" s="213"/>
      <c r="AB152" s="213"/>
      <c r="AC152" s="213"/>
      <c r="AD152" s="213"/>
      <c r="AE152" s="213"/>
      <c r="AF152" s="213"/>
      <c r="AG152" s="213" t="s">
        <v>155</v>
      </c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1" x14ac:dyDescent="0.2">
      <c r="A153" s="220"/>
      <c r="B153" s="221"/>
      <c r="C153" s="265" t="s">
        <v>263</v>
      </c>
      <c r="D153" s="257"/>
      <c r="E153" s="258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13"/>
      <c r="Z153" s="213"/>
      <c r="AA153" s="213"/>
      <c r="AB153" s="213"/>
      <c r="AC153" s="213"/>
      <c r="AD153" s="213"/>
      <c r="AE153" s="213"/>
      <c r="AF153" s="213"/>
      <c r="AG153" s="213" t="s">
        <v>183</v>
      </c>
      <c r="AH153" s="213">
        <v>0</v>
      </c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1" x14ac:dyDescent="0.2">
      <c r="A154" s="220"/>
      <c r="B154" s="221"/>
      <c r="C154" s="265" t="s">
        <v>306</v>
      </c>
      <c r="D154" s="257"/>
      <c r="E154" s="258">
        <v>8</v>
      </c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13"/>
      <c r="Z154" s="213"/>
      <c r="AA154" s="213"/>
      <c r="AB154" s="213"/>
      <c r="AC154" s="213"/>
      <c r="AD154" s="213"/>
      <c r="AE154" s="213"/>
      <c r="AF154" s="213"/>
      <c r="AG154" s="213" t="s">
        <v>183</v>
      </c>
      <c r="AH154" s="213">
        <v>0</v>
      </c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1" x14ac:dyDescent="0.2">
      <c r="A155" s="220">
        <v>46</v>
      </c>
      <c r="B155" s="221" t="s">
        <v>309</v>
      </c>
      <c r="C155" s="266" t="s">
        <v>310</v>
      </c>
      <c r="D155" s="222" t="s">
        <v>0</v>
      </c>
      <c r="E155" s="262"/>
      <c r="F155" s="225"/>
      <c r="G155" s="224">
        <f>ROUND(E155*F155,2)</f>
        <v>0</v>
      </c>
      <c r="H155" s="225"/>
      <c r="I155" s="224">
        <f>ROUND(E155*H155,2)</f>
        <v>0</v>
      </c>
      <c r="J155" s="225"/>
      <c r="K155" s="224">
        <f>ROUND(E155*J155,2)</f>
        <v>0</v>
      </c>
      <c r="L155" s="224">
        <v>21</v>
      </c>
      <c r="M155" s="224">
        <f>G155*(1+L155/100)</f>
        <v>0</v>
      </c>
      <c r="N155" s="224">
        <v>0</v>
      </c>
      <c r="O155" s="224">
        <f>ROUND(E155*N155,2)</f>
        <v>0</v>
      </c>
      <c r="P155" s="224">
        <v>0</v>
      </c>
      <c r="Q155" s="224">
        <f>ROUND(E155*P155,2)</f>
        <v>0</v>
      </c>
      <c r="R155" s="224" t="s">
        <v>311</v>
      </c>
      <c r="S155" s="224" t="s">
        <v>178</v>
      </c>
      <c r="T155" s="224" t="s">
        <v>178</v>
      </c>
      <c r="U155" s="224">
        <v>0</v>
      </c>
      <c r="V155" s="224">
        <f>ROUND(E155*U155,2)</f>
        <v>0</v>
      </c>
      <c r="W155" s="224"/>
      <c r="X155" s="224" t="s">
        <v>256</v>
      </c>
      <c r="Y155" s="213"/>
      <c r="Z155" s="213"/>
      <c r="AA155" s="213"/>
      <c r="AB155" s="213"/>
      <c r="AC155" s="213"/>
      <c r="AD155" s="213"/>
      <c r="AE155" s="213"/>
      <c r="AF155" s="213"/>
      <c r="AG155" s="213" t="s">
        <v>257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1" x14ac:dyDescent="0.2">
      <c r="A156" s="220"/>
      <c r="B156" s="221"/>
      <c r="C156" s="267" t="s">
        <v>258</v>
      </c>
      <c r="D156" s="261"/>
      <c r="E156" s="261"/>
      <c r="F156" s="261"/>
      <c r="G156" s="261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13"/>
      <c r="Z156" s="213"/>
      <c r="AA156" s="213"/>
      <c r="AB156" s="213"/>
      <c r="AC156" s="213"/>
      <c r="AD156" s="213"/>
      <c r="AE156" s="213"/>
      <c r="AF156" s="213"/>
      <c r="AG156" s="213" t="s">
        <v>180</v>
      </c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x14ac:dyDescent="0.2">
      <c r="A157" s="227" t="s">
        <v>145</v>
      </c>
      <c r="B157" s="228" t="s">
        <v>112</v>
      </c>
      <c r="C157" s="250" t="s">
        <v>113</v>
      </c>
      <c r="D157" s="229"/>
      <c r="E157" s="230"/>
      <c r="F157" s="231"/>
      <c r="G157" s="231">
        <f>SUMIF(AG158:AG160,"&lt;&gt;NOR",G158:G160)</f>
        <v>0</v>
      </c>
      <c r="H157" s="231"/>
      <c r="I157" s="231">
        <f>SUM(I158:I160)</f>
        <v>0</v>
      </c>
      <c r="J157" s="231"/>
      <c r="K157" s="231">
        <f>SUM(K158:K160)</f>
        <v>0</v>
      </c>
      <c r="L157" s="231"/>
      <c r="M157" s="231">
        <f>SUM(M158:M160)</f>
        <v>0</v>
      </c>
      <c r="N157" s="231"/>
      <c r="O157" s="231">
        <f>SUM(O158:O160)</f>
        <v>0</v>
      </c>
      <c r="P157" s="231"/>
      <c r="Q157" s="231">
        <f>SUM(Q158:Q160)</f>
        <v>0</v>
      </c>
      <c r="R157" s="231"/>
      <c r="S157" s="231"/>
      <c r="T157" s="232"/>
      <c r="U157" s="226"/>
      <c r="V157" s="226">
        <f>SUM(V158:V160)</f>
        <v>0</v>
      </c>
      <c r="W157" s="226"/>
      <c r="X157" s="226"/>
      <c r="AG157" t="s">
        <v>146</v>
      </c>
    </row>
    <row r="158" spans="1:60" outlineLevel="1" x14ac:dyDescent="0.2">
      <c r="A158" s="233">
        <v>47</v>
      </c>
      <c r="B158" s="234" t="s">
        <v>312</v>
      </c>
      <c r="C158" s="251" t="s">
        <v>313</v>
      </c>
      <c r="D158" s="235" t="s">
        <v>191</v>
      </c>
      <c r="E158" s="236">
        <v>250</v>
      </c>
      <c r="F158" s="237"/>
      <c r="G158" s="238">
        <f>ROUND(E158*F158,2)</f>
        <v>0</v>
      </c>
      <c r="H158" s="237"/>
      <c r="I158" s="238">
        <f>ROUND(E158*H158,2)</f>
        <v>0</v>
      </c>
      <c r="J158" s="237"/>
      <c r="K158" s="238">
        <f>ROUND(E158*J158,2)</f>
        <v>0</v>
      </c>
      <c r="L158" s="238">
        <v>21</v>
      </c>
      <c r="M158" s="238">
        <f>G158*(1+L158/100)</f>
        <v>0</v>
      </c>
      <c r="N158" s="238">
        <v>0</v>
      </c>
      <c r="O158" s="238">
        <f>ROUND(E158*N158,2)</f>
        <v>0</v>
      </c>
      <c r="P158" s="238">
        <v>0</v>
      </c>
      <c r="Q158" s="238">
        <f>ROUND(E158*P158,2)</f>
        <v>0</v>
      </c>
      <c r="R158" s="238"/>
      <c r="S158" s="238" t="s">
        <v>150</v>
      </c>
      <c r="T158" s="239" t="s">
        <v>151</v>
      </c>
      <c r="U158" s="224">
        <v>0</v>
      </c>
      <c r="V158" s="224">
        <f>ROUND(E158*U158,2)</f>
        <v>0</v>
      </c>
      <c r="W158" s="224"/>
      <c r="X158" s="224" t="s">
        <v>159</v>
      </c>
      <c r="Y158" s="213"/>
      <c r="Z158" s="213"/>
      <c r="AA158" s="213"/>
      <c r="AB158" s="213"/>
      <c r="AC158" s="213"/>
      <c r="AD158" s="213"/>
      <c r="AE158" s="213"/>
      <c r="AF158" s="213"/>
      <c r="AG158" s="213" t="s">
        <v>160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1" x14ac:dyDescent="0.2">
      <c r="A159" s="220"/>
      <c r="B159" s="221"/>
      <c r="C159" s="252" t="s">
        <v>698</v>
      </c>
      <c r="D159" s="241"/>
      <c r="E159" s="241"/>
      <c r="F159" s="241"/>
      <c r="G159" s="241"/>
      <c r="H159" s="224"/>
      <c r="I159" s="224"/>
      <c r="J159" s="224"/>
      <c r="K159" s="224"/>
      <c r="L159" s="224"/>
      <c r="M159" s="224"/>
      <c r="N159" s="224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13"/>
      <c r="Z159" s="213"/>
      <c r="AA159" s="213"/>
      <c r="AB159" s="213"/>
      <c r="AC159" s="213"/>
      <c r="AD159" s="213"/>
      <c r="AE159" s="213"/>
      <c r="AF159" s="213"/>
      <c r="AG159" s="213" t="s">
        <v>155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1" x14ac:dyDescent="0.2">
      <c r="A160" s="220"/>
      <c r="B160" s="221"/>
      <c r="C160" s="265" t="s">
        <v>801</v>
      </c>
      <c r="D160" s="257"/>
      <c r="E160" s="258">
        <v>250</v>
      </c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13"/>
      <c r="Z160" s="213"/>
      <c r="AA160" s="213"/>
      <c r="AB160" s="213"/>
      <c r="AC160" s="213"/>
      <c r="AD160" s="213"/>
      <c r="AE160" s="213"/>
      <c r="AF160" s="213"/>
      <c r="AG160" s="213" t="s">
        <v>183</v>
      </c>
      <c r="AH160" s="213">
        <v>5</v>
      </c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x14ac:dyDescent="0.2">
      <c r="A161" s="227" t="s">
        <v>145</v>
      </c>
      <c r="B161" s="228" t="s">
        <v>114</v>
      </c>
      <c r="C161" s="250" t="s">
        <v>115</v>
      </c>
      <c r="D161" s="229"/>
      <c r="E161" s="230"/>
      <c r="F161" s="231"/>
      <c r="G161" s="231">
        <f>SUMIF(AG162:AG171,"&lt;&gt;NOR",G162:G171)</f>
        <v>0</v>
      </c>
      <c r="H161" s="231"/>
      <c r="I161" s="231">
        <f>SUM(I162:I171)</f>
        <v>0</v>
      </c>
      <c r="J161" s="231"/>
      <c r="K161" s="231">
        <f>SUM(K162:K171)</f>
        <v>0</v>
      </c>
      <c r="L161" s="231"/>
      <c r="M161" s="231">
        <f>SUM(M162:M171)</f>
        <v>0</v>
      </c>
      <c r="N161" s="231"/>
      <c r="O161" s="231">
        <f>SUM(O162:O171)</f>
        <v>0</v>
      </c>
      <c r="P161" s="231"/>
      <c r="Q161" s="231">
        <f>SUM(Q162:Q171)</f>
        <v>0</v>
      </c>
      <c r="R161" s="231"/>
      <c r="S161" s="231"/>
      <c r="T161" s="232"/>
      <c r="U161" s="226"/>
      <c r="V161" s="226">
        <f>SUM(V162:V171)</f>
        <v>44.86</v>
      </c>
      <c r="W161" s="226"/>
      <c r="X161" s="226"/>
      <c r="AG161" t="s">
        <v>146</v>
      </c>
    </row>
    <row r="162" spans="1:60" outlineLevel="1" x14ac:dyDescent="0.2">
      <c r="A162" s="233">
        <v>48</v>
      </c>
      <c r="B162" s="234" t="s">
        <v>315</v>
      </c>
      <c r="C162" s="251" t="s">
        <v>316</v>
      </c>
      <c r="D162" s="235" t="s">
        <v>317</v>
      </c>
      <c r="E162" s="236">
        <v>2.7526000000000002</v>
      </c>
      <c r="F162" s="237"/>
      <c r="G162" s="238">
        <f>ROUND(E162*F162,2)</f>
        <v>0</v>
      </c>
      <c r="H162" s="237"/>
      <c r="I162" s="238">
        <f>ROUND(E162*H162,2)</f>
        <v>0</v>
      </c>
      <c r="J162" s="237"/>
      <c r="K162" s="238">
        <f>ROUND(E162*J162,2)</f>
        <v>0</v>
      </c>
      <c r="L162" s="238">
        <v>21</v>
      </c>
      <c r="M162" s="238">
        <f>G162*(1+L162/100)</f>
        <v>0</v>
      </c>
      <c r="N162" s="238">
        <v>0</v>
      </c>
      <c r="O162" s="238">
        <f>ROUND(E162*N162,2)</f>
        <v>0</v>
      </c>
      <c r="P162" s="238">
        <v>0</v>
      </c>
      <c r="Q162" s="238">
        <f>ROUND(E162*P162,2)</f>
        <v>0</v>
      </c>
      <c r="R162" s="238"/>
      <c r="S162" s="238" t="s">
        <v>150</v>
      </c>
      <c r="T162" s="239" t="s">
        <v>178</v>
      </c>
      <c r="U162" s="224">
        <v>0</v>
      </c>
      <c r="V162" s="224">
        <f>ROUND(E162*U162,2)</f>
        <v>0</v>
      </c>
      <c r="W162" s="224"/>
      <c r="X162" s="224" t="s">
        <v>159</v>
      </c>
      <c r="Y162" s="213"/>
      <c r="Z162" s="213"/>
      <c r="AA162" s="213"/>
      <c r="AB162" s="213"/>
      <c r="AC162" s="213"/>
      <c r="AD162" s="213"/>
      <c r="AE162" s="213"/>
      <c r="AF162" s="213"/>
      <c r="AG162" s="213" t="s">
        <v>160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1" x14ac:dyDescent="0.2">
      <c r="A163" s="220"/>
      <c r="B163" s="221"/>
      <c r="C163" s="265" t="s">
        <v>802</v>
      </c>
      <c r="D163" s="257"/>
      <c r="E163" s="258">
        <v>2.7526000000000002</v>
      </c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13"/>
      <c r="Z163" s="213"/>
      <c r="AA163" s="213"/>
      <c r="AB163" s="213"/>
      <c r="AC163" s="213"/>
      <c r="AD163" s="213"/>
      <c r="AE163" s="213"/>
      <c r="AF163" s="213"/>
      <c r="AG163" s="213" t="s">
        <v>183</v>
      </c>
      <c r="AH163" s="213">
        <v>0</v>
      </c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1" x14ac:dyDescent="0.2">
      <c r="A164" s="233">
        <v>49</v>
      </c>
      <c r="B164" s="234" t="s">
        <v>319</v>
      </c>
      <c r="C164" s="251" t="s">
        <v>320</v>
      </c>
      <c r="D164" s="235" t="s">
        <v>317</v>
      </c>
      <c r="E164" s="236">
        <v>4.5065999999999997</v>
      </c>
      <c r="F164" s="237"/>
      <c r="G164" s="238">
        <f>ROUND(E164*F164,2)</f>
        <v>0</v>
      </c>
      <c r="H164" s="237"/>
      <c r="I164" s="238">
        <f>ROUND(E164*H164,2)</f>
        <v>0</v>
      </c>
      <c r="J164" s="237"/>
      <c r="K164" s="238">
        <f>ROUND(E164*J164,2)</f>
        <v>0</v>
      </c>
      <c r="L164" s="238">
        <v>21</v>
      </c>
      <c r="M164" s="238">
        <f>G164*(1+L164/100)</f>
        <v>0</v>
      </c>
      <c r="N164" s="238">
        <v>0</v>
      </c>
      <c r="O164" s="238">
        <f>ROUND(E164*N164,2)</f>
        <v>0</v>
      </c>
      <c r="P164" s="238">
        <v>0</v>
      </c>
      <c r="Q164" s="238">
        <f>ROUND(E164*P164,2)</f>
        <v>0</v>
      </c>
      <c r="R164" s="238"/>
      <c r="S164" s="238" t="s">
        <v>150</v>
      </c>
      <c r="T164" s="239" t="s">
        <v>178</v>
      </c>
      <c r="U164" s="224">
        <v>0</v>
      </c>
      <c r="V164" s="224">
        <f>ROUND(E164*U164,2)</f>
        <v>0</v>
      </c>
      <c r="W164" s="224"/>
      <c r="X164" s="224" t="s">
        <v>159</v>
      </c>
      <c r="Y164" s="213"/>
      <c r="Z164" s="213"/>
      <c r="AA164" s="213"/>
      <c r="AB164" s="213"/>
      <c r="AC164" s="213"/>
      <c r="AD164" s="213"/>
      <c r="AE164" s="213"/>
      <c r="AF164" s="213"/>
      <c r="AG164" s="213" t="s">
        <v>160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1" x14ac:dyDescent="0.2">
      <c r="A165" s="220"/>
      <c r="B165" s="221"/>
      <c r="C165" s="265" t="s">
        <v>803</v>
      </c>
      <c r="D165" s="257"/>
      <c r="E165" s="258">
        <v>4.5065999999999997</v>
      </c>
      <c r="F165" s="224"/>
      <c r="G165" s="224"/>
      <c r="H165" s="224"/>
      <c r="I165" s="224"/>
      <c r="J165" s="224"/>
      <c r="K165" s="224"/>
      <c r="L165" s="224"/>
      <c r="M165" s="224"/>
      <c r="N165" s="224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13"/>
      <c r="Z165" s="213"/>
      <c r="AA165" s="213"/>
      <c r="AB165" s="213"/>
      <c r="AC165" s="213"/>
      <c r="AD165" s="213"/>
      <c r="AE165" s="213"/>
      <c r="AF165" s="213"/>
      <c r="AG165" s="213" t="s">
        <v>183</v>
      </c>
      <c r="AH165" s="213">
        <v>0</v>
      </c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ht="22.5" outlineLevel="1" x14ac:dyDescent="0.2">
      <c r="A166" s="242">
        <v>50</v>
      </c>
      <c r="B166" s="243" t="s">
        <v>322</v>
      </c>
      <c r="C166" s="253" t="s">
        <v>323</v>
      </c>
      <c r="D166" s="244" t="s">
        <v>317</v>
      </c>
      <c r="E166" s="245">
        <v>7.2591999999999999</v>
      </c>
      <c r="F166" s="246"/>
      <c r="G166" s="247">
        <f>ROUND(E166*F166,2)</f>
        <v>0</v>
      </c>
      <c r="H166" s="246"/>
      <c r="I166" s="247">
        <f>ROUND(E166*H166,2)</f>
        <v>0</v>
      </c>
      <c r="J166" s="246"/>
      <c r="K166" s="247">
        <f>ROUND(E166*J166,2)</f>
        <v>0</v>
      </c>
      <c r="L166" s="247">
        <v>21</v>
      </c>
      <c r="M166" s="247">
        <f>G166*(1+L166/100)</f>
        <v>0</v>
      </c>
      <c r="N166" s="247">
        <v>0</v>
      </c>
      <c r="O166" s="247">
        <f>ROUND(E166*N166,2)</f>
        <v>0</v>
      </c>
      <c r="P166" s="247">
        <v>0</v>
      </c>
      <c r="Q166" s="247">
        <f>ROUND(E166*P166,2)</f>
        <v>0</v>
      </c>
      <c r="R166" s="247" t="s">
        <v>177</v>
      </c>
      <c r="S166" s="247" t="s">
        <v>178</v>
      </c>
      <c r="T166" s="248" t="s">
        <v>178</v>
      </c>
      <c r="U166" s="224">
        <v>0.93</v>
      </c>
      <c r="V166" s="224">
        <f>ROUND(E166*U166,2)</f>
        <v>6.75</v>
      </c>
      <c r="W166" s="224"/>
      <c r="X166" s="224" t="s">
        <v>324</v>
      </c>
      <c r="Y166" s="213"/>
      <c r="Z166" s="213"/>
      <c r="AA166" s="213"/>
      <c r="AB166" s="213"/>
      <c r="AC166" s="213"/>
      <c r="AD166" s="213"/>
      <c r="AE166" s="213"/>
      <c r="AF166" s="213"/>
      <c r="AG166" s="213" t="s">
        <v>325</v>
      </c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1" x14ac:dyDescent="0.2">
      <c r="A167" s="242">
        <v>51</v>
      </c>
      <c r="B167" s="243" t="s">
        <v>326</v>
      </c>
      <c r="C167" s="253" t="s">
        <v>327</v>
      </c>
      <c r="D167" s="244" t="s">
        <v>317</v>
      </c>
      <c r="E167" s="245">
        <v>21.7776</v>
      </c>
      <c r="F167" s="246"/>
      <c r="G167" s="247">
        <f>ROUND(E167*F167,2)</f>
        <v>0</v>
      </c>
      <c r="H167" s="246"/>
      <c r="I167" s="247">
        <f>ROUND(E167*H167,2)</f>
        <v>0</v>
      </c>
      <c r="J167" s="246"/>
      <c r="K167" s="247">
        <f>ROUND(E167*J167,2)</f>
        <v>0</v>
      </c>
      <c r="L167" s="247">
        <v>21</v>
      </c>
      <c r="M167" s="247">
        <f>G167*(1+L167/100)</f>
        <v>0</v>
      </c>
      <c r="N167" s="247">
        <v>0</v>
      </c>
      <c r="O167" s="247">
        <f>ROUND(E167*N167,2)</f>
        <v>0</v>
      </c>
      <c r="P167" s="247">
        <v>0</v>
      </c>
      <c r="Q167" s="247">
        <f>ROUND(E167*P167,2)</f>
        <v>0</v>
      </c>
      <c r="R167" s="247" t="s">
        <v>177</v>
      </c>
      <c r="S167" s="247" t="s">
        <v>178</v>
      </c>
      <c r="T167" s="248" t="s">
        <v>178</v>
      </c>
      <c r="U167" s="224">
        <v>0.65</v>
      </c>
      <c r="V167" s="224">
        <f>ROUND(E167*U167,2)</f>
        <v>14.16</v>
      </c>
      <c r="W167" s="224"/>
      <c r="X167" s="224" t="s">
        <v>324</v>
      </c>
      <c r="Y167" s="213"/>
      <c r="Z167" s="213"/>
      <c r="AA167" s="213"/>
      <c r="AB167" s="213"/>
      <c r="AC167" s="213"/>
      <c r="AD167" s="213"/>
      <c r="AE167" s="213"/>
      <c r="AF167" s="213"/>
      <c r="AG167" s="213" t="s">
        <v>325</v>
      </c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1" x14ac:dyDescent="0.2">
      <c r="A168" s="242">
        <v>52</v>
      </c>
      <c r="B168" s="243" t="s">
        <v>328</v>
      </c>
      <c r="C168" s="253" t="s">
        <v>329</v>
      </c>
      <c r="D168" s="244" t="s">
        <v>317</v>
      </c>
      <c r="E168" s="245">
        <v>7.2591999999999999</v>
      </c>
      <c r="F168" s="246"/>
      <c r="G168" s="247">
        <f>ROUND(E168*F168,2)</f>
        <v>0</v>
      </c>
      <c r="H168" s="246"/>
      <c r="I168" s="247">
        <f>ROUND(E168*H168,2)</f>
        <v>0</v>
      </c>
      <c r="J168" s="246"/>
      <c r="K168" s="247">
        <f>ROUND(E168*J168,2)</f>
        <v>0</v>
      </c>
      <c r="L168" s="247">
        <v>21</v>
      </c>
      <c r="M168" s="247">
        <f>G168*(1+L168/100)</f>
        <v>0</v>
      </c>
      <c r="N168" s="247">
        <v>0</v>
      </c>
      <c r="O168" s="247">
        <f>ROUND(E168*N168,2)</f>
        <v>0</v>
      </c>
      <c r="P168" s="247">
        <v>0</v>
      </c>
      <c r="Q168" s="247">
        <f>ROUND(E168*P168,2)</f>
        <v>0</v>
      </c>
      <c r="R168" s="247" t="s">
        <v>177</v>
      </c>
      <c r="S168" s="247" t="s">
        <v>178</v>
      </c>
      <c r="T168" s="248" t="s">
        <v>178</v>
      </c>
      <c r="U168" s="224">
        <v>0.98</v>
      </c>
      <c r="V168" s="224">
        <f>ROUND(E168*U168,2)</f>
        <v>7.11</v>
      </c>
      <c r="W168" s="224"/>
      <c r="X168" s="224" t="s">
        <v>324</v>
      </c>
      <c r="Y168" s="213"/>
      <c r="Z168" s="213"/>
      <c r="AA168" s="213"/>
      <c r="AB168" s="213"/>
      <c r="AC168" s="213"/>
      <c r="AD168" s="213"/>
      <c r="AE168" s="213"/>
      <c r="AF168" s="213"/>
      <c r="AG168" s="213" t="s">
        <v>325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1" x14ac:dyDescent="0.2">
      <c r="A169" s="242">
        <v>53</v>
      </c>
      <c r="B169" s="243" t="s">
        <v>330</v>
      </c>
      <c r="C169" s="253" t="s">
        <v>331</v>
      </c>
      <c r="D169" s="244" t="s">
        <v>317</v>
      </c>
      <c r="E169" s="245">
        <v>72.591999999999999</v>
      </c>
      <c r="F169" s="246"/>
      <c r="G169" s="247">
        <f>ROUND(E169*F169,2)</f>
        <v>0</v>
      </c>
      <c r="H169" s="246"/>
      <c r="I169" s="247">
        <f>ROUND(E169*H169,2)</f>
        <v>0</v>
      </c>
      <c r="J169" s="246"/>
      <c r="K169" s="247">
        <f>ROUND(E169*J169,2)</f>
        <v>0</v>
      </c>
      <c r="L169" s="247">
        <v>21</v>
      </c>
      <c r="M169" s="247">
        <f>G169*(1+L169/100)</f>
        <v>0</v>
      </c>
      <c r="N169" s="247">
        <v>0</v>
      </c>
      <c r="O169" s="247">
        <f>ROUND(E169*N169,2)</f>
        <v>0</v>
      </c>
      <c r="P169" s="247">
        <v>0</v>
      </c>
      <c r="Q169" s="247">
        <f>ROUND(E169*P169,2)</f>
        <v>0</v>
      </c>
      <c r="R169" s="247" t="s">
        <v>177</v>
      </c>
      <c r="S169" s="247" t="s">
        <v>178</v>
      </c>
      <c r="T169" s="248" t="s">
        <v>178</v>
      </c>
      <c r="U169" s="224">
        <v>0</v>
      </c>
      <c r="V169" s="224">
        <f>ROUND(E169*U169,2)</f>
        <v>0</v>
      </c>
      <c r="W169" s="224"/>
      <c r="X169" s="224" t="s">
        <v>324</v>
      </c>
      <c r="Y169" s="213"/>
      <c r="Z169" s="213"/>
      <c r="AA169" s="213"/>
      <c r="AB169" s="213"/>
      <c r="AC169" s="213"/>
      <c r="AD169" s="213"/>
      <c r="AE169" s="213"/>
      <c r="AF169" s="213"/>
      <c r="AG169" s="213" t="s">
        <v>325</v>
      </c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1" x14ac:dyDescent="0.2">
      <c r="A170" s="242">
        <v>54</v>
      </c>
      <c r="B170" s="243" t="s">
        <v>332</v>
      </c>
      <c r="C170" s="253" t="s">
        <v>333</v>
      </c>
      <c r="D170" s="244" t="s">
        <v>317</v>
      </c>
      <c r="E170" s="245">
        <v>7.2591999999999999</v>
      </c>
      <c r="F170" s="246"/>
      <c r="G170" s="247">
        <f>ROUND(E170*F170,2)</f>
        <v>0</v>
      </c>
      <c r="H170" s="246"/>
      <c r="I170" s="247">
        <f>ROUND(E170*H170,2)</f>
        <v>0</v>
      </c>
      <c r="J170" s="246"/>
      <c r="K170" s="247">
        <f>ROUND(E170*J170,2)</f>
        <v>0</v>
      </c>
      <c r="L170" s="247">
        <v>21</v>
      </c>
      <c r="M170" s="247">
        <f>G170*(1+L170/100)</f>
        <v>0</v>
      </c>
      <c r="N170" s="247">
        <v>0</v>
      </c>
      <c r="O170" s="247">
        <f>ROUND(E170*N170,2)</f>
        <v>0</v>
      </c>
      <c r="P170" s="247">
        <v>0</v>
      </c>
      <c r="Q170" s="247">
        <f>ROUND(E170*P170,2)</f>
        <v>0</v>
      </c>
      <c r="R170" s="247" t="s">
        <v>177</v>
      </c>
      <c r="S170" s="247" t="s">
        <v>178</v>
      </c>
      <c r="T170" s="248" t="s">
        <v>178</v>
      </c>
      <c r="U170" s="224">
        <v>1.88</v>
      </c>
      <c r="V170" s="224">
        <f>ROUND(E170*U170,2)</f>
        <v>13.65</v>
      </c>
      <c r="W170" s="224"/>
      <c r="X170" s="224" t="s">
        <v>324</v>
      </c>
      <c r="Y170" s="213"/>
      <c r="Z170" s="213"/>
      <c r="AA170" s="213"/>
      <c r="AB170" s="213"/>
      <c r="AC170" s="213"/>
      <c r="AD170" s="213"/>
      <c r="AE170" s="213"/>
      <c r="AF170" s="213"/>
      <c r="AG170" s="213" t="s">
        <v>325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ht="22.5" outlineLevel="1" x14ac:dyDescent="0.2">
      <c r="A171" s="233">
        <v>55</v>
      </c>
      <c r="B171" s="234" t="s">
        <v>334</v>
      </c>
      <c r="C171" s="251" t="s">
        <v>335</v>
      </c>
      <c r="D171" s="235" t="s">
        <v>317</v>
      </c>
      <c r="E171" s="236">
        <v>29.036799999999999</v>
      </c>
      <c r="F171" s="237"/>
      <c r="G171" s="238">
        <f>ROUND(E171*F171,2)</f>
        <v>0</v>
      </c>
      <c r="H171" s="237"/>
      <c r="I171" s="238">
        <f>ROUND(E171*H171,2)</f>
        <v>0</v>
      </c>
      <c r="J171" s="237"/>
      <c r="K171" s="238">
        <f>ROUND(E171*J171,2)</f>
        <v>0</v>
      </c>
      <c r="L171" s="238">
        <v>21</v>
      </c>
      <c r="M171" s="238">
        <f>G171*(1+L171/100)</f>
        <v>0</v>
      </c>
      <c r="N171" s="238">
        <v>0</v>
      </c>
      <c r="O171" s="238">
        <f>ROUND(E171*N171,2)</f>
        <v>0</v>
      </c>
      <c r="P171" s="238">
        <v>0</v>
      </c>
      <c r="Q171" s="238">
        <f>ROUND(E171*P171,2)</f>
        <v>0</v>
      </c>
      <c r="R171" s="238" t="s">
        <v>177</v>
      </c>
      <c r="S171" s="238" t="s">
        <v>178</v>
      </c>
      <c r="T171" s="239" t="s">
        <v>178</v>
      </c>
      <c r="U171" s="224">
        <v>0.11</v>
      </c>
      <c r="V171" s="224">
        <f>ROUND(E171*U171,2)</f>
        <v>3.19</v>
      </c>
      <c r="W171" s="224"/>
      <c r="X171" s="224" t="s">
        <v>324</v>
      </c>
      <c r="Y171" s="213"/>
      <c r="Z171" s="213"/>
      <c r="AA171" s="213"/>
      <c r="AB171" s="213"/>
      <c r="AC171" s="213"/>
      <c r="AD171" s="213"/>
      <c r="AE171" s="213"/>
      <c r="AF171" s="213"/>
      <c r="AG171" s="213" t="s">
        <v>325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x14ac:dyDescent="0.2">
      <c r="A172" s="3"/>
      <c r="B172" s="4"/>
      <c r="C172" s="254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AE172">
        <v>15</v>
      </c>
      <c r="AF172">
        <v>21</v>
      </c>
      <c r="AG172" t="s">
        <v>132</v>
      </c>
    </row>
    <row r="173" spans="1:60" x14ac:dyDescent="0.2">
      <c r="A173" s="216"/>
      <c r="B173" s="217" t="s">
        <v>29</v>
      </c>
      <c r="C173" s="255"/>
      <c r="D173" s="218"/>
      <c r="E173" s="219"/>
      <c r="F173" s="219"/>
      <c r="G173" s="249">
        <f>G8+G19+G99+G125+G131+G143+G157+G161</f>
        <v>0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AE173">
        <f>SUMIF(L7:L171,AE172,G7:G171)</f>
        <v>0</v>
      </c>
      <c r="AF173">
        <f>SUMIF(L7:L171,AF172,G7:G171)</f>
        <v>0</v>
      </c>
      <c r="AG173" t="s">
        <v>172</v>
      </c>
    </row>
    <row r="174" spans="1:60" x14ac:dyDescent="0.2">
      <c r="C174" s="256"/>
      <c r="D174" s="10"/>
      <c r="AG174" t="s">
        <v>173</v>
      </c>
    </row>
    <row r="175" spans="1:60" x14ac:dyDescent="0.2">
      <c r="D175" s="10"/>
    </row>
    <row r="176" spans="1:60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hodZRpQ9jrJMAxezJh3M/BGdc+SpbdaKvvDiyPgkoGVhYz2CYWUACGBJNd9m+skje+IhuhJ1aOQgmtyzwetWbQ==" saltValue="7GAog7D+V2jH8WHGdu83Uw==" spinCount="100000" sheet="1"/>
  <mergeCells count="46">
    <mergeCell ref="C149:G149"/>
    <mergeCell ref="C152:G152"/>
    <mergeCell ref="C156:G156"/>
    <mergeCell ref="C159:G159"/>
    <mergeCell ref="C130:G130"/>
    <mergeCell ref="C133:G133"/>
    <mergeCell ref="C139:G139"/>
    <mergeCell ref="C142:G142"/>
    <mergeCell ref="C145:G145"/>
    <mergeCell ref="C147:G147"/>
    <mergeCell ref="C106:G106"/>
    <mergeCell ref="C110:G110"/>
    <mergeCell ref="C115:G115"/>
    <mergeCell ref="C120:G120"/>
    <mergeCell ref="C124:G124"/>
    <mergeCell ref="C127:G127"/>
    <mergeCell ref="C67:G67"/>
    <mergeCell ref="C70:G70"/>
    <mergeCell ref="C73:G73"/>
    <mergeCell ref="C76:G76"/>
    <mergeCell ref="C98:G98"/>
    <mergeCell ref="C101:G101"/>
    <mergeCell ref="C50:G50"/>
    <mergeCell ref="C54:G54"/>
    <mergeCell ref="C55:G55"/>
    <mergeCell ref="C60:G60"/>
    <mergeCell ref="C61:G61"/>
    <mergeCell ref="C64:G64"/>
    <mergeCell ref="C35:G35"/>
    <mergeCell ref="C39:G39"/>
    <mergeCell ref="C40:G40"/>
    <mergeCell ref="C44:G44"/>
    <mergeCell ref="C45:G45"/>
    <mergeCell ref="C49:G49"/>
    <mergeCell ref="C17:G17"/>
    <mergeCell ref="C21:G21"/>
    <mergeCell ref="C24:G24"/>
    <mergeCell ref="C29:G29"/>
    <mergeCell ref="C30:G30"/>
    <mergeCell ref="C34:G34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22F47-896F-41DB-A323-9A3D08766F4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68</v>
      </c>
      <c r="C3" s="202" t="s">
        <v>69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74</v>
      </c>
      <c r="C4" s="205" t="s">
        <v>75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98</v>
      </c>
      <c r="C8" s="250" t="s">
        <v>99</v>
      </c>
      <c r="D8" s="229"/>
      <c r="E8" s="230"/>
      <c r="F8" s="231"/>
      <c r="G8" s="231">
        <f>SUMIF(AG9:AG18,"&lt;&gt;NOR",G9:G18)</f>
        <v>0</v>
      </c>
      <c r="H8" s="231"/>
      <c r="I8" s="231">
        <f>SUM(I9:I18)</f>
        <v>0</v>
      </c>
      <c r="J8" s="231"/>
      <c r="K8" s="231">
        <f>SUM(K9:K18)</f>
        <v>0</v>
      </c>
      <c r="L8" s="231"/>
      <c r="M8" s="231">
        <f>SUM(M9:M18)</f>
        <v>0</v>
      </c>
      <c r="N8" s="231"/>
      <c r="O8" s="231">
        <f>SUM(O9:O18)</f>
        <v>0</v>
      </c>
      <c r="P8" s="231"/>
      <c r="Q8" s="231">
        <f>SUM(Q9:Q18)</f>
        <v>0.16999999999999998</v>
      </c>
      <c r="R8" s="231"/>
      <c r="S8" s="231"/>
      <c r="T8" s="232"/>
      <c r="U8" s="226"/>
      <c r="V8" s="226">
        <f>SUM(V9:V18)</f>
        <v>14.2</v>
      </c>
      <c r="W8" s="226"/>
      <c r="X8" s="226"/>
      <c r="AG8" t="s">
        <v>146</v>
      </c>
    </row>
    <row r="9" spans="1:60" ht="33.75" outlineLevel="1" x14ac:dyDescent="0.2">
      <c r="A9" s="233">
        <v>1</v>
      </c>
      <c r="B9" s="234" t="s">
        <v>184</v>
      </c>
      <c r="C9" s="251" t="s">
        <v>185</v>
      </c>
      <c r="D9" s="235" t="s">
        <v>176</v>
      </c>
      <c r="E9" s="236">
        <v>38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0</v>
      </c>
      <c r="O9" s="238">
        <f>ROUND(E9*N9,2)</f>
        <v>0</v>
      </c>
      <c r="P9" s="238">
        <v>2E-3</v>
      </c>
      <c r="Q9" s="238">
        <f>ROUND(E9*P9,2)</f>
        <v>0.08</v>
      </c>
      <c r="R9" s="238" t="s">
        <v>186</v>
      </c>
      <c r="S9" s="238" t="s">
        <v>178</v>
      </c>
      <c r="T9" s="239" t="s">
        <v>178</v>
      </c>
      <c r="U9" s="224">
        <v>0.06</v>
      </c>
      <c r="V9" s="224">
        <f>ROUND(E9*U9,2)</f>
        <v>2.2799999999999998</v>
      </c>
      <c r="W9" s="224"/>
      <c r="X9" s="224" t="s">
        <v>159</v>
      </c>
      <c r="Y9" s="213"/>
      <c r="Z9" s="213"/>
      <c r="AA9" s="213"/>
      <c r="AB9" s="213"/>
      <c r="AC9" s="213"/>
      <c r="AD9" s="213"/>
      <c r="AE9" s="213"/>
      <c r="AF9" s="213"/>
      <c r="AG9" s="213" t="s">
        <v>160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52" t="s">
        <v>698</v>
      </c>
      <c r="D10" s="241"/>
      <c r="E10" s="241"/>
      <c r="F10" s="241"/>
      <c r="G10" s="241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155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20"/>
      <c r="B11" s="221"/>
      <c r="C11" s="265" t="s">
        <v>187</v>
      </c>
      <c r="D11" s="257"/>
      <c r="E11" s="258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13"/>
      <c r="Z11" s="213"/>
      <c r="AA11" s="213"/>
      <c r="AB11" s="213"/>
      <c r="AC11" s="213"/>
      <c r="AD11" s="213"/>
      <c r="AE11" s="213"/>
      <c r="AF11" s="213"/>
      <c r="AG11" s="213" t="s">
        <v>183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20"/>
      <c r="B12" s="221"/>
      <c r="C12" s="265" t="s">
        <v>804</v>
      </c>
      <c r="D12" s="257"/>
      <c r="E12" s="258">
        <v>38</v>
      </c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13"/>
      <c r="Z12" s="213"/>
      <c r="AA12" s="213"/>
      <c r="AB12" s="213"/>
      <c r="AC12" s="213"/>
      <c r="AD12" s="213"/>
      <c r="AE12" s="213"/>
      <c r="AF12" s="213"/>
      <c r="AG12" s="213" t="s">
        <v>183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3">
        <v>2</v>
      </c>
      <c r="B13" s="234" t="s">
        <v>189</v>
      </c>
      <c r="C13" s="251" t="s">
        <v>190</v>
      </c>
      <c r="D13" s="235" t="s">
        <v>191</v>
      </c>
      <c r="E13" s="236">
        <v>28</v>
      </c>
      <c r="F13" s="237"/>
      <c r="G13" s="238">
        <f>ROUND(E13*F13,2)</f>
        <v>0</v>
      </c>
      <c r="H13" s="237"/>
      <c r="I13" s="238">
        <f>ROUND(E13*H13,2)</f>
        <v>0</v>
      </c>
      <c r="J13" s="237"/>
      <c r="K13" s="238">
        <f>ROUND(E13*J13,2)</f>
        <v>0</v>
      </c>
      <c r="L13" s="238">
        <v>21</v>
      </c>
      <c r="M13" s="238">
        <f>G13*(1+L13/100)</f>
        <v>0</v>
      </c>
      <c r="N13" s="238">
        <v>0</v>
      </c>
      <c r="O13" s="238">
        <f>ROUND(E13*N13,2)</f>
        <v>0</v>
      </c>
      <c r="P13" s="238">
        <v>3.3700000000000002E-3</v>
      </c>
      <c r="Q13" s="238">
        <f>ROUND(E13*P13,2)</f>
        <v>0.09</v>
      </c>
      <c r="R13" s="238" t="s">
        <v>192</v>
      </c>
      <c r="S13" s="238" t="s">
        <v>178</v>
      </c>
      <c r="T13" s="239" t="s">
        <v>178</v>
      </c>
      <c r="U13" s="224">
        <v>0.115</v>
      </c>
      <c r="V13" s="224">
        <f>ROUND(E13*U13,2)</f>
        <v>3.22</v>
      </c>
      <c r="W13" s="224"/>
      <c r="X13" s="224" t="s">
        <v>159</v>
      </c>
      <c r="Y13" s="213"/>
      <c r="Z13" s="213"/>
      <c r="AA13" s="213"/>
      <c r="AB13" s="213"/>
      <c r="AC13" s="213"/>
      <c r="AD13" s="213"/>
      <c r="AE13" s="213"/>
      <c r="AF13" s="213"/>
      <c r="AG13" s="213" t="s">
        <v>160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20"/>
      <c r="B14" s="221"/>
      <c r="C14" s="252" t="s">
        <v>698</v>
      </c>
      <c r="D14" s="241"/>
      <c r="E14" s="241"/>
      <c r="F14" s="241"/>
      <c r="G14" s="241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13"/>
      <c r="Z14" s="213"/>
      <c r="AA14" s="213"/>
      <c r="AB14" s="213"/>
      <c r="AC14" s="213"/>
      <c r="AD14" s="213"/>
      <c r="AE14" s="213"/>
      <c r="AF14" s="213"/>
      <c r="AG14" s="213" t="s">
        <v>155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20"/>
      <c r="B15" s="221"/>
      <c r="C15" s="265" t="s">
        <v>805</v>
      </c>
      <c r="D15" s="257"/>
      <c r="E15" s="258">
        <v>28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13"/>
      <c r="Z15" s="213"/>
      <c r="AA15" s="213"/>
      <c r="AB15" s="213"/>
      <c r="AC15" s="213"/>
      <c r="AD15" s="213"/>
      <c r="AE15" s="213"/>
      <c r="AF15" s="213"/>
      <c r="AG15" s="213" t="s">
        <v>183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33">
        <v>3</v>
      </c>
      <c r="B16" s="234" t="s">
        <v>194</v>
      </c>
      <c r="C16" s="251" t="s">
        <v>195</v>
      </c>
      <c r="D16" s="235" t="s">
        <v>191</v>
      </c>
      <c r="E16" s="236">
        <v>32</v>
      </c>
      <c r="F16" s="237"/>
      <c r="G16" s="238">
        <f>ROUND(E16*F16,2)</f>
        <v>0</v>
      </c>
      <c r="H16" s="237"/>
      <c r="I16" s="238">
        <f>ROUND(E16*H16,2)</f>
        <v>0</v>
      </c>
      <c r="J16" s="237"/>
      <c r="K16" s="238">
        <f>ROUND(E16*J16,2)</f>
        <v>0</v>
      </c>
      <c r="L16" s="238">
        <v>21</v>
      </c>
      <c r="M16" s="238">
        <f>G16*(1+L16/100)</f>
        <v>0</v>
      </c>
      <c r="N16" s="238">
        <v>0</v>
      </c>
      <c r="O16" s="238">
        <f>ROUND(E16*N16,2)</f>
        <v>0</v>
      </c>
      <c r="P16" s="238">
        <v>0</v>
      </c>
      <c r="Q16" s="238">
        <f>ROUND(E16*P16,2)</f>
        <v>0</v>
      </c>
      <c r="R16" s="238"/>
      <c r="S16" s="238" t="s">
        <v>178</v>
      </c>
      <c r="T16" s="239" t="s">
        <v>151</v>
      </c>
      <c r="U16" s="224">
        <v>0.27200000000000002</v>
      </c>
      <c r="V16" s="224">
        <f>ROUND(E16*U16,2)</f>
        <v>8.6999999999999993</v>
      </c>
      <c r="W16" s="224"/>
      <c r="X16" s="224" t="s">
        <v>159</v>
      </c>
      <c r="Y16" s="213"/>
      <c r="Z16" s="213"/>
      <c r="AA16" s="213"/>
      <c r="AB16" s="213"/>
      <c r="AC16" s="213"/>
      <c r="AD16" s="213"/>
      <c r="AE16" s="213"/>
      <c r="AF16" s="213"/>
      <c r="AG16" s="213" t="s">
        <v>160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20"/>
      <c r="B17" s="221"/>
      <c r="C17" s="252" t="s">
        <v>698</v>
      </c>
      <c r="D17" s="241"/>
      <c r="E17" s="241"/>
      <c r="F17" s="241"/>
      <c r="G17" s="241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13"/>
      <c r="Z17" s="213"/>
      <c r="AA17" s="213"/>
      <c r="AB17" s="213"/>
      <c r="AC17" s="213"/>
      <c r="AD17" s="213"/>
      <c r="AE17" s="213"/>
      <c r="AF17" s="213"/>
      <c r="AG17" s="213" t="s">
        <v>155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20"/>
      <c r="B18" s="221"/>
      <c r="C18" s="265" t="s">
        <v>806</v>
      </c>
      <c r="D18" s="257"/>
      <c r="E18" s="258">
        <v>32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13"/>
      <c r="Z18" s="213"/>
      <c r="AA18" s="213"/>
      <c r="AB18" s="213"/>
      <c r="AC18" s="213"/>
      <c r="AD18" s="213"/>
      <c r="AE18" s="213"/>
      <c r="AF18" s="213"/>
      <c r="AG18" s="213" t="s">
        <v>183</v>
      </c>
      <c r="AH18" s="213">
        <v>0</v>
      </c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x14ac:dyDescent="0.2">
      <c r="A19" s="227" t="s">
        <v>145</v>
      </c>
      <c r="B19" s="228" t="s">
        <v>102</v>
      </c>
      <c r="C19" s="250" t="s">
        <v>103</v>
      </c>
      <c r="D19" s="229"/>
      <c r="E19" s="230"/>
      <c r="F19" s="231"/>
      <c r="G19" s="231">
        <f>SUMIF(AG20:AG79,"&lt;&gt;NOR",G20:G79)</f>
        <v>0</v>
      </c>
      <c r="H19" s="231"/>
      <c r="I19" s="231">
        <f>SUM(I20:I79)</f>
        <v>0</v>
      </c>
      <c r="J19" s="231"/>
      <c r="K19" s="231">
        <f>SUM(K20:K79)</f>
        <v>0</v>
      </c>
      <c r="L19" s="231"/>
      <c r="M19" s="231">
        <f>SUM(M20:M79)</f>
        <v>0</v>
      </c>
      <c r="N19" s="231"/>
      <c r="O19" s="231">
        <f>SUM(O20:O79)</f>
        <v>0.48000000000000004</v>
      </c>
      <c r="P19" s="231"/>
      <c r="Q19" s="231">
        <f>SUM(Q20:Q79)</f>
        <v>0.16</v>
      </c>
      <c r="R19" s="231"/>
      <c r="S19" s="231"/>
      <c r="T19" s="232"/>
      <c r="U19" s="226"/>
      <c r="V19" s="226">
        <f>SUM(V20:V79)</f>
        <v>79.2</v>
      </c>
      <c r="W19" s="226"/>
      <c r="X19" s="226"/>
      <c r="AG19" t="s">
        <v>146</v>
      </c>
    </row>
    <row r="20" spans="1:60" outlineLevel="1" x14ac:dyDescent="0.2">
      <c r="A20" s="233">
        <v>4</v>
      </c>
      <c r="B20" s="234" t="s">
        <v>197</v>
      </c>
      <c r="C20" s="251" t="s">
        <v>198</v>
      </c>
      <c r="D20" s="235" t="s">
        <v>176</v>
      </c>
      <c r="E20" s="236">
        <v>11.4</v>
      </c>
      <c r="F20" s="237"/>
      <c r="G20" s="238">
        <f>ROUND(E20*F20,2)</f>
        <v>0</v>
      </c>
      <c r="H20" s="237"/>
      <c r="I20" s="238">
        <f>ROUND(E20*H20,2)</f>
        <v>0</v>
      </c>
      <c r="J20" s="237"/>
      <c r="K20" s="238">
        <f>ROUND(E20*J20,2)</f>
        <v>0</v>
      </c>
      <c r="L20" s="238">
        <v>21</v>
      </c>
      <c r="M20" s="238">
        <f>G20*(1+L20/100)</f>
        <v>0</v>
      </c>
      <c r="N20" s="238">
        <v>6.9999999999999999E-4</v>
      </c>
      <c r="O20" s="238">
        <f>ROUND(E20*N20,2)</f>
        <v>0.01</v>
      </c>
      <c r="P20" s="238">
        <v>1.4E-2</v>
      </c>
      <c r="Q20" s="238">
        <f>ROUND(E20*P20,2)</f>
        <v>0.16</v>
      </c>
      <c r="R20" s="238" t="s">
        <v>186</v>
      </c>
      <c r="S20" s="238" t="s">
        <v>178</v>
      </c>
      <c r="T20" s="239" t="s">
        <v>178</v>
      </c>
      <c r="U20" s="224">
        <v>0.40333000000000002</v>
      </c>
      <c r="V20" s="224">
        <f>ROUND(E20*U20,2)</f>
        <v>4.5999999999999996</v>
      </c>
      <c r="W20" s="224"/>
      <c r="X20" s="224" t="s">
        <v>159</v>
      </c>
      <c r="Y20" s="213"/>
      <c r="Z20" s="213"/>
      <c r="AA20" s="213"/>
      <c r="AB20" s="213"/>
      <c r="AC20" s="213"/>
      <c r="AD20" s="213"/>
      <c r="AE20" s="213"/>
      <c r="AF20" s="213"/>
      <c r="AG20" s="213" t="s">
        <v>160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20"/>
      <c r="B21" s="221"/>
      <c r="C21" s="263" t="s">
        <v>199</v>
      </c>
      <c r="D21" s="259"/>
      <c r="E21" s="259"/>
      <c r="F21" s="259"/>
      <c r="G21" s="259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13"/>
      <c r="Z21" s="213"/>
      <c r="AA21" s="213"/>
      <c r="AB21" s="213"/>
      <c r="AC21" s="213"/>
      <c r="AD21" s="213"/>
      <c r="AE21" s="213"/>
      <c r="AF21" s="213"/>
      <c r="AG21" s="213" t="s">
        <v>180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20"/>
      <c r="B22" s="221"/>
      <c r="C22" s="264" t="s">
        <v>698</v>
      </c>
      <c r="D22" s="260"/>
      <c r="E22" s="260"/>
      <c r="F22" s="260"/>
      <c r="G22" s="260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13"/>
      <c r="Z22" s="213"/>
      <c r="AA22" s="213"/>
      <c r="AB22" s="213"/>
      <c r="AC22" s="213"/>
      <c r="AD22" s="213"/>
      <c r="AE22" s="213"/>
      <c r="AF22" s="213"/>
      <c r="AG22" s="213" t="s">
        <v>155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20"/>
      <c r="B23" s="221"/>
      <c r="C23" s="265" t="s">
        <v>807</v>
      </c>
      <c r="D23" s="257"/>
      <c r="E23" s="258">
        <v>11.4</v>
      </c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13"/>
      <c r="Z23" s="213"/>
      <c r="AA23" s="213"/>
      <c r="AB23" s="213"/>
      <c r="AC23" s="213"/>
      <c r="AD23" s="213"/>
      <c r="AE23" s="213"/>
      <c r="AF23" s="213"/>
      <c r="AG23" s="213" t="s">
        <v>183</v>
      </c>
      <c r="AH23" s="213">
        <v>5</v>
      </c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ht="22.5" outlineLevel="1" x14ac:dyDescent="0.2">
      <c r="A24" s="233">
        <v>5</v>
      </c>
      <c r="B24" s="234" t="s">
        <v>556</v>
      </c>
      <c r="C24" s="251" t="s">
        <v>557</v>
      </c>
      <c r="D24" s="235" t="s">
        <v>176</v>
      </c>
      <c r="E24" s="236">
        <v>38</v>
      </c>
      <c r="F24" s="237"/>
      <c r="G24" s="238">
        <f>ROUND(E24*F24,2)</f>
        <v>0</v>
      </c>
      <c r="H24" s="237"/>
      <c r="I24" s="238">
        <f>ROUND(E24*H24,2)</f>
        <v>0</v>
      </c>
      <c r="J24" s="237"/>
      <c r="K24" s="238">
        <f>ROUND(E24*J24,2)</f>
        <v>0</v>
      </c>
      <c r="L24" s="238">
        <v>21</v>
      </c>
      <c r="M24" s="238">
        <f>G24*(1+L24/100)</f>
        <v>0</v>
      </c>
      <c r="N24" s="238">
        <v>0</v>
      </c>
      <c r="O24" s="238">
        <f>ROUND(E24*N24,2)</f>
        <v>0</v>
      </c>
      <c r="P24" s="238">
        <v>0</v>
      </c>
      <c r="Q24" s="238">
        <f>ROUND(E24*P24,2)</f>
        <v>0</v>
      </c>
      <c r="R24" s="238" t="s">
        <v>186</v>
      </c>
      <c r="S24" s="238" t="s">
        <v>178</v>
      </c>
      <c r="T24" s="239" t="s">
        <v>178</v>
      </c>
      <c r="U24" s="224">
        <v>0.91459999999999997</v>
      </c>
      <c r="V24" s="224">
        <f>ROUND(E24*U24,2)</f>
        <v>34.75</v>
      </c>
      <c r="W24" s="224"/>
      <c r="X24" s="224" t="s">
        <v>159</v>
      </c>
      <c r="Y24" s="213"/>
      <c r="Z24" s="213"/>
      <c r="AA24" s="213"/>
      <c r="AB24" s="213"/>
      <c r="AC24" s="213"/>
      <c r="AD24" s="213"/>
      <c r="AE24" s="213"/>
      <c r="AF24" s="213"/>
      <c r="AG24" s="213" t="s">
        <v>160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20"/>
      <c r="B25" s="221"/>
      <c r="C25" s="252" t="s">
        <v>808</v>
      </c>
      <c r="D25" s="241"/>
      <c r="E25" s="241"/>
      <c r="F25" s="241"/>
      <c r="G25" s="241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13"/>
      <c r="Z25" s="213"/>
      <c r="AA25" s="213"/>
      <c r="AB25" s="213"/>
      <c r="AC25" s="213"/>
      <c r="AD25" s="213"/>
      <c r="AE25" s="213"/>
      <c r="AF25" s="213"/>
      <c r="AG25" s="213" t="s">
        <v>155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40" t="str">
        <f>C25</f>
        <v>viz.v.č. D.1.1-102,včetně ukotvení k podkladu hmoždinkami, svaření všech spojů a překrytí kotev fólií.</v>
      </c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20"/>
      <c r="B26" s="221"/>
      <c r="C26" s="265" t="s">
        <v>187</v>
      </c>
      <c r="D26" s="257"/>
      <c r="E26" s="258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13"/>
      <c r="Z26" s="213"/>
      <c r="AA26" s="213"/>
      <c r="AB26" s="213"/>
      <c r="AC26" s="213"/>
      <c r="AD26" s="213"/>
      <c r="AE26" s="213"/>
      <c r="AF26" s="213"/>
      <c r="AG26" s="213" t="s">
        <v>183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20"/>
      <c r="B27" s="221"/>
      <c r="C27" s="265" t="s">
        <v>804</v>
      </c>
      <c r="D27" s="257"/>
      <c r="E27" s="258">
        <v>38</v>
      </c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13"/>
      <c r="Z27" s="213"/>
      <c r="AA27" s="213"/>
      <c r="AB27" s="213"/>
      <c r="AC27" s="213"/>
      <c r="AD27" s="213"/>
      <c r="AE27" s="213"/>
      <c r="AF27" s="213"/>
      <c r="AG27" s="213" t="s">
        <v>183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ht="33.75" outlineLevel="1" x14ac:dyDescent="0.2">
      <c r="A28" s="233">
        <v>6</v>
      </c>
      <c r="B28" s="234" t="s">
        <v>204</v>
      </c>
      <c r="C28" s="251" t="s">
        <v>205</v>
      </c>
      <c r="D28" s="235" t="s">
        <v>191</v>
      </c>
      <c r="E28" s="236">
        <v>30</v>
      </c>
      <c r="F28" s="237"/>
      <c r="G28" s="238">
        <f>ROUND(E28*F28,2)</f>
        <v>0</v>
      </c>
      <c r="H28" s="237"/>
      <c r="I28" s="238">
        <f>ROUND(E28*H28,2)</f>
        <v>0</v>
      </c>
      <c r="J28" s="237"/>
      <c r="K28" s="238">
        <f>ROUND(E28*J28,2)</f>
        <v>0</v>
      </c>
      <c r="L28" s="238">
        <v>21</v>
      </c>
      <c r="M28" s="238">
        <f>G28*(1+L28/100)</f>
        <v>0</v>
      </c>
      <c r="N28" s="238">
        <v>1.8400000000000001E-3</v>
      </c>
      <c r="O28" s="238">
        <f>ROUND(E28*N28,2)</f>
        <v>0.06</v>
      </c>
      <c r="P28" s="238">
        <v>0</v>
      </c>
      <c r="Q28" s="238">
        <f>ROUND(E28*P28,2)</f>
        <v>0</v>
      </c>
      <c r="R28" s="238" t="s">
        <v>186</v>
      </c>
      <c r="S28" s="238" t="s">
        <v>178</v>
      </c>
      <c r="T28" s="239" t="s">
        <v>178</v>
      </c>
      <c r="U28" s="224">
        <v>0.252</v>
      </c>
      <c r="V28" s="224">
        <f>ROUND(E28*U28,2)</f>
        <v>7.56</v>
      </c>
      <c r="W28" s="224"/>
      <c r="X28" s="224" t="s">
        <v>159</v>
      </c>
      <c r="Y28" s="213"/>
      <c r="Z28" s="213"/>
      <c r="AA28" s="213"/>
      <c r="AB28" s="213"/>
      <c r="AC28" s="213"/>
      <c r="AD28" s="213"/>
      <c r="AE28" s="213"/>
      <c r="AF28" s="213"/>
      <c r="AG28" s="213" t="s">
        <v>160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20"/>
      <c r="B29" s="221"/>
      <c r="C29" s="266" t="s">
        <v>206</v>
      </c>
      <c r="D29" s="222"/>
      <c r="E29" s="223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13"/>
      <c r="Z29" s="213"/>
      <c r="AA29" s="213"/>
      <c r="AB29" s="213"/>
      <c r="AC29" s="213"/>
      <c r="AD29" s="213"/>
      <c r="AE29" s="213"/>
      <c r="AF29" s="213"/>
      <c r="AG29" s="213" t="s">
        <v>180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20"/>
      <c r="B30" s="221"/>
      <c r="C30" s="267" t="s">
        <v>207</v>
      </c>
      <c r="D30" s="261"/>
      <c r="E30" s="261"/>
      <c r="F30" s="261"/>
      <c r="G30" s="261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13"/>
      <c r="Z30" s="213"/>
      <c r="AA30" s="213"/>
      <c r="AB30" s="213"/>
      <c r="AC30" s="213"/>
      <c r="AD30" s="213"/>
      <c r="AE30" s="213"/>
      <c r="AF30" s="213"/>
      <c r="AG30" s="213" t="s">
        <v>180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20"/>
      <c r="B31" s="221"/>
      <c r="C31" s="264" t="s">
        <v>707</v>
      </c>
      <c r="D31" s="260"/>
      <c r="E31" s="260"/>
      <c r="F31" s="260"/>
      <c r="G31" s="260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13"/>
      <c r="Z31" s="213"/>
      <c r="AA31" s="213"/>
      <c r="AB31" s="213"/>
      <c r="AC31" s="213"/>
      <c r="AD31" s="213"/>
      <c r="AE31" s="213"/>
      <c r="AF31" s="213"/>
      <c r="AG31" s="213" t="s">
        <v>155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40" t="str">
        <f>C31</f>
        <v>viz.v.č. D.1.1-102Úprava délky a připevnění okapnice natloukacími hmoždinkami včetně dodávky okapnice.</v>
      </c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20"/>
      <c r="B32" s="221"/>
      <c r="C32" s="265" t="s">
        <v>809</v>
      </c>
      <c r="D32" s="257"/>
      <c r="E32" s="258">
        <v>30</v>
      </c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13"/>
      <c r="Z32" s="213"/>
      <c r="AA32" s="213"/>
      <c r="AB32" s="213"/>
      <c r="AC32" s="213"/>
      <c r="AD32" s="213"/>
      <c r="AE32" s="213"/>
      <c r="AF32" s="213"/>
      <c r="AG32" s="213" t="s">
        <v>183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ht="33.75" outlineLevel="1" x14ac:dyDescent="0.2">
      <c r="A33" s="233">
        <v>7</v>
      </c>
      <c r="B33" s="234" t="s">
        <v>209</v>
      </c>
      <c r="C33" s="251" t="s">
        <v>210</v>
      </c>
      <c r="D33" s="235" t="s">
        <v>191</v>
      </c>
      <c r="E33" s="236">
        <v>30</v>
      </c>
      <c r="F33" s="237"/>
      <c r="G33" s="238">
        <f>ROUND(E33*F33,2)</f>
        <v>0</v>
      </c>
      <c r="H33" s="237"/>
      <c r="I33" s="238">
        <f>ROUND(E33*H33,2)</f>
        <v>0</v>
      </c>
      <c r="J33" s="237"/>
      <c r="K33" s="238">
        <f>ROUND(E33*J33,2)</f>
        <v>0</v>
      </c>
      <c r="L33" s="238">
        <v>21</v>
      </c>
      <c r="M33" s="238">
        <f>G33*(1+L33/100)</f>
        <v>0</v>
      </c>
      <c r="N33" s="238">
        <v>7.6000000000000004E-4</v>
      </c>
      <c r="O33" s="238">
        <f>ROUND(E33*N33,2)</f>
        <v>0.02</v>
      </c>
      <c r="P33" s="238">
        <v>0</v>
      </c>
      <c r="Q33" s="238">
        <f>ROUND(E33*P33,2)</f>
        <v>0</v>
      </c>
      <c r="R33" s="238" t="s">
        <v>186</v>
      </c>
      <c r="S33" s="238" t="s">
        <v>178</v>
      </c>
      <c r="T33" s="239" t="s">
        <v>178</v>
      </c>
      <c r="U33" s="224">
        <v>0.189</v>
      </c>
      <c r="V33" s="224">
        <f>ROUND(E33*U33,2)</f>
        <v>5.67</v>
      </c>
      <c r="W33" s="224"/>
      <c r="X33" s="224" t="s">
        <v>159</v>
      </c>
      <c r="Y33" s="213"/>
      <c r="Z33" s="213"/>
      <c r="AA33" s="213"/>
      <c r="AB33" s="213"/>
      <c r="AC33" s="213"/>
      <c r="AD33" s="213"/>
      <c r="AE33" s="213"/>
      <c r="AF33" s="213"/>
      <c r="AG33" s="213" t="s">
        <v>160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20"/>
      <c r="B34" s="221"/>
      <c r="C34" s="266" t="s">
        <v>206</v>
      </c>
      <c r="D34" s="222"/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13"/>
      <c r="Z34" s="213"/>
      <c r="AA34" s="213"/>
      <c r="AB34" s="213"/>
      <c r="AC34" s="213"/>
      <c r="AD34" s="213"/>
      <c r="AE34" s="213"/>
      <c r="AF34" s="213"/>
      <c r="AG34" s="213" t="s">
        <v>180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20"/>
      <c r="B35" s="221"/>
      <c r="C35" s="267" t="s">
        <v>207</v>
      </c>
      <c r="D35" s="261"/>
      <c r="E35" s="261"/>
      <c r="F35" s="261"/>
      <c r="G35" s="261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13"/>
      <c r="Z35" s="213"/>
      <c r="AA35" s="213"/>
      <c r="AB35" s="213"/>
      <c r="AC35" s="213"/>
      <c r="AD35" s="213"/>
      <c r="AE35" s="213"/>
      <c r="AF35" s="213"/>
      <c r="AG35" s="213" t="s">
        <v>180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20"/>
      <c r="B36" s="221"/>
      <c r="C36" s="264" t="s">
        <v>709</v>
      </c>
      <c r="D36" s="260"/>
      <c r="E36" s="260"/>
      <c r="F36" s="260"/>
      <c r="G36" s="260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13"/>
      <c r="Z36" s="213"/>
      <c r="AA36" s="213"/>
      <c r="AB36" s="213"/>
      <c r="AC36" s="213"/>
      <c r="AD36" s="213"/>
      <c r="AE36" s="213"/>
      <c r="AF36" s="213"/>
      <c r="AG36" s="213" t="s">
        <v>155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40" t="str">
        <f>C36</f>
        <v>viz.v.č. D.1.1-102Úprava délky a připevnění rohové lišty natloukacími hmoždinkami včetně dodávky lišty.</v>
      </c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20"/>
      <c r="B37" s="221"/>
      <c r="C37" s="265" t="s">
        <v>809</v>
      </c>
      <c r="D37" s="257"/>
      <c r="E37" s="258">
        <v>30</v>
      </c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13"/>
      <c r="Z37" s="213"/>
      <c r="AA37" s="213"/>
      <c r="AB37" s="213"/>
      <c r="AC37" s="213"/>
      <c r="AD37" s="213"/>
      <c r="AE37" s="213"/>
      <c r="AF37" s="213"/>
      <c r="AG37" s="213" t="s">
        <v>183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ht="33.75" outlineLevel="1" x14ac:dyDescent="0.2">
      <c r="A38" s="233">
        <v>8</v>
      </c>
      <c r="B38" s="234" t="s">
        <v>213</v>
      </c>
      <c r="C38" s="251" t="s">
        <v>214</v>
      </c>
      <c r="D38" s="235" t="s">
        <v>191</v>
      </c>
      <c r="E38" s="236">
        <v>48</v>
      </c>
      <c r="F38" s="237"/>
      <c r="G38" s="238">
        <f>ROUND(E38*F38,2)</f>
        <v>0</v>
      </c>
      <c r="H38" s="237"/>
      <c r="I38" s="238">
        <f>ROUND(E38*H38,2)</f>
        <v>0</v>
      </c>
      <c r="J38" s="237"/>
      <c r="K38" s="238">
        <f>ROUND(E38*J38,2)</f>
        <v>0</v>
      </c>
      <c r="L38" s="238">
        <v>21</v>
      </c>
      <c r="M38" s="238">
        <f>G38*(1+L38/100)</f>
        <v>0</v>
      </c>
      <c r="N38" s="238">
        <v>7.6000000000000004E-4</v>
      </c>
      <c r="O38" s="238">
        <f>ROUND(E38*N38,2)</f>
        <v>0.04</v>
      </c>
      <c r="P38" s="238">
        <v>0</v>
      </c>
      <c r="Q38" s="238">
        <f>ROUND(E38*P38,2)</f>
        <v>0</v>
      </c>
      <c r="R38" s="238" t="s">
        <v>186</v>
      </c>
      <c r="S38" s="238" t="s">
        <v>178</v>
      </c>
      <c r="T38" s="239" t="s">
        <v>178</v>
      </c>
      <c r="U38" s="224">
        <v>0.189</v>
      </c>
      <c r="V38" s="224">
        <f>ROUND(E38*U38,2)</f>
        <v>9.07</v>
      </c>
      <c r="W38" s="224"/>
      <c r="X38" s="224" t="s">
        <v>159</v>
      </c>
      <c r="Y38" s="213"/>
      <c r="Z38" s="213"/>
      <c r="AA38" s="213"/>
      <c r="AB38" s="213"/>
      <c r="AC38" s="213"/>
      <c r="AD38" s="213"/>
      <c r="AE38" s="213"/>
      <c r="AF38" s="213"/>
      <c r="AG38" s="213" t="s">
        <v>160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20"/>
      <c r="B39" s="221"/>
      <c r="C39" s="266" t="s">
        <v>206</v>
      </c>
      <c r="D39" s="222"/>
      <c r="E39" s="223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13"/>
      <c r="Z39" s="213"/>
      <c r="AA39" s="213"/>
      <c r="AB39" s="213"/>
      <c r="AC39" s="213"/>
      <c r="AD39" s="213"/>
      <c r="AE39" s="213"/>
      <c r="AF39" s="213"/>
      <c r="AG39" s="213" t="s">
        <v>180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20"/>
      <c r="B40" s="221"/>
      <c r="C40" s="267" t="s">
        <v>207</v>
      </c>
      <c r="D40" s="261"/>
      <c r="E40" s="261"/>
      <c r="F40" s="261"/>
      <c r="G40" s="261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13"/>
      <c r="Z40" s="213"/>
      <c r="AA40" s="213"/>
      <c r="AB40" s="213"/>
      <c r="AC40" s="213"/>
      <c r="AD40" s="213"/>
      <c r="AE40" s="213"/>
      <c r="AF40" s="213"/>
      <c r="AG40" s="213" t="s">
        <v>180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20"/>
      <c r="B41" s="221"/>
      <c r="C41" s="264" t="s">
        <v>709</v>
      </c>
      <c r="D41" s="260"/>
      <c r="E41" s="260"/>
      <c r="F41" s="260"/>
      <c r="G41" s="260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13"/>
      <c r="Z41" s="213"/>
      <c r="AA41" s="213"/>
      <c r="AB41" s="213"/>
      <c r="AC41" s="213"/>
      <c r="AD41" s="213"/>
      <c r="AE41" s="213"/>
      <c r="AF41" s="213"/>
      <c r="AG41" s="213" t="s">
        <v>155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40" t="str">
        <f>C41</f>
        <v>viz.v.č. D.1.1-102Úprava délky a připevnění rohové lišty natloukacími hmoždinkami včetně dodávky lišty.</v>
      </c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20"/>
      <c r="B42" s="221"/>
      <c r="C42" s="265" t="s">
        <v>810</v>
      </c>
      <c r="D42" s="257"/>
      <c r="E42" s="258">
        <v>48</v>
      </c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13"/>
      <c r="Z42" s="213"/>
      <c r="AA42" s="213"/>
      <c r="AB42" s="213"/>
      <c r="AC42" s="213"/>
      <c r="AD42" s="213"/>
      <c r="AE42" s="213"/>
      <c r="AF42" s="213"/>
      <c r="AG42" s="213" t="s">
        <v>183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ht="22.5" outlineLevel="1" x14ac:dyDescent="0.2">
      <c r="A43" s="233">
        <v>9</v>
      </c>
      <c r="B43" s="234" t="s">
        <v>215</v>
      </c>
      <c r="C43" s="251" t="s">
        <v>216</v>
      </c>
      <c r="D43" s="235" t="s">
        <v>191</v>
      </c>
      <c r="E43" s="236">
        <v>24</v>
      </c>
      <c r="F43" s="237"/>
      <c r="G43" s="238">
        <f>ROUND(E43*F43,2)</f>
        <v>0</v>
      </c>
      <c r="H43" s="237"/>
      <c r="I43" s="238">
        <f>ROUND(E43*H43,2)</f>
        <v>0</v>
      </c>
      <c r="J43" s="237"/>
      <c r="K43" s="238">
        <f>ROUND(E43*J43,2)</f>
        <v>0</v>
      </c>
      <c r="L43" s="238">
        <v>21</v>
      </c>
      <c r="M43" s="238">
        <f>G43*(1+L43/100)</f>
        <v>0</v>
      </c>
      <c r="N43" s="238">
        <v>4.2999999999999999E-4</v>
      </c>
      <c r="O43" s="238">
        <f>ROUND(E43*N43,2)</f>
        <v>0.01</v>
      </c>
      <c r="P43" s="238">
        <v>0</v>
      </c>
      <c r="Q43" s="238">
        <f>ROUND(E43*P43,2)</f>
        <v>0</v>
      </c>
      <c r="R43" s="238" t="s">
        <v>186</v>
      </c>
      <c r="S43" s="238" t="s">
        <v>178</v>
      </c>
      <c r="T43" s="239" t="s">
        <v>178</v>
      </c>
      <c r="U43" s="224">
        <v>0.189</v>
      </c>
      <c r="V43" s="224">
        <f>ROUND(E43*U43,2)</f>
        <v>4.54</v>
      </c>
      <c r="W43" s="224"/>
      <c r="X43" s="224" t="s">
        <v>159</v>
      </c>
      <c r="Y43" s="213"/>
      <c r="Z43" s="213"/>
      <c r="AA43" s="213"/>
      <c r="AB43" s="213"/>
      <c r="AC43" s="213"/>
      <c r="AD43" s="213"/>
      <c r="AE43" s="213"/>
      <c r="AF43" s="213"/>
      <c r="AG43" s="213" t="s">
        <v>160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20"/>
      <c r="B44" s="221"/>
      <c r="C44" s="266" t="s">
        <v>206</v>
      </c>
      <c r="D44" s="222"/>
      <c r="E44" s="223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13"/>
      <c r="Z44" s="213"/>
      <c r="AA44" s="213"/>
      <c r="AB44" s="213"/>
      <c r="AC44" s="213"/>
      <c r="AD44" s="213"/>
      <c r="AE44" s="213"/>
      <c r="AF44" s="213"/>
      <c r="AG44" s="213" t="s">
        <v>180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20"/>
      <c r="B45" s="221"/>
      <c r="C45" s="267" t="s">
        <v>207</v>
      </c>
      <c r="D45" s="261"/>
      <c r="E45" s="261"/>
      <c r="F45" s="261"/>
      <c r="G45" s="261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13"/>
      <c r="Z45" s="213"/>
      <c r="AA45" s="213"/>
      <c r="AB45" s="213"/>
      <c r="AC45" s="213"/>
      <c r="AD45" s="213"/>
      <c r="AE45" s="213"/>
      <c r="AF45" s="213"/>
      <c r="AG45" s="213" t="s">
        <v>180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20"/>
      <c r="B46" s="221"/>
      <c r="C46" s="264" t="s">
        <v>712</v>
      </c>
      <c r="D46" s="260"/>
      <c r="E46" s="260"/>
      <c r="F46" s="260"/>
      <c r="G46" s="260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13"/>
      <c r="Z46" s="213"/>
      <c r="AA46" s="213"/>
      <c r="AB46" s="213"/>
      <c r="AC46" s="213"/>
      <c r="AD46" s="213"/>
      <c r="AE46" s="213"/>
      <c r="AF46" s="213"/>
      <c r="AG46" s="213" t="s">
        <v>155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20"/>
      <c r="B47" s="221"/>
      <c r="C47" s="265" t="s">
        <v>811</v>
      </c>
      <c r="D47" s="257"/>
      <c r="E47" s="258">
        <v>24</v>
      </c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13"/>
      <c r="Z47" s="213"/>
      <c r="AA47" s="213"/>
      <c r="AB47" s="213"/>
      <c r="AC47" s="213"/>
      <c r="AD47" s="213"/>
      <c r="AE47" s="213"/>
      <c r="AF47" s="213"/>
      <c r="AG47" s="213" t="s">
        <v>183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33">
        <v>10</v>
      </c>
      <c r="B48" s="234" t="s">
        <v>224</v>
      </c>
      <c r="C48" s="251" t="s">
        <v>225</v>
      </c>
      <c r="D48" s="235" t="s">
        <v>176</v>
      </c>
      <c r="E48" s="236">
        <v>44</v>
      </c>
      <c r="F48" s="237"/>
      <c r="G48" s="238">
        <f>ROUND(E48*F48,2)</f>
        <v>0</v>
      </c>
      <c r="H48" s="237"/>
      <c r="I48" s="238">
        <f>ROUND(E48*H48,2)</f>
        <v>0</v>
      </c>
      <c r="J48" s="237"/>
      <c r="K48" s="238">
        <f>ROUND(E48*J48,2)</f>
        <v>0</v>
      </c>
      <c r="L48" s="238">
        <v>21</v>
      </c>
      <c r="M48" s="238">
        <f>G48*(1+L48/100)</f>
        <v>0</v>
      </c>
      <c r="N48" s="238">
        <v>3.0000000000000001E-5</v>
      </c>
      <c r="O48" s="238">
        <f>ROUND(E48*N48,2)</f>
        <v>0</v>
      </c>
      <c r="P48" s="238">
        <v>0</v>
      </c>
      <c r="Q48" s="238">
        <f>ROUND(E48*P48,2)</f>
        <v>0</v>
      </c>
      <c r="R48" s="238" t="s">
        <v>186</v>
      </c>
      <c r="S48" s="238" t="s">
        <v>178</v>
      </c>
      <c r="T48" s="239" t="s">
        <v>178</v>
      </c>
      <c r="U48" s="224">
        <v>0.11765</v>
      </c>
      <c r="V48" s="224">
        <f>ROUND(E48*U48,2)</f>
        <v>5.18</v>
      </c>
      <c r="W48" s="224"/>
      <c r="X48" s="224" t="s">
        <v>159</v>
      </c>
      <c r="Y48" s="213"/>
      <c r="Z48" s="213"/>
      <c r="AA48" s="213"/>
      <c r="AB48" s="213"/>
      <c r="AC48" s="213"/>
      <c r="AD48" s="213"/>
      <c r="AE48" s="213"/>
      <c r="AF48" s="213"/>
      <c r="AG48" s="213" t="s">
        <v>160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20"/>
      <c r="B49" s="221"/>
      <c r="C49" s="265" t="s">
        <v>812</v>
      </c>
      <c r="D49" s="257"/>
      <c r="E49" s="258">
        <v>44</v>
      </c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13"/>
      <c r="Z49" s="213"/>
      <c r="AA49" s="213"/>
      <c r="AB49" s="213"/>
      <c r="AC49" s="213"/>
      <c r="AD49" s="213"/>
      <c r="AE49" s="213"/>
      <c r="AF49" s="213"/>
      <c r="AG49" s="213" t="s">
        <v>183</v>
      </c>
      <c r="AH49" s="213">
        <v>5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ht="22.5" outlineLevel="1" x14ac:dyDescent="0.2">
      <c r="A50" s="233">
        <v>11</v>
      </c>
      <c r="B50" s="234" t="s">
        <v>227</v>
      </c>
      <c r="C50" s="251" t="s">
        <v>228</v>
      </c>
      <c r="D50" s="235" t="s">
        <v>176</v>
      </c>
      <c r="E50" s="236">
        <v>44</v>
      </c>
      <c r="F50" s="237"/>
      <c r="G50" s="238">
        <f>ROUND(E50*F50,2)</f>
        <v>0</v>
      </c>
      <c r="H50" s="237"/>
      <c r="I50" s="238">
        <f>ROUND(E50*H50,2)</f>
        <v>0</v>
      </c>
      <c r="J50" s="237"/>
      <c r="K50" s="238">
        <f>ROUND(E50*J50,2)</f>
        <v>0</v>
      </c>
      <c r="L50" s="238">
        <v>21</v>
      </c>
      <c r="M50" s="238">
        <f>G50*(1+L50/100)</f>
        <v>0</v>
      </c>
      <c r="N50" s="238">
        <v>5.5000000000000003E-4</v>
      </c>
      <c r="O50" s="238">
        <f>ROUND(E50*N50,2)</f>
        <v>0.02</v>
      </c>
      <c r="P50" s="238">
        <v>0</v>
      </c>
      <c r="Q50" s="238">
        <f>ROUND(E50*P50,2)</f>
        <v>0</v>
      </c>
      <c r="R50" s="238" t="s">
        <v>186</v>
      </c>
      <c r="S50" s="238" t="s">
        <v>178</v>
      </c>
      <c r="T50" s="239" t="s">
        <v>178</v>
      </c>
      <c r="U50" s="224">
        <v>0.17799999999999999</v>
      </c>
      <c r="V50" s="224">
        <f>ROUND(E50*U50,2)</f>
        <v>7.83</v>
      </c>
      <c r="W50" s="224"/>
      <c r="X50" s="224" t="s">
        <v>159</v>
      </c>
      <c r="Y50" s="213"/>
      <c r="Z50" s="213"/>
      <c r="AA50" s="213"/>
      <c r="AB50" s="213"/>
      <c r="AC50" s="213"/>
      <c r="AD50" s="213"/>
      <c r="AE50" s="213"/>
      <c r="AF50" s="213"/>
      <c r="AG50" s="213" t="s">
        <v>160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20"/>
      <c r="B51" s="221"/>
      <c r="C51" s="263" t="s">
        <v>229</v>
      </c>
      <c r="D51" s="259"/>
      <c r="E51" s="259"/>
      <c r="F51" s="259"/>
      <c r="G51" s="259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13"/>
      <c r="Z51" s="213"/>
      <c r="AA51" s="213"/>
      <c r="AB51" s="213"/>
      <c r="AC51" s="213"/>
      <c r="AD51" s="213"/>
      <c r="AE51" s="213"/>
      <c r="AF51" s="213"/>
      <c r="AG51" s="213" t="s">
        <v>180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20"/>
      <c r="B52" s="221"/>
      <c r="C52" s="264" t="s">
        <v>698</v>
      </c>
      <c r="D52" s="260"/>
      <c r="E52" s="260"/>
      <c r="F52" s="260"/>
      <c r="G52" s="260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13"/>
      <c r="Z52" s="213"/>
      <c r="AA52" s="213"/>
      <c r="AB52" s="213"/>
      <c r="AC52" s="213"/>
      <c r="AD52" s="213"/>
      <c r="AE52" s="213"/>
      <c r="AF52" s="213"/>
      <c r="AG52" s="213" t="s">
        <v>155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20"/>
      <c r="B53" s="221"/>
      <c r="C53" s="265" t="s">
        <v>813</v>
      </c>
      <c r="D53" s="257"/>
      <c r="E53" s="258">
        <v>44</v>
      </c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13"/>
      <c r="Z53" s="213"/>
      <c r="AA53" s="213"/>
      <c r="AB53" s="213"/>
      <c r="AC53" s="213"/>
      <c r="AD53" s="213"/>
      <c r="AE53" s="213"/>
      <c r="AF53" s="213"/>
      <c r="AG53" s="213" t="s">
        <v>183</v>
      </c>
      <c r="AH53" s="213">
        <v>0</v>
      </c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ht="22.5" outlineLevel="1" x14ac:dyDescent="0.2">
      <c r="A54" s="233">
        <v>12</v>
      </c>
      <c r="B54" s="234" t="s">
        <v>232</v>
      </c>
      <c r="C54" s="251" t="s">
        <v>233</v>
      </c>
      <c r="D54" s="235" t="s">
        <v>234</v>
      </c>
      <c r="E54" s="236">
        <v>15</v>
      </c>
      <c r="F54" s="237"/>
      <c r="G54" s="238">
        <f>ROUND(E54*F54,2)</f>
        <v>0</v>
      </c>
      <c r="H54" s="237"/>
      <c r="I54" s="238">
        <f>ROUND(E54*H54,2)</f>
        <v>0</v>
      </c>
      <c r="J54" s="237"/>
      <c r="K54" s="238">
        <f>ROUND(E54*J54,2)</f>
        <v>0</v>
      </c>
      <c r="L54" s="238">
        <v>21</v>
      </c>
      <c r="M54" s="238">
        <f>G54*(1+L54/100)</f>
        <v>0</v>
      </c>
      <c r="N54" s="238">
        <v>0</v>
      </c>
      <c r="O54" s="238">
        <f>ROUND(E54*N54,2)</f>
        <v>0</v>
      </c>
      <c r="P54" s="238">
        <v>0</v>
      </c>
      <c r="Q54" s="238">
        <f>ROUND(E54*P54,2)</f>
        <v>0</v>
      </c>
      <c r="R54" s="238"/>
      <c r="S54" s="238" t="s">
        <v>150</v>
      </c>
      <c r="T54" s="239" t="s">
        <v>151</v>
      </c>
      <c r="U54" s="224">
        <v>0</v>
      </c>
      <c r="V54" s="224">
        <f>ROUND(E54*U54,2)</f>
        <v>0</v>
      </c>
      <c r="W54" s="224"/>
      <c r="X54" s="224" t="s">
        <v>159</v>
      </c>
      <c r="Y54" s="213"/>
      <c r="Z54" s="213"/>
      <c r="AA54" s="213"/>
      <c r="AB54" s="213"/>
      <c r="AC54" s="213"/>
      <c r="AD54" s="213"/>
      <c r="AE54" s="213"/>
      <c r="AF54" s="213"/>
      <c r="AG54" s="213" t="s">
        <v>160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20"/>
      <c r="B55" s="221"/>
      <c r="C55" s="252" t="s">
        <v>698</v>
      </c>
      <c r="D55" s="241"/>
      <c r="E55" s="241"/>
      <c r="F55" s="241"/>
      <c r="G55" s="241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13"/>
      <c r="Z55" s="213"/>
      <c r="AA55" s="213"/>
      <c r="AB55" s="213"/>
      <c r="AC55" s="213"/>
      <c r="AD55" s="213"/>
      <c r="AE55" s="213"/>
      <c r="AF55" s="213"/>
      <c r="AG55" s="213" t="s">
        <v>155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20"/>
      <c r="B56" s="221"/>
      <c r="C56" s="265" t="s">
        <v>814</v>
      </c>
      <c r="D56" s="257"/>
      <c r="E56" s="258">
        <v>15</v>
      </c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13"/>
      <c r="Z56" s="213"/>
      <c r="AA56" s="213"/>
      <c r="AB56" s="213"/>
      <c r="AC56" s="213"/>
      <c r="AD56" s="213"/>
      <c r="AE56" s="213"/>
      <c r="AF56" s="213"/>
      <c r="AG56" s="213" t="s">
        <v>183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33">
        <v>13</v>
      </c>
      <c r="B57" s="234" t="s">
        <v>367</v>
      </c>
      <c r="C57" s="251" t="s">
        <v>368</v>
      </c>
      <c r="D57" s="235" t="s">
        <v>234</v>
      </c>
      <c r="E57" s="236">
        <v>2</v>
      </c>
      <c r="F57" s="237"/>
      <c r="G57" s="238">
        <f>ROUND(E57*F57,2)</f>
        <v>0</v>
      </c>
      <c r="H57" s="237"/>
      <c r="I57" s="238">
        <f>ROUND(E57*H57,2)</f>
        <v>0</v>
      </c>
      <c r="J57" s="237"/>
      <c r="K57" s="238">
        <f>ROUND(E57*J57,2)</f>
        <v>0</v>
      </c>
      <c r="L57" s="238">
        <v>21</v>
      </c>
      <c r="M57" s="238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38"/>
      <c r="S57" s="238" t="s">
        <v>150</v>
      </c>
      <c r="T57" s="239" t="s">
        <v>151</v>
      </c>
      <c r="U57" s="224">
        <v>0</v>
      </c>
      <c r="V57" s="224">
        <f>ROUND(E57*U57,2)</f>
        <v>0</v>
      </c>
      <c r="W57" s="224"/>
      <c r="X57" s="224" t="s">
        <v>159</v>
      </c>
      <c r="Y57" s="213"/>
      <c r="Z57" s="213"/>
      <c r="AA57" s="213"/>
      <c r="AB57" s="213"/>
      <c r="AC57" s="213"/>
      <c r="AD57" s="213"/>
      <c r="AE57" s="213"/>
      <c r="AF57" s="213"/>
      <c r="AG57" s="213" t="s">
        <v>160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20"/>
      <c r="B58" s="221"/>
      <c r="C58" s="252" t="s">
        <v>698</v>
      </c>
      <c r="D58" s="241"/>
      <c r="E58" s="241"/>
      <c r="F58" s="241"/>
      <c r="G58" s="241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13"/>
      <c r="Z58" s="213"/>
      <c r="AA58" s="213"/>
      <c r="AB58" s="213"/>
      <c r="AC58" s="213"/>
      <c r="AD58" s="213"/>
      <c r="AE58" s="213"/>
      <c r="AF58" s="213"/>
      <c r="AG58" s="213" t="s">
        <v>155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1" x14ac:dyDescent="0.2">
      <c r="A59" s="220"/>
      <c r="B59" s="221"/>
      <c r="C59" s="265" t="s">
        <v>815</v>
      </c>
      <c r="D59" s="257"/>
      <c r="E59" s="258">
        <v>2</v>
      </c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13"/>
      <c r="Z59" s="213"/>
      <c r="AA59" s="213"/>
      <c r="AB59" s="213"/>
      <c r="AC59" s="213"/>
      <c r="AD59" s="213"/>
      <c r="AE59" s="213"/>
      <c r="AF59" s="213"/>
      <c r="AG59" s="213" t="s">
        <v>183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33">
        <v>14</v>
      </c>
      <c r="B60" s="234" t="s">
        <v>370</v>
      </c>
      <c r="C60" s="251" t="s">
        <v>371</v>
      </c>
      <c r="D60" s="235" t="s">
        <v>234</v>
      </c>
      <c r="E60" s="236">
        <v>2</v>
      </c>
      <c r="F60" s="237"/>
      <c r="G60" s="238">
        <f>ROUND(E60*F60,2)</f>
        <v>0</v>
      </c>
      <c r="H60" s="237"/>
      <c r="I60" s="238">
        <f>ROUND(E60*H60,2)</f>
        <v>0</v>
      </c>
      <c r="J60" s="237"/>
      <c r="K60" s="238">
        <f>ROUND(E60*J60,2)</f>
        <v>0</v>
      </c>
      <c r="L60" s="238">
        <v>21</v>
      </c>
      <c r="M60" s="238">
        <f>G60*(1+L60/100)</f>
        <v>0</v>
      </c>
      <c r="N60" s="238">
        <v>0</v>
      </c>
      <c r="O60" s="238">
        <f>ROUND(E60*N60,2)</f>
        <v>0</v>
      </c>
      <c r="P60" s="238">
        <v>0</v>
      </c>
      <c r="Q60" s="238">
        <f>ROUND(E60*P60,2)</f>
        <v>0</v>
      </c>
      <c r="R60" s="238"/>
      <c r="S60" s="238" t="s">
        <v>150</v>
      </c>
      <c r="T60" s="239" t="s">
        <v>151</v>
      </c>
      <c r="U60" s="224">
        <v>0</v>
      </c>
      <c r="V60" s="224">
        <f>ROUND(E60*U60,2)</f>
        <v>0</v>
      </c>
      <c r="W60" s="224"/>
      <c r="X60" s="224" t="s">
        <v>159</v>
      </c>
      <c r="Y60" s="213"/>
      <c r="Z60" s="213"/>
      <c r="AA60" s="213"/>
      <c r="AB60" s="213"/>
      <c r="AC60" s="213"/>
      <c r="AD60" s="213"/>
      <c r="AE60" s="213"/>
      <c r="AF60" s="213"/>
      <c r="AG60" s="213" t="s">
        <v>160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20"/>
      <c r="B61" s="221"/>
      <c r="C61" s="252" t="s">
        <v>698</v>
      </c>
      <c r="D61" s="241"/>
      <c r="E61" s="241"/>
      <c r="F61" s="241"/>
      <c r="G61" s="241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13"/>
      <c r="Z61" s="213"/>
      <c r="AA61" s="213"/>
      <c r="AB61" s="213"/>
      <c r="AC61" s="213"/>
      <c r="AD61" s="213"/>
      <c r="AE61" s="213"/>
      <c r="AF61" s="213"/>
      <c r="AG61" s="213" t="s">
        <v>155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20"/>
      <c r="B62" s="221"/>
      <c r="C62" s="265" t="s">
        <v>478</v>
      </c>
      <c r="D62" s="257"/>
      <c r="E62" s="258">
        <v>2</v>
      </c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13"/>
      <c r="Z62" s="213"/>
      <c r="AA62" s="213"/>
      <c r="AB62" s="213"/>
      <c r="AC62" s="213"/>
      <c r="AD62" s="213"/>
      <c r="AE62" s="213"/>
      <c r="AF62" s="213"/>
      <c r="AG62" s="213" t="s">
        <v>183</v>
      </c>
      <c r="AH62" s="213">
        <v>5</v>
      </c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33">
        <v>15</v>
      </c>
      <c r="B63" s="234" t="s">
        <v>235</v>
      </c>
      <c r="C63" s="251" t="s">
        <v>236</v>
      </c>
      <c r="D63" s="235" t="s">
        <v>176</v>
      </c>
      <c r="E63" s="236">
        <v>100.6</v>
      </c>
      <c r="F63" s="237"/>
      <c r="G63" s="238">
        <f>ROUND(E63*F63,2)</f>
        <v>0</v>
      </c>
      <c r="H63" s="237"/>
      <c r="I63" s="238">
        <f>ROUND(E63*H63,2)</f>
        <v>0</v>
      </c>
      <c r="J63" s="237"/>
      <c r="K63" s="238">
        <f>ROUND(E63*J63,2)</f>
        <v>0</v>
      </c>
      <c r="L63" s="238">
        <v>21</v>
      </c>
      <c r="M63" s="238">
        <f>G63*(1+L63/100)</f>
        <v>0</v>
      </c>
      <c r="N63" s="238">
        <v>2.3999999999999998E-3</v>
      </c>
      <c r="O63" s="238">
        <f>ROUND(E63*N63,2)</f>
        <v>0.24</v>
      </c>
      <c r="P63" s="238">
        <v>0</v>
      </c>
      <c r="Q63" s="238">
        <f>ROUND(E63*P63,2)</f>
        <v>0</v>
      </c>
      <c r="R63" s="238"/>
      <c r="S63" s="238" t="s">
        <v>150</v>
      </c>
      <c r="T63" s="239" t="s">
        <v>151</v>
      </c>
      <c r="U63" s="224">
        <v>0</v>
      </c>
      <c r="V63" s="224">
        <f>ROUND(E63*U63,2)</f>
        <v>0</v>
      </c>
      <c r="W63" s="224"/>
      <c r="X63" s="224" t="s">
        <v>237</v>
      </c>
      <c r="Y63" s="213"/>
      <c r="Z63" s="213"/>
      <c r="AA63" s="213"/>
      <c r="AB63" s="213"/>
      <c r="AC63" s="213"/>
      <c r="AD63" s="213"/>
      <c r="AE63" s="213"/>
      <c r="AF63" s="213"/>
      <c r="AG63" s="213" t="s">
        <v>238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20"/>
      <c r="B64" s="221"/>
      <c r="C64" s="265" t="s">
        <v>816</v>
      </c>
      <c r="D64" s="257"/>
      <c r="E64" s="258">
        <v>45.6</v>
      </c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13"/>
      <c r="Z64" s="213"/>
      <c r="AA64" s="213"/>
      <c r="AB64" s="213"/>
      <c r="AC64" s="213"/>
      <c r="AD64" s="213"/>
      <c r="AE64" s="213"/>
      <c r="AF64" s="213"/>
      <c r="AG64" s="213" t="s">
        <v>183</v>
      </c>
      <c r="AH64" s="213">
        <v>5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20"/>
      <c r="B65" s="221"/>
      <c r="C65" s="265" t="s">
        <v>817</v>
      </c>
      <c r="D65" s="257"/>
      <c r="E65" s="258">
        <v>55</v>
      </c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13"/>
      <c r="Z65" s="213"/>
      <c r="AA65" s="213"/>
      <c r="AB65" s="213"/>
      <c r="AC65" s="213"/>
      <c r="AD65" s="213"/>
      <c r="AE65" s="213"/>
      <c r="AF65" s="213"/>
      <c r="AG65" s="213" t="s">
        <v>183</v>
      </c>
      <c r="AH65" s="213">
        <v>5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ht="22.5" outlineLevel="1" x14ac:dyDescent="0.2">
      <c r="A66" s="233">
        <v>16</v>
      </c>
      <c r="B66" s="234" t="s">
        <v>381</v>
      </c>
      <c r="C66" s="251" t="s">
        <v>382</v>
      </c>
      <c r="D66" s="235" t="s">
        <v>221</v>
      </c>
      <c r="E66" s="236">
        <v>1</v>
      </c>
      <c r="F66" s="237"/>
      <c r="G66" s="238">
        <f>ROUND(E66*F66,2)</f>
        <v>0</v>
      </c>
      <c r="H66" s="237"/>
      <c r="I66" s="238">
        <f>ROUND(E66*H66,2)</f>
        <v>0</v>
      </c>
      <c r="J66" s="237"/>
      <c r="K66" s="238">
        <f>ROUND(E66*J66,2)</f>
        <v>0</v>
      </c>
      <c r="L66" s="238">
        <v>21</v>
      </c>
      <c r="M66" s="238">
        <f>G66*(1+L66/100)</f>
        <v>0</v>
      </c>
      <c r="N66" s="238">
        <v>1E-3</v>
      </c>
      <c r="O66" s="238">
        <f>ROUND(E66*N66,2)</f>
        <v>0</v>
      </c>
      <c r="P66" s="238">
        <v>0</v>
      </c>
      <c r="Q66" s="238">
        <f>ROUND(E66*P66,2)</f>
        <v>0</v>
      </c>
      <c r="R66" s="238" t="s">
        <v>243</v>
      </c>
      <c r="S66" s="238" t="s">
        <v>178</v>
      </c>
      <c r="T66" s="239" t="s">
        <v>178</v>
      </c>
      <c r="U66" s="224">
        <v>0</v>
      </c>
      <c r="V66" s="224">
        <f>ROUND(E66*U66,2)</f>
        <v>0</v>
      </c>
      <c r="W66" s="224"/>
      <c r="X66" s="224" t="s">
        <v>237</v>
      </c>
      <c r="Y66" s="213"/>
      <c r="Z66" s="213"/>
      <c r="AA66" s="213"/>
      <c r="AB66" s="213"/>
      <c r="AC66" s="213"/>
      <c r="AD66" s="213"/>
      <c r="AE66" s="213"/>
      <c r="AF66" s="213"/>
      <c r="AG66" s="213" t="s">
        <v>238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20"/>
      <c r="B67" s="221"/>
      <c r="C67" s="265" t="s">
        <v>818</v>
      </c>
      <c r="D67" s="257"/>
      <c r="E67" s="258">
        <v>1</v>
      </c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13"/>
      <c r="Z67" s="213"/>
      <c r="AA67" s="213"/>
      <c r="AB67" s="213"/>
      <c r="AC67" s="213"/>
      <c r="AD67" s="213"/>
      <c r="AE67" s="213"/>
      <c r="AF67" s="213"/>
      <c r="AG67" s="213" t="s">
        <v>183</v>
      </c>
      <c r="AH67" s="213">
        <v>0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ht="22.5" outlineLevel="1" x14ac:dyDescent="0.2">
      <c r="A68" s="233">
        <v>17</v>
      </c>
      <c r="B68" s="234" t="s">
        <v>384</v>
      </c>
      <c r="C68" s="251" t="s">
        <v>385</v>
      </c>
      <c r="D68" s="235" t="s">
        <v>221</v>
      </c>
      <c r="E68" s="236">
        <v>1</v>
      </c>
      <c r="F68" s="237"/>
      <c r="G68" s="238">
        <f>ROUND(E68*F68,2)</f>
        <v>0</v>
      </c>
      <c r="H68" s="237"/>
      <c r="I68" s="238">
        <f>ROUND(E68*H68,2)</f>
        <v>0</v>
      </c>
      <c r="J68" s="237"/>
      <c r="K68" s="238">
        <f>ROUND(E68*J68,2)</f>
        <v>0</v>
      </c>
      <c r="L68" s="238">
        <v>21</v>
      </c>
      <c r="M68" s="238">
        <f>G68*(1+L68/100)</f>
        <v>0</v>
      </c>
      <c r="N68" s="238">
        <v>1.65E-3</v>
      </c>
      <c r="O68" s="238">
        <f>ROUND(E68*N68,2)</f>
        <v>0</v>
      </c>
      <c r="P68" s="238">
        <v>0</v>
      </c>
      <c r="Q68" s="238">
        <f>ROUND(E68*P68,2)</f>
        <v>0</v>
      </c>
      <c r="R68" s="238" t="s">
        <v>243</v>
      </c>
      <c r="S68" s="238" t="s">
        <v>178</v>
      </c>
      <c r="T68" s="239" t="s">
        <v>178</v>
      </c>
      <c r="U68" s="224">
        <v>0</v>
      </c>
      <c r="V68" s="224">
        <f>ROUND(E68*U68,2)</f>
        <v>0</v>
      </c>
      <c r="W68" s="224"/>
      <c r="X68" s="224" t="s">
        <v>237</v>
      </c>
      <c r="Y68" s="213"/>
      <c r="Z68" s="213"/>
      <c r="AA68" s="213"/>
      <c r="AB68" s="213"/>
      <c r="AC68" s="213"/>
      <c r="AD68" s="213"/>
      <c r="AE68" s="213"/>
      <c r="AF68" s="213"/>
      <c r="AG68" s="213" t="s">
        <v>238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20"/>
      <c r="B69" s="221"/>
      <c r="C69" s="265" t="s">
        <v>818</v>
      </c>
      <c r="D69" s="257"/>
      <c r="E69" s="258">
        <v>1</v>
      </c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13"/>
      <c r="Z69" s="213"/>
      <c r="AA69" s="213"/>
      <c r="AB69" s="213"/>
      <c r="AC69" s="213"/>
      <c r="AD69" s="213"/>
      <c r="AE69" s="213"/>
      <c r="AF69" s="213"/>
      <c r="AG69" s="213" t="s">
        <v>183</v>
      </c>
      <c r="AH69" s="213">
        <v>0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ht="22.5" outlineLevel="1" x14ac:dyDescent="0.2">
      <c r="A70" s="233">
        <v>18</v>
      </c>
      <c r="B70" s="234" t="s">
        <v>819</v>
      </c>
      <c r="C70" s="251" t="s">
        <v>820</v>
      </c>
      <c r="D70" s="235" t="s">
        <v>221</v>
      </c>
      <c r="E70" s="236">
        <v>1</v>
      </c>
      <c r="F70" s="237"/>
      <c r="G70" s="238">
        <f>ROUND(E70*F70,2)</f>
        <v>0</v>
      </c>
      <c r="H70" s="237"/>
      <c r="I70" s="238">
        <f>ROUND(E70*H70,2)</f>
        <v>0</v>
      </c>
      <c r="J70" s="237"/>
      <c r="K70" s="238">
        <f>ROUND(E70*J70,2)</f>
        <v>0</v>
      </c>
      <c r="L70" s="238">
        <v>21</v>
      </c>
      <c r="M70" s="238">
        <f>G70*(1+L70/100)</f>
        <v>0</v>
      </c>
      <c r="N70" s="238">
        <v>1.3699999999999999E-3</v>
      </c>
      <c r="O70" s="238">
        <f>ROUND(E70*N70,2)</f>
        <v>0</v>
      </c>
      <c r="P70" s="238">
        <v>0</v>
      </c>
      <c r="Q70" s="238">
        <f>ROUND(E70*P70,2)</f>
        <v>0</v>
      </c>
      <c r="R70" s="238" t="s">
        <v>243</v>
      </c>
      <c r="S70" s="238" t="s">
        <v>178</v>
      </c>
      <c r="T70" s="239" t="s">
        <v>178</v>
      </c>
      <c r="U70" s="224">
        <v>0</v>
      </c>
      <c r="V70" s="224">
        <f>ROUND(E70*U70,2)</f>
        <v>0</v>
      </c>
      <c r="W70" s="224"/>
      <c r="X70" s="224" t="s">
        <v>237</v>
      </c>
      <c r="Y70" s="213"/>
      <c r="Z70" s="213"/>
      <c r="AA70" s="213"/>
      <c r="AB70" s="213"/>
      <c r="AC70" s="213"/>
      <c r="AD70" s="213"/>
      <c r="AE70" s="213"/>
      <c r="AF70" s="213"/>
      <c r="AG70" s="213" t="s">
        <v>238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20"/>
      <c r="B71" s="221"/>
      <c r="C71" s="265" t="s">
        <v>818</v>
      </c>
      <c r="D71" s="257"/>
      <c r="E71" s="258">
        <v>1</v>
      </c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13"/>
      <c r="Z71" s="213"/>
      <c r="AA71" s="213"/>
      <c r="AB71" s="213"/>
      <c r="AC71" s="213"/>
      <c r="AD71" s="213"/>
      <c r="AE71" s="213"/>
      <c r="AF71" s="213"/>
      <c r="AG71" s="213" t="s">
        <v>183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33">
        <v>19</v>
      </c>
      <c r="B72" s="234" t="s">
        <v>245</v>
      </c>
      <c r="C72" s="251" t="s">
        <v>246</v>
      </c>
      <c r="D72" s="235" t="s">
        <v>221</v>
      </c>
      <c r="E72" s="236">
        <v>15</v>
      </c>
      <c r="F72" s="237"/>
      <c r="G72" s="238">
        <f>ROUND(E72*F72,2)</f>
        <v>0</v>
      </c>
      <c r="H72" s="237"/>
      <c r="I72" s="238">
        <f>ROUND(E72*H72,2)</f>
        <v>0</v>
      </c>
      <c r="J72" s="237"/>
      <c r="K72" s="238">
        <f>ROUND(E72*J72,2)</f>
        <v>0</v>
      </c>
      <c r="L72" s="238">
        <v>21</v>
      </c>
      <c r="M72" s="238">
        <f>G72*(1+L72/100)</f>
        <v>0</v>
      </c>
      <c r="N72" s="238">
        <v>4.0000000000000003E-5</v>
      </c>
      <c r="O72" s="238">
        <f>ROUND(E72*N72,2)</f>
        <v>0</v>
      </c>
      <c r="P72" s="238">
        <v>0</v>
      </c>
      <c r="Q72" s="238">
        <f>ROUND(E72*P72,2)</f>
        <v>0</v>
      </c>
      <c r="R72" s="238" t="s">
        <v>243</v>
      </c>
      <c r="S72" s="238" t="s">
        <v>178</v>
      </c>
      <c r="T72" s="239" t="s">
        <v>178</v>
      </c>
      <c r="U72" s="224">
        <v>0</v>
      </c>
      <c r="V72" s="224">
        <f>ROUND(E72*U72,2)</f>
        <v>0</v>
      </c>
      <c r="W72" s="224"/>
      <c r="X72" s="224" t="s">
        <v>237</v>
      </c>
      <c r="Y72" s="213"/>
      <c r="Z72" s="213"/>
      <c r="AA72" s="213"/>
      <c r="AB72" s="213"/>
      <c r="AC72" s="213"/>
      <c r="AD72" s="213"/>
      <c r="AE72" s="213"/>
      <c r="AF72" s="213"/>
      <c r="AG72" s="213" t="s">
        <v>238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20"/>
      <c r="B73" s="221"/>
      <c r="C73" s="265" t="s">
        <v>821</v>
      </c>
      <c r="D73" s="257"/>
      <c r="E73" s="258">
        <v>15</v>
      </c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13"/>
      <c r="Z73" s="213"/>
      <c r="AA73" s="213"/>
      <c r="AB73" s="213"/>
      <c r="AC73" s="213"/>
      <c r="AD73" s="213"/>
      <c r="AE73" s="213"/>
      <c r="AF73" s="213"/>
      <c r="AG73" s="213" t="s">
        <v>183</v>
      </c>
      <c r="AH73" s="213">
        <v>5</v>
      </c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ht="22.5" outlineLevel="1" x14ac:dyDescent="0.2">
      <c r="A74" s="233">
        <v>20</v>
      </c>
      <c r="B74" s="234" t="s">
        <v>248</v>
      </c>
      <c r="C74" s="251" t="s">
        <v>249</v>
      </c>
      <c r="D74" s="235" t="s">
        <v>176</v>
      </c>
      <c r="E74" s="236">
        <v>13.11</v>
      </c>
      <c r="F74" s="237"/>
      <c r="G74" s="238">
        <f>ROUND(E74*F74,2)</f>
        <v>0</v>
      </c>
      <c r="H74" s="237"/>
      <c r="I74" s="238">
        <f>ROUND(E74*H74,2)</f>
        <v>0</v>
      </c>
      <c r="J74" s="237"/>
      <c r="K74" s="238">
        <f>ROUND(E74*J74,2)</f>
        <v>0</v>
      </c>
      <c r="L74" s="238">
        <v>21</v>
      </c>
      <c r="M74" s="238">
        <f>G74*(1+L74/100)</f>
        <v>0</v>
      </c>
      <c r="N74" s="238">
        <v>4.3E-3</v>
      </c>
      <c r="O74" s="238">
        <f>ROUND(E74*N74,2)</f>
        <v>0.06</v>
      </c>
      <c r="P74" s="238">
        <v>0</v>
      </c>
      <c r="Q74" s="238">
        <f>ROUND(E74*P74,2)</f>
        <v>0</v>
      </c>
      <c r="R74" s="238" t="s">
        <v>243</v>
      </c>
      <c r="S74" s="238" t="s">
        <v>178</v>
      </c>
      <c r="T74" s="239" t="s">
        <v>178</v>
      </c>
      <c r="U74" s="224">
        <v>0</v>
      </c>
      <c r="V74" s="224">
        <f>ROUND(E74*U74,2)</f>
        <v>0</v>
      </c>
      <c r="W74" s="224"/>
      <c r="X74" s="224" t="s">
        <v>237</v>
      </c>
      <c r="Y74" s="213"/>
      <c r="Z74" s="213"/>
      <c r="AA74" s="213"/>
      <c r="AB74" s="213"/>
      <c r="AC74" s="213"/>
      <c r="AD74" s="213"/>
      <c r="AE74" s="213"/>
      <c r="AF74" s="213"/>
      <c r="AG74" s="213" t="s">
        <v>238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20"/>
      <c r="B75" s="221"/>
      <c r="C75" s="265" t="s">
        <v>822</v>
      </c>
      <c r="D75" s="257"/>
      <c r="E75" s="258">
        <v>13.11</v>
      </c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13"/>
      <c r="Z75" s="213"/>
      <c r="AA75" s="213"/>
      <c r="AB75" s="213"/>
      <c r="AC75" s="213"/>
      <c r="AD75" s="213"/>
      <c r="AE75" s="213"/>
      <c r="AF75" s="213"/>
      <c r="AG75" s="213" t="s">
        <v>183</v>
      </c>
      <c r="AH75" s="213">
        <v>5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ht="22.5" outlineLevel="1" x14ac:dyDescent="0.2">
      <c r="A76" s="233">
        <v>21</v>
      </c>
      <c r="B76" s="234" t="s">
        <v>251</v>
      </c>
      <c r="C76" s="251" t="s">
        <v>252</v>
      </c>
      <c r="D76" s="235" t="s">
        <v>176</v>
      </c>
      <c r="E76" s="236">
        <v>55</v>
      </c>
      <c r="F76" s="237"/>
      <c r="G76" s="238">
        <f>ROUND(E76*F76,2)</f>
        <v>0</v>
      </c>
      <c r="H76" s="237"/>
      <c r="I76" s="238">
        <f>ROUND(E76*H76,2)</f>
        <v>0</v>
      </c>
      <c r="J76" s="237"/>
      <c r="K76" s="238">
        <f>ROUND(E76*J76,2)</f>
        <v>0</v>
      </c>
      <c r="L76" s="238">
        <v>21</v>
      </c>
      <c r="M76" s="238">
        <f>G76*(1+L76/100)</f>
        <v>0</v>
      </c>
      <c r="N76" s="238">
        <v>2.9999999999999997E-4</v>
      </c>
      <c r="O76" s="238">
        <f>ROUND(E76*N76,2)</f>
        <v>0.02</v>
      </c>
      <c r="P76" s="238">
        <v>0</v>
      </c>
      <c r="Q76" s="238">
        <f>ROUND(E76*P76,2)</f>
        <v>0</v>
      </c>
      <c r="R76" s="238" t="s">
        <v>243</v>
      </c>
      <c r="S76" s="238" t="s">
        <v>178</v>
      </c>
      <c r="T76" s="239" t="s">
        <v>178</v>
      </c>
      <c r="U76" s="224">
        <v>0</v>
      </c>
      <c r="V76" s="224">
        <f>ROUND(E76*U76,2)</f>
        <v>0</v>
      </c>
      <c r="W76" s="224"/>
      <c r="X76" s="224" t="s">
        <v>237</v>
      </c>
      <c r="Y76" s="213"/>
      <c r="Z76" s="213"/>
      <c r="AA76" s="213"/>
      <c r="AB76" s="213"/>
      <c r="AC76" s="213"/>
      <c r="AD76" s="213"/>
      <c r="AE76" s="213"/>
      <c r="AF76" s="213"/>
      <c r="AG76" s="213" t="s">
        <v>238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20"/>
      <c r="B77" s="221"/>
      <c r="C77" s="265" t="s">
        <v>823</v>
      </c>
      <c r="D77" s="257"/>
      <c r="E77" s="258">
        <v>55</v>
      </c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13"/>
      <c r="Z77" s="213"/>
      <c r="AA77" s="213"/>
      <c r="AB77" s="213"/>
      <c r="AC77" s="213"/>
      <c r="AD77" s="213"/>
      <c r="AE77" s="213"/>
      <c r="AF77" s="213"/>
      <c r="AG77" s="213" t="s">
        <v>183</v>
      </c>
      <c r="AH77" s="213">
        <v>5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20">
        <v>22</v>
      </c>
      <c r="B78" s="221" t="s">
        <v>254</v>
      </c>
      <c r="C78" s="266" t="s">
        <v>255</v>
      </c>
      <c r="D78" s="222" t="s">
        <v>0</v>
      </c>
      <c r="E78" s="262"/>
      <c r="F78" s="225"/>
      <c r="G78" s="224">
        <f>ROUND(E78*F78,2)</f>
        <v>0</v>
      </c>
      <c r="H78" s="225"/>
      <c r="I78" s="224">
        <f>ROUND(E78*H78,2)</f>
        <v>0</v>
      </c>
      <c r="J78" s="225"/>
      <c r="K78" s="224">
        <f>ROUND(E78*J78,2)</f>
        <v>0</v>
      </c>
      <c r="L78" s="224">
        <v>21</v>
      </c>
      <c r="M78" s="224">
        <f>G78*(1+L78/100)</f>
        <v>0</v>
      </c>
      <c r="N78" s="224">
        <v>0</v>
      </c>
      <c r="O78" s="224">
        <f>ROUND(E78*N78,2)</f>
        <v>0</v>
      </c>
      <c r="P78" s="224">
        <v>0</v>
      </c>
      <c r="Q78" s="224">
        <f>ROUND(E78*P78,2)</f>
        <v>0</v>
      </c>
      <c r="R78" s="224" t="s">
        <v>186</v>
      </c>
      <c r="S78" s="224" t="s">
        <v>178</v>
      </c>
      <c r="T78" s="224" t="s">
        <v>178</v>
      </c>
      <c r="U78" s="224">
        <v>0</v>
      </c>
      <c r="V78" s="224">
        <f>ROUND(E78*U78,2)</f>
        <v>0</v>
      </c>
      <c r="W78" s="224"/>
      <c r="X78" s="224" t="s">
        <v>256</v>
      </c>
      <c r="Y78" s="213"/>
      <c r="Z78" s="213"/>
      <c r="AA78" s="213"/>
      <c r="AB78" s="213"/>
      <c r="AC78" s="213"/>
      <c r="AD78" s="213"/>
      <c r="AE78" s="213"/>
      <c r="AF78" s="213"/>
      <c r="AG78" s="213" t="s">
        <v>257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20"/>
      <c r="B79" s="221"/>
      <c r="C79" s="267" t="s">
        <v>258</v>
      </c>
      <c r="D79" s="261"/>
      <c r="E79" s="261"/>
      <c r="F79" s="261"/>
      <c r="G79" s="261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13"/>
      <c r="Z79" s="213"/>
      <c r="AA79" s="213"/>
      <c r="AB79" s="213"/>
      <c r="AC79" s="213"/>
      <c r="AD79" s="213"/>
      <c r="AE79" s="213"/>
      <c r="AF79" s="213"/>
      <c r="AG79" s="213" t="s">
        <v>180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x14ac:dyDescent="0.2">
      <c r="A80" s="227" t="s">
        <v>145</v>
      </c>
      <c r="B80" s="228" t="s">
        <v>104</v>
      </c>
      <c r="C80" s="250" t="s">
        <v>105</v>
      </c>
      <c r="D80" s="229"/>
      <c r="E80" s="230"/>
      <c r="F80" s="231"/>
      <c r="G80" s="231">
        <f>SUMIF(AG81:AG105,"&lt;&gt;NOR",G81:G105)</f>
        <v>0</v>
      </c>
      <c r="H80" s="231"/>
      <c r="I80" s="231">
        <f>SUM(I81:I105)</f>
        <v>0</v>
      </c>
      <c r="J80" s="231"/>
      <c r="K80" s="231">
        <f>SUM(K81:K105)</f>
        <v>0</v>
      </c>
      <c r="L80" s="231"/>
      <c r="M80" s="231">
        <f>SUM(M81:M105)</f>
        <v>0</v>
      </c>
      <c r="N80" s="231"/>
      <c r="O80" s="231">
        <f>SUM(O81:O105)</f>
        <v>1.3599999999999999</v>
      </c>
      <c r="P80" s="231"/>
      <c r="Q80" s="231">
        <f>SUM(Q81:Q105)</f>
        <v>0</v>
      </c>
      <c r="R80" s="231"/>
      <c r="S80" s="231"/>
      <c r="T80" s="232"/>
      <c r="U80" s="226"/>
      <c r="V80" s="226">
        <f>SUM(V81:V105)</f>
        <v>27.18</v>
      </c>
      <c r="W80" s="226"/>
      <c r="X80" s="226"/>
      <c r="AG80" t="s">
        <v>146</v>
      </c>
    </row>
    <row r="81" spans="1:60" outlineLevel="1" x14ac:dyDescent="0.2">
      <c r="A81" s="233">
        <v>23</v>
      </c>
      <c r="B81" s="234" t="s">
        <v>259</v>
      </c>
      <c r="C81" s="251" t="s">
        <v>260</v>
      </c>
      <c r="D81" s="235" t="s">
        <v>176</v>
      </c>
      <c r="E81" s="236">
        <v>36</v>
      </c>
      <c r="F81" s="237"/>
      <c r="G81" s="238">
        <f>ROUND(E81*F81,2)</f>
        <v>0</v>
      </c>
      <c r="H81" s="237"/>
      <c r="I81" s="238">
        <f>ROUND(E81*H81,2)</f>
        <v>0</v>
      </c>
      <c r="J81" s="237"/>
      <c r="K81" s="238">
        <f>ROUND(E81*J81,2)</f>
        <v>0</v>
      </c>
      <c r="L81" s="238">
        <v>21</v>
      </c>
      <c r="M81" s="238">
        <f>G81*(1+L81/100)</f>
        <v>0</v>
      </c>
      <c r="N81" s="238">
        <v>2.9399999999999999E-3</v>
      </c>
      <c r="O81" s="238">
        <f>ROUND(E81*N81,2)</f>
        <v>0.11</v>
      </c>
      <c r="P81" s="238">
        <v>0</v>
      </c>
      <c r="Q81" s="238">
        <f>ROUND(E81*P81,2)</f>
        <v>0</v>
      </c>
      <c r="R81" s="238" t="s">
        <v>261</v>
      </c>
      <c r="S81" s="238" t="s">
        <v>178</v>
      </c>
      <c r="T81" s="239" t="s">
        <v>178</v>
      </c>
      <c r="U81" s="224">
        <v>0.28000000000000003</v>
      </c>
      <c r="V81" s="224">
        <f>ROUND(E81*U81,2)</f>
        <v>10.08</v>
      </c>
      <c r="W81" s="224"/>
      <c r="X81" s="224" t="s">
        <v>159</v>
      </c>
      <c r="Y81" s="213"/>
      <c r="Z81" s="213"/>
      <c r="AA81" s="213"/>
      <c r="AB81" s="213"/>
      <c r="AC81" s="213"/>
      <c r="AD81" s="213"/>
      <c r="AE81" s="213"/>
      <c r="AF81" s="213"/>
      <c r="AG81" s="213" t="s">
        <v>160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ht="22.5" outlineLevel="1" x14ac:dyDescent="0.2">
      <c r="A82" s="220"/>
      <c r="B82" s="221"/>
      <c r="C82" s="252" t="s">
        <v>733</v>
      </c>
      <c r="D82" s="241"/>
      <c r="E82" s="241"/>
      <c r="F82" s="241"/>
      <c r="G82" s="241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13"/>
      <c r="Z82" s="213"/>
      <c r="AA82" s="213"/>
      <c r="AB82" s="213"/>
      <c r="AC82" s="213"/>
      <c r="AD82" s="213"/>
      <c r="AE82" s="213"/>
      <c r="AF82" s="213"/>
      <c r="AG82" s="213" t="s">
        <v>155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40" t="str">
        <f>C82</f>
        <v>viz.v.č. D.1.1-102Očištění povrchu stěny od prachu, nařezání izolačních desek na požadovaný rozměr, nanesení lepicího tmelu, osazení desek.</v>
      </c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20"/>
      <c r="B83" s="221"/>
      <c r="C83" s="265" t="s">
        <v>824</v>
      </c>
      <c r="D83" s="257"/>
      <c r="E83" s="258"/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13"/>
      <c r="Z83" s="213"/>
      <c r="AA83" s="213"/>
      <c r="AB83" s="213"/>
      <c r="AC83" s="213"/>
      <c r="AD83" s="213"/>
      <c r="AE83" s="213"/>
      <c r="AF83" s="213"/>
      <c r="AG83" s="213" t="s">
        <v>183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20"/>
      <c r="B84" s="221"/>
      <c r="C84" s="265" t="s">
        <v>825</v>
      </c>
      <c r="D84" s="257"/>
      <c r="E84" s="258">
        <v>21</v>
      </c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13"/>
      <c r="Z84" s="213"/>
      <c r="AA84" s="213"/>
      <c r="AB84" s="213"/>
      <c r="AC84" s="213"/>
      <c r="AD84" s="213"/>
      <c r="AE84" s="213"/>
      <c r="AF84" s="213"/>
      <c r="AG84" s="213" t="s">
        <v>183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20"/>
      <c r="B85" s="221"/>
      <c r="C85" s="265" t="s">
        <v>826</v>
      </c>
      <c r="D85" s="257"/>
      <c r="E85" s="258">
        <v>15</v>
      </c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13"/>
      <c r="Z85" s="213"/>
      <c r="AA85" s="213"/>
      <c r="AB85" s="213"/>
      <c r="AC85" s="213"/>
      <c r="AD85" s="213"/>
      <c r="AE85" s="213"/>
      <c r="AF85" s="213"/>
      <c r="AG85" s="213" t="s">
        <v>183</v>
      </c>
      <c r="AH85" s="213">
        <v>0</v>
      </c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33">
        <v>24</v>
      </c>
      <c r="B86" s="234" t="s">
        <v>266</v>
      </c>
      <c r="C86" s="251" t="s">
        <v>267</v>
      </c>
      <c r="D86" s="235" t="s">
        <v>176</v>
      </c>
      <c r="E86" s="236">
        <v>38</v>
      </c>
      <c r="F86" s="237"/>
      <c r="G86" s="238">
        <f>ROUND(E86*F86,2)</f>
        <v>0</v>
      </c>
      <c r="H86" s="237"/>
      <c r="I86" s="238">
        <f>ROUND(E86*H86,2)</f>
        <v>0</v>
      </c>
      <c r="J86" s="237"/>
      <c r="K86" s="238">
        <f>ROUND(E86*J86,2)</f>
        <v>0</v>
      </c>
      <c r="L86" s="238">
        <v>21</v>
      </c>
      <c r="M86" s="238">
        <f>G86*(1+L86/100)</f>
        <v>0</v>
      </c>
      <c r="N86" s="238">
        <v>0</v>
      </c>
      <c r="O86" s="238">
        <f>ROUND(E86*N86,2)</f>
        <v>0</v>
      </c>
      <c r="P86" s="238">
        <v>0</v>
      </c>
      <c r="Q86" s="238">
        <f>ROUND(E86*P86,2)</f>
        <v>0</v>
      </c>
      <c r="R86" s="238" t="s">
        <v>261</v>
      </c>
      <c r="S86" s="238" t="s">
        <v>178</v>
      </c>
      <c r="T86" s="239" t="s">
        <v>178</v>
      </c>
      <c r="U86" s="224">
        <v>0.45</v>
      </c>
      <c r="V86" s="224">
        <f>ROUND(E86*U86,2)</f>
        <v>17.100000000000001</v>
      </c>
      <c r="W86" s="224"/>
      <c r="X86" s="224" t="s">
        <v>159</v>
      </c>
      <c r="Y86" s="213"/>
      <c r="Z86" s="213"/>
      <c r="AA86" s="213"/>
      <c r="AB86" s="213"/>
      <c r="AC86" s="213"/>
      <c r="AD86" s="213"/>
      <c r="AE86" s="213"/>
      <c r="AF86" s="213"/>
      <c r="AG86" s="213" t="s">
        <v>160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20"/>
      <c r="B87" s="221"/>
      <c r="C87" s="252" t="s">
        <v>698</v>
      </c>
      <c r="D87" s="241"/>
      <c r="E87" s="241"/>
      <c r="F87" s="241"/>
      <c r="G87" s="241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13"/>
      <c r="Z87" s="213"/>
      <c r="AA87" s="213"/>
      <c r="AB87" s="213"/>
      <c r="AC87" s="213"/>
      <c r="AD87" s="213"/>
      <c r="AE87" s="213"/>
      <c r="AF87" s="213"/>
      <c r="AG87" s="213" t="s">
        <v>155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1" x14ac:dyDescent="0.2">
      <c r="A88" s="220"/>
      <c r="B88" s="221"/>
      <c r="C88" s="265" t="s">
        <v>187</v>
      </c>
      <c r="D88" s="257"/>
      <c r="E88" s="258"/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13"/>
      <c r="Z88" s="213"/>
      <c r="AA88" s="213"/>
      <c r="AB88" s="213"/>
      <c r="AC88" s="213"/>
      <c r="AD88" s="213"/>
      <c r="AE88" s="213"/>
      <c r="AF88" s="213"/>
      <c r="AG88" s="213" t="s">
        <v>183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20"/>
      <c r="B89" s="221"/>
      <c r="C89" s="265" t="s">
        <v>804</v>
      </c>
      <c r="D89" s="257"/>
      <c r="E89" s="258">
        <v>38</v>
      </c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13"/>
      <c r="Z89" s="213"/>
      <c r="AA89" s="213"/>
      <c r="AB89" s="213"/>
      <c r="AC89" s="213"/>
      <c r="AD89" s="213"/>
      <c r="AE89" s="213"/>
      <c r="AF89" s="213"/>
      <c r="AG89" s="213" t="s">
        <v>183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33">
        <v>25</v>
      </c>
      <c r="B90" s="234" t="s">
        <v>268</v>
      </c>
      <c r="C90" s="251" t="s">
        <v>269</v>
      </c>
      <c r="D90" s="235" t="s">
        <v>221</v>
      </c>
      <c r="E90" s="236">
        <v>12</v>
      </c>
      <c r="F90" s="237"/>
      <c r="G90" s="238">
        <f>ROUND(E90*F90,2)</f>
        <v>0</v>
      </c>
      <c r="H90" s="237"/>
      <c r="I90" s="238">
        <f>ROUND(E90*H90,2)</f>
        <v>0</v>
      </c>
      <c r="J90" s="237"/>
      <c r="K90" s="238">
        <f>ROUND(E90*J90,2)</f>
        <v>0</v>
      </c>
      <c r="L90" s="238">
        <v>21</v>
      </c>
      <c r="M90" s="238">
        <f>G90*(1+L90/100)</f>
        <v>0</v>
      </c>
      <c r="N90" s="238">
        <v>8.0000000000000004E-4</v>
      </c>
      <c r="O90" s="238">
        <f>ROUND(E90*N90,2)</f>
        <v>0.01</v>
      </c>
      <c r="P90" s="238">
        <v>0</v>
      </c>
      <c r="Q90" s="238">
        <f>ROUND(E90*P90,2)</f>
        <v>0</v>
      </c>
      <c r="R90" s="238" t="s">
        <v>243</v>
      </c>
      <c r="S90" s="238" t="s">
        <v>178</v>
      </c>
      <c r="T90" s="239" t="s">
        <v>178</v>
      </c>
      <c r="U90" s="224">
        <v>0</v>
      </c>
      <c r="V90" s="224">
        <f>ROUND(E90*U90,2)</f>
        <v>0</v>
      </c>
      <c r="W90" s="224"/>
      <c r="X90" s="224" t="s">
        <v>237</v>
      </c>
      <c r="Y90" s="213"/>
      <c r="Z90" s="213"/>
      <c r="AA90" s="213"/>
      <c r="AB90" s="213"/>
      <c r="AC90" s="213"/>
      <c r="AD90" s="213"/>
      <c r="AE90" s="213"/>
      <c r="AF90" s="213"/>
      <c r="AG90" s="213" t="s">
        <v>238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1" x14ac:dyDescent="0.2">
      <c r="A91" s="220"/>
      <c r="B91" s="221"/>
      <c r="C91" s="252" t="s">
        <v>403</v>
      </c>
      <c r="D91" s="241"/>
      <c r="E91" s="241"/>
      <c r="F91" s="241"/>
      <c r="G91" s="241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13"/>
      <c r="Z91" s="213"/>
      <c r="AA91" s="213"/>
      <c r="AB91" s="213"/>
      <c r="AC91" s="213"/>
      <c r="AD91" s="213"/>
      <c r="AE91" s="213"/>
      <c r="AF91" s="213"/>
      <c r="AG91" s="213" t="s">
        <v>155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1" x14ac:dyDescent="0.2">
      <c r="A92" s="220"/>
      <c r="B92" s="221"/>
      <c r="C92" s="265" t="s">
        <v>824</v>
      </c>
      <c r="D92" s="257"/>
      <c r="E92" s="258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13"/>
      <c r="Z92" s="213"/>
      <c r="AA92" s="213"/>
      <c r="AB92" s="213"/>
      <c r="AC92" s="213"/>
      <c r="AD92" s="213"/>
      <c r="AE92" s="213"/>
      <c r="AF92" s="213"/>
      <c r="AG92" s="213" t="s">
        <v>183</v>
      </c>
      <c r="AH92" s="213">
        <v>0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20"/>
      <c r="B93" s="221"/>
      <c r="C93" s="265" t="s">
        <v>485</v>
      </c>
      <c r="D93" s="257"/>
      <c r="E93" s="258">
        <v>6</v>
      </c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13"/>
      <c r="Z93" s="213"/>
      <c r="AA93" s="213"/>
      <c r="AB93" s="213"/>
      <c r="AC93" s="213"/>
      <c r="AD93" s="213"/>
      <c r="AE93" s="213"/>
      <c r="AF93" s="213"/>
      <c r="AG93" s="213" t="s">
        <v>183</v>
      </c>
      <c r="AH93" s="213">
        <v>0</v>
      </c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20"/>
      <c r="B94" s="221"/>
      <c r="C94" s="265" t="s">
        <v>453</v>
      </c>
      <c r="D94" s="257"/>
      <c r="E94" s="258">
        <v>6</v>
      </c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13"/>
      <c r="Z94" s="213"/>
      <c r="AA94" s="213"/>
      <c r="AB94" s="213"/>
      <c r="AC94" s="213"/>
      <c r="AD94" s="213"/>
      <c r="AE94" s="213"/>
      <c r="AF94" s="213"/>
      <c r="AG94" s="213" t="s">
        <v>183</v>
      </c>
      <c r="AH94" s="213">
        <v>0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ht="22.5" outlineLevel="1" x14ac:dyDescent="0.2">
      <c r="A95" s="233">
        <v>26</v>
      </c>
      <c r="B95" s="234" t="s">
        <v>273</v>
      </c>
      <c r="C95" s="251" t="s">
        <v>274</v>
      </c>
      <c r="D95" s="235" t="s">
        <v>275</v>
      </c>
      <c r="E95" s="236">
        <v>1.89</v>
      </c>
      <c r="F95" s="237"/>
      <c r="G95" s="238">
        <f>ROUND(E95*F95,2)</f>
        <v>0</v>
      </c>
      <c r="H95" s="237"/>
      <c r="I95" s="238">
        <f>ROUND(E95*H95,2)</f>
        <v>0</v>
      </c>
      <c r="J95" s="237"/>
      <c r="K95" s="238">
        <f>ROUND(E95*J95,2)</f>
        <v>0</v>
      </c>
      <c r="L95" s="238">
        <v>21</v>
      </c>
      <c r="M95" s="238">
        <f>G95*(1+L95/100)</f>
        <v>0</v>
      </c>
      <c r="N95" s="238">
        <v>3.5000000000000003E-2</v>
      </c>
      <c r="O95" s="238">
        <f>ROUND(E95*N95,2)</f>
        <v>7.0000000000000007E-2</v>
      </c>
      <c r="P95" s="238">
        <v>0</v>
      </c>
      <c r="Q95" s="238">
        <f>ROUND(E95*P95,2)</f>
        <v>0</v>
      </c>
      <c r="R95" s="238" t="s">
        <v>243</v>
      </c>
      <c r="S95" s="238" t="s">
        <v>178</v>
      </c>
      <c r="T95" s="239" t="s">
        <v>178</v>
      </c>
      <c r="U95" s="224">
        <v>0</v>
      </c>
      <c r="V95" s="224">
        <f>ROUND(E95*U95,2)</f>
        <v>0</v>
      </c>
      <c r="W95" s="224"/>
      <c r="X95" s="224" t="s">
        <v>237</v>
      </c>
      <c r="Y95" s="213"/>
      <c r="Z95" s="213"/>
      <c r="AA95" s="213"/>
      <c r="AB95" s="213"/>
      <c r="AC95" s="213"/>
      <c r="AD95" s="213"/>
      <c r="AE95" s="213"/>
      <c r="AF95" s="213"/>
      <c r="AG95" s="213" t="s">
        <v>238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20"/>
      <c r="B96" s="221"/>
      <c r="C96" s="252" t="s">
        <v>698</v>
      </c>
      <c r="D96" s="241"/>
      <c r="E96" s="241"/>
      <c r="F96" s="241"/>
      <c r="G96" s="241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13"/>
      <c r="Z96" s="213"/>
      <c r="AA96" s="213"/>
      <c r="AB96" s="213"/>
      <c r="AC96" s="213"/>
      <c r="AD96" s="213"/>
      <c r="AE96" s="213"/>
      <c r="AF96" s="213"/>
      <c r="AG96" s="213" t="s">
        <v>155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20"/>
      <c r="B97" s="221"/>
      <c r="C97" s="265" t="s">
        <v>824</v>
      </c>
      <c r="D97" s="257"/>
      <c r="E97" s="258"/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13"/>
      <c r="Z97" s="213"/>
      <c r="AA97" s="213"/>
      <c r="AB97" s="213"/>
      <c r="AC97" s="213"/>
      <c r="AD97" s="213"/>
      <c r="AE97" s="213"/>
      <c r="AF97" s="213"/>
      <c r="AG97" s="213" t="s">
        <v>183</v>
      </c>
      <c r="AH97" s="213">
        <v>0</v>
      </c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20"/>
      <c r="B98" s="221"/>
      <c r="C98" s="265" t="s">
        <v>827</v>
      </c>
      <c r="D98" s="257"/>
      <c r="E98" s="258">
        <v>1.1025</v>
      </c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13"/>
      <c r="Z98" s="213"/>
      <c r="AA98" s="213"/>
      <c r="AB98" s="213"/>
      <c r="AC98" s="213"/>
      <c r="AD98" s="213"/>
      <c r="AE98" s="213"/>
      <c r="AF98" s="213"/>
      <c r="AG98" s="213" t="s">
        <v>183</v>
      </c>
      <c r="AH98" s="213">
        <v>0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1" x14ac:dyDescent="0.2">
      <c r="A99" s="220"/>
      <c r="B99" s="221"/>
      <c r="C99" s="265" t="s">
        <v>828</v>
      </c>
      <c r="D99" s="257"/>
      <c r="E99" s="258">
        <v>0.78749999999999998</v>
      </c>
      <c r="F99" s="224"/>
      <c r="G99" s="224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13"/>
      <c r="Z99" s="213"/>
      <c r="AA99" s="213"/>
      <c r="AB99" s="213"/>
      <c r="AC99" s="213"/>
      <c r="AD99" s="213"/>
      <c r="AE99" s="213"/>
      <c r="AF99" s="213"/>
      <c r="AG99" s="213" t="s">
        <v>183</v>
      </c>
      <c r="AH99" s="213">
        <v>0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ht="22.5" outlineLevel="1" x14ac:dyDescent="0.2">
      <c r="A100" s="233">
        <v>27</v>
      </c>
      <c r="B100" s="234" t="s">
        <v>278</v>
      </c>
      <c r="C100" s="251" t="s">
        <v>279</v>
      </c>
      <c r="D100" s="235" t="s">
        <v>176</v>
      </c>
      <c r="E100" s="236">
        <v>83.6</v>
      </c>
      <c r="F100" s="237"/>
      <c r="G100" s="238">
        <f>ROUND(E100*F100,2)</f>
        <v>0</v>
      </c>
      <c r="H100" s="237"/>
      <c r="I100" s="238">
        <f>ROUND(E100*H100,2)</f>
        <v>0</v>
      </c>
      <c r="J100" s="237"/>
      <c r="K100" s="238">
        <f>ROUND(E100*J100,2)</f>
        <v>0</v>
      </c>
      <c r="L100" s="238">
        <v>21</v>
      </c>
      <c r="M100" s="238">
        <f>G100*(1+L100/100)</f>
        <v>0</v>
      </c>
      <c r="N100" s="238">
        <v>1.4E-2</v>
      </c>
      <c r="O100" s="238">
        <f>ROUND(E100*N100,2)</f>
        <v>1.17</v>
      </c>
      <c r="P100" s="238">
        <v>0</v>
      </c>
      <c r="Q100" s="238">
        <f>ROUND(E100*P100,2)</f>
        <v>0</v>
      </c>
      <c r="R100" s="238" t="s">
        <v>243</v>
      </c>
      <c r="S100" s="238" t="s">
        <v>178</v>
      </c>
      <c r="T100" s="239" t="s">
        <v>178</v>
      </c>
      <c r="U100" s="224">
        <v>0</v>
      </c>
      <c r="V100" s="224">
        <f>ROUND(E100*U100,2)</f>
        <v>0</v>
      </c>
      <c r="W100" s="224"/>
      <c r="X100" s="224" t="s">
        <v>237</v>
      </c>
      <c r="Y100" s="213"/>
      <c r="Z100" s="213"/>
      <c r="AA100" s="213"/>
      <c r="AB100" s="213"/>
      <c r="AC100" s="213"/>
      <c r="AD100" s="213"/>
      <c r="AE100" s="213"/>
      <c r="AF100" s="213"/>
      <c r="AG100" s="213" t="s">
        <v>238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20"/>
      <c r="B101" s="221"/>
      <c r="C101" s="252" t="s">
        <v>698</v>
      </c>
      <c r="D101" s="241"/>
      <c r="E101" s="241"/>
      <c r="F101" s="241"/>
      <c r="G101" s="241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13"/>
      <c r="Z101" s="213"/>
      <c r="AA101" s="213"/>
      <c r="AB101" s="213"/>
      <c r="AC101" s="213"/>
      <c r="AD101" s="213"/>
      <c r="AE101" s="213"/>
      <c r="AF101" s="213"/>
      <c r="AG101" s="213" t="s">
        <v>155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20"/>
      <c r="B102" s="221"/>
      <c r="C102" s="265" t="s">
        <v>187</v>
      </c>
      <c r="D102" s="257"/>
      <c r="E102" s="258"/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13"/>
      <c r="Z102" s="213"/>
      <c r="AA102" s="213"/>
      <c r="AB102" s="213"/>
      <c r="AC102" s="213"/>
      <c r="AD102" s="213"/>
      <c r="AE102" s="213"/>
      <c r="AF102" s="213"/>
      <c r="AG102" s="213" t="s">
        <v>183</v>
      </c>
      <c r="AH102" s="213">
        <v>0</v>
      </c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20"/>
      <c r="B103" s="221"/>
      <c r="C103" s="265" t="s">
        <v>829</v>
      </c>
      <c r="D103" s="257"/>
      <c r="E103" s="258">
        <v>83.6</v>
      </c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13"/>
      <c r="Z103" s="213"/>
      <c r="AA103" s="213"/>
      <c r="AB103" s="213"/>
      <c r="AC103" s="213"/>
      <c r="AD103" s="213"/>
      <c r="AE103" s="213"/>
      <c r="AF103" s="213"/>
      <c r="AG103" s="213" t="s">
        <v>183</v>
      </c>
      <c r="AH103" s="213">
        <v>0</v>
      </c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1" x14ac:dyDescent="0.2">
      <c r="A104" s="220">
        <v>28</v>
      </c>
      <c r="B104" s="221" t="s">
        <v>281</v>
      </c>
      <c r="C104" s="266" t="s">
        <v>282</v>
      </c>
      <c r="D104" s="222" t="s">
        <v>0</v>
      </c>
      <c r="E104" s="262"/>
      <c r="F104" s="225"/>
      <c r="G104" s="224">
        <f>ROUND(E104*F104,2)</f>
        <v>0</v>
      </c>
      <c r="H104" s="225"/>
      <c r="I104" s="224">
        <f>ROUND(E104*H104,2)</f>
        <v>0</v>
      </c>
      <c r="J104" s="225"/>
      <c r="K104" s="224">
        <f>ROUND(E104*J104,2)</f>
        <v>0</v>
      </c>
      <c r="L104" s="224">
        <v>21</v>
      </c>
      <c r="M104" s="224">
        <f>G104*(1+L104/100)</f>
        <v>0</v>
      </c>
      <c r="N104" s="224">
        <v>0</v>
      </c>
      <c r="O104" s="224">
        <f>ROUND(E104*N104,2)</f>
        <v>0</v>
      </c>
      <c r="P104" s="224">
        <v>0</v>
      </c>
      <c r="Q104" s="224">
        <f>ROUND(E104*P104,2)</f>
        <v>0</v>
      </c>
      <c r="R104" s="224" t="s">
        <v>261</v>
      </c>
      <c r="S104" s="224" t="s">
        <v>178</v>
      </c>
      <c r="T104" s="224" t="s">
        <v>178</v>
      </c>
      <c r="U104" s="224">
        <v>0</v>
      </c>
      <c r="V104" s="224">
        <f>ROUND(E104*U104,2)</f>
        <v>0</v>
      </c>
      <c r="W104" s="224"/>
      <c r="X104" s="224" t="s">
        <v>256</v>
      </c>
      <c r="Y104" s="213"/>
      <c r="Z104" s="213"/>
      <c r="AA104" s="213"/>
      <c r="AB104" s="213"/>
      <c r="AC104" s="213"/>
      <c r="AD104" s="213"/>
      <c r="AE104" s="213"/>
      <c r="AF104" s="213"/>
      <c r="AG104" s="213" t="s">
        <v>257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1" x14ac:dyDescent="0.2">
      <c r="A105" s="220"/>
      <c r="B105" s="221"/>
      <c r="C105" s="267" t="s">
        <v>258</v>
      </c>
      <c r="D105" s="261"/>
      <c r="E105" s="261"/>
      <c r="F105" s="261"/>
      <c r="G105" s="261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13"/>
      <c r="Z105" s="213"/>
      <c r="AA105" s="213"/>
      <c r="AB105" s="213"/>
      <c r="AC105" s="213"/>
      <c r="AD105" s="213"/>
      <c r="AE105" s="213"/>
      <c r="AF105" s="213"/>
      <c r="AG105" s="213" t="s">
        <v>180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x14ac:dyDescent="0.2">
      <c r="A106" s="227" t="s">
        <v>145</v>
      </c>
      <c r="B106" s="228" t="s">
        <v>106</v>
      </c>
      <c r="C106" s="250" t="s">
        <v>107</v>
      </c>
      <c r="D106" s="229"/>
      <c r="E106" s="230"/>
      <c r="F106" s="231"/>
      <c r="G106" s="231">
        <f>SUMIF(AG107:AG111,"&lt;&gt;NOR",G107:G111)</f>
        <v>0</v>
      </c>
      <c r="H106" s="231"/>
      <c r="I106" s="231">
        <f>SUM(I107:I111)</f>
        <v>0</v>
      </c>
      <c r="J106" s="231"/>
      <c r="K106" s="231">
        <f>SUM(K107:K111)</f>
        <v>0</v>
      </c>
      <c r="L106" s="231"/>
      <c r="M106" s="231">
        <f>SUM(M107:M111)</f>
        <v>0</v>
      </c>
      <c r="N106" s="231"/>
      <c r="O106" s="231">
        <f>SUM(O107:O111)</f>
        <v>0.02</v>
      </c>
      <c r="P106" s="231"/>
      <c r="Q106" s="231">
        <f>SUM(Q107:Q111)</f>
        <v>0</v>
      </c>
      <c r="R106" s="231"/>
      <c r="S106" s="231"/>
      <c r="T106" s="232"/>
      <c r="U106" s="226"/>
      <c r="V106" s="226">
        <f>SUM(V107:V111)</f>
        <v>4.2</v>
      </c>
      <c r="W106" s="226"/>
      <c r="X106" s="226"/>
      <c r="AG106" t="s">
        <v>146</v>
      </c>
    </row>
    <row r="107" spans="1:60" outlineLevel="1" x14ac:dyDescent="0.2">
      <c r="A107" s="233">
        <v>29</v>
      </c>
      <c r="B107" s="234" t="s">
        <v>283</v>
      </c>
      <c r="C107" s="251" t="s">
        <v>284</v>
      </c>
      <c r="D107" s="235" t="s">
        <v>191</v>
      </c>
      <c r="E107" s="236">
        <v>20</v>
      </c>
      <c r="F107" s="237"/>
      <c r="G107" s="238">
        <f>ROUND(E107*F107,2)</f>
        <v>0</v>
      </c>
      <c r="H107" s="237"/>
      <c r="I107" s="238">
        <f>ROUND(E107*H107,2)</f>
        <v>0</v>
      </c>
      <c r="J107" s="237"/>
      <c r="K107" s="238">
        <f>ROUND(E107*J107,2)</f>
        <v>0</v>
      </c>
      <c r="L107" s="238">
        <v>21</v>
      </c>
      <c r="M107" s="238">
        <f>G107*(1+L107/100)</f>
        <v>0</v>
      </c>
      <c r="N107" s="238">
        <v>1.16E-3</v>
      </c>
      <c r="O107" s="238">
        <f>ROUND(E107*N107,2)</f>
        <v>0.02</v>
      </c>
      <c r="P107" s="238">
        <v>0</v>
      </c>
      <c r="Q107" s="238">
        <f>ROUND(E107*P107,2)</f>
        <v>0</v>
      </c>
      <c r="R107" s="238" t="s">
        <v>192</v>
      </c>
      <c r="S107" s="238" t="s">
        <v>178</v>
      </c>
      <c r="T107" s="239" t="s">
        <v>151</v>
      </c>
      <c r="U107" s="224">
        <v>0.21</v>
      </c>
      <c r="V107" s="224">
        <f>ROUND(E107*U107,2)</f>
        <v>4.2</v>
      </c>
      <c r="W107" s="224"/>
      <c r="X107" s="224" t="s">
        <v>159</v>
      </c>
      <c r="Y107" s="213"/>
      <c r="Z107" s="213"/>
      <c r="AA107" s="213"/>
      <c r="AB107" s="213"/>
      <c r="AC107" s="213"/>
      <c r="AD107" s="213"/>
      <c r="AE107" s="213"/>
      <c r="AF107" s="213"/>
      <c r="AG107" s="213" t="s">
        <v>160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1" x14ac:dyDescent="0.2">
      <c r="A108" s="220"/>
      <c r="B108" s="221"/>
      <c r="C108" s="252" t="s">
        <v>740</v>
      </c>
      <c r="D108" s="241"/>
      <c r="E108" s="241"/>
      <c r="F108" s="241"/>
      <c r="G108" s="241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13"/>
      <c r="Z108" s="213"/>
      <c r="AA108" s="213"/>
      <c r="AB108" s="213"/>
      <c r="AC108" s="213"/>
      <c r="AD108" s="213"/>
      <c r="AE108" s="213"/>
      <c r="AF108" s="213"/>
      <c r="AG108" s="213" t="s">
        <v>155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20"/>
      <c r="B109" s="221"/>
      <c r="C109" s="265" t="s">
        <v>830</v>
      </c>
      <c r="D109" s="257"/>
      <c r="E109" s="258">
        <v>20</v>
      </c>
      <c r="F109" s="224"/>
      <c r="G109" s="224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13"/>
      <c r="Z109" s="213"/>
      <c r="AA109" s="213"/>
      <c r="AB109" s="213"/>
      <c r="AC109" s="213"/>
      <c r="AD109" s="213"/>
      <c r="AE109" s="213"/>
      <c r="AF109" s="213"/>
      <c r="AG109" s="213" t="s">
        <v>183</v>
      </c>
      <c r="AH109" s="213">
        <v>0</v>
      </c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1" x14ac:dyDescent="0.2">
      <c r="A110" s="220">
        <v>30</v>
      </c>
      <c r="B110" s="221" t="s">
        <v>287</v>
      </c>
      <c r="C110" s="266" t="s">
        <v>288</v>
      </c>
      <c r="D110" s="222" t="s">
        <v>0</v>
      </c>
      <c r="E110" s="262"/>
      <c r="F110" s="225"/>
      <c r="G110" s="224">
        <f>ROUND(E110*F110,2)</f>
        <v>0</v>
      </c>
      <c r="H110" s="225"/>
      <c r="I110" s="224">
        <f>ROUND(E110*H110,2)</f>
        <v>0</v>
      </c>
      <c r="J110" s="225"/>
      <c r="K110" s="224">
        <f>ROUND(E110*J110,2)</f>
        <v>0</v>
      </c>
      <c r="L110" s="224">
        <v>21</v>
      </c>
      <c r="M110" s="224">
        <f>G110*(1+L110/100)</f>
        <v>0</v>
      </c>
      <c r="N110" s="224">
        <v>0</v>
      </c>
      <c r="O110" s="224">
        <f>ROUND(E110*N110,2)</f>
        <v>0</v>
      </c>
      <c r="P110" s="224">
        <v>0</v>
      </c>
      <c r="Q110" s="224">
        <f>ROUND(E110*P110,2)</f>
        <v>0</v>
      </c>
      <c r="R110" s="224" t="s">
        <v>192</v>
      </c>
      <c r="S110" s="224" t="s">
        <v>178</v>
      </c>
      <c r="T110" s="224" t="s">
        <v>178</v>
      </c>
      <c r="U110" s="224">
        <v>0</v>
      </c>
      <c r="V110" s="224">
        <f>ROUND(E110*U110,2)</f>
        <v>0</v>
      </c>
      <c r="W110" s="224"/>
      <c r="X110" s="224" t="s">
        <v>256</v>
      </c>
      <c r="Y110" s="213"/>
      <c r="Z110" s="213"/>
      <c r="AA110" s="213"/>
      <c r="AB110" s="213"/>
      <c r="AC110" s="213"/>
      <c r="AD110" s="213"/>
      <c r="AE110" s="213"/>
      <c r="AF110" s="213"/>
      <c r="AG110" s="213" t="s">
        <v>257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20"/>
      <c r="B111" s="221"/>
      <c r="C111" s="267" t="s">
        <v>258</v>
      </c>
      <c r="D111" s="261"/>
      <c r="E111" s="261"/>
      <c r="F111" s="261"/>
      <c r="G111" s="261"/>
      <c r="H111" s="22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13"/>
      <c r="Z111" s="213"/>
      <c r="AA111" s="213"/>
      <c r="AB111" s="213"/>
      <c r="AC111" s="213"/>
      <c r="AD111" s="213"/>
      <c r="AE111" s="213"/>
      <c r="AF111" s="213"/>
      <c r="AG111" s="213" t="s">
        <v>180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x14ac:dyDescent="0.2">
      <c r="A112" s="227" t="s">
        <v>145</v>
      </c>
      <c r="B112" s="228" t="s">
        <v>108</v>
      </c>
      <c r="C112" s="250" t="s">
        <v>109</v>
      </c>
      <c r="D112" s="229"/>
      <c r="E112" s="230"/>
      <c r="F112" s="231"/>
      <c r="G112" s="231">
        <f>SUMIF(AG113:AG123,"&lt;&gt;NOR",G113:G123)</f>
        <v>0</v>
      </c>
      <c r="H112" s="231"/>
      <c r="I112" s="231">
        <f>SUM(I113:I123)</f>
        <v>0</v>
      </c>
      <c r="J112" s="231"/>
      <c r="K112" s="231">
        <f>SUM(K113:K123)</f>
        <v>0</v>
      </c>
      <c r="L112" s="231"/>
      <c r="M112" s="231">
        <f>SUM(M113:M123)</f>
        <v>0</v>
      </c>
      <c r="N112" s="231"/>
      <c r="O112" s="231">
        <f>SUM(O113:O123)</f>
        <v>0.23</v>
      </c>
      <c r="P112" s="231"/>
      <c r="Q112" s="231">
        <f>SUM(Q113:Q123)</f>
        <v>0</v>
      </c>
      <c r="R112" s="231"/>
      <c r="S112" s="231"/>
      <c r="T112" s="232"/>
      <c r="U112" s="226"/>
      <c r="V112" s="226">
        <f>SUM(V113:V123)</f>
        <v>10.25</v>
      </c>
      <c r="W112" s="226"/>
      <c r="X112" s="226"/>
      <c r="AG112" t="s">
        <v>146</v>
      </c>
    </row>
    <row r="113" spans="1:60" ht="22.5" outlineLevel="1" x14ac:dyDescent="0.2">
      <c r="A113" s="233">
        <v>31</v>
      </c>
      <c r="B113" s="234" t="s">
        <v>289</v>
      </c>
      <c r="C113" s="251" t="s">
        <v>290</v>
      </c>
      <c r="D113" s="235" t="s">
        <v>176</v>
      </c>
      <c r="E113" s="236">
        <v>15</v>
      </c>
      <c r="F113" s="237"/>
      <c r="G113" s="238">
        <f>ROUND(E113*F113,2)</f>
        <v>0</v>
      </c>
      <c r="H113" s="237"/>
      <c r="I113" s="238">
        <f>ROUND(E113*H113,2)</f>
        <v>0</v>
      </c>
      <c r="J113" s="237"/>
      <c r="K113" s="238">
        <f>ROUND(E113*J113,2)</f>
        <v>0</v>
      </c>
      <c r="L113" s="238">
        <v>21</v>
      </c>
      <c r="M113" s="238">
        <f>G113*(1+L113/100)</f>
        <v>0</v>
      </c>
      <c r="N113" s="238">
        <v>1.7000000000000001E-4</v>
      </c>
      <c r="O113" s="238">
        <f>ROUND(E113*N113,2)</f>
        <v>0</v>
      </c>
      <c r="P113" s="238">
        <v>0</v>
      </c>
      <c r="Q113" s="238">
        <f>ROUND(E113*P113,2)</f>
        <v>0</v>
      </c>
      <c r="R113" s="238" t="s">
        <v>291</v>
      </c>
      <c r="S113" s="238" t="s">
        <v>178</v>
      </c>
      <c r="T113" s="239" t="s">
        <v>178</v>
      </c>
      <c r="U113" s="224">
        <v>0.68300000000000005</v>
      </c>
      <c r="V113" s="224">
        <f>ROUND(E113*U113,2)</f>
        <v>10.25</v>
      </c>
      <c r="W113" s="224"/>
      <c r="X113" s="224" t="s">
        <v>159</v>
      </c>
      <c r="Y113" s="213"/>
      <c r="Z113" s="213"/>
      <c r="AA113" s="213"/>
      <c r="AB113" s="213"/>
      <c r="AC113" s="213"/>
      <c r="AD113" s="213"/>
      <c r="AE113" s="213"/>
      <c r="AF113" s="213"/>
      <c r="AG113" s="213" t="s">
        <v>160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1" x14ac:dyDescent="0.2">
      <c r="A114" s="220"/>
      <c r="B114" s="221"/>
      <c r="C114" s="252" t="s">
        <v>742</v>
      </c>
      <c r="D114" s="241"/>
      <c r="E114" s="241"/>
      <c r="F114" s="241"/>
      <c r="G114" s="241"/>
      <c r="H114" s="224"/>
      <c r="I114" s="224"/>
      <c r="J114" s="224"/>
      <c r="K114" s="224"/>
      <c r="L114" s="224"/>
      <c r="M114" s="224"/>
      <c r="N114" s="224"/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13"/>
      <c r="Z114" s="213"/>
      <c r="AA114" s="213"/>
      <c r="AB114" s="213"/>
      <c r="AC114" s="213"/>
      <c r="AD114" s="213"/>
      <c r="AE114" s="213"/>
      <c r="AF114" s="213"/>
      <c r="AG114" s="213" t="s">
        <v>155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20"/>
      <c r="B115" s="221"/>
      <c r="C115" s="265" t="s">
        <v>824</v>
      </c>
      <c r="D115" s="257"/>
      <c r="E115" s="258"/>
      <c r="F115" s="224"/>
      <c r="G115" s="224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13"/>
      <c r="Z115" s="213"/>
      <c r="AA115" s="213"/>
      <c r="AB115" s="213"/>
      <c r="AC115" s="213"/>
      <c r="AD115" s="213"/>
      <c r="AE115" s="213"/>
      <c r="AF115" s="213"/>
      <c r="AG115" s="213" t="s">
        <v>183</v>
      </c>
      <c r="AH115" s="213">
        <v>0</v>
      </c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1" x14ac:dyDescent="0.2">
      <c r="A116" s="220"/>
      <c r="B116" s="221"/>
      <c r="C116" s="265" t="s">
        <v>831</v>
      </c>
      <c r="D116" s="257"/>
      <c r="E116" s="258">
        <v>15</v>
      </c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13"/>
      <c r="Z116" s="213"/>
      <c r="AA116" s="213"/>
      <c r="AB116" s="213"/>
      <c r="AC116" s="213"/>
      <c r="AD116" s="213"/>
      <c r="AE116" s="213"/>
      <c r="AF116" s="213"/>
      <c r="AG116" s="213" t="s">
        <v>183</v>
      </c>
      <c r="AH116" s="213">
        <v>0</v>
      </c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1" x14ac:dyDescent="0.2">
      <c r="A117" s="233">
        <v>32</v>
      </c>
      <c r="B117" s="234" t="s">
        <v>294</v>
      </c>
      <c r="C117" s="251" t="s">
        <v>295</v>
      </c>
      <c r="D117" s="235" t="s">
        <v>234</v>
      </c>
      <c r="E117" s="236">
        <v>200</v>
      </c>
      <c r="F117" s="237"/>
      <c r="G117" s="238">
        <f>ROUND(E117*F117,2)</f>
        <v>0</v>
      </c>
      <c r="H117" s="237"/>
      <c r="I117" s="238">
        <f>ROUND(E117*H117,2)</f>
        <v>0</v>
      </c>
      <c r="J117" s="237"/>
      <c r="K117" s="238">
        <f>ROUND(E117*J117,2)</f>
        <v>0</v>
      </c>
      <c r="L117" s="238">
        <v>21</v>
      </c>
      <c r="M117" s="238">
        <f>G117*(1+L117/100)</f>
        <v>0</v>
      </c>
      <c r="N117" s="238">
        <v>0</v>
      </c>
      <c r="O117" s="238">
        <f>ROUND(E117*N117,2)</f>
        <v>0</v>
      </c>
      <c r="P117" s="238">
        <v>0</v>
      </c>
      <c r="Q117" s="238">
        <f>ROUND(E117*P117,2)</f>
        <v>0</v>
      </c>
      <c r="R117" s="238"/>
      <c r="S117" s="238" t="s">
        <v>150</v>
      </c>
      <c r="T117" s="239" t="s">
        <v>151</v>
      </c>
      <c r="U117" s="224">
        <v>0</v>
      </c>
      <c r="V117" s="224">
        <f>ROUND(E117*U117,2)</f>
        <v>0</v>
      </c>
      <c r="W117" s="224"/>
      <c r="X117" s="224" t="s">
        <v>159</v>
      </c>
      <c r="Y117" s="213"/>
      <c r="Z117" s="213"/>
      <c r="AA117" s="213"/>
      <c r="AB117" s="213"/>
      <c r="AC117" s="213"/>
      <c r="AD117" s="213"/>
      <c r="AE117" s="213"/>
      <c r="AF117" s="213"/>
      <c r="AG117" s="213" t="s">
        <v>160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20"/>
      <c r="B118" s="221"/>
      <c r="C118" s="265" t="s">
        <v>832</v>
      </c>
      <c r="D118" s="257"/>
      <c r="E118" s="258">
        <v>200</v>
      </c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13"/>
      <c r="Z118" s="213"/>
      <c r="AA118" s="213"/>
      <c r="AB118" s="213"/>
      <c r="AC118" s="213"/>
      <c r="AD118" s="213"/>
      <c r="AE118" s="213"/>
      <c r="AF118" s="213"/>
      <c r="AG118" s="213" t="s">
        <v>183</v>
      </c>
      <c r="AH118" s="213">
        <v>0</v>
      </c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ht="22.5" outlineLevel="1" x14ac:dyDescent="0.2">
      <c r="A119" s="233">
        <v>33</v>
      </c>
      <c r="B119" s="234" t="s">
        <v>296</v>
      </c>
      <c r="C119" s="251" t="s">
        <v>297</v>
      </c>
      <c r="D119" s="235" t="s">
        <v>176</v>
      </c>
      <c r="E119" s="236">
        <v>15.6</v>
      </c>
      <c r="F119" s="237"/>
      <c r="G119" s="238">
        <f>ROUND(E119*F119,2)</f>
        <v>0</v>
      </c>
      <c r="H119" s="237"/>
      <c r="I119" s="238">
        <f>ROUND(E119*H119,2)</f>
        <v>0</v>
      </c>
      <c r="J119" s="237"/>
      <c r="K119" s="238">
        <f>ROUND(E119*J119,2)</f>
        <v>0</v>
      </c>
      <c r="L119" s="238">
        <v>21</v>
      </c>
      <c r="M119" s="238">
        <f>G119*(1+L119/100)</f>
        <v>0</v>
      </c>
      <c r="N119" s="238">
        <v>1.47E-2</v>
      </c>
      <c r="O119" s="238">
        <f>ROUND(E119*N119,2)</f>
        <v>0.23</v>
      </c>
      <c r="P119" s="238">
        <v>0</v>
      </c>
      <c r="Q119" s="238">
        <f>ROUND(E119*P119,2)</f>
        <v>0</v>
      </c>
      <c r="R119" s="238" t="s">
        <v>243</v>
      </c>
      <c r="S119" s="238" t="s">
        <v>178</v>
      </c>
      <c r="T119" s="239" t="s">
        <v>178</v>
      </c>
      <c r="U119" s="224">
        <v>0</v>
      </c>
      <c r="V119" s="224">
        <f>ROUND(E119*U119,2)</f>
        <v>0</v>
      </c>
      <c r="W119" s="224"/>
      <c r="X119" s="224" t="s">
        <v>237</v>
      </c>
      <c r="Y119" s="213"/>
      <c r="Z119" s="213"/>
      <c r="AA119" s="213"/>
      <c r="AB119" s="213"/>
      <c r="AC119" s="213"/>
      <c r="AD119" s="213"/>
      <c r="AE119" s="213"/>
      <c r="AF119" s="213"/>
      <c r="AG119" s="213" t="s">
        <v>238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1" x14ac:dyDescent="0.2">
      <c r="A120" s="220"/>
      <c r="B120" s="221"/>
      <c r="C120" s="252" t="s">
        <v>698</v>
      </c>
      <c r="D120" s="241"/>
      <c r="E120" s="241"/>
      <c r="F120" s="241"/>
      <c r="G120" s="241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13"/>
      <c r="Z120" s="213"/>
      <c r="AA120" s="213"/>
      <c r="AB120" s="213"/>
      <c r="AC120" s="213"/>
      <c r="AD120" s="213"/>
      <c r="AE120" s="213"/>
      <c r="AF120" s="213"/>
      <c r="AG120" s="213" t="s">
        <v>155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1" x14ac:dyDescent="0.2">
      <c r="A121" s="220"/>
      <c r="B121" s="221"/>
      <c r="C121" s="265" t="s">
        <v>833</v>
      </c>
      <c r="D121" s="257"/>
      <c r="E121" s="258">
        <v>15.6</v>
      </c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13"/>
      <c r="Z121" s="213"/>
      <c r="AA121" s="213"/>
      <c r="AB121" s="213"/>
      <c r="AC121" s="213"/>
      <c r="AD121" s="213"/>
      <c r="AE121" s="213"/>
      <c r="AF121" s="213"/>
      <c r="AG121" s="213" t="s">
        <v>183</v>
      </c>
      <c r="AH121" s="213">
        <v>5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20">
        <v>34</v>
      </c>
      <c r="B122" s="221" t="s">
        <v>299</v>
      </c>
      <c r="C122" s="266" t="s">
        <v>300</v>
      </c>
      <c r="D122" s="222" t="s">
        <v>0</v>
      </c>
      <c r="E122" s="262"/>
      <c r="F122" s="225"/>
      <c r="G122" s="224">
        <f>ROUND(E122*F122,2)</f>
        <v>0</v>
      </c>
      <c r="H122" s="225"/>
      <c r="I122" s="224">
        <f>ROUND(E122*H122,2)</f>
        <v>0</v>
      </c>
      <c r="J122" s="225"/>
      <c r="K122" s="224">
        <f>ROUND(E122*J122,2)</f>
        <v>0</v>
      </c>
      <c r="L122" s="224">
        <v>21</v>
      </c>
      <c r="M122" s="224">
        <f>G122*(1+L122/100)</f>
        <v>0</v>
      </c>
      <c r="N122" s="224">
        <v>0</v>
      </c>
      <c r="O122" s="224">
        <f>ROUND(E122*N122,2)</f>
        <v>0</v>
      </c>
      <c r="P122" s="224">
        <v>0</v>
      </c>
      <c r="Q122" s="224">
        <f>ROUND(E122*P122,2)</f>
        <v>0</v>
      </c>
      <c r="R122" s="224" t="s">
        <v>291</v>
      </c>
      <c r="S122" s="224" t="s">
        <v>178</v>
      </c>
      <c r="T122" s="224" t="s">
        <v>178</v>
      </c>
      <c r="U122" s="224">
        <v>0</v>
      </c>
      <c r="V122" s="224">
        <f>ROUND(E122*U122,2)</f>
        <v>0</v>
      </c>
      <c r="W122" s="224"/>
      <c r="X122" s="224" t="s">
        <v>256</v>
      </c>
      <c r="Y122" s="213"/>
      <c r="Z122" s="213"/>
      <c r="AA122" s="213"/>
      <c r="AB122" s="213"/>
      <c r="AC122" s="213"/>
      <c r="AD122" s="213"/>
      <c r="AE122" s="213"/>
      <c r="AF122" s="213"/>
      <c r="AG122" s="213" t="s">
        <v>257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1" x14ac:dyDescent="0.2">
      <c r="A123" s="220"/>
      <c r="B123" s="221"/>
      <c r="C123" s="267" t="s">
        <v>258</v>
      </c>
      <c r="D123" s="261"/>
      <c r="E123" s="261"/>
      <c r="F123" s="261"/>
      <c r="G123" s="261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13"/>
      <c r="Z123" s="213"/>
      <c r="AA123" s="213"/>
      <c r="AB123" s="213"/>
      <c r="AC123" s="213"/>
      <c r="AD123" s="213"/>
      <c r="AE123" s="213"/>
      <c r="AF123" s="213"/>
      <c r="AG123" s="213" t="s">
        <v>180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x14ac:dyDescent="0.2">
      <c r="A124" s="227" t="s">
        <v>145</v>
      </c>
      <c r="B124" s="228" t="s">
        <v>110</v>
      </c>
      <c r="C124" s="250" t="s">
        <v>111</v>
      </c>
      <c r="D124" s="229"/>
      <c r="E124" s="230"/>
      <c r="F124" s="231"/>
      <c r="G124" s="231">
        <f>SUMIF(AG125:AG131,"&lt;&gt;NOR",G125:G131)</f>
        <v>0</v>
      </c>
      <c r="H124" s="231"/>
      <c r="I124" s="231">
        <f>SUM(I125:I131)</f>
        <v>0</v>
      </c>
      <c r="J124" s="231"/>
      <c r="K124" s="231">
        <f>SUM(K125:K131)</f>
        <v>0</v>
      </c>
      <c r="L124" s="231"/>
      <c r="M124" s="231">
        <f>SUM(M125:M131)</f>
        <v>0</v>
      </c>
      <c r="N124" s="231"/>
      <c r="O124" s="231">
        <f>SUM(O125:O131)</f>
        <v>0</v>
      </c>
      <c r="P124" s="231"/>
      <c r="Q124" s="231">
        <f>SUM(Q125:Q131)</f>
        <v>0</v>
      </c>
      <c r="R124" s="231"/>
      <c r="S124" s="231"/>
      <c r="T124" s="232"/>
      <c r="U124" s="226"/>
      <c r="V124" s="226">
        <f>SUM(V125:V131)</f>
        <v>0</v>
      </c>
      <c r="W124" s="226"/>
      <c r="X124" s="226"/>
      <c r="AG124" t="s">
        <v>146</v>
      </c>
    </row>
    <row r="125" spans="1:60" ht="22.5" outlineLevel="1" x14ac:dyDescent="0.2">
      <c r="A125" s="233">
        <v>35</v>
      </c>
      <c r="B125" s="234" t="s">
        <v>492</v>
      </c>
      <c r="C125" s="251" t="s">
        <v>834</v>
      </c>
      <c r="D125" s="235" t="s">
        <v>234</v>
      </c>
      <c r="E125" s="236">
        <v>3</v>
      </c>
      <c r="F125" s="237"/>
      <c r="G125" s="238">
        <f>ROUND(E125*F125,2)</f>
        <v>0</v>
      </c>
      <c r="H125" s="237"/>
      <c r="I125" s="238">
        <f>ROUND(E125*H125,2)</f>
        <v>0</v>
      </c>
      <c r="J125" s="237"/>
      <c r="K125" s="238">
        <f>ROUND(E125*J125,2)</f>
        <v>0</v>
      </c>
      <c r="L125" s="238">
        <v>21</v>
      </c>
      <c r="M125" s="238">
        <f>G125*(1+L125/100)</f>
        <v>0</v>
      </c>
      <c r="N125" s="238">
        <v>0</v>
      </c>
      <c r="O125" s="238">
        <f>ROUND(E125*N125,2)</f>
        <v>0</v>
      </c>
      <c r="P125" s="238">
        <v>0</v>
      </c>
      <c r="Q125" s="238">
        <f>ROUND(E125*P125,2)</f>
        <v>0</v>
      </c>
      <c r="R125" s="238"/>
      <c r="S125" s="238" t="s">
        <v>150</v>
      </c>
      <c r="T125" s="239" t="s">
        <v>151</v>
      </c>
      <c r="U125" s="224">
        <v>0</v>
      </c>
      <c r="V125" s="224">
        <f>ROUND(E125*U125,2)</f>
        <v>0</v>
      </c>
      <c r="W125" s="224"/>
      <c r="X125" s="224" t="s">
        <v>159</v>
      </c>
      <c r="Y125" s="213"/>
      <c r="Z125" s="213"/>
      <c r="AA125" s="213"/>
      <c r="AB125" s="213"/>
      <c r="AC125" s="213"/>
      <c r="AD125" s="213"/>
      <c r="AE125" s="213"/>
      <c r="AF125" s="213"/>
      <c r="AG125" s="213" t="s">
        <v>160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1" x14ac:dyDescent="0.2">
      <c r="A126" s="220"/>
      <c r="B126" s="221"/>
      <c r="C126" s="252" t="s">
        <v>746</v>
      </c>
      <c r="D126" s="241"/>
      <c r="E126" s="241"/>
      <c r="F126" s="241"/>
      <c r="G126" s="241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13"/>
      <c r="Z126" s="213"/>
      <c r="AA126" s="213"/>
      <c r="AB126" s="213"/>
      <c r="AC126" s="213"/>
      <c r="AD126" s="213"/>
      <c r="AE126" s="213"/>
      <c r="AF126" s="213"/>
      <c r="AG126" s="213" t="s">
        <v>155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1" x14ac:dyDescent="0.2">
      <c r="A127" s="220"/>
      <c r="B127" s="221"/>
      <c r="C127" s="265" t="s">
        <v>824</v>
      </c>
      <c r="D127" s="257"/>
      <c r="E127" s="258"/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13"/>
      <c r="Z127" s="213"/>
      <c r="AA127" s="213"/>
      <c r="AB127" s="213"/>
      <c r="AC127" s="213"/>
      <c r="AD127" s="213"/>
      <c r="AE127" s="213"/>
      <c r="AF127" s="213"/>
      <c r="AG127" s="213" t="s">
        <v>183</v>
      </c>
      <c r="AH127" s="213">
        <v>0</v>
      </c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20"/>
      <c r="B128" s="221"/>
      <c r="C128" s="265" t="s">
        <v>494</v>
      </c>
      <c r="D128" s="257"/>
      <c r="E128" s="258">
        <v>3</v>
      </c>
      <c r="F128" s="224"/>
      <c r="G128" s="224"/>
      <c r="H128" s="224"/>
      <c r="I128" s="224"/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13"/>
      <c r="Z128" s="213"/>
      <c r="AA128" s="213"/>
      <c r="AB128" s="213"/>
      <c r="AC128" s="213"/>
      <c r="AD128" s="213"/>
      <c r="AE128" s="213"/>
      <c r="AF128" s="213"/>
      <c r="AG128" s="213" t="s">
        <v>183</v>
      </c>
      <c r="AH128" s="213">
        <v>0</v>
      </c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1" x14ac:dyDescent="0.2">
      <c r="A129" s="233">
        <v>36</v>
      </c>
      <c r="B129" s="234" t="s">
        <v>307</v>
      </c>
      <c r="C129" s="251" t="s">
        <v>308</v>
      </c>
      <c r="D129" s="235" t="s">
        <v>158</v>
      </c>
      <c r="E129" s="236">
        <v>1</v>
      </c>
      <c r="F129" s="237"/>
      <c r="G129" s="238">
        <f>ROUND(E129*F129,2)</f>
        <v>0</v>
      </c>
      <c r="H129" s="237"/>
      <c r="I129" s="238">
        <f>ROUND(E129*H129,2)</f>
        <v>0</v>
      </c>
      <c r="J129" s="237"/>
      <c r="K129" s="238">
        <f>ROUND(E129*J129,2)</f>
        <v>0</v>
      </c>
      <c r="L129" s="238">
        <v>21</v>
      </c>
      <c r="M129" s="238">
        <f>G129*(1+L129/100)</f>
        <v>0</v>
      </c>
      <c r="N129" s="238">
        <v>0</v>
      </c>
      <c r="O129" s="238">
        <f>ROUND(E129*N129,2)</f>
        <v>0</v>
      </c>
      <c r="P129" s="238">
        <v>0</v>
      </c>
      <c r="Q129" s="238">
        <f>ROUND(E129*P129,2)</f>
        <v>0</v>
      </c>
      <c r="R129" s="238"/>
      <c r="S129" s="238" t="s">
        <v>150</v>
      </c>
      <c r="T129" s="239" t="s">
        <v>151</v>
      </c>
      <c r="U129" s="224">
        <v>0</v>
      </c>
      <c r="V129" s="224">
        <f>ROUND(E129*U129,2)</f>
        <v>0</v>
      </c>
      <c r="W129" s="224"/>
      <c r="X129" s="224" t="s">
        <v>159</v>
      </c>
      <c r="Y129" s="213"/>
      <c r="Z129" s="213"/>
      <c r="AA129" s="213"/>
      <c r="AB129" s="213"/>
      <c r="AC129" s="213"/>
      <c r="AD129" s="213"/>
      <c r="AE129" s="213"/>
      <c r="AF129" s="213"/>
      <c r="AG129" s="213" t="s">
        <v>160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20">
        <v>37</v>
      </c>
      <c r="B130" s="221" t="s">
        <v>309</v>
      </c>
      <c r="C130" s="266" t="s">
        <v>310</v>
      </c>
      <c r="D130" s="222" t="s">
        <v>0</v>
      </c>
      <c r="E130" s="262"/>
      <c r="F130" s="225"/>
      <c r="G130" s="224">
        <f>ROUND(E130*F130,2)</f>
        <v>0</v>
      </c>
      <c r="H130" s="225"/>
      <c r="I130" s="224">
        <f>ROUND(E130*H130,2)</f>
        <v>0</v>
      </c>
      <c r="J130" s="225"/>
      <c r="K130" s="224">
        <f>ROUND(E130*J130,2)</f>
        <v>0</v>
      </c>
      <c r="L130" s="224">
        <v>21</v>
      </c>
      <c r="M130" s="224">
        <f>G130*(1+L130/100)</f>
        <v>0</v>
      </c>
      <c r="N130" s="224">
        <v>0</v>
      </c>
      <c r="O130" s="224">
        <f>ROUND(E130*N130,2)</f>
        <v>0</v>
      </c>
      <c r="P130" s="224">
        <v>0</v>
      </c>
      <c r="Q130" s="224">
        <f>ROUND(E130*P130,2)</f>
        <v>0</v>
      </c>
      <c r="R130" s="224" t="s">
        <v>311</v>
      </c>
      <c r="S130" s="224" t="s">
        <v>178</v>
      </c>
      <c r="T130" s="224" t="s">
        <v>178</v>
      </c>
      <c r="U130" s="224">
        <v>0</v>
      </c>
      <c r="V130" s="224">
        <f>ROUND(E130*U130,2)</f>
        <v>0</v>
      </c>
      <c r="W130" s="224"/>
      <c r="X130" s="224" t="s">
        <v>256</v>
      </c>
      <c r="Y130" s="213"/>
      <c r="Z130" s="213"/>
      <c r="AA130" s="213"/>
      <c r="AB130" s="213"/>
      <c r="AC130" s="213"/>
      <c r="AD130" s="213"/>
      <c r="AE130" s="213"/>
      <c r="AF130" s="213"/>
      <c r="AG130" s="213" t="s">
        <v>257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1" x14ac:dyDescent="0.2">
      <c r="A131" s="220"/>
      <c r="B131" s="221"/>
      <c r="C131" s="267" t="s">
        <v>258</v>
      </c>
      <c r="D131" s="261"/>
      <c r="E131" s="261"/>
      <c r="F131" s="261"/>
      <c r="G131" s="261"/>
      <c r="H131" s="224"/>
      <c r="I131" s="224"/>
      <c r="J131" s="224"/>
      <c r="K131" s="224"/>
      <c r="L131" s="224"/>
      <c r="M131" s="224"/>
      <c r="N131" s="224"/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13"/>
      <c r="Z131" s="213"/>
      <c r="AA131" s="213"/>
      <c r="AB131" s="213"/>
      <c r="AC131" s="213"/>
      <c r="AD131" s="213"/>
      <c r="AE131" s="213"/>
      <c r="AF131" s="213"/>
      <c r="AG131" s="213" t="s">
        <v>180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x14ac:dyDescent="0.2">
      <c r="A132" s="227" t="s">
        <v>145</v>
      </c>
      <c r="B132" s="228" t="s">
        <v>112</v>
      </c>
      <c r="C132" s="250" t="s">
        <v>113</v>
      </c>
      <c r="D132" s="229"/>
      <c r="E132" s="230"/>
      <c r="F132" s="231"/>
      <c r="G132" s="231">
        <f>SUMIF(AG133:AG135,"&lt;&gt;NOR",G133:G135)</f>
        <v>0</v>
      </c>
      <c r="H132" s="231"/>
      <c r="I132" s="231">
        <f>SUM(I133:I135)</f>
        <v>0</v>
      </c>
      <c r="J132" s="231"/>
      <c r="K132" s="231">
        <f>SUM(K133:K135)</f>
        <v>0</v>
      </c>
      <c r="L132" s="231"/>
      <c r="M132" s="231">
        <f>SUM(M133:M135)</f>
        <v>0</v>
      </c>
      <c r="N132" s="231"/>
      <c r="O132" s="231">
        <f>SUM(O133:O135)</f>
        <v>0</v>
      </c>
      <c r="P132" s="231"/>
      <c r="Q132" s="231">
        <f>SUM(Q133:Q135)</f>
        <v>0</v>
      </c>
      <c r="R132" s="231"/>
      <c r="S132" s="231"/>
      <c r="T132" s="232"/>
      <c r="U132" s="226"/>
      <c r="V132" s="226">
        <f>SUM(V133:V135)</f>
        <v>0</v>
      </c>
      <c r="W132" s="226"/>
      <c r="X132" s="226"/>
      <c r="AG132" t="s">
        <v>146</v>
      </c>
    </row>
    <row r="133" spans="1:60" outlineLevel="1" x14ac:dyDescent="0.2">
      <c r="A133" s="233">
        <v>38</v>
      </c>
      <c r="B133" s="234" t="s">
        <v>312</v>
      </c>
      <c r="C133" s="251" t="s">
        <v>313</v>
      </c>
      <c r="D133" s="235" t="s">
        <v>191</v>
      </c>
      <c r="E133" s="236">
        <v>32</v>
      </c>
      <c r="F133" s="237"/>
      <c r="G133" s="238">
        <f>ROUND(E133*F133,2)</f>
        <v>0</v>
      </c>
      <c r="H133" s="237"/>
      <c r="I133" s="238">
        <f>ROUND(E133*H133,2)</f>
        <v>0</v>
      </c>
      <c r="J133" s="237"/>
      <c r="K133" s="238">
        <f>ROUND(E133*J133,2)</f>
        <v>0</v>
      </c>
      <c r="L133" s="238">
        <v>21</v>
      </c>
      <c r="M133" s="238">
        <f>G133*(1+L133/100)</f>
        <v>0</v>
      </c>
      <c r="N133" s="238">
        <v>0</v>
      </c>
      <c r="O133" s="238">
        <f>ROUND(E133*N133,2)</f>
        <v>0</v>
      </c>
      <c r="P133" s="238">
        <v>0</v>
      </c>
      <c r="Q133" s="238">
        <f>ROUND(E133*P133,2)</f>
        <v>0</v>
      </c>
      <c r="R133" s="238"/>
      <c r="S133" s="238" t="s">
        <v>150</v>
      </c>
      <c r="T133" s="239" t="s">
        <v>151</v>
      </c>
      <c r="U133" s="224">
        <v>0</v>
      </c>
      <c r="V133" s="224">
        <f>ROUND(E133*U133,2)</f>
        <v>0</v>
      </c>
      <c r="W133" s="224"/>
      <c r="X133" s="224" t="s">
        <v>159</v>
      </c>
      <c r="Y133" s="213"/>
      <c r="Z133" s="213"/>
      <c r="AA133" s="213"/>
      <c r="AB133" s="213"/>
      <c r="AC133" s="213"/>
      <c r="AD133" s="213"/>
      <c r="AE133" s="213"/>
      <c r="AF133" s="213"/>
      <c r="AG133" s="213" t="s">
        <v>160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1" x14ac:dyDescent="0.2">
      <c r="A134" s="220"/>
      <c r="B134" s="221"/>
      <c r="C134" s="252" t="s">
        <v>698</v>
      </c>
      <c r="D134" s="241"/>
      <c r="E134" s="241"/>
      <c r="F134" s="241"/>
      <c r="G134" s="241"/>
      <c r="H134" s="224"/>
      <c r="I134" s="224"/>
      <c r="J134" s="224"/>
      <c r="K134" s="224"/>
      <c r="L134" s="224"/>
      <c r="M134" s="224"/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13"/>
      <c r="Z134" s="213"/>
      <c r="AA134" s="213"/>
      <c r="AB134" s="213"/>
      <c r="AC134" s="213"/>
      <c r="AD134" s="213"/>
      <c r="AE134" s="213"/>
      <c r="AF134" s="213"/>
      <c r="AG134" s="213" t="s">
        <v>155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1" x14ac:dyDescent="0.2">
      <c r="A135" s="220"/>
      <c r="B135" s="221"/>
      <c r="C135" s="265" t="s">
        <v>835</v>
      </c>
      <c r="D135" s="257"/>
      <c r="E135" s="258">
        <v>32</v>
      </c>
      <c r="F135" s="224"/>
      <c r="G135" s="224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13"/>
      <c r="Z135" s="213"/>
      <c r="AA135" s="213"/>
      <c r="AB135" s="213"/>
      <c r="AC135" s="213"/>
      <c r="AD135" s="213"/>
      <c r="AE135" s="213"/>
      <c r="AF135" s="213"/>
      <c r="AG135" s="213" t="s">
        <v>183</v>
      </c>
      <c r="AH135" s="213">
        <v>5</v>
      </c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x14ac:dyDescent="0.2">
      <c r="A136" s="227" t="s">
        <v>145</v>
      </c>
      <c r="B136" s="228" t="s">
        <v>114</v>
      </c>
      <c r="C136" s="250" t="s">
        <v>115</v>
      </c>
      <c r="D136" s="229"/>
      <c r="E136" s="230"/>
      <c r="F136" s="231"/>
      <c r="G136" s="231">
        <f>SUMIF(AG137:AG146,"&lt;&gt;NOR",G137:G146)</f>
        <v>0</v>
      </c>
      <c r="H136" s="231"/>
      <c r="I136" s="231">
        <f>SUM(I137:I146)</f>
        <v>0</v>
      </c>
      <c r="J136" s="231"/>
      <c r="K136" s="231">
        <f>SUM(K137:K146)</f>
        <v>0</v>
      </c>
      <c r="L136" s="231"/>
      <c r="M136" s="231">
        <f>SUM(M137:M146)</f>
        <v>0</v>
      </c>
      <c r="N136" s="231"/>
      <c r="O136" s="231">
        <f>SUM(O137:O146)</f>
        <v>0</v>
      </c>
      <c r="P136" s="231"/>
      <c r="Q136" s="231">
        <f>SUM(Q137:Q146)</f>
        <v>0</v>
      </c>
      <c r="R136" s="231"/>
      <c r="S136" s="231"/>
      <c r="T136" s="232"/>
      <c r="U136" s="226"/>
      <c r="V136" s="226">
        <f>SUM(V137:V146)</f>
        <v>1.6099999999999999</v>
      </c>
      <c r="W136" s="226"/>
      <c r="X136" s="226"/>
      <c r="AG136" t="s">
        <v>146</v>
      </c>
    </row>
    <row r="137" spans="1:60" outlineLevel="1" x14ac:dyDescent="0.2">
      <c r="A137" s="233">
        <v>39</v>
      </c>
      <c r="B137" s="234" t="s">
        <v>315</v>
      </c>
      <c r="C137" s="251" t="s">
        <v>316</v>
      </c>
      <c r="D137" s="235" t="s">
        <v>317</v>
      </c>
      <c r="E137" s="236">
        <v>0.17036000000000001</v>
      </c>
      <c r="F137" s="237"/>
      <c r="G137" s="238">
        <f>ROUND(E137*F137,2)</f>
        <v>0</v>
      </c>
      <c r="H137" s="237"/>
      <c r="I137" s="238">
        <f>ROUND(E137*H137,2)</f>
        <v>0</v>
      </c>
      <c r="J137" s="237"/>
      <c r="K137" s="238">
        <f>ROUND(E137*J137,2)</f>
        <v>0</v>
      </c>
      <c r="L137" s="238">
        <v>21</v>
      </c>
      <c r="M137" s="238">
        <f>G137*(1+L137/100)</f>
        <v>0</v>
      </c>
      <c r="N137" s="238">
        <v>0</v>
      </c>
      <c r="O137" s="238">
        <f>ROUND(E137*N137,2)</f>
        <v>0</v>
      </c>
      <c r="P137" s="238">
        <v>0</v>
      </c>
      <c r="Q137" s="238">
        <f>ROUND(E137*P137,2)</f>
        <v>0</v>
      </c>
      <c r="R137" s="238"/>
      <c r="S137" s="238" t="s">
        <v>150</v>
      </c>
      <c r="T137" s="239" t="s">
        <v>178</v>
      </c>
      <c r="U137" s="224">
        <v>0</v>
      </c>
      <c r="V137" s="224">
        <f>ROUND(E137*U137,2)</f>
        <v>0</v>
      </c>
      <c r="W137" s="224"/>
      <c r="X137" s="224" t="s">
        <v>159</v>
      </c>
      <c r="Y137" s="213"/>
      <c r="Z137" s="213"/>
      <c r="AA137" s="213"/>
      <c r="AB137" s="213"/>
      <c r="AC137" s="213"/>
      <c r="AD137" s="213"/>
      <c r="AE137" s="213"/>
      <c r="AF137" s="213"/>
      <c r="AG137" s="213" t="s">
        <v>160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1" x14ac:dyDescent="0.2">
      <c r="A138" s="220"/>
      <c r="B138" s="221"/>
      <c r="C138" s="265" t="s">
        <v>836</v>
      </c>
      <c r="D138" s="257"/>
      <c r="E138" s="258">
        <v>0.17036000000000001</v>
      </c>
      <c r="F138" s="224"/>
      <c r="G138" s="224"/>
      <c r="H138" s="224"/>
      <c r="I138" s="224"/>
      <c r="J138" s="224"/>
      <c r="K138" s="224"/>
      <c r="L138" s="224"/>
      <c r="M138" s="224"/>
      <c r="N138" s="224"/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13"/>
      <c r="Z138" s="213"/>
      <c r="AA138" s="213"/>
      <c r="AB138" s="213"/>
      <c r="AC138" s="213"/>
      <c r="AD138" s="213"/>
      <c r="AE138" s="213"/>
      <c r="AF138" s="213"/>
      <c r="AG138" s="213" t="s">
        <v>183</v>
      </c>
      <c r="AH138" s="213">
        <v>0</v>
      </c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1" x14ac:dyDescent="0.2">
      <c r="A139" s="233">
        <v>40</v>
      </c>
      <c r="B139" s="234" t="s">
        <v>319</v>
      </c>
      <c r="C139" s="251" t="s">
        <v>320</v>
      </c>
      <c r="D139" s="235" t="s">
        <v>317</v>
      </c>
      <c r="E139" s="236">
        <v>0.15959999999999999</v>
      </c>
      <c r="F139" s="237"/>
      <c r="G139" s="238">
        <f>ROUND(E139*F139,2)</f>
        <v>0</v>
      </c>
      <c r="H139" s="237"/>
      <c r="I139" s="238">
        <f>ROUND(E139*H139,2)</f>
        <v>0</v>
      </c>
      <c r="J139" s="237"/>
      <c r="K139" s="238">
        <f>ROUND(E139*J139,2)</f>
        <v>0</v>
      </c>
      <c r="L139" s="238">
        <v>21</v>
      </c>
      <c r="M139" s="238">
        <f>G139*(1+L139/100)</f>
        <v>0</v>
      </c>
      <c r="N139" s="238">
        <v>0</v>
      </c>
      <c r="O139" s="238">
        <f>ROUND(E139*N139,2)</f>
        <v>0</v>
      </c>
      <c r="P139" s="238">
        <v>0</v>
      </c>
      <c r="Q139" s="238">
        <f>ROUND(E139*P139,2)</f>
        <v>0</v>
      </c>
      <c r="R139" s="238"/>
      <c r="S139" s="238" t="s">
        <v>150</v>
      </c>
      <c r="T139" s="239" t="s">
        <v>178</v>
      </c>
      <c r="U139" s="224">
        <v>0</v>
      </c>
      <c r="V139" s="224">
        <f>ROUND(E139*U139,2)</f>
        <v>0</v>
      </c>
      <c r="W139" s="224"/>
      <c r="X139" s="224" t="s">
        <v>159</v>
      </c>
      <c r="Y139" s="213"/>
      <c r="Z139" s="213"/>
      <c r="AA139" s="213"/>
      <c r="AB139" s="213"/>
      <c r="AC139" s="213"/>
      <c r="AD139" s="213"/>
      <c r="AE139" s="213"/>
      <c r="AF139" s="213"/>
      <c r="AG139" s="213" t="s">
        <v>160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1" x14ac:dyDescent="0.2">
      <c r="A140" s="220"/>
      <c r="B140" s="221"/>
      <c r="C140" s="265" t="s">
        <v>837</v>
      </c>
      <c r="D140" s="257"/>
      <c r="E140" s="258">
        <v>0.15959999999999999</v>
      </c>
      <c r="F140" s="224"/>
      <c r="G140" s="224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13"/>
      <c r="Z140" s="213"/>
      <c r="AA140" s="213"/>
      <c r="AB140" s="213"/>
      <c r="AC140" s="213"/>
      <c r="AD140" s="213"/>
      <c r="AE140" s="213"/>
      <c r="AF140" s="213"/>
      <c r="AG140" s="213" t="s">
        <v>183</v>
      </c>
      <c r="AH140" s="213">
        <v>0</v>
      </c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ht="22.5" outlineLevel="1" x14ac:dyDescent="0.2">
      <c r="A141" s="242">
        <v>41</v>
      </c>
      <c r="B141" s="243" t="s">
        <v>322</v>
      </c>
      <c r="C141" s="253" t="s">
        <v>323</v>
      </c>
      <c r="D141" s="244" t="s">
        <v>317</v>
      </c>
      <c r="E141" s="245">
        <v>0.32995999999999998</v>
      </c>
      <c r="F141" s="246"/>
      <c r="G141" s="247">
        <f>ROUND(E141*F141,2)</f>
        <v>0</v>
      </c>
      <c r="H141" s="246"/>
      <c r="I141" s="247">
        <f>ROUND(E141*H141,2)</f>
        <v>0</v>
      </c>
      <c r="J141" s="246"/>
      <c r="K141" s="247">
        <f>ROUND(E141*J141,2)</f>
        <v>0</v>
      </c>
      <c r="L141" s="247">
        <v>21</v>
      </c>
      <c r="M141" s="247">
        <f>G141*(1+L141/100)</f>
        <v>0</v>
      </c>
      <c r="N141" s="247">
        <v>0</v>
      </c>
      <c r="O141" s="247">
        <f>ROUND(E141*N141,2)</f>
        <v>0</v>
      </c>
      <c r="P141" s="247">
        <v>0</v>
      </c>
      <c r="Q141" s="247">
        <f>ROUND(E141*P141,2)</f>
        <v>0</v>
      </c>
      <c r="R141" s="247" t="s">
        <v>177</v>
      </c>
      <c r="S141" s="247" t="s">
        <v>178</v>
      </c>
      <c r="T141" s="248" t="s">
        <v>178</v>
      </c>
      <c r="U141" s="224">
        <v>0.93</v>
      </c>
      <c r="V141" s="224">
        <f>ROUND(E141*U141,2)</f>
        <v>0.31</v>
      </c>
      <c r="W141" s="224"/>
      <c r="X141" s="224" t="s">
        <v>324</v>
      </c>
      <c r="Y141" s="213"/>
      <c r="Z141" s="213"/>
      <c r="AA141" s="213"/>
      <c r="AB141" s="213"/>
      <c r="AC141" s="213"/>
      <c r="AD141" s="213"/>
      <c r="AE141" s="213"/>
      <c r="AF141" s="213"/>
      <c r="AG141" s="213" t="s">
        <v>325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1" x14ac:dyDescent="0.2">
      <c r="A142" s="242">
        <v>42</v>
      </c>
      <c r="B142" s="243" t="s">
        <v>326</v>
      </c>
      <c r="C142" s="253" t="s">
        <v>327</v>
      </c>
      <c r="D142" s="244" t="s">
        <v>317</v>
      </c>
      <c r="E142" s="245">
        <v>0.32995999999999998</v>
      </c>
      <c r="F142" s="246"/>
      <c r="G142" s="247">
        <f>ROUND(E142*F142,2)</f>
        <v>0</v>
      </c>
      <c r="H142" s="246"/>
      <c r="I142" s="247">
        <f>ROUND(E142*H142,2)</f>
        <v>0</v>
      </c>
      <c r="J142" s="246"/>
      <c r="K142" s="247">
        <f>ROUND(E142*J142,2)</f>
        <v>0</v>
      </c>
      <c r="L142" s="247">
        <v>21</v>
      </c>
      <c r="M142" s="247">
        <f>G142*(1+L142/100)</f>
        <v>0</v>
      </c>
      <c r="N142" s="247">
        <v>0</v>
      </c>
      <c r="O142" s="247">
        <f>ROUND(E142*N142,2)</f>
        <v>0</v>
      </c>
      <c r="P142" s="247">
        <v>0</v>
      </c>
      <c r="Q142" s="247">
        <f>ROUND(E142*P142,2)</f>
        <v>0</v>
      </c>
      <c r="R142" s="247" t="s">
        <v>177</v>
      </c>
      <c r="S142" s="247" t="s">
        <v>178</v>
      </c>
      <c r="T142" s="248" t="s">
        <v>178</v>
      </c>
      <c r="U142" s="224">
        <v>0.65</v>
      </c>
      <c r="V142" s="224">
        <f>ROUND(E142*U142,2)</f>
        <v>0.21</v>
      </c>
      <c r="W142" s="224"/>
      <c r="X142" s="224" t="s">
        <v>324</v>
      </c>
      <c r="Y142" s="213"/>
      <c r="Z142" s="213"/>
      <c r="AA142" s="213"/>
      <c r="AB142" s="213"/>
      <c r="AC142" s="213"/>
      <c r="AD142" s="213"/>
      <c r="AE142" s="213"/>
      <c r="AF142" s="213"/>
      <c r="AG142" s="213" t="s">
        <v>325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1" x14ac:dyDescent="0.2">
      <c r="A143" s="242">
        <v>43</v>
      </c>
      <c r="B143" s="243" t="s">
        <v>328</v>
      </c>
      <c r="C143" s="253" t="s">
        <v>329</v>
      </c>
      <c r="D143" s="244" t="s">
        <v>317</v>
      </c>
      <c r="E143" s="245">
        <v>0.32995999999999998</v>
      </c>
      <c r="F143" s="246"/>
      <c r="G143" s="247">
        <f>ROUND(E143*F143,2)</f>
        <v>0</v>
      </c>
      <c r="H143" s="246"/>
      <c r="I143" s="247">
        <f>ROUND(E143*H143,2)</f>
        <v>0</v>
      </c>
      <c r="J143" s="246"/>
      <c r="K143" s="247">
        <f>ROUND(E143*J143,2)</f>
        <v>0</v>
      </c>
      <c r="L143" s="247">
        <v>21</v>
      </c>
      <c r="M143" s="247">
        <f>G143*(1+L143/100)</f>
        <v>0</v>
      </c>
      <c r="N143" s="247">
        <v>0</v>
      </c>
      <c r="O143" s="247">
        <f>ROUND(E143*N143,2)</f>
        <v>0</v>
      </c>
      <c r="P143" s="247">
        <v>0</v>
      </c>
      <c r="Q143" s="247">
        <f>ROUND(E143*P143,2)</f>
        <v>0</v>
      </c>
      <c r="R143" s="247" t="s">
        <v>177</v>
      </c>
      <c r="S143" s="247" t="s">
        <v>178</v>
      </c>
      <c r="T143" s="248" t="s">
        <v>178</v>
      </c>
      <c r="U143" s="224">
        <v>0.98</v>
      </c>
      <c r="V143" s="224">
        <f>ROUND(E143*U143,2)</f>
        <v>0.32</v>
      </c>
      <c r="W143" s="224"/>
      <c r="X143" s="224" t="s">
        <v>324</v>
      </c>
      <c r="Y143" s="213"/>
      <c r="Z143" s="213"/>
      <c r="AA143" s="213"/>
      <c r="AB143" s="213"/>
      <c r="AC143" s="213"/>
      <c r="AD143" s="213"/>
      <c r="AE143" s="213"/>
      <c r="AF143" s="213"/>
      <c r="AG143" s="213" t="s">
        <v>325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1" x14ac:dyDescent="0.2">
      <c r="A144" s="242">
        <v>44</v>
      </c>
      <c r="B144" s="243" t="s">
        <v>330</v>
      </c>
      <c r="C144" s="253" t="s">
        <v>331</v>
      </c>
      <c r="D144" s="244" t="s">
        <v>317</v>
      </c>
      <c r="E144" s="245">
        <v>3.2995999999999999</v>
      </c>
      <c r="F144" s="246"/>
      <c r="G144" s="247">
        <f>ROUND(E144*F144,2)</f>
        <v>0</v>
      </c>
      <c r="H144" s="246"/>
      <c r="I144" s="247">
        <f>ROUND(E144*H144,2)</f>
        <v>0</v>
      </c>
      <c r="J144" s="246"/>
      <c r="K144" s="247">
        <f>ROUND(E144*J144,2)</f>
        <v>0</v>
      </c>
      <c r="L144" s="247">
        <v>21</v>
      </c>
      <c r="M144" s="247">
        <f>G144*(1+L144/100)</f>
        <v>0</v>
      </c>
      <c r="N144" s="247">
        <v>0</v>
      </c>
      <c r="O144" s="247">
        <f>ROUND(E144*N144,2)</f>
        <v>0</v>
      </c>
      <c r="P144" s="247">
        <v>0</v>
      </c>
      <c r="Q144" s="247">
        <f>ROUND(E144*P144,2)</f>
        <v>0</v>
      </c>
      <c r="R144" s="247" t="s">
        <v>177</v>
      </c>
      <c r="S144" s="247" t="s">
        <v>178</v>
      </c>
      <c r="T144" s="248" t="s">
        <v>178</v>
      </c>
      <c r="U144" s="224">
        <v>0</v>
      </c>
      <c r="V144" s="224">
        <f>ROUND(E144*U144,2)</f>
        <v>0</v>
      </c>
      <c r="W144" s="224"/>
      <c r="X144" s="224" t="s">
        <v>324</v>
      </c>
      <c r="Y144" s="213"/>
      <c r="Z144" s="213"/>
      <c r="AA144" s="213"/>
      <c r="AB144" s="213"/>
      <c r="AC144" s="213"/>
      <c r="AD144" s="213"/>
      <c r="AE144" s="213"/>
      <c r="AF144" s="213"/>
      <c r="AG144" s="213" t="s">
        <v>325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1" x14ac:dyDescent="0.2">
      <c r="A145" s="242">
        <v>45</v>
      </c>
      <c r="B145" s="243" t="s">
        <v>332</v>
      </c>
      <c r="C145" s="253" t="s">
        <v>333</v>
      </c>
      <c r="D145" s="244" t="s">
        <v>317</v>
      </c>
      <c r="E145" s="245">
        <v>0.32995999999999998</v>
      </c>
      <c r="F145" s="246"/>
      <c r="G145" s="247">
        <f>ROUND(E145*F145,2)</f>
        <v>0</v>
      </c>
      <c r="H145" s="246"/>
      <c r="I145" s="247">
        <f>ROUND(E145*H145,2)</f>
        <v>0</v>
      </c>
      <c r="J145" s="246"/>
      <c r="K145" s="247">
        <f>ROUND(E145*J145,2)</f>
        <v>0</v>
      </c>
      <c r="L145" s="247">
        <v>21</v>
      </c>
      <c r="M145" s="247">
        <f>G145*(1+L145/100)</f>
        <v>0</v>
      </c>
      <c r="N145" s="247">
        <v>0</v>
      </c>
      <c r="O145" s="247">
        <f>ROUND(E145*N145,2)</f>
        <v>0</v>
      </c>
      <c r="P145" s="247">
        <v>0</v>
      </c>
      <c r="Q145" s="247">
        <f>ROUND(E145*P145,2)</f>
        <v>0</v>
      </c>
      <c r="R145" s="247" t="s">
        <v>177</v>
      </c>
      <c r="S145" s="247" t="s">
        <v>178</v>
      </c>
      <c r="T145" s="248" t="s">
        <v>178</v>
      </c>
      <c r="U145" s="224">
        <v>1.88</v>
      </c>
      <c r="V145" s="224">
        <f>ROUND(E145*U145,2)</f>
        <v>0.62</v>
      </c>
      <c r="W145" s="224"/>
      <c r="X145" s="224" t="s">
        <v>324</v>
      </c>
      <c r="Y145" s="213"/>
      <c r="Z145" s="213"/>
      <c r="AA145" s="213"/>
      <c r="AB145" s="213"/>
      <c r="AC145" s="213"/>
      <c r="AD145" s="213"/>
      <c r="AE145" s="213"/>
      <c r="AF145" s="213"/>
      <c r="AG145" s="213" t="s">
        <v>325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ht="22.5" outlineLevel="1" x14ac:dyDescent="0.2">
      <c r="A146" s="233">
        <v>46</v>
      </c>
      <c r="B146" s="234" t="s">
        <v>334</v>
      </c>
      <c r="C146" s="251" t="s">
        <v>335</v>
      </c>
      <c r="D146" s="235" t="s">
        <v>317</v>
      </c>
      <c r="E146" s="236">
        <v>1.3198399999999999</v>
      </c>
      <c r="F146" s="237"/>
      <c r="G146" s="238">
        <f>ROUND(E146*F146,2)</f>
        <v>0</v>
      </c>
      <c r="H146" s="237"/>
      <c r="I146" s="238">
        <f>ROUND(E146*H146,2)</f>
        <v>0</v>
      </c>
      <c r="J146" s="237"/>
      <c r="K146" s="238">
        <f>ROUND(E146*J146,2)</f>
        <v>0</v>
      </c>
      <c r="L146" s="238">
        <v>21</v>
      </c>
      <c r="M146" s="238">
        <f>G146*(1+L146/100)</f>
        <v>0</v>
      </c>
      <c r="N146" s="238">
        <v>0</v>
      </c>
      <c r="O146" s="238">
        <f>ROUND(E146*N146,2)</f>
        <v>0</v>
      </c>
      <c r="P146" s="238">
        <v>0</v>
      </c>
      <c r="Q146" s="238">
        <f>ROUND(E146*P146,2)</f>
        <v>0</v>
      </c>
      <c r="R146" s="238" t="s">
        <v>177</v>
      </c>
      <c r="S146" s="238" t="s">
        <v>178</v>
      </c>
      <c r="T146" s="239" t="s">
        <v>178</v>
      </c>
      <c r="U146" s="224">
        <v>0.11</v>
      </c>
      <c r="V146" s="224">
        <f>ROUND(E146*U146,2)</f>
        <v>0.15</v>
      </c>
      <c r="W146" s="224"/>
      <c r="X146" s="224" t="s">
        <v>324</v>
      </c>
      <c r="Y146" s="213"/>
      <c r="Z146" s="213"/>
      <c r="AA146" s="213"/>
      <c r="AB146" s="213"/>
      <c r="AC146" s="213"/>
      <c r="AD146" s="213"/>
      <c r="AE146" s="213"/>
      <c r="AF146" s="213"/>
      <c r="AG146" s="213" t="s">
        <v>325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x14ac:dyDescent="0.2">
      <c r="A147" s="3"/>
      <c r="B147" s="4"/>
      <c r="C147" s="254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AE147">
        <v>15</v>
      </c>
      <c r="AF147">
        <v>21</v>
      </c>
      <c r="AG147" t="s">
        <v>132</v>
      </c>
    </row>
    <row r="148" spans="1:60" x14ac:dyDescent="0.2">
      <c r="A148" s="216"/>
      <c r="B148" s="217" t="s">
        <v>29</v>
      </c>
      <c r="C148" s="255"/>
      <c r="D148" s="218"/>
      <c r="E148" s="219"/>
      <c r="F148" s="219"/>
      <c r="G148" s="249">
        <f>G8+G19+G80+G106+G112+G124+G132+G136</f>
        <v>0</v>
      </c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AE148">
        <f>SUMIF(L7:L146,AE147,G7:G146)</f>
        <v>0</v>
      </c>
      <c r="AF148">
        <f>SUMIF(L7:L146,AF147,G7:G146)</f>
        <v>0</v>
      </c>
      <c r="AG148" t="s">
        <v>172</v>
      </c>
    </row>
    <row r="149" spans="1:60" x14ac:dyDescent="0.2">
      <c r="C149" s="256"/>
      <c r="D149" s="10"/>
      <c r="AG149" t="s">
        <v>173</v>
      </c>
    </row>
    <row r="150" spans="1:60" x14ac:dyDescent="0.2">
      <c r="D150" s="10"/>
    </row>
    <row r="151" spans="1:60" x14ac:dyDescent="0.2">
      <c r="D151" s="10"/>
    </row>
    <row r="152" spans="1:60" x14ac:dyDescent="0.2">
      <c r="D152" s="10"/>
    </row>
    <row r="153" spans="1:60" x14ac:dyDescent="0.2">
      <c r="D153" s="10"/>
    </row>
    <row r="154" spans="1:60" x14ac:dyDescent="0.2">
      <c r="D154" s="10"/>
    </row>
    <row r="155" spans="1:60" x14ac:dyDescent="0.2">
      <c r="D155" s="10"/>
    </row>
    <row r="156" spans="1:60" x14ac:dyDescent="0.2">
      <c r="D156" s="10"/>
    </row>
    <row r="157" spans="1:60" x14ac:dyDescent="0.2">
      <c r="D157" s="10"/>
    </row>
    <row r="158" spans="1:60" x14ac:dyDescent="0.2">
      <c r="D158" s="10"/>
    </row>
    <row r="159" spans="1:60" x14ac:dyDescent="0.2">
      <c r="D159" s="10"/>
    </row>
    <row r="160" spans="1:60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gI5O4jH6Qkkpuxehmp4YXMLRKVhsOB7OFNHRbPeXGveYR2K/grrKpQVuZC/xfnW5UE5RlbVmTB6grEamCALwfA==" saltValue="0JwkM1DTZNDQSezqn3mWjA==" spinCount="100000" sheet="1"/>
  <mergeCells count="38">
    <mergeCell ref="C131:G131"/>
    <mergeCell ref="C134:G134"/>
    <mergeCell ref="C108:G108"/>
    <mergeCell ref="C111:G111"/>
    <mergeCell ref="C114:G114"/>
    <mergeCell ref="C120:G120"/>
    <mergeCell ref="C123:G123"/>
    <mergeCell ref="C126:G126"/>
    <mergeCell ref="C82:G82"/>
    <mergeCell ref="C87:G87"/>
    <mergeCell ref="C91:G91"/>
    <mergeCell ref="C96:G96"/>
    <mergeCell ref="C101:G101"/>
    <mergeCell ref="C105:G105"/>
    <mergeCell ref="C51:G51"/>
    <mergeCell ref="C52:G52"/>
    <mergeCell ref="C55:G55"/>
    <mergeCell ref="C58:G58"/>
    <mergeCell ref="C61:G61"/>
    <mergeCell ref="C79:G79"/>
    <mergeCell ref="C35:G35"/>
    <mergeCell ref="C36:G36"/>
    <mergeCell ref="C40:G40"/>
    <mergeCell ref="C41:G41"/>
    <mergeCell ref="C45:G45"/>
    <mergeCell ref="C46:G46"/>
    <mergeCell ref="C17:G17"/>
    <mergeCell ref="C21:G21"/>
    <mergeCell ref="C22:G22"/>
    <mergeCell ref="C25:G25"/>
    <mergeCell ref="C30:G30"/>
    <mergeCell ref="C31:G31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A7CBB-4481-4B92-AB09-10EC64BC953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68</v>
      </c>
      <c r="C3" s="202" t="s">
        <v>69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76</v>
      </c>
      <c r="C4" s="205" t="s">
        <v>77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98</v>
      </c>
      <c r="C8" s="250" t="s">
        <v>99</v>
      </c>
      <c r="D8" s="229"/>
      <c r="E8" s="230"/>
      <c r="F8" s="231"/>
      <c r="G8" s="231">
        <f>SUMIF(AG9:AG17,"&lt;&gt;NOR",G9:G17)</f>
        <v>0</v>
      </c>
      <c r="H8" s="231"/>
      <c r="I8" s="231">
        <f>SUM(I9:I17)</f>
        <v>0</v>
      </c>
      <c r="J8" s="231"/>
      <c r="K8" s="231">
        <f>SUM(K9:K17)</f>
        <v>0</v>
      </c>
      <c r="L8" s="231"/>
      <c r="M8" s="231">
        <f>SUM(M9:M17)</f>
        <v>0</v>
      </c>
      <c r="N8" s="231"/>
      <c r="O8" s="231">
        <f>SUM(O9:O17)</f>
        <v>0</v>
      </c>
      <c r="P8" s="231"/>
      <c r="Q8" s="231">
        <f>SUM(Q9:Q17)</f>
        <v>0.37000000000000005</v>
      </c>
      <c r="R8" s="231"/>
      <c r="S8" s="231"/>
      <c r="T8" s="232"/>
      <c r="U8" s="226"/>
      <c r="V8" s="226">
        <f>SUM(V9:V17)</f>
        <v>10.59</v>
      </c>
      <c r="W8" s="226"/>
      <c r="X8" s="226"/>
      <c r="AG8" t="s">
        <v>146</v>
      </c>
    </row>
    <row r="9" spans="1:60" ht="33.75" outlineLevel="1" x14ac:dyDescent="0.2">
      <c r="A9" s="233">
        <v>1</v>
      </c>
      <c r="B9" s="234" t="s">
        <v>184</v>
      </c>
      <c r="C9" s="251" t="s">
        <v>185</v>
      </c>
      <c r="D9" s="235" t="s">
        <v>176</v>
      </c>
      <c r="E9" s="236">
        <v>135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0</v>
      </c>
      <c r="O9" s="238">
        <f>ROUND(E9*N9,2)</f>
        <v>0</v>
      </c>
      <c r="P9" s="238">
        <v>2E-3</v>
      </c>
      <c r="Q9" s="238">
        <f>ROUND(E9*P9,2)</f>
        <v>0.27</v>
      </c>
      <c r="R9" s="238" t="s">
        <v>186</v>
      </c>
      <c r="S9" s="238" t="s">
        <v>178</v>
      </c>
      <c r="T9" s="239" t="s">
        <v>178</v>
      </c>
      <c r="U9" s="224">
        <v>0.06</v>
      </c>
      <c r="V9" s="224">
        <f>ROUND(E9*U9,2)</f>
        <v>8.1</v>
      </c>
      <c r="W9" s="224"/>
      <c r="X9" s="224" t="s">
        <v>159</v>
      </c>
      <c r="Y9" s="213"/>
      <c r="Z9" s="213"/>
      <c r="AA9" s="213"/>
      <c r="AB9" s="213"/>
      <c r="AC9" s="213"/>
      <c r="AD9" s="213"/>
      <c r="AE9" s="213"/>
      <c r="AF9" s="213"/>
      <c r="AG9" s="213" t="s">
        <v>160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52" t="s">
        <v>698</v>
      </c>
      <c r="D10" s="241"/>
      <c r="E10" s="241"/>
      <c r="F10" s="241"/>
      <c r="G10" s="241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155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20"/>
      <c r="B11" s="221"/>
      <c r="C11" s="265" t="s">
        <v>187</v>
      </c>
      <c r="D11" s="257"/>
      <c r="E11" s="258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13"/>
      <c r="Z11" s="213"/>
      <c r="AA11" s="213"/>
      <c r="AB11" s="213"/>
      <c r="AC11" s="213"/>
      <c r="AD11" s="213"/>
      <c r="AE11" s="213"/>
      <c r="AF11" s="213"/>
      <c r="AG11" s="213" t="s">
        <v>183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20"/>
      <c r="B12" s="221"/>
      <c r="C12" s="265" t="s">
        <v>838</v>
      </c>
      <c r="D12" s="257"/>
      <c r="E12" s="258">
        <v>135</v>
      </c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13"/>
      <c r="Z12" s="213"/>
      <c r="AA12" s="213"/>
      <c r="AB12" s="213"/>
      <c r="AC12" s="213"/>
      <c r="AD12" s="213"/>
      <c r="AE12" s="213"/>
      <c r="AF12" s="213"/>
      <c r="AG12" s="213" t="s">
        <v>183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3">
        <v>2</v>
      </c>
      <c r="B13" s="234" t="s">
        <v>189</v>
      </c>
      <c r="C13" s="251" t="s">
        <v>190</v>
      </c>
      <c r="D13" s="235" t="s">
        <v>191</v>
      </c>
      <c r="E13" s="236">
        <v>6</v>
      </c>
      <c r="F13" s="237"/>
      <c r="G13" s="238">
        <f>ROUND(E13*F13,2)</f>
        <v>0</v>
      </c>
      <c r="H13" s="237"/>
      <c r="I13" s="238">
        <f>ROUND(E13*H13,2)</f>
        <v>0</v>
      </c>
      <c r="J13" s="237"/>
      <c r="K13" s="238">
        <f>ROUND(E13*J13,2)</f>
        <v>0</v>
      </c>
      <c r="L13" s="238">
        <v>21</v>
      </c>
      <c r="M13" s="238">
        <f>G13*(1+L13/100)</f>
        <v>0</v>
      </c>
      <c r="N13" s="238">
        <v>0</v>
      </c>
      <c r="O13" s="238">
        <f>ROUND(E13*N13,2)</f>
        <v>0</v>
      </c>
      <c r="P13" s="238">
        <v>3.3700000000000002E-3</v>
      </c>
      <c r="Q13" s="238">
        <f>ROUND(E13*P13,2)</f>
        <v>0.02</v>
      </c>
      <c r="R13" s="238" t="s">
        <v>192</v>
      </c>
      <c r="S13" s="238" t="s">
        <v>178</v>
      </c>
      <c r="T13" s="239" t="s">
        <v>178</v>
      </c>
      <c r="U13" s="224">
        <v>0.115</v>
      </c>
      <c r="V13" s="224">
        <f>ROUND(E13*U13,2)</f>
        <v>0.69</v>
      </c>
      <c r="W13" s="224"/>
      <c r="X13" s="224" t="s">
        <v>159</v>
      </c>
      <c r="Y13" s="213"/>
      <c r="Z13" s="213"/>
      <c r="AA13" s="213"/>
      <c r="AB13" s="213"/>
      <c r="AC13" s="213"/>
      <c r="AD13" s="213"/>
      <c r="AE13" s="213"/>
      <c r="AF13" s="213"/>
      <c r="AG13" s="213" t="s">
        <v>160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20"/>
      <c r="B14" s="221"/>
      <c r="C14" s="252" t="s">
        <v>698</v>
      </c>
      <c r="D14" s="241"/>
      <c r="E14" s="241"/>
      <c r="F14" s="241"/>
      <c r="G14" s="241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13"/>
      <c r="Z14" s="213"/>
      <c r="AA14" s="213"/>
      <c r="AB14" s="213"/>
      <c r="AC14" s="213"/>
      <c r="AD14" s="213"/>
      <c r="AE14" s="213"/>
      <c r="AF14" s="213"/>
      <c r="AG14" s="213" t="s">
        <v>155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20"/>
      <c r="B15" s="221"/>
      <c r="C15" s="265" t="s">
        <v>839</v>
      </c>
      <c r="D15" s="257"/>
      <c r="E15" s="258">
        <v>6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13"/>
      <c r="Z15" s="213"/>
      <c r="AA15" s="213"/>
      <c r="AB15" s="213"/>
      <c r="AC15" s="213"/>
      <c r="AD15" s="213"/>
      <c r="AE15" s="213"/>
      <c r="AF15" s="213"/>
      <c r="AG15" s="213" t="s">
        <v>183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33">
        <v>3</v>
      </c>
      <c r="B16" s="234" t="s">
        <v>701</v>
      </c>
      <c r="C16" s="251" t="s">
        <v>702</v>
      </c>
      <c r="D16" s="235" t="s">
        <v>176</v>
      </c>
      <c r="E16" s="236">
        <v>4</v>
      </c>
      <c r="F16" s="237"/>
      <c r="G16" s="238">
        <f>ROUND(E16*F16,2)</f>
        <v>0</v>
      </c>
      <c r="H16" s="237"/>
      <c r="I16" s="238">
        <f>ROUND(E16*H16,2)</f>
        <v>0</v>
      </c>
      <c r="J16" s="237"/>
      <c r="K16" s="238">
        <f>ROUND(E16*J16,2)</f>
        <v>0</v>
      </c>
      <c r="L16" s="238">
        <v>21</v>
      </c>
      <c r="M16" s="238">
        <f>G16*(1+L16/100)</f>
        <v>0</v>
      </c>
      <c r="N16" s="238">
        <v>0</v>
      </c>
      <c r="O16" s="238">
        <f>ROUND(E16*N16,2)</f>
        <v>0</v>
      </c>
      <c r="P16" s="238">
        <v>2.1000000000000001E-2</v>
      </c>
      <c r="Q16" s="238">
        <f>ROUND(E16*P16,2)</f>
        <v>0.08</v>
      </c>
      <c r="R16" s="238" t="s">
        <v>311</v>
      </c>
      <c r="S16" s="238" t="s">
        <v>178</v>
      </c>
      <c r="T16" s="239" t="s">
        <v>178</v>
      </c>
      <c r="U16" s="224">
        <v>0.45</v>
      </c>
      <c r="V16" s="224">
        <f>ROUND(E16*U16,2)</f>
        <v>1.8</v>
      </c>
      <c r="W16" s="224"/>
      <c r="X16" s="224" t="s">
        <v>159</v>
      </c>
      <c r="Y16" s="213"/>
      <c r="Z16" s="213"/>
      <c r="AA16" s="213"/>
      <c r="AB16" s="213"/>
      <c r="AC16" s="213"/>
      <c r="AD16" s="213"/>
      <c r="AE16" s="213"/>
      <c r="AF16" s="213"/>
      <c r="AG16" s="213" t="s">
        <v>160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20"/>
      <c r="B17" s="221"/>
      <c r="C17" s="265" t="s">
        <v>840</v>
      </c>
      <c r="D17" s="257"/>
      <c r="E17" s="258">
        <v>4</v>
      </c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13"/>
      <c r="Z17" s="213"/>
      <c r="AA17" s="213"/>
      <c r="AB17" s="213"/>
      <c r="AC17" s="213"/>
      <c r="AD17" s="213"/>
      <c r="AE17" s="213"/>
      <c r="AF17" s="213"/>
      <c r="AG17" s="213" t="s">
        <v>183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x14ac:dyDescent="0.2">
      <c r="A18" s="227" t="s">
        <v>145</v>
      </c>
      <c r="B18" s="228" t="s">
        <v>102</v>
      </c>
      <c r="C18" s="250" t="s">
        <v>103</v>
      </c>
      <c r="D18" s="229"/>
      <c r="E18" s="230"/>
      <c r="F18" s="231"/>
      <c r="G18" s="231">
        <f>SUMIF(AG19:AG74,"&lt;&gt;NOR",G19:G74)</f>
        <v>0</v>
      </c>
      <c r="H18" s="231"/>
      <c r="I18" s="231">
        <f>SUM(I19:I74)</f>
        <v>0</v>
      </c>
      <c r="J18" s="231"/>
      <c r="K18" s="231">
        <f>SUM(K19:K74)</f>
        <v>0</v>
      </c>
      <c r="L18" s="231"/>
      <c r="M18" s="231">
        <f>SUM(M19:M74)</f>
        <v>0</v>
      </c>
      <c r="N18" s="231"/>
      <c r="O18" s="231">
        <f>SUM(O19:O74)</f>
        <v>0.91999999999999993</v>
      </c>
      <c r="P18" s="231"/>
      <c r="Q18" s="231">
        <f>SUM(Q19:Q74)</f>
        <v>0.56999999999999995</v>
      </c>
      <c r="R18" s="231"/>
      <c r="S18" s="231"/>
      <c r="T18" s="232"/>
      <c r="U18" s="226"/>
      <c r="V18" s="226">
        <f>SUM(V19:V74)</f>
        <v>187.69000000000003</v>
      </c>
      <c r="W18" s="226"/>
      <c r="X18" s="226"/>
      <c r="AG18" t="s">
        <v>146</v>
      </c>
    </row>
    <row r="19" spans="1:60" outlineLevel="1" x14ac:dyDescent="0.2">
      <c r="A19" s="233">
        <v>4</v>
      </c>
      <c r="B19" s="234" t="s">
        <v>197</v>
      </c>
      <c r="C19" s="251" t="s">
        <v>198</v>
      </c>
      <c r="D19" s="235" t="s">
        <v>176</v>
      </c>
      <c r="E19" s="236">
        <v>40.5</v>
      </c>
      <c r="F19" s="237"/>
      <c r="G19" s="238">
        <f>ROUND(E19*F19,2)</f>
        <v>0</v>
      </c>
      <c r="H19" s="237"/>
      <c r="I19" s="238">
        <f>ROUND(E19*H19,2)</f>
        <v>0</v>
      </c>
      <c r="J19" s="237"/>
      <c r="K19" s="238">
        <f>ROUND(E19*J19,2)</f>
        <v>0</v>
      </c>
      <c r="L19" s="238">
        <v>21</v>
      </c>
      <c r="M19" s="238">
        <f>G19*(1+L19/100)</f>
        <v>0</v>
      </c>
      <c r="N19" s="238">
        <v>6.9999999999999999E-4</v>
      </c>
      <c r="O19" s="238">
        <f>ROUND(E19*N19,2)</f>
        <v>0.03</v>
      </c>
      <c r="P19" s="238">
        <v>1.4E-2</v>
      </c>
      <c r="Q19" s="238">
        <f>ROUND(E19*P19,2)</f>
        <v>0.56999999999999995</v>
      </c>
      <c r="R19" s="238" t="s">
        <v>186</v>
      </c>
      <c r="S19" s="238" t="s">
        <v>178</v>
      </c>
      <c r="T19" s="239" t="s">
        <v>178</v>
      </c>
      <c r="U19" s="224">
        <v>0.40333000000000002</v>
      </c>
      <c r="V19" s="224">
        <f>ROUND(E19*U19,2)</f>
        <v>16.329999999999998</v>
      </c>
      <c r="W19" s="224"/>
      <c r="X19" s="224" t="s">
        <v>159</v>
      </c>
      <c r="Y19" s="213"/>
      <c r="Z19" s="213"/>
      <c r="AA19" s="213"/>
      <c r="AB19" s="213"/>
      <c r="AC19" s="213"/>
      <c r="AD19" s="213"/>
      <c r="AE19" s="213"/>
      <c r="AF19" s="213"/>
      <c r="AG19" s="213" t="s">
        <v>160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20"/>
      <c r="B20" s="221"/>
      <c r="C20" s="263" t="s">
        <v>199</v>
      </c>
      <c r="D20" s="259"/>
      <c r="E20" s="259"/>
      <c r="F20" s="259"/>
      <c r="G20" s="259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13"/>
      <c r="Z20" s="213"/>
      <c r="AA20" s="213"/>
      <c r="AB20" s="213"/>
      <c r="AC20" s="213"/>
      <c r="AD20" s="213"/>
      <c r="AE20" s="213"/>
      <c r="AF20" s="213"/>
      <c r="AG20" s="213" t="s">
        <v>180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20"/>
      <c r="B21" s="221"/>
      <c r="C21" s="264" t="s">
        <v>698</v>
      </c>
      <c r="D21" s="260"/>
      <c r="E21" s="260"/>
      <c r="F21" s="260"/>
      <c r="G21" s="260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13"/>
      <c r="Z21" s="213"/>
      <c r="AA21" s="213"/>
      <c r="AB21" s="213"/>
      <c r="AC21" s="213"/>
      <c r="AD21" s="213"/>
      <c r="AE21" s="213"/>
      <c r="AF21" s="213"/>
      <c r="AG21" s="213" t="s">
        <v>155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20"/>
      <c r="B22" s="221"/>
      <c r="C22" s="265" t="s">
        <v>841</v>
      </c>
      <c r="D22" s="257"/>
      <c r="E22" s="258">
        <v>40.5</v>
      </c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13"/>
      <c r="Z22" s="213"/>
      <c r="AA22" s="213"/>
      <c r="AB22" s="213"/>
      <c r="AC22" s="213"/>
      <c r="AD22" s="213"/>
      <c r="AE22" s="213"/>
      <c r="AF22" s="213"/>
      <c r="AG22" s="213" t="s">
        <v>183</v>
      </c>
      <c r="AH22" s="213">
        <v>5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ht="22.5" outlineLevel="1" x14ac:dyDescent="0.2">
      <c r="A23" s="233">
        <v>5</v>
      </c>
      <c r="B23" s="234" t="s">
        <v>201</v>
      </c>
      <c r="C23" s="251" t="s">
        <v>202</v>
      </c>
      <c r="D23" s="235" t="s">
        <v>176</v>
      </c>
      <c r="E23" s="236">
        <v>135</v>
      </c>
      <c r="F23" s="237"/>
      <c r="G23" s="238">
        <f>ROUND(E23*F23,2)</f>
        <v>0</v>
      </c>
      <c r="H23" s="237"/>
      <c r="I23" s="238">
        <f>ROUND(E23*H23,2)</f>
        <v>0</v>
      </c>
      <c r="J23" s="237"/>
      <c r="K23" s="238">
        <f>ROUND(E23*J23,2)</f>
        <v>0</v>
      </c>
      <c r="L23" s="238">
        <v>21</v>
      </c>
      <c r="M23" s="238">
        <f>G23*(1+L23/100)</f>
        <v>0</v>
      </c>
      <c r="N23" s="238">
        <v>0</v>
      </c>
      <c r="O23" s="238">
        <f>ROUND(E23*N23,2)</f>
        <v>0</v>
      </c>
      <c r="P23" s="238">
        <v>0</v>
      </c>
      <c r="Q23" s="238">
        <f>ROUND(E23*P23,2)</f>
        <v>0</v>
      </c>
      <c r="R23" s="238" t="s">
        <v>186</v>
      </c>
      <c r="S23" s="238" t="s">
        <v>178</v>
      </c>
      <c r="T23" s="239" t="s">
        <v>178</v>
      </c>
      <c r="U23" s="224">
        <v>0.91459999999999997</v>
      </c>
      <c r="V23" s="224">
        <f>ROUND(E23*U23,2)</f>
        <v>123.47</v>
      </c>
      <c r="W23" s="224"/>
      <c r="X23" s="224" t="s">
        <v>159</v>
      </c>
      <c r="Y23" s="213"/>
      <c r="Z23" s="213"/>
      <c r="AA23" s="213"/>
      <c r="AB23" s="213"/>
      <c r="AC23" s="213"/>
      <c r="AD23" s="213"/>
      <c r="AE23" s="213"/>
      <c r="AF23" s="213"/>
      <c r="AG23" s="213" t="s">
        <v>160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20"/>
      <c r="B24" s="221"/>
      <c r="C24" s="252" t="s">
        <v>706</v>
      </c>
      <c r="D24" s="241"/>
      <c r="E24" s="241"/>
      <c r="F24" s="241"/>
      <c r="G24" s="241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13"/>
      <c r="Z24" s="213"/>
      <c r="AA24" s="213"/>
      <c r="AB24" s="213"/>
      <c r="AC24" s="213"/>
      <c r="AD24" s="213"/>
      <c r="AE24" s="213"/>
      <c r="AF24" s="213"/>
      <c r="AG24" s="213" t="s">
        <v>155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40" t="str">
        <f>C24</f>
        <v>viz.v.č. D.1.1-102, včetně ukotvení k podkladu hmoždinkami, svaření všech spojů a překrytí kotev fólií.</v>
      </c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20"/>
      <c r="B25" s="221"/>
      <c r="C25" s="265" t="s">
        <v>187</v>
      </c>
      <c r="D25" s="257"/>
      <c r="E25" s="258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13"/>
      <c r="Z25" s="213"/>
      <c r="AA25" s="213"/>
      <c r="AB25" s="213"/>
      <c r="AC25" s="213"/>
      <c r="AD25" s="213"/>
      <c r="AE25" s="213"/>
      <c r="AF25" s="213"/>
      <c r="AG25" s="213" t="s">
        <v>183</v>
      </c>
      <c r="AH25" s="213">
        <v>0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20"/>
      <c r="B26" s="221"/>
      <c r="C26" s="265" t="s">
        <v>838</v>
      </c>
      <c r="D26" s="257"/>
      <c r="E26" s="258">
        <v>135</v>
      </c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13"/>
      <c r="Z26" s="213"/>
      <c r="AA26" s="213"/>
      <c r="AB26" s="213"/>
      <c r="AC26" s="213"/>
      <c r="AD26" s="213"/>
      <c r="AE26" s="213"/>
      <c r="AF26" s="213"/>
      <c r="AG26" s="213" t="s">
        <v>183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ht="33.75" outlineLevel="1" x14ac:dyDescent="0.2">
      <c r="A27" s="233">
        <v>6</v>
      </c>
      <c r="B27" s="234" t="s">
        <v>204</v>
      </c>
      <c r="C27" s="251" t="s">
        <v>205</v>
      </c>
      <c r="D27" s="235" t="s">
        <v>191</v>
      </c>
      <c r="E27" s="236">
        <v>30</v>
      </c>
      <c r="F27" s="237"/>
      <c r="G27" s="238">
        <f>ROUND(E27*F27,2)</f>
        <v>0</v>
      </c>
      <c r="H27" s="237"/>
      <c r="I27" s="238">
        <f>ROUND(E27*H27,2)</f>
        <v>0</v>
      </c>
      <c r="J27" s="237"/>
      <c r="K27" s="238">
        <f>ROUND(E27*J27,2)</f>
        <v>0</v>
      </c>
      <c r="L27" s="238">
        <v>21</v>
      </c>
      <c r="M27" s="238">
        <f>G27*(1+L27/100)</f>
        <v>0</v>
      </c>
      <c r="N27" s="238">
        <v>1.8400000000000001E-3</v>
      </c>
      <c r="O27" s="238">
        <f>ROUND(E27*N27,2)</f>
        <v>0.06</v>
      </c>
      <c r="P27" s="238">
        <v>0</v>
      </c>
      <c r="Q27" s="238">
        <f>ROUND(E27*P27,2)</f>
        <v>0</v>
      </c>
      <c r="R27" s="238" t="s">
        <v>186</v>
      </c>
      <c r="S27" s="238" t="s">
        <v>178</v>
      </c>
      <c r="T27" s="239" t="s">
        <v>178</v>
      </c>
      <c r="U27" s="224">
        <v>0.252</v>
      </c>
      <c r="V27" s="224">
        <f>ROUND(E27*U27,2)</f>
        <v>7.56</v>
      </c>
      <c r="W27" s="224"/>
      <c r="X27" s="224" t="s">
        <v>159</v>
      </c>
      <c r="Y27" s="213"/>
      <c r="Z27" s="213"/>
      <c r="AA27" s="213"/>
      <c r="AB27" s="213"/>
      <c r="AC27" s="213"/>
      <c r="AD27" s="213"/>
      <c r="AE27" s="213"/>
      <c r="AF27" s="213"/>
      <c r="AG27" s="213" t="s">
        <v>160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20"/>
      <c r="B28" s="221"/>
      <c r="C28" s="266" t="s">
        <v>206</v>
      </c>
      <c r="D28" s="222"/>
      <c r="E28" s="223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13"/>
      <c r="Z28" s="213"/>
      <c r="AA28" s="213"/>
      <c r="AB28" s="213"/>
      <c r="AC28" s="213"/>
      <c r="AD28" s="213"/>
      <c r="AE28" s="213"/>
      <c r="AF28" s="213"/>
      <c r="AG28" s="213" t="s">
        <v>180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20"/>
      <c r="B29" s="221"/>
      <c r="C29" s="267" t="s">
        <v>207</v>
      </c>
      <c r="D29" s="261"/>
      <c r="E29" s="261"/>
      <c r="F29" s="261"/>
      <c r="G29" s="261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13"/>
      <c r="Z29" s="213"/>
      <c r="AA29" s="213"/>
      <c r="AB29" s="213"/>
      <c r="AC29" s="213"/>
      <c r="AD29" s="213"/>
      <c r="AE29" s="213"/>
      <c r="AF29" s="213"/>
      <c r="AG29" s="213" t="s">
        <v>180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20"/>
      <c r="B30" s="221"/>
      <c r="C30" s="264" t="s">
        <v>707</v>
      </c>
      <c r="D30" s="260"/>
      <c r="E30" s="260"/>
      <c r="F30" s="260"/>
      <c r="G30" s="260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13"/>
      <c r="Z30" s="213"/>
      <c r="AA30" s="213"/>
      <c r="AB30" s="213"/>
      <c r="AC30" s="213"/>
      <c r="AD30" s="213"/>
      <c r="AE30" s="213"/>
      <c r="AF30" s="213"/>
      <c r="AG30" s="213" t="s">
        <v>155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40" t="str">
        <f>C30</f>
        <v>viz.v.č. D.1.1-102Úprava délky a připevnění okapnice natloukacími hmoždinkami včetně dodávky okapnice.</v>
      </c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20"/>
      <c r="B31" s="221"/>
      <c r="C31" s="265" t="s">
        <v>842</v>
      </c>
      <c r="D31" s="257"/>
      <c r="E31" s="258">
        <v>30</v>
      </c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13"/>
      <c r="Z31" s="213"/>
      <c r="AA31" s="213"/>
      <c r="AB31" s="213"/>
      <c r="AC31" s="213"/>
      <c r="AD31" s="213"/>
      <c r="AE31" s="213"/>
      <c r="AF31" s="213"/>
      <c r="AG31" s="213" t="s">
        <v>183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ht="33.75" outlineLevel="1" x14ac:dyDescent="0.2">
      <c r="A32" s="233">
        <v>7</v>
      </c>
      <c r="B32" s="234" t="s">
        <v>209</v>
      </c>
      <c r="C32" s="251" t="s">
        <v>210</v>
      </c>
      <c r="D32" s="235" t="s">
        <v>191</v>
      </c>
      <c r="E32" s="236">
        <v>62</v>
      </c>
      <c r="F32" s="237"/>
      <c r="G32" s="238">
        <f>ROUND(E32*F32,2)</f>
        <v>0</v>
      </c>
      <c r="H32" s="237"/>
      <c r="I32" s="238">
        <f>ROUND(E32*H32,2)</f>
        <v>0</v>
      </c>
      <c r="J32" s="237"/>
      <c r="K32" s="238">
        <f>ROUND(E32*J32,2)</f>
        <v>0</v>
      </c>
      <c r="L32" s="238">
        <v>21</v>
      </c>
      <c r="M32" s="238">
        <f>G32*(1+L32/100)</f>
        <v>0</v>
      </c>
      <c r="N32" s="238">
        <v>7.6000000000000004E-4</v>
      </c>
      <c r="O32" s="238">
        <f>ROUND(E32*N32,2)</f>
        <v>0.05</v>
      </c>
      <c r="P32" s="238">
        <v>0</v>
      </c>
      <c r="Q32" s="238">
        <f>ROUND(E32*P32,2)</f>
        <v>0</v>
      </c>
      <c r="R32" s="238" t="s">
        <v>186</v>
      </c>
      <c r="S32" s="238" t="s">
        <v>178</v>
      </c>
      <c r="T32" s="239" t="s">
        <v>178</v>
      </c>
      <c r="U32" s="224">
        <v>0.189</v>
      </c>
      <c r="V32" s="224">
        <f>ROUND(E32*U32,2)</f>
        <v>11.72</v>
      </c>
      <c r="W32" s="224"/>
      <c r="X32" s="224" t="s">
        <v>159</v>
      </c>
      <c r="Y32" s="213"/>
      <c r="Z32" s="213"/>
      <c r="AA32" s="213"/>
      <c r="AB32" s="213"/>
      <c r="AC32" s="213"/>
      <c r="AD32" s="213"/>
      <c r="AE32" s="213"/>
      <c r="AF32" s="213"/>
      <c r="AG32" s="213" t="s">
        <v>160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20"/>
      <c r="B33" s="221"/>
      <c r="C33" s="266" t="s">
        <v>206</v>
      </c>
      <c r="D33" s="222"/>
      <c r="E33" s="223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13"/>
      <c r="Z33" s="213"/>
      <c r="AA33" s="213"/>
      <c r="AB33" s="213"/>
      <c r="AC33" s="213"/>
      <c r="AD33" s="213"/>
      <c r="AE33" s="213"/>
      <c r="AF33" s="213"/>
      <c r="AG33" s="213" t="s">
        <v>180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20"/>
      <c r="B34" s="221"/>
      <c r="C34" s="267" t="s">
        <v>207</v>
      </c>
      <c r="D34" s="261"/>
      <c r="E34" s="261"/>
      <c r="F34" s="261"/>
      <c r="G34" s="261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13"/>
      <c r="Z34" s="213"/>
      <c r="AA34" s="213"/>
      <c r="AB34" s="213"/>
      <c r="AC34" s="213"/>
      <c r="AD34" s="213"/>
      <c r="AE34" s="213"/>
      <c r="AF34" s="213"/>
      <c r="AG34" s="213" t="s">
        <v>180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20"/>
      <c r="B35" s="221"/>
      <c r="C35" s="264" t="s">
        <v>709</v>
      </c>
      <c r="D35" s="260"/>
      <c r="E35" s="260"/>
      <c r="F35" s="260"/>
      <c r="G35" s="260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13"/>
      <c r="Z35" s="213"/>
      <c r="AA35" s="213"/>
      <c r="AB35" s="213"/>
      <c r="AC35" s="213"/>
      <c r="AD35" s="213"/>
      <c r="AE35" s="213"/>
      <c r="AF35" s="213"/>
      <c r="AG35" s="213" t="s">
        <v>155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40" t="str">
        <f>C35</f>
        <v>viz.v.č. D.1.1-102Úprava délky a připevnění rohové lišty natloukacími hmoždinkami včetně dodávky lišty.</v>
      </c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20"/>
      <c r="B36" s="221"/>
      <c r="C36" s="265" t="s">
        <v>843</v>
      </c>
      <c r="D36" s="257"/>
      <c r="E36" s="258">
        <v>30</v>
      </c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13"/>
      <c r="Z36" s="213"/>
      <c r="AA36" s="213"/>
      <c r="AB36" s="213"/>
      <c r="AC36" s="213"/>
      <c r="AD36" s="213"/>
      <c r="AE36" s="213"/>
      <c r="AF36" s="213"/>
      <c r="AG36" s="213" t="s">
        <v>183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20"/>
      <c r="B37" s="221"/>
      <c r="C37" s="265" t="s">
        <v>844</v>
      </c>
      <c r="D37" s="257"/>
      <c r="E37" s="258">
        <v>32</v>
      </c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13"/>
      <c r="Z37" s="213"/>
      <c r="AA37" s="213"/>
      <c r="AB37" s="213"/>
      <c r="AC37" s="213"/>
      <c r="AD37" s="213"/>
      <c r="AE37" s="213"/>
      <c r="AF37" s="213"/>
      <c r="AG37" s="213" t="s">
        <v>183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ht="33.75" outlineLevel="1" x14ac:dyDescent="0.2">
      <c r="A38" s="233">
        <v>8</v>
      </c>
      <c r="B38" s="234" t="s">
        <v>213</v>
      </c>
      <c r="C38" s="251" t="s">
        <v>214</v>
      </c>
      <c r="D38" s="235" t="s">
        <v>191</v>
      </c>
      <c r="E38" s="236">
        <v>36</v>
      </c>
      <c r="F38" s="237"/>
      <c r="G38" s="238">
        <f>ROUND(E38*F38,2)</f>
        <v>0</v>
      </c>
      <c r="H38" s="237"/>
      <c r="I38" s="238">
        <f>ROUND(E38*H38,2)</f>
        <v>0</v>
      </c>
      <c r="J38" s="237"/>
      <c r="K38" s="238">
        <f>ROUND(E38*J38,2)</f>
        <v>0</v>
      </c>
      <c r="L38" s="238">
        <v>21</v>
      </c>
      <c r="M38" s="238">
        <f>G38*(1+L38/100)</f>
        <v>0</v>
      </c>
      <c r="N38" s="238">
        <v>7.6000000000000004E-4</v>
      </c>
      <c r="O38" s="238">
        <f>ROUND(E38*N38,2)</f>
        <v>0.03</v>
      </c>
      <c r="P38" s="238">
        <v>0</v>
      </c>
      <c r="Q38" s="238">
        <f>ROUND(E38*P38,2)</f>
        <v>0</v>
      </c>
      <c r="R38" s="238" t="s">
        <v>186</v>
      </c>
      <c r="S38" s="238" t="s">
        <v>178</v>
      </c>
      <c r="T38" s="239" t="s">
        <v>178</v>
      </c>
      <c r="U38" s="224">
        <v>0.189</v>
      </c>
      <c r="V38" s="224">
        <f>ROUND(E38*U38,2)</f>
        <v>6.8</v>
      </c>
      <c r="W38" s="224"/>
      <c r="X38" s="224" t="s">
        <v>159</v>
      </c>
      <c r="Y38" s="213"/>
      <c r="Z38" s="213"/>
      <c r="AA38" s="213"/>
      <c r="AB38" s="213"/>
      <c r="AC38" s="213"/>
      <c r="AD38" s="213"/>
      <c r="AE38" s="213"/>
      <c r="AF38" s="213"/>
      <c r="AG38" s="213" t="s">
        <v>160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20"/>
      <c r="B39" s="221"/>
      <c r="C39" s="266" t="s">
        <v>206</v>
      </c>
      <c r="D39" s="222"/>
      <c r="E39" s="223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13"/>
      <c r="Z39" s="213"/>
      <c r="AA39" s="213"/>
      <c r="AB39" s="213"/>
      <c r="AC39" s="213"/>
      <c r="AD39" s="213"/>
      <c r="AE39" s="213"/>
      <c r="AF39" s="213"/>
      <c r="AG39" s="213" t="s">
        <v>180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20"/>
      <c r="B40" s="221"/>
      <c r="C40" s="267" t="s">
        <v>207</v>
      </c>
      <c r="D40" s="261"/>
      <c r="E40" s="261"/>
      <c r="F40" s="261"/>
      <c r="G40" s="261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13"/>
      <c r="Z40" s="213"/>
      <c r="AA40" s="213"/>
      <c r="AB40" s="213"/>
      <c r="AC40" s="213"/>
      <c r="AD40" s="213"/>
      <c r="AE40" s="213"/>
      <c r="AF40" s="213"/>
      <c r="AG40" s="213" t="s">
        <v>180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20"/>
      <c r="B41" s="221"/>
      <c r="C41" s="264" t="s">
        <v>709</v>
      </c>
      <c r="D41" s="260"/>
      <c r="E41" s="260"/>
      <c r="F41" s="260"/>
      <c r="G41" s="260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13"/>
      <c r="Z41" s="213"/>
      <c r="AA41" s="213"/>
      <c r="AB41" s="213"/>
      <c r="AC41" s="213"/>
      <c r="AD41" s="213"/>
      <c r="AE41" s="213"/>
      <c r="AF41" s="213"/>
      <c r="AG41" s="213" t="s">
        <v>155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40" t="str">
        <f>C41</f>
        <v>viz.v.č. D.1.1-102Úprava délky a připevnění rohové lišty natloukacími hmoždinkami včetně dodávky lišty.</v>
      </c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20"/>
      <c r="B42" s="221"/>
      <c r="C42" s="265" t="s">
        <v>845</v>
      </c>
      <c r="D42" s="257"/>
      <c r="E42" s="258">
        <v>36</v>
      </c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13"/>
      <c r="Z42" s="213"/>
      <c r="AA42" s="213"/>
      <c r="AB42" s="213"/>
      <c r="AC42" s="213"/>
      <c r="AD42" s="213"/>
      <c r="AE42" s="213"/>
      <c r="AF42" s="213"/>
      <c r="AG42" s="213" t="s">
        <v>183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ht="22.5" outlineLevel="1" x14ac:dyDescent="0.2">
      <c r="A43" s="233">
        <v>9</v>
      </c>
      <c r="B43" s="234" t="s">
        <v>215</v>
      </c>
      <c r="C43" s="251" t="s">
        <v>216</v>
      </c>
      <c r="D43" s="235" t="s">
        <v>191</v>
      </c>
      <c r="E43" s="236">
        <v>56</v>
      </c>
      <c r="F43" s="237"/>
      <c r="G43" s="238">
        <f>ROUND(E43*F43,2)</f>
        <v>0</v>
      </c>
      <c r="H43" s="237"/>
      <c r="I43" s="238">
        <f>ROUND(E43*H43,2)</f>
        <v>0</v>
      </c>
      <c r="J43" s="237"/>
      <c r="K43" s="238">
        <f>ROUND(E43*J43,2)</f>
        <v>0</v>
      </c>
      <c r="L43" s="238">
        <v>21</v>
      </c>
      <c r="M43" s="238">
        <f>G43*(1+L43/100)</f>
        <v>0</v>
      </c>
      <c r="N43" s="238">
        <v>4.2999999999999999E-4</v>
      </c>
      <c r="O43" s="238">
        <f>ROUND(E43*N43,2)</f>
        <v>0.02</v>
      </c>
      <c r="P43" s="238">
        <v>0</v>
      </c>
      <c r="Q43" s="238">
        <f>ROUND(E43*P43,2)</f>
        <v>0</v>
      </c>
      <c r="R43" s="238" t="s">
        <v>186</v>
      </c>
      <c r="S43" s="238" t="s">
        <v>178</v>
      </c>
      <c r="T43" s="239" t="s">
        <v>178</v>
      </c>
      <c r="U43" s="224">
        <v>0.189</v>
      </c>
      <c r="V43" s="224">
        <f>ROUND(E43*U43,2)</f>
        <v>10.58</v>
      </c>
      <c r="W43" s="224"/>
      <c r="X43" s="224" t="s">
        <v>159</v>
      </c>
      <c r="Y43" s="213"/>
      <c r="Z43" s="213"/>
      <c r="AA43" s="213"/>
      <c r="AB43" s="213"/>
      <c r="AC43" s="213"/>
      <c r="AD43" s="213"/>
      <c r="AE43" s="213"/>
      <c r="AF43" s="213"/>
      <c r="AG43" s="213" t="s">
        <v>160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20"/>
      <c r="B44" s="221"/>
      <c r="C44" s="266" t="s">
        <v>206</v>
      </c>
      <c r="D44" s="222"/>
      <c r="E44" s="223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13"/>
      <c r="Z44" s="213"/>
      <c r="AA44" s="213"/>
      <c r="AB44" s="213"/>
      <c r="AC44" s="213"/>
      <c r="AD44" s="213"/>
      <c r="AE44" s="213"/>
      <c r="AF44" s="213"/>
      <c r="AG44" s="213" t="s">
        <v>180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20"/>
      <c r="B45" s="221"/>
      <c r="C45" s="267" t="s">
        <v>207</v>
      </c>
      <c r="D45" s="261"/>
      <c r="E45" s="261"/>
      <c r="F45" s="261"/>
      <c r="G45" s="261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13"/>
      <c r="Z45" s="213"/>
      <c r="AA45" s="213"/>
      <c r="AB45" s="213"/>
      <c r="AC45" s="213"/>
      <c r="AD45" s="213"/>
      <c r="AE45" s="213"/>
      <c r="AF45" s="213"/>
      <c r="AG45" s="213" t="s">
        <v>180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20"/>
      <c r="B46" s="221"/>
      <c r="C46" s="264" t="s">
        <v>712</v>
      </c>
      <c r="D46" s="260"/>
      <c r="E46" s="260"/>
      <c r="F46" s="260"/>
      <c r="G46" s="260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13"/>
      <c r="Z46" s="213"/>
      <c r="AA46" s="213"/>
      <c r="AB46" s="213"/>
      <c r="AC46" s="213"/>
      <c r="AD46" s="213"/>
      <c r="AE46" s="213"/>
      <c r="AF46" s="213"/>
      <c r="AG46" s="213" t="s">
        <v>155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20"/>
      <c r="B47" s="221"/>
      <c r="C47" s="265" t="s">
        <v>846</v>
      </c>
      <c r="D47" s="257"/>
      <c r="E47" s="258">
        <v>24</v>
      </c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13"/>
      <c r="Z47" s="213"/>
      <c r="AA47" s="213"/>
      <c r="AB47" s="213"/>
      <c r="AC47" s="213"/>
      <c r="AD47" s="213"/>
      <c r="AE47" s="213"/>
      <c r="AF47" s="213"/>
      <c r="AG47" s="213" t="s">
        <v>183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20"/>
      <c r="B48" s="221"/>
      <c r="C48" s="265" t="s">
        <v>844</v>
      </c>
      <c r="D48" s="257"/>
      <c r="E48" s="258">
        <v>32</v>
      </c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13"/>
      <c r="Z48" s="213"/>
      <c r="AA48" s="213"/>
      <c r="AB48" s="213"/>
      <c r="AC48" s="213"/>
      <c r="AD48" s="213"/>
      <c r="AE48" s="213"/>
      <c r="AF48" s="213"/>
      <c r="AG48" s="213" t="s">
        <v>183</v>
      </c>
      <c r="AH48" s="213">
        <v>0</v>
      </c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33">
        <v>10</v>
      </c>
      <c r="B49" s="234" t="s">
        <v>224</v>
      </c>
      <c r="C49" s="251" t="s">
        <v>225</v>
      </c>
      <c r="D49" s="235" t="s">
        <v>176</v>
      </c>
      <c r="E49" s="236">
        <v>38</v>
      </c>
      <c r="F49" s="237"/>
      <c r="G49" s="238">
        <f>ROUND(E49*F49,2)</f>
        <v>0</v>
      </c>
      <c r="H49" s="237"/>
      <c r="I49" s="238">
        <f>ROUND(E49*H49,2)</f>
        <v>0</v>
      </c>
      <c r="J49" s="237"/>
      <c r="K49" s="238">
        <f>ROUND(E49*J49,2)</f>
        <v>0</v>
      </c>
      <c r="L49" s="238">
        <v>21</v>
      </c>
      <c r="M49" s="238">
        <f>G49*(1+L49/100)</f>
        <v>0</v>
      </c>
      <c r="N49" s="238">
        <v>3.0000000000000001E-5</v>
      </c>
      <c r="O49" s="238">
        <f>ROUND(E49*N49,2)</f>
        <v>0</v>
      </c>
      <c r="P49" s="238">
        <v>0</v>
      </c>
      <c r="Q49" s="238">
        <f>ROUND(E49*P49,2)</f>
        <v>0</v>
      </c>
      <c r="R49" s="238" t="s">
        <v>186</v>
      </c>
      <c r="S49" s="238" t="s">
        <v>178</v>
      </c>
      <c r="T49" s="239" t="s">
        <v>178</v>
      </c>
      <c r="U49" s="224">
        <v>0.11765</v>
      </c>
      <c r="V49" s="224">
        <f>ROUND(E49*U49,2)</f>
        <v>4.47</v>
      </c>
      <c r="W49" s="224"/>
      <c r="X49" s="224" t="s">
        <v>159</v>
      </c>
      <c r="Y49" s="213"/>
      <c r="Z49" s="213"/>
      <c r="AA49" s="213"/>
      <c r="AB49" s="213"/>
      <c r="AC49" s="213"/>
      <c r="AD49" s="213"/>
      <c r="AE49" s="213"/>
      <c r="AF49" s="213"/>
      <c r="AG49" s="213" t="s">
        <v>160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20"/>
      <c r="B50" s="221"/>
      <c r="C50" s="265" t="s">
        <v>847</v>
      </c>
      <c r="D50" s="257"/>
      <c r="E50" s="258">
        <v>38</v>
      </c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13"/>
      <c r="Z50" s="213"/>
      <c r="AA50" s="213"/>
      <c r="AB50" s="213"/>
      <c r="AC50" s="213"/>
      <c r="AD50" s="213"/>
      <c r="AE50" s="213"/>
      <c r="AF50" s="213"/>
      <c r="AG50" s="213" t="s">
        <v>183</v>
      </c>
      <c r="AH50" s="213">
        <v>5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ht="22.5" outlineLevel="1" x14ac:dyDescent="0.2">
      <c r="A51" s="233">
        <v>11</v>
      </c>
      <c r="B51" s="234" t="s">
        <v>227</v>
      </c>
      <c r="C51" s="251" t="s">
        <v>228</v>
      </c>
      <c r="D51" s="235" t="s">
        <v>176</v>
      </c>
      <c r="E51" s="236">
        <v>38</v>
      </c>
      <c r="F51" s="237"/>
      <c r="G51" s="238">
        <f>ROUND(E51*F51,2)</f>
        <v>0</v>
      </c>
      <c r="H51" s="237"/>
      <c r="I51" s="238">
        <f>ROUND(E51*H51,2)</f>
        <v>0</v>
      </c>
      <c r="J51" s="237"/>
      <c r="K51" s="238">
        <f>ROUND(E51*J51,2)</f>
        <v>0</v>
      </c>
      <c r="L51" s="238">
        <v>21</v>
      </c>
      <c r="M51" s="238">
        <f>G51*(1+L51/100)</f>
        <v>0</v>
      </c>
      <c r="N51" s="238">
        <v>5.5000000000000003E-4</v>
      </c>
      <c r="O51" s="238">
        <f>ROUND(E51*N51,2)</f>
        <v>0.02</v>
      </c>
      <c r="P51" s="238">
        <v>0</v>
      </c>
      <c r="Q51" s="238">
        <f>ROUND(E51*P51,2)</f>
        <v>0</v>
      </c>
      <c r="R51" s="238" t="s">
        <v>186</v>
      </c>
      <c r="S51" s="238" t="s">
        <v>178</v>
      </c>
      <c r="T51" s="239" t="s">
        <v>178</v>
      </c>
      <c r="U51" s="224">
        <v>0.17799999999999999</v>
      </c>
      <c r="V51" s="224">
        <f>ROUND(E51*U51,2)</f>
        <v>6.76</v>
      </c>
      <c r="W51" s="224"/>
      <c r="X51" s="224" t="s">
        <v>159</v>
      </c>
      <c r="Y51" s="213"/>
      <c r="Z51" s="213"/>
      <c r="AA51" s="213"/>
      <c r="AB51" s="213"/>
      <c r="AC51" s="213"/>
      <c r="AD51" s="213"/>
      <c r="AE51" s="213"/>
      <c r="AF51" s="213"/>
      <c r="AG51" s="213" t="s">
        <v>160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20"/>
      <c r="B52" s="221"/>
      <c r="C52" s="263" t="s">
        <v>229</v>
      </c>
      <c r="D52" s="259"/>
      <c r="E52" s="259"/>
      <c r="F52" s="259"/>
      <c r="G52" s="259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13"/>
      <c r="Z52" s="213"/>
      <c r="AA52" s="213"/>
      <c r="AB52" s="213"/>
      <c r="AC52" s="213"/>
      <c r="AD52" s="213"/>
      <c r="AE52" s="213"/>
      <c r="AF52" s="213"/>
      <c r="AG52" s="213" t="s">
        <v>180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20"/>
      <c r="B53" s="221"/>
      <c r="C53" s="264" t="s">
        <v>698</v>
      </c>
      <c r="D53" s="260"/>
      <c r="E53" s="260"/>
      <c r="F53" s="260"/>
      <c r="G53" s="260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13"/>
      <c r="Z53" s="213"/>
      <c r="AA53" s="213"/>
      <c r="AB53" s="213"/>
      <c r="AC53" s="213"/>
      <c r="AD53" s="213"/>
      <c r="AE53" s="213"/>
      <c r="AF53" s="213"/>
      <c r="AG53" s="213" t="s">
        <v>155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20"/>
      <c r="B54" s="221"/>
      <c r="C54" s="265" t="s">
        <v>848</v>
      </c>
      <c r="D54" s="257"/>
      <c r="E54" s="258">
        <v>6</v>
      </c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13"/>
      <c r="Z54" s="213"/>
      <c r="AA54" s="213"/>
      <c r="AB54" s="213"/>
      <c r="AC54" s="213"/>
      <c r="AD54" s="213"/>
      <c r="AE54" s="213"/>
      <c r="AF54" s="213"/>
      <c r="AG54" s="213" t="s">
        <v>183</v>
      </c>
      <c r="AH54" s="213">
        <v>0</v>
      </c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20"/>
      <c r="B55" s="221"/>
      <c r="C55" s="265" t="s">
        <v>844</v>
      </c>
      <c r="D55" s="257"/>
      <c r="E55" s="258">
        <v>32</v>
      </c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13"/>
      <c r="Z55" s="213"/>
      <c r="AA55" s="213"/>
      <c r="AB55" s="213"/>
      <c r="AC55" s="213"/>
      <c r="AD55" s="213"/>
      <c r="AE55" s="213"/>
      <c r="AF55" s="213"/>
      <c r="AG55" s="213" t="s">
        <v>183</v>
      </c>
      <c r="AH55" s="213">
        <v>0</v>
      </c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ht="22.5" outlineLevel="1" x14ac:dyDescent="0.2">
      <c r="A56" s="233">
        <v>12</v>
      </c>
      <c r="B56" s="234" t="s">
        <v>232</v>
      </c>
      <c r="C56" s="251" t="s">
        <v>233</v>
      </c>
      <c r="D56" s="235" t="s">
        <v>234</v>
      </c>
      <c r="E56" s="236">
        <v>60</v>
      </c>
      <c r="F56" s="237"/>
      <c r="G56" s="238">
        <f>ROUND(E56*F56,2)</f>
        <v>0</v>
      </c>
      <c r="H56" s="237"/>
      <c r="I56" s="238">
        <f>ROUND(E56*H56,2)</f>
        <v>0</v>
      </c>
      <c r="J56" s="237"/>
      <c r="K56" s="238">
        <f>ROUND(E56*J56,2)</f>
        <v>0</v>
      </c>
      <c r="L56" s="238">
        <v>21</v>
      </c>
      <c r="M56" s="238">
        <f>G56*(1+L56/100)</f>
        <v>0</v>
      </c>
      <c r="N56" s="238">
        <v>0</v>
      </c>
      <c r="O56" s="238">
        <f>ROUND(E56*N56,2)</f>
        <v>0</v>
      </c>
      <c r="P56" s="238">
        <v>0</v>
      </c>
      <c r="Q56" s="238">
        <f>ROUND(E56*P56,2)</f>
        <v>0</v>
      </c>
      <c r="R56" s="238"/>
      <c r="S56" s="238" t="s">
        <v>150</v>
      </c>
      <c r="T56" s="239" t="s">
        <v>151</v>
      </c>
      <c r="U56" s="224">
        <v>0</v>
      </c>
      <c r="V56" s="224">
        <f>ROUND(E56*U56,2)</f>
        <v>0</v>
      </c>
      <c r="W56" s="224"/>
      <c r="X56" s="224" t="s">
        <v>159</v>
      </c>
      <c r="Y56" s="213"/>
      <c r="Z56" s="213"/>
      <c r="AA56" s="213"/>
      <c r="AB56" s="213"/>
      <c r="AC56" s="213"/>
      <c r="AD56" s="213"/>
      <c r="AE56" s="213"/>
      <c r="AF56" s="213"/>
      <c r="AG56" s="213" t="s">
        <v>160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20"/>
      <c r="B57" s="221"/>
      <c r="C57" s="252" t="s">
        <v>698</v>
      </c>
      <c r="D57" s="241"/>
      <c r="E57" s="241"/>
      <c r="F57" s="241"/>
      <c r="G57" s="241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13"/>
      <c r="Z57" s="213"/>
      <c r="AA57" s="213"/>
      <c r="AB57" s="213"/>
      <c r="AC57" s="213"/>
      <c r="AD57" s="213"/>
      <c r="AE57" s="213"/>
      <c r="AF57" s="213"/>
      <c r="AG57" s="213" t="s">
        <v>155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20"/>
      <c r="B58" s="221"/>
      <c r="C58" s="265" t="s">
        <v>849</v>
      </c>
      <c r="D58" s="257"/>
      <c r="E58" s="258">
        <v>60</v>
      </c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13"/>
      <c r="Z58" s="213"/>
      <c r="AA58" s="213"/>
      <c r="AB58" s="213"/>
      <c r="AC58" s="213"/>
      <c r="AD58" s="213"/>
      <c r="AE58" s="213"/>
      <c r="AF58" s="213"/>
      <c r="AG58" s="213" t="s">
        <v>183</v>
      </c>
      <c r="AH58" s="213">
        <v>0</v>
      </c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ht="22.5" outlineLevel="1" x14ac:dyDescent="0.2">
      <c r="A59" s="233">
        <v>13</v>
      </c>
      <c r="B59" s="234" t="s">
        <v>365</v>
      </c>
      <c r="C59" s="251" t="s">
        <v>850</v>
      </c>
      <c r="D59" s="235" t="s">
        <v>191</v>
      </c>
      <c r="E59" s="236">
        <v>6</v>
      </c>
      <c r="F59" s="237"/>
      <c r="G59" s="238">
        <f>ROUND(E59*F59,2)</f>
        <v>0</v>
      </c>
      <c r="H59" s="237"/>
      <c r="I59" s="238">
        <f>ROUND(E59*H59,2)</f>
        <v>0</v>
      </c>
      <c r="J59" s="237"/>
      <c r="K59" s="238">
        <f>ROUND(E59*J59,2)</f>
        <v>0</v>
      </c>
      <c r="L59" s="238">
        <v>21</v>
      </c>
      <c r="M59" s="238">
        <f>G59*(1+L59/100)</f>
        <v>0</v>
      </c>
      <c r="N59" s="238">
        <v>0</v>
      </c>
      <c r="O59" s="238">
        <f>ROUND(E59*N59,2)</f>
        <v>0</v>
      </c>
      <c r="P59" s="238">
        <v>0</v>
      </c>
      <c r="Q59" s="238">
        <f>ROUND(E59*P59,2)</f>
        <v>0</v>
      </c>
      <c r="R59" s="238"/>
      <c r="S59" s="238" t="s">
        <v>150</v>
      </c>
      <c r="T59" s="239" t="s">
        <v>151</v>
      </c>
      <c r="U59" s="224">
        <v>0</v>
      </c>
      <c r="V59" s="224">
        <f>ROUND(E59*U59,2)</f>
        <v>0</v>
      </c>
      <c r="W59" s="224"/>
      <c r="X59" s="224" t="s">
        <v>159</v>
      </c>
      <c r="Y59" s="213"/>
      <c r="Z59" s="213"/>
      <c r="AA59" s="213"/>
      <c r="AB59" s="213"/>
      <c r="AC59" s="213"/>
      <c r="AD59" s="213"/>
      <c r="AE59" s="213"/>
      <c r="AF59" s="213"/>
      <c r="AG59" s="213" t="s">
        <v>160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20"/>
      <c r="B60" s="221"/>
      <c r="C60" s="252" t="s">
        <v>698</v>
      </c>
      <c r="D60" s="241"/>
      <c r="E60" s="241"/>
      <c r="F60" s="241"/>
      <c r="G60" s="241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13"/>
      <c r="Z60" s="213"/>
      <c r="AA60" s="213"/>
      <c r="AB60" s="213"/>
      <c r="AC60" s="213"/>
      <c r="AD60" s="213"/>
      <c r="AE60" s="213"/>
      <c r="AF60" s="213"/>
      <c r="AG60" s="213" t="s">
        <v>155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20"/>
      <c r="B61" s="221"/>
      <c r="C61" s="265" t="s">
        <v>839</v>
      </c>
      <c r="D61" s="257"/>
      <c r="E61" s="258">
        <v>6</v>
      </c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13"/>
      <c r="Z61" s="213"/>
      <c r="AA61" s="213"/>
      <c r="AB61" s="213"/>
      <c r="AC61" s="213"/>
      <c r="AD61" s="213"/>
      <c r="AE61" s="213"/>
      <c r="AF61" s="213"/>
      <c r="AG61" s="213" t="s">
        <v>183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33">
        <v>14</v>
      </c>
      <c r="B62" s="234" t="s">
        <v>723</v>
      </c>
      <c r="C62" s="251" t="s">
        <v>724</v>
      </c>
      <c r="D62" s="235" t="s">
        <v>234</v>
      </c>
      <c r="E62" s="236">
        <v>4</v>
      </c>
      <c r="F62" s="237"/>
      <c r="G62" s="238">
        <f>ROUND(E62*F62,2)</f>
        <v>0</v>
      </c>
      <c r="H62" s="237"/>
      <c r="I62" s="238">
        <f>ROUND(E62*H62,2)</f>
        <v>0</v>
      </c>
      <c r="J62" s="237"/>
      <c r="K62" s="238">
        <f>ROUND(E62*J62,2)</f>
        <v>0</v>
      </c>
      <c r="L62" s="238">
        <v>21</v>
      </c>
      <c r="M62" s="238">
        <f>G62*(1+L62/100)</f>
        <v>0</v>
      </c>
      <c r="N62" s="238">
        <v>0</v>
      </c>
      <c r="O62" s="238">
        <f>ROUND(E62*N62,2)</f>
        <v>0</v>
      </c>
      <c r="P62" s="238">
        <v>0</v>
      </c>
      <c r="Q62" s="238">
        <f>ROUND(E62*P62,2)</f>
        <v>0</v>
      </c>
      <c r="R62" s="238"/>
      <c r="S62" s="238" t="s">
        <v>150</v>
      </c>
      <c r="T62" s="239" t="s">
        <v>151</v>
      </c>
      <c r="U62" s="224">
        <v>0</v>
      </c>
      <c r="V62" s="224">
        <f>ROUND(E62*U62,2)</f>
        <v>0</v>
      </c>
      <c r="W62" s="224"/>
      <c r="X62" s="224" t="s">
        <v>159</v>
      </c>
      <c r="Y62" s="213"/>
      <c r="Z62" s="213"/>
      <c r="AA62" s="213"/>
      <c r="AB62" s="213"/>
      <c r="AC62" s="213"/>
      <c r="AD62" s="213"/>
      <c r="AE62" s="213"/>
      <c r="AF62" s="213"/>
      <c r="AG62" s="213" t="s">
        <v>160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20"/>
      <c r="B63" s="221"/>
      <c r="C63" s="265" t="s">
        <v>851</v>
      </c>
      <c r="D63" s="257"/>
      <c r="E63" s="258">
        <v>4</v>
      </c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13"/>
      <c r="Z63" s="213"/>
      <c r="AA63" s="213"/>
      <c r="AB63" s="213"/>
      <c r="AC63" s="213"/>
      <c r="AD63" s="213"/>
      <c r="AE63" s="213"/>
      <c r="AF63" s="213"/>
      <c r="AG63" s="213" t="s">
        <v>183</v>
      </c>
      <c r="AH63" s="213">
        <v>0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33">
        <v>15</v>
      </c>
      <c r="B64" s="234" t="s">
        <v>235</v>
      </c>
      <c r="C64" s="251" t="s">
        <v>236</v>
      </c>
      <c r="D64" s="235" t="s">
        <v>176</v>
      </c>
      <c r="E64" s="236">
        <v>209.5</v>
      </c>
      <c r="F64" s="237"/>
      <c r="G64" s="238">
        <f>ROUND(E64*F64,2)</f>
        <v>0</v>
      </c>
      <c r="H64" s="237"/>
      <c r="I64" s="238">
        <f>ROUND(E64*H64,2)</f>
        <v>0</v>
      </c>
      <c r="J64" s="237"/>
      <c r="K64" s="238">
        <f>ROUND(E64*J64,2)</f>
        <v>0</v>
      </c>
      <c r="L64" s="238">
        <v>21</v>
      </c>
      <c r="M64" s="238">
        <f>G64*(1+L64/100)</f>
        <v>0</v>
      </c>
      <c r="N64" s="238">
        <v>2.3999999999999998E-3</v>
      </c>
      <c r="O64" s="238">
        <f>ROUND(E64*N64,2)</f>
        <v>0.5</v>
      </c>
      <c r="P64" s="238">
        <v>0</v>
      </c>
      <c r="Q64" s="238">
        <f>ROUND(E64*P64,2)</f>
        <v>0</v>
      </c>
      <c r="R64" s="238"/>
      <c r="S64" s="238" t="s">
        <v>150</v>
      </c>
      <c r="T64" s="239" t="s">
        <v>151</v>
      </c>
      <c r="U64" s="224">
        <v>0</v>
      </c>
      <c r="V64" s="224">
        <f>ROUND(E64*U64,2)</f>
        <v>0</v>
      </c>
      <c r="W64" s="224"/>
      <c r="X64" s="224" t="s">
        <v>237</v>
      </c>
      <c r="Y64" s="213"/>
      <c r="Z64" s="213"/>
      <c r="AA64" s="213"/>
      <c r="AB64" s="213"/>
      <c r="AC64" s="213"/>
      <c r="AD64" s="213"/>
      <c r="AE64" s="213"/>
      <c r="AF64" s="213"/>
      <c r="AG64" s="213" t="s">
        <v>238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20"/>
      <c r="B65" s="221"/>
      <c r="C65" s="265" t="s">
        <v>852</v>
      </c>
      <c r="D65" s="257"/>
      <c r="E65" s="258">
        <v>162</v>
      </c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13"/>
      <c r="Z65" s="213"/>
      <c r="AA65" s="213"/>
      <c r="AB65" s="213"/>
      <c r="AC65" s="213"/>
      <c r="AD65" s="213"/>
      <c r="AE65" s="213"/>
      <c r="AF65" s="213"/>
      <c r="AG65" s="213" t="s">
        <v>183</v>
      </c>
      <c r="AH65" s="213">
        <v>5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20"/>
      <c r="B66" s="221"/>
      <c r="C66" s="265" t="s">
        <v>853</v>
      </c>
      <c r="D66" s="257"/>
      <c r="E66" s="258">
        <v>47.5</v>
      </c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13"/>
      <c r="Z66" s="213"/>
      <c r="AA66" s="213"/>
      <c r="AB66" s="213"/>
      <c r="AC66" s="213"/>
      <c r="AD66" s="213"/>
      <c r="AE66" s="213"/>
      <c r="AF66" s="213"/>
      <c r="AG66" s="213" t="s">
        <v>183</v>
      </c>
      <c r="AH66" s="213">
        <v>5</v>
      </c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33">
        <v>16</v>
      </c>
      <c r="B67" s="234" t="s">
        <v>245</v>
      </c>
      <c r="C67" s="251" t="s">
        <v>246</v>
      </c>
      <c r="D67" s="235" t="s">
        <v>221</v>
      </c>
      <c r="E67" s="236">
        <v>60</v>
      </c>
      <c r="F67" s="237"/>
      <c r="G67" s="238">
        <f>ROUND(E67*F67,2)</f>
        <v>0</v>
      </c>
      <c r="H67" s="237"/>
      <c r="I67" s="238">
        <f>ROUND(E67*H67,2)</f>
        <v>0</v>
      </c>
      <c r="J67" s="237"/>
      <c r="K67" s="238">
        <f>ROUND(E67*J67,2)</f>
        <v>0</v>
      </c>
      <c r="L67" s="238">
        <v>21</v>
      </c>
      <c r="M67" s="238">
        <f>G67*(1+L67/100)</f>
        <v>0</v>
      </c>
      <c r="N67" s="238">
        <v>4.0000000000000003E-5</v>
      </c>
      <c r="O67" s="238">
        <f>ROUND(E67*N67,2)</f>
        <v>0</v>
      </c>
      <c r="P67" s="238">
        <v>0</v>
      </c>
      <c r="Q67" s="238">
        <f>ROUND(E67*P67,2)</f>
        <v>0</v>
      </c>
      <c r="R67" s="238" t="s">
        <v>243</v>
      </c>
      <c r="S67" s="238" t="s">
        <v>178</v>
      </c>
      <c r="T67" s="239" t="s">
        <v>178</v>
      </c>
      <c r="U67" s="224">
        <v>0</v>
      </c>
      <c r="V67" s="224">
        <f>ROUND(E67*U67,2)</f>
        <v>0</v>
      </c>
      <c r="W67" s="224"/>
      <c r="X67" s="224" t="s">
        <v>237</v>
      </c>
      <c r="Y67" s="213"/>
      <c r="Z67" s="213"/>
      <c r="AA67" s="213"/>
      <c r="AB67" s="213"/>
      <c r="AC67" s="213"/>
      <c r="AD67" s="213"/>
      <c r="AE67" s="213"/>
      <c r="AF67" s="213"/>
      <c r="AG67" s="213" t="s">
        <v>238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20"/>
      <c r="B68" s="221"/>
      <c r="C68" s="265" t="s">
        <v>854</v>
      </c>
      <c r="D68" s="257"/>
      <c r="E68" s="258">
        <v>60</v>
      </c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13"/>
      <c r="Z68" s="213"/>
      <c r="AA68" s="213"/>
      <c r="AB68" s="213"/>
      <c r="AC68" s="213"/>
      <c r="AD68" s="213"/>
      <c r="AE68" s="213"/>
      <c r="AF68" s="213"/>
      <c r="AG68" s="213" t="s">
        <v>183</v>
      </c>
      <c r="AH68" s="213">
        <v>5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ht="22.5" outlineLevel="1" x14ac:dyDescent="0.2">
      <c r="A69" s="233">
        <v>17</v>
      </c>
      <c r="B69" s="234" t="s">
        <v>248</v>
      </c>
      <c r="C69" s="251" t="s">
        <v>249</v>
      </c>
      <c r="D69" s="235" t="s">
        <v>176</v>
      </c>
      <c r="E69" s="236">
        <v>46.575000000000003</v>
      </c>
      <c r="F69" s="237"/>
      <c r="G69" s="238">
        <f>ROUND(E69*F69,2)</f>
        <v>0</v>
      </c>
      <c r="H69" s="237"/>
      <c r="I69" s="238">
        <f>ROUND(E69*H69,2)</f>
        <v>0</v>
      </c>
      <c r="J69" s="237"/>
      <c r="K69" s="238">
        <f>ROUND(E69*J69,2)</f>
        <v>0</v>
      </c>
      <c r="L69" s="238">
        <v>21</v>
      </c>
      <c r="M69" s="238">
        <f>G69*(1+L69/100)</f>
        <v>0</v>
      </c>
      <c r="N69" s="238">
        <v>4.3E-3</v>
      </c>
      <c r="O69" s="238">
        <f>ROUND(E69*N69,2)</f>
        <v>0.2</v>
      </c>
      <c r="P69" s="238">
        <v>0</v>
      </c>
      <c r="Q69" s="238">
        <f>ROUND(E69*P69,2)</f>
        <v>0</v>
      </c>
      <c r="R69" s="238" t="s">
        <v>243</v>
      </c>
      <c r="S69" s="238" t="s">
        <v>178</v>
      </c>
      <c r="T69" s="239" t="s">
        <v>178</v>
      </c>
      <c r="U69" s="224">
        <v>0</v>
      </c>
      <c r="V69" s="224">
        <f>ROUND(E69*U69,2)</f>
        <v>0</v>
      </c>
      <c r="W69" s="224"/>
      <c r="X69" s="224" t="s">
        <v>237</v>
      </c>
      <c r="Y69" s="213"/>
      <c r="Z69" s="213"/>
      <c r="AA69" s="213"/>
      <c r="AB69" s="213"/>
      <c r="AC69" s="213"/>
      <c r="AD69" s="213"/>
      <c r="AE69" s="213"/>
      <c r="AF69" s="213"/>
      <c r="AG69" s="213" t="s">
        <v>238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20"/>
      <c r="B70" s="221"/>
      <c r="C70" s="265" t="s">
        <v>855</v>
      </c>
      <c r="D70" s="257"/>
      <c r="E70" s="258">
        <v>46.575000000000003</v>
      </c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13"/>
      <c r="Z70" s="213"/>
      <c r="AA70" s="213"/>
      <c r="AB70" s="213"/>
      <c r="AC70" s="213"/>
      <c r="AD70" s="213"/>
      <c r="AE70" s="213"/>
      <c r="AF70" s="213"/>
      <c r="AG70" s="213" t="s">
        <v>183</v>
      </c>
      <c r="AH70" s="213">
        <v>5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ht="22.5" outlineLevel="1" x14ac:dyDescent="0.2">
      <c r="A71" s="233">
        <v>18</v>
      </c>
      <c r="B71" s="234" t="s">
        <v>251</v>
      </c>
      <c r="C71" s="251" t="s">
        <v>252</v>
      </c>
      <c r="D71" s="235" t="s">
        <v>176</v>
      </c>
      <c r="E71" s="236">
        <v>47.5</v>
      </c>
      <c r="F71" s="237"/>
      <c r="G71" s="238">
        <f>ROUND(E71*F71,2)</f>
        <v>0</v>
      </c>
      <c r="H71" s="237"/>
      <c r="I71" s="238">
        <f>ROUND(E71*H71,2)</f>
        <v>0</v>
      </c>
      <c r="J71" s="237"/>
      <c r="K71" s="238">
        <f>ROUND(E71*J71,2)</f>
        <v>0</v>
      </c>
      <c r="L71" s="238">
        <v>21</v>
      </c>
      <c r="M71" s="238">
        <f>G71*(1+L71/100)</f>
        <v>0</v>
      </c>
      <c r="N71" s="238">
        <v>2.9999999999999997E-4</v>
      </c>
      <c r="O71" s="238">
        <f>ROUND(E71*N71,2)</f>
        <v>0.01</v>
      </c>
      <c r="P71" s="238">
        <v>0</v>
      </c>
      <c r="Q71" s="238">
        <f>ROUND(E71*P71,2)</f>
        <v>0</v>
      </c>
      <c r="R71" s="238" t="s">
        <v>243</v>
      </c>
      <c r="S71" s="238" t="s">
        <v>178</v>
      </c>
      <c r="T71" s="239" t="s">
        <v>178</v>
      </c>
      <c r="U71" s="224">
        <v>0</v>
      </c>
      <c r="V71" s="224">
        <f>ROUND(E71*U71,2)</f>
        <v>0</v>
      </c>
      <c r="W71" s="224"/>
      <c r="X71" s="224" t="s">
        <v>237</v>
      </c>
      <c r="Y71" s="213"/>
      <c r="Z71" s="213"/>
      <c r="AA71" s="213"/>
      <c r="AB71" s="213"/>
      <c r="AC71" s="213"/>
      <c r="AD71" s="213"/>
      <c r="AE71" s="213"/>
      <c r="AF71" s="213"/>
      <c r="AG71" s="213" t="s">
        <v>238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20"/>
      <c r="B72" s="221"/>
      <c r="C72" s="265" t="s">
        <v>856</v>
      </c>
      <c r="D72" s="257"/>
      <c r="E72" s="258">
        <v>47.5</v>
      </c>
      <c r="F72" s="224"/>
      <c r="G72" s="224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13"/>
      <c r="Z72" s="213"/>
      <c r="AA72" s="213"/>
      <c r="AB72" s="213"/>
      <c r="AC72" s="213"/>
      <c r="AD72" s="213"/>
      <c r="AE72" s="213"/>
      <c r="AF72" s="213"/>
      <c r="AG72" s="213" t="s">
        <v>183</v>
      </c>
      <c r="AH72" s="213">
        <v>5</v>
      </c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20">
        <v>19</v>
      </c>
      <c r="B73" s="221" t="s">
        <v>254</v>
      </c>
      <c r="C73" s="266" t="s">
        <v>255</v>
      </c>
      <c r="D73" s="222" t="s">
        <v>0</v>
      </c>
      <c r="E73" s="262"/>
      <c r="F73" s="225"/>
      <c r="G73" s="224">
        <f>ROUND(E73*F73,2)</f>
        <v>0</v>
      </c>
      <c r="H73" s="225"/>
      <c r="I73" s="224">
        <f>ROUND(E73*H73,2)</f>
        <v>0</v>
      </c>
      <c r="J73" s="225"/>
      <c r="K73" s="224">
        <f>ROUND(E73*J73,2)</f>
        <v>0</v>
      </c>
      <c r="L73" s="224">
        <v>21</v>
      </c>
      <c r="M73" s="224">
        <f>G73*(1+L73/100)</f>
        <v>0</v>
      </c>
      <c r="N73" s="224">
        <v>0</v>
      </c>
      <c r="O73" s="224">
        <f>ROUND(E73*N73,2)</f>
        <v>0</v>
      </c>
      <c r="P73" s="224">
        <v>0</v>
      </c>
      <c r="Q73" s="224">
        <f>ROUND(E73*P73,2)</f>
        <v>0</v>
      </c>
      <c r="R73" s="224" t="s">
        <v>186</v>
      </c>
      <c r="S73" s="224" t="s">
        <v>178</v>
      </c>
      <c r="T73" s="224" t="s">
        <v>178</v>
      </c>
      <c r="U73" s="224">
        <v>0</v>
      </c>
      <c r="V73" s="224">
        <f>ROUND(E73*U73,2)</f>
        <v>0</v>
      </c>
      <c r="W73" s="224"/>
      <c r="X73" s="224" t="s">
        <v>256</v>
      </c>
      <c r="Y73" s="213"/>
      <c r="Z73" s="213"/>
      <c r="AA73" s="213"/>
      <c r="AB73" s="213"/>
      <c r="AC73" s="213"/>
      <c r="AD73" s="213"/>
      <c r="AE73" s="213"/>
      <c r="AF73" s="213"/>
      <c r="AG73" s="213" t="s">
        <v>257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20"/>
      <c r="B74" s="221"/>
      <c r="C74" s="267" t="s">
        <v>258</v>
      </c>
      <c r="D74" s="261"/>
      <c r="E74" s="261"/>
      <c r="F74" s="261"/>
      <c r="G74" s="261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13"/>
      <c r="Z74" s="213"/>
      <c r="AA74" s="213"/>
      <c r="AB74" s="213"/>
      <c r="AC74" s="213"/>
      <c r="AD74" s="213"/>
      <c r="AE74" s="213"/>
      <c r="AF74" s="213"/>
      <c r="AG74" s="213" t="s">
        <v>180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x14ac:dyDescent="0.2">
      <c r="A75" s="227" t="s">
        <v>145</v>
      </c>
      <c r="B75" s="228" t="s">
        <v>104</v>
      </c>
      <c r="C75" s="250" t="s">
        <v>105</v>
      </c>
      <c r="D75" s="229"/>
      <c r="E75" s="230"/>
      <c r="F75" s="231"/>
      <c r="G75" s="231">
        <f>SUMIF(AG76:AG100,"&lt;&gt;NOR",G76:G100)</f>
        <v>0</v>
      </c>
      <c r="H75" s="231"/>
      <c r="I75" s="231">
        <f>SUM(I76:I100)</f>
        <v>0</v>
      </c>
      <c r="J75" s="231"/>
      <c r="K75" s="231">
        <f>SUM(K76:K100)</f>
        <v>0</v>
      </c>
      <c r="L75" s="231"/>
      <c r="M75" s="231">
        <f>SUM(M76:M100)</f>
        <v>0</v>
      </c>
      <c r="N75" s="231"/>
      <c r="O75" s="231">
        <f>SUM(O76:O100)</f>
        <v>4.3500000000000005</v>
      </c>
      <c r="P75" s="231"/>
      <c r="Q75" s="231">
        <f>SUM(Q76:Q100)</f>
        <v>0</v>
      </c>
      <c r="R75" s="231"/>
      <c r="S75" s="231"/>
      <c r="T75" s="232"/>
      <c r="U75" s="226"/>
      <c r="V75" s="226">
        <f>SUM(V76:V100)</f>
        <v>70.55</v>
      </c>
      <c r="W75" s="226"/>
      <c r="X75" s="226"/>
      <c r="AG75" t="s">
        <v>146</v>
      </c>
    </row>
    <row r="76" spans="1:60" outlineLevel="1" x14ac:dyDescent="0.2">
      <c r="A76" s="233">
        <v>20</v>
      </c>
      <c r="B76" s="234" t="s">
        <v>259</v>
      </c>
      <c r="C76" s="251" t="s">
        <v>260</v>
      </c>
      <c r="D76" s="235" t="s">
        <v>176</v>
      </c>
      <c r="E76" s="236">
        <v>35</v>
      </c>
      <c r="F76" s="237"/>
      <c r="G76" s="238">
        <f>ROUND(E76*F76,2)</f>
        <v>0</v>
      </c>
      <c r="H76" s="237"/>
      <c r="I76" s="238">
        <f>ROUND(E76*H76,2)</f>
        <v>0</v>
      </c>
      <c r="J76" s="237"/>
      <c r="K76" s="238">
        <f>ROUND(E76*J76,2)</f>
        <v>0</v>
      </c>
      <c r="L76" s="238">
        <v>21</v>
      </c>
      <c r="M76" s="238">
        <f>G76*(1+L76/100)</f>
        <v>0</v>
      </c>
      <c r="N76" s="238">
        <v>2.9399999999999999E-3</v>
      </c>
      <c r="O76" s="238">
        <f>ROUND(E76*N76,2)</f>
        <v>0.1</v>
      </c>
      <c r="P76" s="238">
        <v>0</v>
      </c>
      <c r="Q76" s="238">
        <f>ROUND(E76*P76,2)</f>
        <v>0</v>
      </c>
      <c r="R76" s="238" t="s">
        <v>261</v>
      </c>
      <c r="S76" s="238" t="s">
        <v>178</v>
      </c>
      <c r="T76" s="239" t="s">
        <v>178</v>
      </c>
      <c r="U76" s="224">
        <v>0.28000000000000003</v>
      </c>
      <c r="V76" s="224">
        <f>ROUND(E76*U76,2)</f>
        <v>9.8000000000000007</v>
      </c>
      <c r="W76" s="224"/>
      <c r="X76" s="224" t="s">
        <v>159</v>
      </c>
      <c r="Y76" s="213"/>
      <c r="Z76" s="213"/>
      <c r="AA76" s="213"/>
      <c r="AB76" s="213"/>
      <c r="AC76" s="213"/>
      <c r="AD76" s="213"/>
      <c r="AE76" s="213"/>
      <c r="AF76" s="213"/>
      <c r="AG76" s="213" t="s">
        <v>160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ht="22.5" outlineLevel="1" x14ac:dyDescent="0.2">
      <c r="A77" s="220"/>
      <c r="B77" s="221"/>
      <c r="C77" s="252" t="s">
        <v>733</v>
      </c>
      <c r="D77" s="241"/>
      <c r="E77" s="241"/>
      <c r="F77" s="241"/>
      <c r="G77" s="241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13"/>
      <c r="Z77" s="213"/>
      <c r="AA77" s="213"/>
      <c r="AB77" s="213"/>
      <c r="AC77" s="213"/>
      <c r="AD77" s="213"/>
      <c r="AE77" s="213"/>
      <c r="AF77" s="213"/>
      <c r="AG77" s="213" t="s">
        <v>155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40" t="str">
        <f>C77</f>
        <v>viz.v.č. D.1.1-102Očištění povrchu stěny od prachu, nařezání izolačních desek na požadovaný rozměr, nanesení lepicího tmelu, osazení desek.</v>
      </c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20"/>
      <c r="B78" s="221"/>
      <c r="C78" s="265" t="s">
        <v>857</v>
      </c>
      <c r="D78" s="257"/>
      <c r="E78" s="258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13"/>
      <c r="Z78" s="213"/>
      <c r="AA78" s="213"/>
      <c r="AB78" s="213"/>
      <c r="AC78" s="213"/>
      <c r="AD78" s="213"/>
      <c r="AE78" s="213"/>
      <c r="AF78" s="213"/>
      <c r="AG78" s="213" t="s">
        <v>183</v>
      </c>
      <c r="AH78" s="213">
        <v>0</v>
      </c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20"/>
      <c r="B79" s="221"/>
      <c r="C79" s="265" t="s">
        <v>858</v>
      </c>
      <c r="D79" s="257"/>
      <c r="E79" s="258">
        <v>32</v>
      </c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13"/>
      <c r="Z79" s="213"/>
      <c r="AA79" s="213"/>
      <c r="AB79" s="213"/>
      <c r="AC79" s="213"/>
      <c r="AD79" s="213"/>
      <c r="AE79" s="213"/>
      <c r="AF79" s="213"/>
      <c r="AG79" s="213" t="s">
        <v>183</v>
      </c>
      <c r="AH79" s="213">
        <v>0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20"/>
      <c r="B80" s="221"/>
      <c r="C80" s="265" t="s">
        <v>859</v>
      </c>
      <c r="D80" s="257"/>
      <c r="E80" s="258">
        <v>3</v>
      </c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13"/>
      <c r="Z80" s="213"/>
      <c r="AA80" s="213"/>
      <c r="AB80" s="213"/>
      <c r="AC80" s="213"/>
      <c r="AD80" s="213"/>
      <c r="AE80" s="213"/>
      <c r="AF80" s="213"/>
      <c r="AG80" s="213" t="s">
        <v>183</v>
      </c>
      <c r="AH80" s="213">
        <v>0</v>
      </c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33">
        <v>21</v>
      </c>
      <c r="B81" s="234" t="s">
        <v>266</v>
      </c>
      <c r="C81" s="251" t="s">
        <v>267</v>
      </c>
      <c r="D81" s="235" t="s">
        <v>176</v>
      </c>
      <c r="E81" s="236">
        <v>135</v>
      </c>
      <c r="F81" s="237"/>
      <c r="G81" s="238">
        <f>ROUND(E81*F81,2)</f>
        <v>0</v>
      </c>
      <c r="H81" s="237"/>
      <c r="I81" s="238">
        <f>ROUND(E81*H81,2)</f>
        <v>0</v>
      </c>
      <c r="J81" s="237"/>
      <c r="K81" s="238">
        <f>ROUND(E81*J81,2)</f>
        <v>0</v>
      </c>
      <c r="L81" s="238">
        <v>21</v>
      </c>
      <c r="M81" s="238">
        <f>G81*(1+L81/100)</f>
        <v>0</v>
      </c>
      <c r="N81" s="238">
        <v>0</v>
      </c>
      <c r="O81" s="238">
        <f>ROUND(E81*N81,2)</f>
        <v>0</v>
      </c>
      <c r="P81" s="238">
        <v>0</v>
      </c>
      <c r="Q81" s="238">
        <f>ROUND(E81*P81,2)</f>
        <v>0</v>
      </c>
      <c r="R81" s="238" t="s">
        <v>261</v>
      </c>
      <c r="S81" s="238" t="s">
        <v>178</v>
      </c>
      <c r="T81" s="239" t="s">
        <v>178</v>
      </c>
      <c r="U81" s="224">
        <v>0.45</v>
      </c>
      <c r="V81" s="224">
        <f>ROUND(E81*U81,2)</f>
        <v>60.75</v>
      </c>
      <c r="W81" s="224"/>
      <c r="X81" s="224" t="s">
        <v>159</v>
      </c>
      <c r="Y81" s="213"/>
      <c r="Z81" s="213"/>
      <c r="AA81" s="213"/>
      <c r="AB81" s="213"/>
      <c r="AC81" s="213"/>
      <c r="AD81" s="213"/>
      <c r="AE81" s="213"/>
      <c r="AF81" s="213"/>
      <c r="AG81" s="213" t="s">
        <v>160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20"/>
      <c r="B82" s="221"/>
      <c r="C82" s="252" t="s">
        <v>698</v>
      </c>
      <c r="D82" s="241"/>
      <c r="E82" s="241"/>
      <c r="F82" s="241"/>
      <c r="G82" s="241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13"/>
      <c r="Z82" s="213"/>
      <c r="AA82" s="213"/>
      <c r="AB82" s="213"/>
      <c r="AC82" s="213"/>
      <c r="AD82" s="213"/>
      <c r="AE82" s="213"/>
      <c r="AF82" s="213"/>
      <c r="AG82" s="213" t="s">
        <v>155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20"/>
      <c r="B83" s="221"/>
      <c r="C83" s="265" t="s">
        <v>187</v>
      </c>
      <c r="D83" s="257"/>
      <c r="E83" s="258"/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13"/>
      <c r="Z83" s="213"/>
      <c r="AA83" s="213"/>
      <c r="AB83" s="213"/>
      <c r="AC83" s="213"/>
      <c r="AD83" s="213"/>
      <c r="AE83" s="213"/>
      <c r="AF83" s="213"/>
      <c r="AG83" s="213" t="s">
        <v>183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20"/>
      <c r="B84" s="221"/>
      <c r="C84" s="265" t="s">
        <v>838</v>
      </c>
      <c r="D84" s="257"/>
      <c r="E84" s="258">
        <v>135</v>
      </c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13"/>
      <c r="Z84" s="213"/>
      <c r="AA84" s="213"/>
      <c r="AB84" s="213"/>
      <c r="AC84" s="213"/>
      <c r="AD84" s="213"/>
      <c r="AE84" s="213"/>
      <c r="AF84" s="213"/>
      <c r="AG84" s="213" t="s">
        <v>183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33">
        <v>22</v>
      </c>
      <c r="B85" s="234" t="s">
        <v>268</v>
      </c>
      <c r="C85" s="251" t="s">
        <v>269</v>
      </c>
      <c r="D85" s="235" t="s">
        <v>221</v>
      </c>
      <c r="E85" s="236">
        <v>36</v>
      </c>
      <c r="F85" s="237"/>
      <c r="G85" s="238">
        <f>ROUND(E85*F85,2)</f>
        <v>0</v>
      </c>
      <c r="H85" s="237"/>
      <c r="I85" s="238">
        <f>ROUND(E85*H85,2)</f>
        <v>0</v>
      </c>
      <c r="J85" s="237"/>
      <c r="K85" s="238">
        <f>ROUND(E85*J85,2)</f>
        <v>0</v>
      </c>
      <c r="L85" s="238">
        <v>21</v>
      </c>
      <c r="M85" s="238">
        <f>G85*(1+L85/100)</f>
        <v>0</v>
      </c>
      <c r="N85" s="238">
        <v>8.0000000000000004E-4</v>
      </c>
      <c r="O85" s="238">
        <f>ROUND(E85*N85,2)</f>
        <v>0.03</v>
      </c>
      <c r="P85" s="238">
        <v>0</v>
      </c>
      <c r="Q85" s="238">
        <f>ROUND(E85*P85,2)</f>
        <v>0</v>
      </c>
      <c r="R85" s="238" t="s">
        <v>243</v>
      </c>
      <c r="S85" s="238" t="s">
        <v>178</v>
      </c>
      <c r="T85" s="239" t="s">
        <v>178</v>
      </c>
      <c r="U85" s="224">
        <v>0</v>
      </c>
      <c r="V85" s="224">
        <f>ROUND(E85*U85,2)</f>
        <v>0</v>
      </c>
      <c r="W85" s="224"/>
      <c r="X85" s="224" t="s">
        <v>237</v>
      </c>
      <c r="Y85" s="213"/>
      <c r="Z85" s="213"/>
      <c r="AA85" s="213"/>
      <c r="AB85" s="213"/>
      <c r="AC85" s="213"/>
      <c r="AD85" s="213"/>
      <c r="AE85" s="213"/>
      <c r="AF85" s="213"/>
      <c r="AG85" s="213" t="s">
        <v>238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20"/>
      <c r="B86" s="221"/>
      <c r="C86" s="252" t="s">
        <v>403</v>
      </c>
      <c r="D86" s="241"/>
      <c r="E86" s="241"/>
      <c r="F86" s="241"/>
      <c r="G86" s="241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13"/>
      <c r="Z86" s="213"/>
      <c r="AA86" s="213"/>
      <c r="AB86" s="213"/>
      <c r="AC86" s="213"/>
      <c r="AD86" s="213"/>
      <c r="AE86" s="213"/>
      <c r="AF86" s="213"/>
      <c r="AG86" s="213" t="s">
        <v>155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20"/>
      <c r="B87" s="221"/>
      <c r="C87" s="265" t="s">
        <v>857</v>
      </c>
      <c r="D87" s="257"/>
      <c r="E87" s="258"/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13"/>
      <c r="Z87" s="213"/>
      <c r="AA87" s="213"/>
      <c r="AB87" s="213"/>
      <c r="AC87" s="213"/>
      <c r="AD87" s="213"/>
      <c r="AE87" s="213"/>
      <c r="AF87" s="213"/>
      <c r="AG87" s="213" t="s">
        <v>183</v>
      </c>
      <c r="AH87" s="213">
        <v>0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1" x14ac:dyDescent="0.2">
      <c r="A88" s="220"/>
      <c r="B88" s="221"/>
      <c r="C88" s="265" t="s">
        <v>860</v>
      </c>
      <c r="D88" s="257"/>
      <c r="E88" s="258">
        <v>24</v>
      </c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13"/>
      <c r="Z88" s="213"/>
      <c r="AA88" s="213"/>
      <c r="AB88" s="213"/>
      <c r="AC88" s="213"/>
      <c r="AD88" s="213"/>
      <c r="AE88" s="213"/>
      <c r="AF88" s="213"/>
      <c r="AG88" s="213" t="s">
        <v>183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20"/>
      <c r="B89" s="221"/>
      <c r="C89" s="265" t="s">
        <v>861</v>
      </c>
      <c r="D89" s="257"/>
      <c r="E89" s="258">
        <v>12</v>
      </c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13"/>
      <c r="Z89" s="213"/>
      <c r="AA89" s="213"/>
      <c r="AB89" s="213"/>
      <c r="AC89" s="213"/>
      <c r="AD89" s="213"/>
      <c r="AE89" s="213"/>
      <c r="AF89" s="213"/>
      <c r="AG89" s="213" t="s">
        <v>183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ht="22.5" outlineLevel="1" x14ac:dyDescent="0.2">
      <c r="A90" s="233">
        <v>23</v>
      </c>
      <c r="B90" s="234" t="s">
        <v>273</v>
      </c>
      <c r="C90" s="251" t="s">
        <v>274</v>
      </c>
      <c r="D90" s="235" t="s">
        <v>275</v>
      </c>
      <c r="E90" s="236">
        <v>1.8374999999999999</v>
      </c>
      <c r="F90" s="237"/>
      <c r="G90" s="238">
        <f>ROUND(E90*F90,2)</f>
        <v>0</v>
      </c>
      <c r="H90" s="237"/>
      <c r="I90" s="238">
        <f>ROUND(E90*H90,2)</f>
        <v>0</v>
      </c>
      <c r="J90" s="237"/>
      <c r="K90" s="238">
        <f>ROUND(E90*J90,2)</f>
        <v>0</v>
      </c>
      <c r="L90" s="238">
        <v>21</v>
      </c>
      <c r="M90" s="238">
        <f>G90*(1+L90/100)</f>
        <v>0</v>
      </c>
      <c r="N90" s="238">
        <v>3.5000000000000003E-2</v>
      </c>
      <c r="O90" s="238">
        <f>ROUND(E90*N90,2)</f>
        <v>0.06</v>
      </c>
      <c r="P90" s="238">
        <v>0</v>
      </c>
      <c r="Q90" s="238">
        <f>ROUND(E90*P90,2)</f>
        <v>0</v>
      </c>
      <c r="R90" s="238" t="s">
        <v>243</v>
      </c>
      <c r="S90" s="238" t="s">
        <v>178</v>
      </c>
      <c r="T90" s="239" t="s">
        <v>178</v>
      </c>
      <c r="U90" s="224">
        <v>0</v>
      </c>
      <c r="V90" s="224">
        <f>ROUND(E90*U90,2)</f>
        <v>0</v>
      </c>
      <c r="W90" s="224"/>
      <c r="X90" s="224" t="s">
        <v>237</v>
      </c>
      <c r="Y90" s="213"/>
      <c r="Z90" s="213"/>
      <c r="AA90" s="213"/>
      <c r="AB90" s="213"/>
      <c r="AC90" s="213"/>
      <c r="AD90" s="213"/>
      <c r="AE90" s="213"/>
      <c r="AF90" s="213"/>
      <c r="AG90" s="213" t="s">
        <v>238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1" x14ac:dyDescent="0.2">
      <c r="A91" s="220"/>
      <c r="B91" s="221"/>
      <c r="C91" s="252" t="s">
        <v>698</v>
      </c>
      <c r="D91" s="241"/>
      <c r="E91" s="241"/>
      <c r="F91" s="241"/>
      <c r="G91" s="241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13"/>
      <c r="Z91" s="213"/>
      <c r="AA91" s="213"/>
      <c r="AB91" s="213"/>
      <c r="AC91" s="213"/>
      <c r="AD91" s="213"/>
      <c r="AE91" s="213"/>
      <c r="AF91" s="213"/>
      <c r="AG91" s="213" t="s">
        <v>155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1" x14ac:dyDescent="0.2">
      <c r="A92" s="220"/>
      <c r="B92" s="221"/>
      <c r="C92" s="265" t="s">
        <v>857</v>
      </c>
      <c r="D92" s="257"/>
      <c r="E92" s="258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13"/>
      <c r="Z92" s="213"/>
      <c r="AA92" s="213"/>
      <c r="AB92" s="213"/>
      <c r="AC92" s="213"/>
      <c r="AD92" s="213"/>
      <c r="AE92" s="213"/>
      <c r="AF92" s="213"/>
      <c r="AG92" s="213" t="s">
        <v>183</v>
      </c>
      <c r="AH92" s="213">
        <v>0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20"/>
      <c r="B93" s="221"/>
      <c r="C93" s="265" t="s">
        <v>862</v>
      </c>
      <c r="D93" s="257"/>
      <c r="E93" s="258">
        <v>1.68</v>
      </c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13"/>
      <c r="Z93" s="213"/>
      <c r="AA93" s="213"/>
      <c r="AB93" s="213"/>
      <c r="AC93" s="213"/>
      <c r="AD93" s="213"/>
      <c r="AE93" s="213"/>
      <c r="AF93" s="213"/>
      <c r="AG93" s="213" t="s">
        <v>183</v>
      </c>
      <c r="AH93" s="213">
        <v>0</v>
      </c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20"/>
      <c r="B94" s="221"/>
      <c r="C94" s="265" t="s">
        <v>863</v>
      </c>
      <c r="D94" s="257"/>
      <c r="E94" s="258">
        <v>0.1575</v>
      </c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13"/>
      <c r="Z94" s="213"/>
      <c r="AA94" s="213"/>
      <c r="AB94" s="213"/>
      <c r="AC94" s="213"/>
      <c r="AD94" s="213"/>
      <c r="AE94" s="213"/>
      <c r="AF94" s="213"/>
      <c r="AG94" s="213" t="s">
        <v>183</v>
      </c>
      <c r="AH94" s="213">
        <v>0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ht="22.5" outlineLevel="1" x14ac:dyDescent="0.2">
      <c r="A95" s="233">
        <v>24</v>
      </c>
      <c r="B95" s="234" t="s">
        <v>278</v>
      </c>
      <c r="C95" s="251" t="s">
        <v>279</v>
      </c>
      <c r="D95" s="235" t="s">
        <v>176</v>
      </c>
      <c r="E95" s="236">
        <v>297</v>
      </c>
      <c r="F95" s="237"/>
      <c r="G95" s="238">
        <f>ROUND(E95*F95,2)</f>
        <v>0</v>
      </c>
      <c r="H95" s="237"/>
      <c r="I95" s="238">
        <f>ROUND(E95*H95,2)</f>
        <v>0</v>
      </c>
      <c r="J95" s="237"/>
      <c r="K95" s="238">
        <f>ROUND(E95*J95,2)</f>
        <v>0</v>
      </c>
      <c r="L95" s="238">
        <v>21</v>
      </c>
      <c r="M95" s="238">
        <f>G95*(1+L95/100)</f>
        <v>0</v>
      </c>
      <c r="N95" s="238">
        <v>1.4E-2</v>
      </c>
      <c r="O95" s="238">
        <f>ROUND(E95*N95,2)</f>
        <v>4.16</v>
      </c>
      <c r="P95" s="238">
        <v>0</v>
      </c>
      <c r="Q95" s="238">
        <f>ROUND(E95*P95,2)</f>
        <v>0</v>
      </c>
      <c r="R95" s="238" t="s">
        <v>243</v>
      </c>
      <c r="S95" s="238" t="s">
        <v>178</v>
      </c>
      <c r="T95" s="239" t="s">
        <v>178</v>
      </c>
      <c r="U95" s="224">
        <v>0</v>
      </c>
      <c r="V95" s="224">
        <f>ROUND(E95*U95,2)</f>
        <v>0</v>
      </c>
      <c r="W95" s="224"/>
      <c r="X95" s="224" t="s">
        <v>237</v>
      </c>
      <c r="Y95" s="213"/>
      <c r="Z95" s="213"/>
      <c r="AA95" s="213"/>
      <c r="AB95" s="213"/>
      <c r="AC95" s="213"/>
      <c r="AD95" s="213"/>
      <c r="AE95" s="213"/>
      <c r="AF95" s="213"/>
      <c r="AG95" s="213" t="s">
        <v>238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20"/>
      <c r="B96" s="221"/>
      <c r="C96" s="252" t="s">
        <v>698</v>
      </c>
      <c r="D96" s="241"/>
      <c r="E96" s="241"/>
      <c r="F96" s="241"/>
      <c r="G96" s="241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13"/>
      <c r="Z96" s="213"/>
      <c r="AA96" s="213"/>
      <c r="AB96" s="213"/>
      <c r="AC96" s="213"/>
      <c r="AD96" s="213"/>
      <c r="AE96" s="213"/>
      <c r="AF96" s="213"/>
      <c r="AG96" s="213" t="s">
        <v>155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20"/>
      <c r="B97" s="221"/>
      <c r="C97" s="265" t="s">
        <v>187</v>
      </c>
      <c r="D97" s="257"/>
      <c r="E97" s="258"/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13"/>
      <c r="Z97" s="213"/>
      <c r="AA97" s="213"/>
      <c r="AB97" s="213"/>
      <c r="AC97" s="213"/>
      <c r="AD97" s="213"/>
      <c r="AE97" s="213"/>
      <c r="AF97" s="213"/>
      <c r="AG97" s="213" t="s">
        <v>183</v>
      </c>
      <c r="AH97" s="213">
        <v>0</v>
      </c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20"/>
      <c r="B98" s="221"/>
      <c r="C98" s="265" t="s">
        <v>864</v>
      </c>
      <c r="D98" s="257"/>
      <c r="E98" s="258">
        <v>297</v>
      </c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13"/>
      <c r="Z98" s="213"/>
      <c r="AA98" s="213"/>
      <c r="AB98" s="213"/>
      <c r="AC98" s="213"/>
      <c r="AD98" s="213"/>
      <c r="AE98" s="213"/>
      <c r="AF98" s="213"/>
      <c r="AG98" s="213" t="s">
        <v>183</v>
      </c>
      <c r="AH98" s="213">
        <v>0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1" x14ac:dyDescent="0.2">
      <c r="A99" s="220">
        <v>25</v>
      </c>
      <c r="B99" s="221" t="s">
        <v>281</v>
      </c>
      <c r="C99" s="266" t="s">
        <v>282</v>
      </c>
      <c r="D99" s="222" t="s">
        <v>0</v>
      </c>
      <c r="E99" s="262"/>
      <c r="F99" s="225"/>
      <c r="G99" s="224">
        <f>ROUND(E99*F99,2)</f>
        <v>0</v>
      </c>
      <c r="H99" s="225"/>
      <c r="I99" s="224">
        <f>ROUND(E99*H99,2)</f>
        <v>0</v>
      </c>
      <c r="J99" s="225"/>
      <c r="K99" s="224">
        <f>ROUND(E99*J99,2)</f>
        <v>0</v>
      </c>
      <c r="L99" s="224">
        <v>21</v>
      </c>
      <c r="M99" s="224">
        <f>G99*(1+L99/100)</f>
        <v>0</v>
      </c>
      <c r="N99" s="224">
        <v>0</v>
      </c>
      <c r="O99" s="224">
        <f>ROUND(E99*N99,2)</f>
        <v>0</v>
      </c>
      <c r="P99" s="224">
        <v>0</v>
      </c>
      <c r="Q99" s="224">
        <f>ROUND(E99*P99,2)</f>
        <v>0</v>
      </c>
      <c r="R99" s="224" t="s">
        <v>261</v>
      </c>
      <c r="S99" s="224" t="s">
        <v>178</v>
      </c>
      <c r="T99" s="224" t="s">
        <v>178</v>
      </c>
      <c r="U99" s="224">
        <v>0</v>
      </c>
      <c r="V99" s="224">
        <f>ROUND(E99*U99,2)</f>
        <v>0</v>
      </c>
      <c r="W99" s="224"/>
      <c r="X99" s="224" t="s">
        <v>256</v>
      </c>
      <c r="Y99" s="213"/>
      <c r="Z99" s="213"/>
      <c r="AA99" s="213"/>
      <c r="AB99" s="213"/>
      <c r="AC99" s="213"/>
      <c r="AD99" s="213"/>
      <c r="AE99" s="213"/>
      <c r="AF99" s="213"/>
      <c r="AG99" s="213" t="s">
        <v>257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1" x14ac:dyDescent="0.2">
      <c r="A100" s="220"/>
      <c r="B100" s="221"/>
      <c r="C100" s="267" t="s">
        <v>258</v>
      </c>
      <c r="D100" s="261"/>
      <c r="E100" s="261"/>
      <c r="F100" s="261"/>
      <c r="G100" s="261"/>
      <c r="H100" s="224"/>
      <c r="I100" s="224"/>
      <c r="J100" s="224"/>
      <c r="K100" s="224"/>
      <c r="L100" s="224"/>
      <c r="M100" s="224"/>
      <c r="N100" s="22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13"/>
      <c r="Z100" s="213"/>
      <c r="AA100" s="213"/>
      <c r="AB100" s="213"/>
      <c r="AC100" s="213"/>
      <c r="AD100" s="213"/>
      <c r="AE100" s="213"/>
      <c r="AF100" s="213"/>
      <c r="AG100" s="213" t="s">
        <v>180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x14ac:dyDescent="0.2">
      <c r="A101" s="227" t="s">
        <v>145</v>
      </c>
      <c r="B101" s="228" t="s">
        <v>106</v>
      </c>
      <c r="C101" s="250" t="s">
        <v>107</v>
      </c>
      <c r="D101" s="229"/>
      <c r="E101" s="230"/>
      <c r="F101" s="231"/>
      <c r="G101" s="231">
        <f>SUMIF(AG102:AG106,"&lt;&gt;NOR",G102:G106)</f>
        <v>0</v>
      </c>
      <c r="H101" s="231"/>
      <c r="I101" s="231">
        <f>SUM(I102:I106)</f>
        <v>0</v>
      </c>
      <c r="J101" s="231"/>
      <c r="K101" s="231">
        <f>SUM(K102:K106)</f>
        <v>0</v>
      </c>
      <c r="L101" s="231"/>
      <c r="M101" s="231">
        <f>SUM(M102:M106)</f>
        <v>0</v>
      </c>
      <c r="N101" s="231"/>
      <c r="O101" s="231">
        <f>SUM(O102:O106)</f>
        <v>0.03</v>
      </c>
      <c r="P101" s="231"/>
      <c r="Q101" s="231">
        <f>SUM(Q102:Q106)</f>
        <v>0</v>
      </c>
      <c r="R101" s="231"/>
      <c r="S101" s="231"/>
      <c r="T101" s="232"/>
      <c r="U101" s="226"/>
      <c r="V101" s="226">
        <f>SUM(V102:V106)</f>
        <v>5.04</v>
      </c>
      <c r="W101" s="226"/>
      <c r="X101" s="226"/>
      <c r="AG101" t="s">
        <v>146</v>
      </c>
    </row>
    <row r="102" spans="1:60" outlineLevel="1" x14ac:dyDescent="0.2">
      <c r="A102" s="233">
        <v>26</v>
      </c>
      <c r="B102" s="234" t="s">
        <v>283</v>
      </c>
      <c r="C102" s="251" t="s">
        <v>284</v>
      </c>
      <c r="D102" s="235" t="s">
        <v>191</v>
      </c>
      <c r="E102" s="236">
        <v>24</v>
      </c>
      <c r="F102" s="237"/>
      <c r="G102" s="238">
        <f>ROUND(E102*F102,2)</f>
        <v>0</v>
      </c>
      <c r="H102" s="237"/>
      <c r="I102" s="238">
        <f>ROUND(E102*H102,2)</f>
        <v>0</v>
      </c>
      <c r="J102" s="237"/>
      <c r="K102" s="238">
        <f>ROUND(E102*J102,2)</f>
        <v>0</v>
      </c>
      <c r="L102" s="238">
        <v>21</v>
      </c>
      <c r="M102" s="238">
        <f>G102*(1+L102/100)</f>
        <v>0</v>
      </c>
      <c r="N102" s="238">
        <v>1.16E-3</v>
      </c>
      <c r="O102" s="238">
        <f>ROUND(E102*N102,2)</f>
        <v>0.03</v>
      </c>
      <c r="P102" s="238">
        <v>0</v>
      </c>
      <c r="Q102" s="238">
        <f>ROUND(E102*P102,2)</f>
        <v>0</v>
      </c>
      <c r="R102" s="238" t="s">
        <v>192</v>
      </c>
      <c r="S102" s="238" t="s">
        <v>178</v>
      </c>
      <c r="T102" s="239" t="s">
        <v>151</v>
      </c>
      <c r="U102" s="224">
        <v>0.21</v>
      </c>
      <c r="V102" s="224">
        <f>ROUND(E102*U102,2)</f>
        <v>5.04</v>
      </c>
      <c r="W102" s="224"/>
      <c r="X102" s="224" t="s">
        <v>159</v>
      </c>
      <c r="Y102" s="213"/>
      <c r="Z102" s="213"/>
      <c r="AA102" s="213"/>
      <c r="AB102" s="213"/>
      <c r="AC102" s="213"/>
      <c r="AD102" s="213"/>
      <c r="AE102" s="213"/>
      <c r="AF102" s="213"/>
      <c r="AG102" s="213" t="s">
        <v>160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20"/>
      <c r="B103" s="221"/>
      <c r="C103" s="252" t="s">
        <v>740</v>
      </c>
      <c r="D103" s="241"/>
      <c r="E103" s="241"/>
      <c r="F103" s="241"/>
      <c r="G103" s="241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13"/>
      <c r="Z103" s="213"/>
      <c r="AA103" s="213"/>
      <c r="AB103" s="213"/>
      <c r="AC103" s="213"/>
      <c r="AD103" s="213"/>
      <c r="AE103" s="213"/>
      <c r="AF103" s="213"/>
      <c r="AG103" s="213" t="s">
        <v>155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1" x14ac:dyDescent="0.2">
      <c r="A104" s="220"/>
      <c r="B104" s="221"/>
      <c r="C104" s="265" t="s">
        <v>865</v>
      </c>
      <c r="D104" s="257"/>
      <c r="E104" s="258">
        <v>24</v>
      </c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13"/>
      <c r="Z104" s="213"/>
      <c r="AA104" s="213"/>
      <c r="AB104" s="213"/>
      <c r="AC104" s="213"/>
      <c r="AD104" s="213"/>
      <c r="AE104" s="213"/>
      <c r="AF104" s="213"/>
      <c r="AG104" s="213" t="s">
        <v>183</v>
      </c>
      <c r="AH104" s="213">
        <v>0</v>
      </c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1" x14ac:dyDescent="0.2">
      <c r="A105" s="220">
        <v>27</v>
      </c>
      <c r="B105" s="221" t="s">
        <v>287</v>
      </c>
      <c r="C105" s="266" t="s">
        <v>288</v>
      </c>
      <c r="D105" s="222" t="s">
        <v>0</v>
      </c>
      <c r="E105" s="262"/>
      <c r="F105" s="225"/>
      <c r="G105" s="224">
        <f>ROUND(E105*F105,2)</f>
        <v>0</v>
      </c>
      <c r="H105" s="225"/>
      <c r="I105" s="224">
        <f>ROUND(E105*H105,2)</f>
        <v>0</v>
      </c>
      <c r="J105" s="225"/>
      <c r="K105" s="224">
        <f>ROUND(E105*J105,2)</f>
        <v>0</v>
      </c>
      <c r="L105" s="224">
        <v>21</v>
      </c>
      <c r="M105" s="224">
        <f>G105*(1+L105/100)</f>
        <v>0</v>
      </c>
      <c r="N105" s="224">
        <v>0</v>
      </c>
      <c r="O105" s="224">
        <f>ROUND(E105*N105,2)</f>
        <v>0</v>
      </c>
      <c r="P105" s="224">
        <v>0</v>
      </c>
      <c r="Q105" s="224">
        <f>ROUND(E105*P105,2)</f>
        <v>0</v>
      </c>
      <c r="R105" s="224" t="s">
        <v>192</v>
      </c>
      <c r="S105" s="224" t="s">
        <v>178</v>
      </c>
      <c r="T105" s="224" t="s">
        <v>178</v>
      </c>
      <c r="U105" s="224">
        <v>0</v>
      </c>
      <c r="V105" s="224">
        <f>ROUND(E105*U105,2)</f>
        <v>0</v>
      </c>
      <c r="W105" s="224"/>
      <c r="X105" s="224" t="s">
        <v>256</v>
      </c>
      <c r="Y105" s="213"/>
      <c r="Z105" s="213"/>
      <c r="AA105" s="213"/>
      <c r="AB105" s="213"/>
      <c r="AC105" s="213"/>
      <c r="AD105" s="213"/>
      <c r="AE105" s="213"/>
      <c r="AF105" s="213"/>
      <c r="AG105" s="213" t="s">
        <v>257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1" x14ac:dyDescent="0.2">
      <c r="A106" s="220"/>
      <c r="B106" s="221"/>
      <c r="C106" s="267" t="s">
        <v>258</v>
      </c>
      <c r="D106" s="261"/>
      <c r="E106" s="261"/>
      <c r="F106" s="261"/>
      <c r="G106" s="261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13"/>
      <c r="Z106" s="213"/>
      <c r="AA106" s="213"/>
      <c r="AB106" s="213"/>
      <c r="AC106" s="213"/>
      <c r="AD106" s="213"/>
      <c r="AE106" s="213"/>
      <c r="AF106" s="213"/>
      <c r="AG106" s="213" t="s">
        <v>180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x14ac:dyDescent="0.2">
      <c r="A107" s="227" t="s">
        <v>145</v>
      </c>
      <c r="B107" s="228" t="s">
        <v>108</v>
      </c>
      <c r="C107" s="250" t="s">
        <v>109</v>
      </c>
      <c r="D107" s="229"/>
      <c r="E107" s="230"/>
      <c r="F107" s="231"/>
      <c r="G107" s="231">
        <f>SUMIF(AG108:AG118,"&lt;&gt;NOR",G108:G118)</f>
        <v>0</v>
      </c>
      <c r="H107" s="231"/>
      <c r="I107" s="231">
        <f>SUM(I108:I118)</f>
        <v>0</v>
      </c>
      <c r="J107" s="231"/>
      <c r="K107" s="231">
        <f>SUM(K108:K118)</f>
        <v>0</v>
      </c>
      <c r="L107" s="231"/>
      <c r="M107" s="231">
        <f>SUM(M108:M118)</f>
        <v>0</v>
      </c>
      <c r="N107" s="231"/>
      <c r="O107" s="231">
        <f>SUM(O108:O118)</f>
        <v>0.23</v>
      </c>
      <c r="P107" s="231"/>
      <c r="Q107" s="231">
        <f>SUM(Q108:Q118)</f>
        <v>0</v>
      </c>
      <c r="R107" s="231"/>
      <c r="S107" s="231"/>
      <c r="T107" s="232"/>
      <c r="U107" s="226"/>
      <c r="V107" s="226">
        <f>SUM(V108:V118)</f>
        <v>10.25</v>
      </c>
      <c r="W107" s="226"/>
      <c r="X107" s="226"/>
      <c r="AG107" t="s">
        <v>146</v>
      </c>
    </row>
    <row r="108" spans="1:60" ht="22.5" outlineLevel="1" x14ac:dyDescent="0.2">
      <c r="A108" s="233">
        <v>28</v>
      </c>
      <c r="B108" s="234" t="s">
        <v>289</v>
      </c>
      <c r="C108" s="251" t="s">
        <v>290</v>
      </c>
      <c r="D108" s="235" t="s">
        <v>176</v>
      </c>
      <c r="E108" s="236">
        <v>15</v>
      </c>
      <c r="F108" s="237"/>
      <c r="G108" s="238">
        <f>ROUND(E108*F108,2)</f>
        <v>0</v>
      </c>
      <c r="H108" s="237"/>
      <c r="I108" s="238">
        <f>ROUND(E108*H108,2)</f>
        <v>0</v>
      </c>
      <c r="J108" s="237"/>
      <c r="K108" s="238">
        <f>ROUND(E108*J108,2)</f>
        <v>0</v>
      </c>
      <c r="L108" s="238">
        <v>21</v>
      </c>
      <c r="M108" s="238">
        <f>G108*(1+L108/100)</f>
        <v>0</v>
      </c>
      <c r="N108" s="238">
        <v>1.7000000000000001E-4</v>
      </c>
      <c r="O108" s="238">
        <f>ROUND(E108*N108,2)</f>
        <v>0</v>
      </c>
      <c r="P108" s="238">
        <v>0</v>
      </c>
      <c r="Q108" s="238">
        <f>ROUND(E108*P108,2)</f>
        <v>0</v>
      </c>
      <c r="R108" s="238" t="s">
        <v>291</v>
      </c>
      <c r="S108" s="238" t="s">
        <v>178</v>
      </c>
      <c r="T108" s="239" t="s">
        <v>178</v>
      </c>
      <c r="U108" s="224">
        <v>0.68300000000000005</v>
      </c>
      <c r="V108" s="224">
        <f>ROUND(E108*U108,2)</f>
        <v>10.25</v>
      </c>
      <c r="W108" s="224"/>
      <c r="X108" s="224" t="s">
        <v>159</v>
      </c>
      <c r="Y108" s="213"/>
      <c r="Z108" s="213"/>
      <c r="AA108" s="213"/>
      <c r="AB108" s="213"/>
      <c r="AC108" s="213"/>
      <c r="AD108" s="213"/>
      <c r="AE108" s="213"/>
      <c r="AF108" s="213"/>
      <c r="AG108" s="213" t="s">
        <v>160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20"/>
      <c r="B109" s="221"/>
      <c r="C109" s="252" t="s">
        <v>742</v>
      </c>
      <c r="D109" s="241"/>
      <c r="E109" s="241"/>
      <c r="F109" s="241"/>
      <c r="G109" s="241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13"/>
      <c r="Z109" s="213"/>
      <c r="AA109" s="213"/>
      <c r="AB109" s="213"/>
      <c r="AC109" s="213"/>
      <c r="AD109" s="213"/>
      <c r="AE109" s="213"/>
      <c r="AF109" s="213"/>
      <c r="AG109" s="213" t="s">
        <v>155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1" x14ac:dyDescent="0.2">
      <c r="A110" s="220"/>
      <c r="B110" s="221"/>
      <c r="C110" s="265" t="s">
        <v>857</v>
      </c>
      <c r="D110" s="257"/>
      <c r="E110" s="258"/>
      <c r="F110" s="224"/>
      <c r="G110" s="224"/>
      <c r="H110" s="224"/>
      <c r="I110" s="224"/>
      <c r="J110" s="224"/>
      <c r="K110" s="224"/>
      <c r="L110" s="224"/>
      <c r="M110" s="224"/>
      <c r="N110" s="2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13"/>
      <c r="Z110" s="213"/>
      <c r="AA110" s="213"/>
      <c r="AB110" s="213"/>
      <c r="AC110" s="213"/>
      <c r="AD110" s="213"/>
      <c r="AE110" s="213"/>
      <c r="AF110" s="213"/>
      <c r="AG110" s="213" t="s">
        <v>183</v>
      </c>
      <c r="AH110" s="213">
        <v>0</v>
      </c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20"/>
      <c r="B111" s="221"/>
      <c r="C111" s="265" t="s">
        <v>866</v>
      </c>
      <c r="D111" s="257"/>
      <c r="E111" s="258">
        <v>15</v>
      </c>
      <c r="F111" s="224"/>
      <c r="G111" s="224"/>
      <c r="H111" s="22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13"/>
      <c r="Z111" s="213"/>
      <c r="AA111" s="213"/>
      <c r="AB111" s="213"/>
      <c r="AC111" s="213"/>
      <c r="AD111" s="213"/>
      <c r="AE111" s="213"/>
      <c r="AF111" s="213"/>
      <c r="AG111" s="213" t="s">
        <v>183</v>
      </c>
      <c r="AH111" s="213">
        <v>0</v>
      </c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1" x14ac:dyDescent="0.2">
      <c r="A112" s="233">
        <v>29</v>
      </c>
      <c r="B112" s="234" t="s">
        <v>294</v>
      </c>
      <c r="C112" s="251" t="s">
        <v>295</v>
      </c>
      <c r="D112" s="235" t="s">
        <v>234</v>
      </c>
      <c r="E112" s="236">
        <v>180</v>
      </c>
      <c r="F112" s="237"/>
      <c r="G112" s="238">
        <f>ROUND(E112*F112,2)</f>
        <v>0</v>
      </c>
      <c r="H112" s="237"/>
      <c r="I112" s="238">
        <f>ROUND(E112*H112,2)</f>
        <v>0</v>
      </c>
      <c r="J112" s="237"/>
      <c r="K112" s="238">
        <f>ROUND(E112*J112,2)</f>
        <v>0</v>
      </c>
      <c r="L112" s="238">
        <v>21</v>
      </c>
      <c r="M112" s="238">
        <f>G112*(1+L112/100)</f>
        <v>0</v>
      </c>
      <c r="N112" s="238">
        <v>0</v>
      </c>
      <c r="O112" s="238">
        <f>ROUND(E112*N112,2)</f>
        <v>0</v>
      </c>
      <c r="P112" s="238">
        <v>0</v>
      </c>
      <c r="Q112" s="238">
        <f>ROUND(E112*P112,2)</f>
        <v>0</v>
      </c>
      <c r="R112" s="238"/>
      <c r="S112" s="238" t="s">
        <v>150</v>
      </c>
      <c r="T112" s="239" t="s">
        <v>151</v>
      </c>
      <c r="U112" s="224">
        <v>0</v>
      </c>
      <c r="V112" s="224">
        <f>ROUND(E112*U112,2)</f>
        <v>0</v>
      </c>
      <c r="W112" s="224"/>
      <c r="X112" s="224" t="s">
        <v>159</v>
      </c>
      <c r="Y112" s="213"/>
      <c r="Z112" s="213"/>
      <c r="AA112" s="213"/>
      <c r="AB112" s="213"/>
      <c r="AC112" s="213"/>
      <c r="AD112" s="213"/>
      <c r="AE112" s="213"/>
      <c r="AF112" s="213"/>
      <c r="AG112" s="213" t="s">
        <v>160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1" x14ac:dyDescent="0.2">
      <c r="A113" s="220"/>
      <c r="B113" s="221"/>
      <c r="C113" s="265" t="s">
        <v>867</v>
      </c>
      <c r="D113" s="257"/>
      <c r="E113" s="258">
        <v>180</v>
      </c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13"/>
      <c r="Z113" s="213"/>
      <c r="AA113" s="213"/>
      <c r="AB113" s="213"/>
      <c r="AC113" s="213"/>
      <c r="AD113" s="213"/>
      <c r="AE113" s="213"/>
      <c r="AF113" s="213"/>
      <c r="AG113" s="213" t="s">
        <v>183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ht="22.5" outlineLevel="1" x14ac:dyDescent="0.2">
      <c r="A114" s="233">
        <v>30</v>
      </c>
      <c r="B114" s="234" t="s">
        <v>296</v>
      </c>
      <c r="C114" s="251" t="s">
        <v>297</v>
      </c>
      <c r="D114" s="235" t="s">
        <v>176</v>
      </c>
      <c r="E114" s="236">
        <v>15.6</v>
      </c>
      <c r="F114" s="237"/>
      <c r="G114" s="238">
        <f>ROUND(E114*F114,2)</f>
        <v>0</v>
      </c>
      <c r="H114" s="237"/>
      <c r="I114" s="238">
        <f>ROUND(E114*H114,2)</f>
        <v>0</v>
      </c>
      <c r="J114" s="237"/>
      <c r="K114" s="238">
        <f>ROUND(E114*J114,2)</f>
        <v>0</v>
      </c>
      <c r="L114" s="238">
        <v>21</v>
      </c>
      <c r="M114" s="238">
        <f>G114*(1+L114/100)</f>
        <v>0</v>
      </c>
      <c r="N114" s="238">
        <v>1.47E-2</v>
      </c>
      <c r="O114" s="238">
        <f>ROUND(E114*N114,2)</f>
        <v>0.23</v>
      </c>
      <c r="P114" s="238">
        <v>0</v>
      </c>
      <c r="Q114" s="238">
        <f>ROUND(E114*P114,2)</f>
        <v>0</v>
      </c>
      <c r="R114" s="238" t="s">
        <v>243</v>
      </c>
      <c r="S114" s="238" t="s">
        <v>178</v>
      </c>
      <c r="T114" s="239" t="s">
        <v>178</v>
      </c>
      <c r="U114" s="224">
        <v>0</v>
      </c>
      <c r="V114" s="224">
        <f>ROUND(E114*U114,2)</f>
        <v>0</v>
      </c>
      <c r="W114" s="224"/>
      <c r="X114" s="224" t="s">
        <v>237</v>
      </c>
      <c r="Y114" s="213"/>
      <c r="Z114" s="213"/>
      <c r="AA114" s="213"/>
      <c r="AB114" s="213"/>
      <c r="AC114" s="213"/>
      <c r="AD114" s="213"/>
      <c r="AE114" s="213"/>
      <c r="AF114" s="213"/>
      <c r="AG114" s="213" t="s">
        <v>238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20"/>
      <c r="B115" s="221"/>
      <c r="C115" s="252" t="s">
        <v>698</v>
      </c>
      <c r="D115" s="241"/>
      <c r="E115" s="241"/>
      <c r="F115" s="241"/>
      <c r="G115" s="241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13"/>
      <c r="Z115" s="213"/>
      <c r="AA115" s="213"/>
      <c r="AB115" s="213"/>
      <c r="AC115" s="213"/>
      <c r="AD115" s="213"/>
      <c r="AE115" s="213"/>
      <c r="AF115" s="213"/>
      <c r="AG115" s="213" t="s">
        <v>155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1" x14ac:dyDescent="0.2">
      <c r="A116" s="220"/>
      <c r="B116" s="221"/>
      <c r="C116" s="265" t="s">
        <v>868</v>
      </c>
      <c r="D116" s="257"/>
      <c r="E116" s="258">
        <v>15.6</v>
      </c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13"/>
      <c r="Z116" s="213"/>
      <c r="AA116" s="213"/>
      <c r="AB116" s="213"/>
      <c r="AC116" s="213"/>
      <c r="AD116" s="213"/>
      <c r="AE116" s="213"/>
      <c r="AF116" s="213"/>
      <c r="AG116" s="213" t="s">
        <v>183</v>
      </c>
      <c r="AH116" s="213">
        <v>5</v>
      </c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1" x14ac:dyDescent="0.2">
      <c r="A117" s="220">
        <v>31</v>
      </c>
      <c r="B117" s="221" t="s">
        <v>299</v>
      </c>
      <c r="C117" s="266" t="s">
        <v>300</v>
      </c>
      <c r="D117" s="222" t="s">
        <v>0</v>
      </c>
      <c r="E117" s="262"/>
      <c r="F117" s="225"/>
      <c r="G117" s="224">
        <f>ROUND(E117*F117,2)</f>
        <v>0</v>
      </c>
      <c r="H117" s="225"/>
      <c r="I117" s="224">
        <f>ROUND(E117*H117,2)</f>
        <v>0</v>
      </c>
      <c r="J117" s="225"/>
      <c r="K117" s="224">
        <f>ROUND(E117*J117,2)</f>
        <v>0</v>
      </c>
      <c r="L117" s="224">
        <v>21</v>
      </c>
      <c r="M117" s="224">
        <f>G117*(1+L117/100)</f>
        <v>0</v>
      </c>
      <c r="N117" s="224">
        <v>0</v>
      </c>
      <c r="O117" s="224">
        <f>ROUND(E117*N117,2)</f>
        <v>0</v>
      </c>
      <c r="P117" s="224">
        <v>0</v>
      </c>
      <c r="Q117" s="224">
        <f>ROUND(E117*P117,2)</f>
        <v>0</v>
      </c>
      <c r="R117" s="224" t="s">
        <v>291</v>
      </c>
      <c r="S117" s="224" t="s">
        <v>178</v>
      </c>
      <c r="T117" s="224" t="s">
        <v>178</v>
      </c>
      <c r="U117" s="224">
        <v>0</v>
      </c>
      <c r="V117" s="224">
        <f>ROUND(E117*U117,2)</f>
        <v>0</v>
      </c>
      <c r="W117" s="224"/>
      <c r="X117" s="224" t="s">
        <v>256</v>
      </c>
      <c r="Y117" s="213"/>
      <c r="Z117" s="213"/>
      <c r="AA117" s="213"/>
      <c r="AB117" s="213"/>
      <c r="AC117" s="213"/>
      <c r="AD117" s="213"/>
      <c r="AE117" s="213"/>
      <c r="AF117" s="213"/>
      <c r="AG117" s="213" t="s">
        <v>257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20"/>
      <c r="B118" s="221"/>
      <c r="C118" s="267" t="s">
        <v>258</v>
      </c>
      <c r="D118" s="261"/>
      <c r="E118" s="261"/>
      <c r="F118" s="261"/>
      <c r="G118" s="261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13"/>
      <c r="Z118" s="213"/>
      <c r="AA118" s="213"/>
      <c r="AB118" s="213"/>
      <c r="AC118" s="213"/>
      <c r="AD118" s="213"/>
      <c r="AE118" s="213"/>
      <c r="AF118" s="213"/>
      <c r="AG118" s="213" t="s">
        <v>180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x14ac:dyDescent="0.2">
      <c r="A119" s="227" t="s">
        <v>145</v>
      </c>
      <c r="B119" s="228" t="s">
        <v>110</v>
      </c>
      <c r="C119" s="250" t="s">
        <v>111</v>
      </c>
      <c r="D119" s="229"/>
      <c r="E119" s="230"/>
      <c r="F119" s="231"/>
      <c r="G119" s="231">
        <f>SUMIF(AG120:AG126,"&lt;&gt;NOR",G120:G126)</f>
        <v>0</v>
      </c>
      <c r="H119" s="231"/>
      <c r="I119" s="231">
        <f>SUM(I120:I126)</f>
        <v>0</v>
      </c>
      <c r="J119" s="231"/>
      <c r="K119" s="231">
        <f>SUM(K120:K126)</f>
        <v>0</v>
      </c>
      <c r="L119" s="231"/>
      <c r="M119" s="231">
        <f>SUM(M120:M126)</f>
        <v>0</v>
      </c>
      <c r="N119" s="231"/>
      <c r="O119" s="231">
        <f>SUM(O120:O126)</f>
        <v>0</v>
      </c>
      <c r="P119" s="231"/>
      <c r="Q119" s="231">
        <f>SUM(Q120:Q126)</f>
        <v>0</v>
      </c>
      <c r="R119" s="231"/>
      <c r="S119" s="231"/>
      <c r="T119" s="232"/>
      <c r="U119" s="226"/>
      <c r="V119" s="226">
        <f>SUM(V120:V126)</f>
        <v>0</v>
      </c>
      <c r="W119" s="226"/>
      <c r="X119" s="226"/>
      <c r="AG119" t="s">
        <v>146</v>
      </c>
    </row>
    <row r="120" spans="1:60" ht="22.5" outlineLevel="1" x14ac:dyDescent="0.2">
      <c r="A120" s="233">
        <v>32</v>
      </c>
      <c r="B120" s="234" t="s">
        <v>869</v>
      </c>
      <c r="C120" s="251" t="s">
        <v>870</v>
      </c>
      <c r="D120" s="235" t="s">
        <v>234</v>
      </c>
      <c r="E120" s="236">
        <v>1</v>
      </c>
      <c r="F120" s="237"/>
      <c r="G120" s="238">
        <f>ROUND(E120*F120,2)</f>
        <v>0</v>
      </c>
      <c r="H120" s="237"/>
      <c r="I120" s="238">
        <f>ROUND(E120*H120,2)</f>
        <v>0</v>
      </c>
      <c r="J120" s="237"/>
      <c r="K120" s="238">
        <f>ROUND(E120*J120,2)</f>
        <v>0</v>
      </c>
      <c r="L120" s="238">
        <v>21</v>
      </c>
      <c r="M120" s="238">
        <f>G120*(1+L120/100)</f>
        <v>0</v>
      </c>
      <c r="N120" s="238">
        <v>0</v>
      </c>
      <c r="O120" s="238">
        <f>ROUND(E120*N120,2)</f>
        <v>0</v>
      </c>
      <c r="P120" s="238">
        <v>0</v>
      </c>
      <c r="Q120" s="238">
        <f>ROUND(E120*P120,2)</f>
        <v>0</v>
      </c>
      <c r="R120" s="238"/>
      <c r="S120" s="238" t="s">
        <v>150</v>
      </c>
      <c r="T120" s="239" t="s">
        <v>151</v>
      </c>
      <c r="U120" s="224">
        <v>0</v>
      </c>
      <c r="V120" s="224">
        <f>ROUND(E120*U120,2)</f>
        <v>0</v>
      </c>
      <c r="W120" s="224"/>
      <c r="X120" s="224" t="s">
        <v>159</v>
      </c>
      <c r="Y120" s="213"/>
      <c r="Z120" s="213"/>
      <c r="AA120" s="213"/>
      <c r="AB120" s="213"/>
      <c r="AC120" s="213"/>
      <c r="AD120" s="213"/>
      <c r="AE120" s="213"/>
      <c r="AF120" s="213"/>
      <c r="AG120" s="213" t="s">
        <v>160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1" x14ac:dyDescent="0.2">
      <c r="A121" s="220"/>
      <c r="B121" s="221"/>
      <c r="C121" s="252" t="s">
        <v>746</v>
      </c>
      <c r="D121" s="241"/>
      <c r="E121" s="241"/>
      <c r="F121" s="241"/>
      <c r="G121" s="241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13"/>
      <c r="Z121" s="213"/>
      <c r="AA121" s="213"/>
      <c r="AB121" s="213"/>
      <c r="AC121" s="213"/>
      <c r="AD121" s="213"/>
      <c r="AE121" s="213"/>
      <c r="AF121" s="213"/>
      <c r="AG121" s="213" t="s">
        <v>155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20"/>
      <c r="B122" s="221"/>
      <c r="C122" s="265" t="s">
        <v>857</v>
      </c>
      <c r="D122" s="257"/>
      <c r="E122" s="258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13"/>
      <c r="Z122" s="213"/>
      <c r="AA122" s="213"/>
      <c r="AB122" s="213"/>
      <c r="AC122" s="213"/>
      <c r="AD122" s="213"/>
      <c r="AE122" s="213"/>
      <c r="AF122" s="213"/>
      <c r="AG122" s="213" t="s">
        <v>183</v>
      </c>
      <c r="AH122" s="213">
        <v>0</v>
      </c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1" x14ac:dyDescent="0.2">
      <c r="A123" s="220"/>
      <c r="B123" s="221"/>
      <c r="C123" s="265" t="s">
        <v>871</v>
      </c>
      <c r="D123" s="257"/>
      <c r="E123" s="258">
        <v>1</v>
      </c>
      <c r="F123" s="224"/>
      <c r="G123" s="224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13"/>
      <c r="Z123" s="213"/>
      <c r="AA123" s="213"/>
      <c r="AB123" s="213"/>
      <c r="AC123" s="213"/>
      <c r="AD123" s="213"/>
      <c r="AE123" s="213"/>
      <c r="AF123" s="213"/>
      <c r="AG123" s="213" t="s">
        <v>183</v>
      </c>
      <c r="AH123" s="213">
        <v>0</v>
      </c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1" x14ac:dyDescent="0.2">
      <c r="A124" s="233">
        <v>33</v>
      </c>
      <c r="B124" s="234" t="s">
        <v>307</v>
      </c>
      <c r="C124" s="251" t="s">
        <v>308</v>
      </c>
      <c r="D124" s="235" t="s">
        <v>158</v>
      </c>
      <c r="E124" s="236">
        <v>1</v>
      </c>
      <c r="F124" s="237"/>
      <c r="G124" s="238">
        <f>ROUND(E124*F124,2)</f>
        <v>0</v>
      </c>
      <c r="H124" s="237"/>
      <c r="I124" s="238">
        <f>ROUND(E124*H124,2)</f>
        <v>0</v>
      </c>
      <c r="J124" s="237"/>
      <c r="K124" s="238">
        <f>ROUND(E124*J124,2)</f>
        <v>0</v>
      </c>
      <c r="L124" s="238">
        <v>21</v>
      </c>
      <c r="M124" s="238">
        <f>G124*(1+L124/100)</f>
        <v>0</v>
      </c>
      <c r="N124" s="238">
        <v>0</v>
      </c>
      <c r="O124" s="238">
        <f>ROUND(E124*N124,2)</f>
        <v>0</v>
      </c>
      <c r="P124" s="238">
        <v>0</v>
      </c>
      <c r="Q124" s="238">
        <f>ROUND(E124*P124,2)</f>
        <v>0</v>
      </c>
      <c r="R124" s="238"/>
      <c r="S124" s="238" t="s">
        <v>150</v>
      </c>
      <c r="T124" s="239" t="s">
        <v>151</v>
      </c>
      <c r="U124" s="224">
        <v>0</v>
      </c>
      <c r="V124" s="224">
        <f>ROUND(E124*U124,2)</f>
        <v>0</v>
      </c>
      <c r="W124" s="224"/>
      <c r="X124" s="224" t="s">
        <v>159</v>
      </c>
      <c r="Y124" s="213"/>
      <c r="Z124" s="213"/>
      <c r="AA124" s="213"/>
      <c r="AB124" s="213"/>
      <c r="AC124" s="213"/>
      <c r="AD124" s="213"/>
      <c r="AE124" s="213"/>
      <c r="AF124" s="213"/>
      <c r="AG124" s="213" t="s">
        <v>160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1" x14ac:dyDescent="0.2">
      <c r="A125" s="220">
        <v>34</v>
      </c>
      <c r="B125" s="221" t="s">
        <v>309</v>
      </c>
      <c r="C125" s="266" t="s">
        <v>310</v>
      </c>
      <c r="D125" s="222" t="s">
        <v>0</v>
      </c>
      <c r="E125" s="262"/>
      <c r="F125" s="225"/>
      <c r="G125" s="224">
        <f>ROUND(E125*F125,2)</f>
        <v>0</v>
      </c>
      <c r="H125" s="225"/>
      <c r="I125" s="224">
        <f>ROUND(E125*H125,2)</f>
        <v>0</v>
      </c>
      <c r="J125" s="225"/>
      <c r="K125" s="224">
        <f>ROUND(E125*J125,2)</f>
        <v>0</v>
      </c>
      <c r="L125" s="224">
        <v>21</v>
      </c>
      <c r="M125" s="224">
        <f>G125*(1+L125/100)</f>
        <v>0</v>
      </c>
      <c r="N125" s="224">
        <v>0</v>
      </c>
      <c r="O125" s="224">
        <f>ROUND(E125*N125,2)</f>
        <v>0</v>
      </c>
      <c r="P125" s="224">
        <v>0</v>
      </c>
      <c r="Q125" s="224">
        <f>ROUND(E125*P125,2)</f>
        <v>0</v>
      </c>
      <c r="R125" s="224" t="s">
        <v>311</v>
      </c>
      <c r="S125" s="224" t="s">
        <v>178</v>
      </c>
      <c r="T125" s="224" t="s">
        <v>178</v>
      </c>
      <c r="U125" s="224">
        <v>0</v>
      </c>
      <c r="V125" s="224">
        <f>ROUND(E125*U125,2)</f>
        <v>0</v>
      </c>
      <c r="W125" s="224"/>
      <c r="X125" s="224" t="s">
        <v>256</v>
      </c>
      <c r="Y125" s="213"/>
      <c r="Z125" s="213"/>
      <c r="AA125" s="213"/>
      <c r="AB125" s="213"/>
      <c r="AC125" s="213"/>
      <c r="AD125" s="213"/>
      <c r="AE125" s="213"/>
      <c r="AF125" s="213"/>
      <c r="AG125" s="213" t="s">
        <v>257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1" x14ac:dyDescent="0.2">
      <c r="A126" s="220"/>
      <c r="B126" s="221"/>
      <c r="C126" s="267" t="s">
        <v>258</v>
      </c>
      <c r="D126" s="261"/>
      <c r="E126" s="261"/>
      <c r="F126" s="261"/>
      <c r="G126" s="261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13"/>
      <c r="Z126" s="213"/>
      <c r="AA126" s="213"/>
      <c r="AB126" s="213"/>
      <c r="AC126" s="213"/>
      <c r="AD126" s="213"/>
      <c r="AE126" s="213"/>
      <c r="AF126" s="213"/>
      <c r="AG126" s="213" t="s">
        <v>180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x14ac:dyDescent="0.2">
      <c r="A127" s="227" t="s">
        <v>145</v>
      </c>
      <c r="B127" s="228" t="s">
        <v>114</v>
      </c>
      <c r="C127" s="250" t="s">
        <v>115</v>
      </c>
      <c r="D127" s="229"/>
      <c r="E127" s="230"/>
      <c r="F127" s="231"/>
      <c r="G127" s="231">
        <f>SUMIF(AG128:AG137,"&lt;&gt;NOR",G128:G137)</f>
        <v>0</v>
      </c>
      <c r="H127" s="231"/>
      <c r="I127" s="231">
        <f>SUM(I128:I137)</f>
        <v>0</v>
      </c>
      <c r="J127" s="231"/>
      <c r="K127" s="231">
        <f>SUM(K128:K137)</f>
        <v>0</v>
      </c>
      <c r="L127" s="231"/>
      <c r="M127" s="231">
        <f>SUM(M128:M137)</f>
        <v>0</v>
      </c>
      <c r="N127" s="231"/>
      <c r="O127" s="231">
        <f>SUM(O128:O137)</f>
        <v>0</v>
      </c>
      <c r="P127" s="231"/>
      <c r="Q127" s="231">
        <f>SUM(Q128:Q137)</f>
        <v>0</v>
      </c>
      <c r="R127" s="231"/>
      <c r="S127" s="231"/>
      <c r="T127" s="232"/>
      <c r="U127" s="226"/>
      <c r="V127" s="226">
        <f>SUM(V128:V137)</f>
        <v>5.82</v>
      </c>
      <c r="W127" s="226"/>
      <c r="X127" s="226"/>
      <c r="AG127" t="s">
        <v>146</v>
      </c>
    </row>
    <row r="128" spans="1:60" outlineLevel="1" x14ac:dyDescent="0.2">
      <c r="A128" s="233">
        <v>35</v>
      </c>
      <c r="B128" s="234" t="s">
        <v>315</v>
      </c>
      <c r="C128" s="251" t="s">
        <v>316</v>
      </c>
      <c r="D128" s="235" t="s">
        <v>317</v>
      </c>
      <c r="E128" s="236">
        <v>0.37422</v>
      </c>
      <c r="F128" s="237"/>
      <c r="G128" s="238">
        <f>ROUND(E128*F128,2)</f>
        <v>0</v>
      </c>
      <c r="H128" s="237"/>
      <c r="I128" s="238">
        <f>ROUND(E128*H128,2)</f>
        <v>0</v>
      </c>
      <c r="J128" s="237"/>
      <c r="K128" s="238">
        <f>ROUND(E128*J128,2)</f>
        <v>0</v>
      </c>
      <c r="L128" s="238">
        <v>21</v>
      </c>
      <c r="M128" s="238">
        <f>G128*(1+L128/100)</f>
        <v>0</v>
      </c>
      <c r="N128" s="238">
        <v>0</v>
      </c>
      <c r="O128" s="238">
        <f>ROUND(E128*N128,2)</f>
        <v>0</v>
      </c>
      <c r="P128" s="238">
        <v>0</v>
      </c>
      <c r="Q128" s="238">
        <f>ROUND(E128*P128,2)</f>
        <v>0</v>
      </c>
      <c r="R128" s="238"/>
      <c r="S128" s="238" t="s">
        <v>150</v>
      </c>
      <c r="T128" s="239" t="s">
        <v>178</v>
      </c>
      <c r="U128" s="224">
        <v>0</v>
      </c>
      <c r="V128" s="224">
        <f>ROUND(E128*U128,2)</f>
        <v>0</v>
      </c>
      <c r="W128" s="224"/>
      <c r="X128" s="224" t="s">
        <v>159</v>
      </c>
      <c r="Y128" s="213"/>
      <c r="Z128" s="213"/>
      <c r="AA128" s="213"/>
      <c r="AB128" s="213"/>
      <c r="AC128" s="213"/>
      <c r="AD128" s="213"/>
      <c r="AE128" s="213"/>
      <c r="AF128" s="213"/>
      <c r="AG128" s="213" t="s">
        <v>160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1" x14ac:dyDescent="0.2">
      <c r="A129" s="220"/>
      <c r="B129" s="221"/>
      <c r="C129" s="265" t="s">
        <v>872</v>
      </c>
      <c r="D129" s="257"/>
      <c r="E129" s="258">
        <v>0.37422</v>
      </c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13"/>
      <c r="Z129" s="213"/>
      <c r="AA129" s="213"/>
      <c r="AB129" s="213"/>
      <c r="AC129" s="213"/>
      <c r="AD129" s="213"/>
      <c r="AE129" s="213"/>
      <c r="AF129" s="213"/>
      <c r="AG129" s="213" t="s">
        <v>183</v>
      </c>
      <c r="AH129" s="213">
        <v>0</v>
      </c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33">
        <v>36</v>
      </c>
      <c r="B130" s="234" t="s">
        <v>319</v>
      </c>
      <c r="C130" s="251" t="s">
        <v>320</v>
      </c>
      <c r="D130" s="235" t="s">
        <v>317</v>
      </c>
      <c r="E130" s="236">
        <v>0.56699999999999995</v>
      </c>
      <c r="F130" s="237"/>
      <c r="G130" s="238">
        <f>ROUND(E130*F130,2)</f>
        <v>0</v>
      </c>
      <c r="H130" s="237"/>
      <c r="I130" s="238">
        <f>ROUND(E130*H130,2)</f>
        <v>0</v>
      </c>
      <c r="J130" s="237"/>
      <c r="K130" s="238">
        <f>ROUND(E130*J130,2)</f>
        <v>0</v>
      </c>
      <c r="L130" s="238">
        <v>21</v>
      </c>
      <c r="M130" s="238">
        <f>G130*(1+L130/100)</f>
        <v>0</v>
      </c>
      <c r="N130" s="238">
        <v>0</v>
      </c>
      <c r="O130" s="238">
        <f>ROUND(E130*N130,2)</f>
        <v>0</v>
      </c>
      <c r="P130" s="238">
        <v>0</v>
      </c>
      <c r="Q130" s="238">
        <f>ROUND(E130*P130,2)</f>
        <v>0</v>
      </c>
      <c r="R130" s="238"/>
      <c r="S130" s="238" t="s">
        <v>150</v>
      </c>
      <c r="T130" s="239" t="s">
        <v>178</v>
      </c>
      <c r="U130" s="224">
        <v>0</v>
      </c>
      <c r="V130" s="224">
        <f>ROUND(E130*U130,2)</f>
        <v>0</v>
      </c>
      <c r="W130" s="224"/>
      <c r="X130" s="224" t="s">
        <v>159</v>
      </c>
      <c r="Y130" s="213"/>
      <c r="Z130" s="213"/>
      <c r="AA130" s="213"/>
      <c r="AB130" s="213"/>
      <c r="AC130" s="213"/>
      <c r="AD130" s="213"/>
      <c r="AE130" s="213"/>
      <c r="AF130" s="213"/>
      <c r="AG130" s="213" t="s">
        <v>160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1" x14ac:dyDescent="0.2">
      <c r="A131" s="220"/>
      <c r="B131" s="221"/>
      <c r="C131" s="265" t="s">
        <v>873</v>
      </c>
      <c r="D131" s="257"/>
      <c r="E131" s="258">
        <v>0.56699999999999995</v>
      </c>
      <c r="F131" s="224"/>
      <c r="G131" s="224"/>
      <c r="H131" s="224"/>
      <c r="I131" s="224"/>
      <c r="J131" s="224"/>
      <c r="K131" s="224"/>
      <c r="L131" s="224"/>
      <c r="M131" s="224"/>
      <c r="N131" s="224"/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13"/>
      <c r="Z131" s="213"/>
      <c r="AA131" s="213"/>
      <c r="AB131" s="213"/>
      <c r="AC131" s="213"/>
      <c r="AD131" s="213"/>
      <c r="AE131" s="213"/>
      <c r="AF131" s="213"/>
      <c r="AG131" s="213" t="s">
        <v>183</v>
      </c>
      <c r="AH131" s="213">
        <v>0</v>
      </c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ht="22.5" outlineLevel="1" x14ac:dyDescent="0.2">
      <c r="A132" s="242">
        <v>37</v>
      </c>
      <c r="B132" s="243" t="s">
        <v>322</v>
      </c>
      <c r="C132" s="253" t="s">
        <v>323</v>
      </c>
      <c r="D132" s="244" t="s">
        <v>317</v>
      </c>
      <c r="E132" s="245">
        <v>0.94121999999999995</v>
      </c>
      <c r="F132" s="246"/>
      <c r="G132" s="247">
        <f>ROUND(E132*F132,2)</f>
        <v>0</v>
      </c>
      <c r="H132" s="246"/>
      <c r="I132" s="247">
        <f>ROUND(E132*H132,2)</f>
        <v>0</v>
      </c>
      <c r="J132" s="246"/>
      <c r="K132" s="247">
        <f>ROUND(E132*J132,2)</f>
        <v>0</v>
      </c>
      <c r="L132" s="247">
        <v>21</v>
      </c>
      <c r="M132" s="247">
        <f>G132*(1+L132/100)</f>
        <v>0</v>
      </c>
      <c r="N132" s="247">
        <v>0</v>
      </c>
      <c r="O132" s="247">
        <f>ROUND(E132*N132,2)</f>
        <v>0</v>
      </c>
      <c r="P132" s="247">
        <v>0</v>
      </c>
      <c r="Q132" s="247">
        <f>ROUND(E132*P132,2)</f>
        <v>0</v>
      </c>
      <c r="R132" s="247" t="s">
        <v>177</v>
      </c>
      <c r="S132" s="247" t="s">
        <v>178</v>
      </c>
      <c r="T132" s="248" t="s">
        <v>178</v>
      </c>
      <c r="U132" s="224">
        <v>0.93</v>
      </c>
      <c r="V132" s="224">
        <f>ROUND(E132*U132,2)</f>
        <v>0.88</v>
      </c>
      <c r="W132" s="224"/>
      <c r="X132" s="224" t="s">
        <v>324</v>
      </c>
      <c r="Y132" s="213"/>
      <c r="Z132" s="213"/>
      <c r="AA132" s="213"/>
      <c r="AB132" s="213"/>
      <c r="AC132" s="213"/>
      <c r="AD132" s="213"/>
      <c r="AE132" s="213"/>
      <c r="AF132" s="213"/>
      <c r="AG132" s="213" t="s">
        <v>325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1" x14ac:dyDescent="0.2">
      <c r="A133" s="242">
        <v>38</v>
      </c>
      <c r="B133" s="243" t="s">
        <v>326</v>
      </c>
      <c r="C133" s="253" t="s">
        <v>327</v>
      </c>
      <c r="D133" s="244" t="s">
        <v>317</v>
      </c>
      <c r="E133" s="245">
        <v>2.8236599999999998</v>
      </c>
      <c r="F133" s="246"/>
      <c r="G133" s="247">
        <f>ROUND(E133*F133,2)</f>
        <v>0</v>
      </c>
      <c r="H133" s="246"/>
      <c r="I133" s="247">
        <f>ROUND(E133*H133,2)</f>
        <v>0</v>
      </c>
      <c r="J133" s="246"/>
      <c r="K133" s="247">
        <f>ROUND(E133*J133,2)</f>
        <v>0</v>
      </c>
      <c r="L133" s="247">
        <v>21</v>
      </c>
      <c r="M133" s="247">
        <f>G133*(1+L133/100)</f>
        <v>0</v>
      </c>
      <c r="N133" s="247">
        <v>0</v>
      </c>
      <c r="O133" s="247">
        <f>ROUND(E133*N133,2)</f>
        <v>0</v>
      </c>
      <c r="P133" s="247">
        <v>0</v>
      </c>
      <c r="Q133" s="247">
        <f>ROUND(E133*P133,2)</f>
        <v>0</v>
      </c>
      <c r="R133" s="247" t="s">
        <v>177</v>
      </c>
      <c r="S133" s="247" t="s">
        <v>178</v>
      </c>
      <c r="T133" s="248" t="s">
        <v>178</v>
      </c>
      <c r="U133" s="224">
        <v>0.65</v>
      </c>
      <c r="V133" s="224">
        <f>ROUND(E133*U133,2)</f>
        <v>1.84</v>
      </c>
      <c r="W133" s="224"/>
      <c r="X133" s="224" t="s">
        <v>324</v>
      </c>
      <c r="Y133" s="213"/>
      <c r="Z133" s="213"/>
      <c r="AA133" s="213"/>
      <c r="AB133" s="213"/>
      <c r="AC133" s="213"/>
      <c r="AD133" s="213"/>
      <c r="AE133" s="213"/>
      <c r="AF133" s="213"/>
      <c r="AG133" s="213" t="s">
        <v>325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1" x14ac:dyDescent="0.2">
      <c r="A134" s="242">
        <v>39</v>
      </c>
      <c r="B134" s="243" t="s">
        <v>328</v>
      </c>
      <c r="C134" s="253" t="s">
        <v>329</v>
      </c>
      <c r="D134" s="244" t="s">
        <v>317</v>
      </c>
      <c r="E134" s="245">
        <v>0.94121999999999995</v>
      </c>
      <c r="F134" s="246"/>
      <c r="G134" s="247">
        <f>ROUND(E134*F134,2)</f>
        <v>0</v>
      </c>
      <c r="H134" s="246"/>
      <c r="I134" s="247">
        <f>ROUND(E134*H134,2)</f>
        <v>0</v>
      </c>
      <c r="J134" s="246"/>
      <c r="K134" s="247">
        <f>ROUND(E134*J134,2)</f>
        <v>0</v>
      </c>
      <c r="L134" s="247">
        <v>21</v>
      </c>
      <c r="M134" s="247">
        <f>G134*(1+L134/100)</f>
        <v>0</v>
      </c>
      <c r="N134" s="247">
        <v>0</v>
      </c>
      <c r="O134" s="247">
        <f>ROUND(E134*N134,2)</f>
        <v>0</v>
      </c>
      <c r="P134" s="247">
        <v>0</v>
      </c>
      <c r="Q134" s="247">
        <f>ROUND(E134*P134,2)</f>
        <v>0</v>
      </c>
      <c r="R134" s="247" t="s">
        <v>177</v>
      </c>
      <c r="S134" s="247" t="s">
        <v>178</v>
      </c>
      <c r="T134" s="248" t="s">
        <v>178</v>
      </c>
      <c r="U134" s="224">
        <v>0.98</v>
      </c>
      <c r="V134" s="224">
        <f>ROUND(E134*U134,2)</f>
        <v>0.92</v>
      </c>
      <c r="W134" s="224"/>
      <c r="X134" s="224" t="s">
        <v>324</v>
      </c>
      <c r="Y134" s="213"/>
      <c r="Z134" s="213"/>
      <c r="AA134" s="213"/>
      <c r="AB134" s="213"/>
      <c r="AC134" s="213"/>
      <c r="AD134" s="213"/>
      <c r="AE134" s="213"/>
      <c r="AF134" s="213"/>
      <c r="AG134" s="213" t="s">
        <v>325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1" x14ac:dyDescent="0.2">
      <c r="A135" s="242">
        <v>40</v>
      </c>
      <c r="B135" s="243" t="s">
        <v>330</v>
      </c>
      <c r="C135" s="253" t="s">
        <v>331</v>
      </c>
      <c r="D135" s="244" t="s">
        <v>317</v>
      </c>
      <c r="E135" s="245">
        <v>9.4122000000000003</v>
      </c>
      <c r="F135" s="246"/>
      <c r="G135" s="247">
        <f>ROUND(E135*F135,2)</f>
        <v>0</v>
      </c>
      <c r="H135" s="246"/>
      <c r="I135" s="247">
        <f>ROUND(E135*H135,2)</f>
        <v>0</v>
      </c>
      <c r="J135" s="246"/>
      <c r="K135" s="247">
        <f>ROUND(E135*J135,2)</f>
        <v>0</v>
      </c>
      <c r="L135" s="247">
        <v>21</v>
      </c>
      <c r="M135" s="247">
        <f>G135*(1+L135/100)</f>
        <v>0</v>
      </c>
      <c r="N135" s="247">
        <v>0</v>
      </c>
      <c r="O135" s="247">
        <f>ROUND(E135*N135,2)</f>
        <v>0</v>
      </c>
      <c r="P135" s="247">
        <v>0</v>
      </c>
      <c r="Q135" s="247">
        <f>ROUND(E135*P135,2)</f>
        <v>0</v>
      </c>
      <c r="R135" s="247" t="s">
        <v>177</v>
      </c>
      <c r="S135" s="247" t="s">
        <v>178</v>
      </c>
      <c r="T135" s="248" t="s">
        <v>178</v>
      </c>
      <c r="U135" s="224">
        <v>0</v>
      </c>
      <c r="V135" s="224">
        <f>ROUND(E135*U135,2)</f>
        <v>0</v>
      </c>
      <c r="W135" s="224"/>
      <c r="X135" s="224" t="s">
        <v>324</v>
      </c>
      <c r="Y135" s="213"/>
      <c r="Z135" s="213"/>
      <c r="AA135" s="213"/>
      <c r="AB135" s="213"/>
      <c r="AC135" s="213"/>
      <c r="AD135" s="213"/>
      <c r="AE135" s="213"/>
      <c r="AF135" s="213"/>
      <c r="AG135" s="213" t="s">
        <v>325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1" x14ac:dyDescent="0.2">
      <c r="A136" s="242">
        <v>41</v>
      </c>
      <c r="B136" s="243" t="s">
        <v>332</v>
      </c>
      <c r="C136" s="253" t="s">
        <v>333</v>
      </c>
      <c r="D136" s="244" t="s">
        <v>317</v>
      </c>
      <c r="E136" s="245">
        <v>0.94121999999999995</v>
      </c>
      <c r="F136" s="246"/>
      <c r="G136" s="247">
        <f>ROUND(E136*F136,2)</f>
        <v>0</v>
      </c>
      <c r="H136" s="246"/>
      <c r="I136" s="247">
        <f>ROUND(E136*H136,2)</f>
        <v>0</v>
      </c>
      <c r="J136" s="246"/>
      <c r="K136" s="247">
        <f>ROUND(E136*J136,2)</f>
        <v>0</v>
      </c>
      <c r="L136" s="247">
        <v>21</v>
      </c>
      <c r="M136" s="247">
        <f>G136*(1+L136/100)</f>
        <v>0</v>
      </c>
      <c r="N136" s="247">
        <v>0</v>
      </c>
      <c r="O136" s="247">
        <f>ROUND(E136*N136,2)</f>
        <v>0</v>
      </c>
      <c r="P136" s="247">
        <v>0</v>
      </c>
      <c r="Q136" s="247">
        <f>ROUND(E136*P136,2)</f>
        <v>0</v>
      </c>
      <c r="R136" s="247" t="s">
        <v>177</v>
      </c>
      <c r="S136" s="247" t="s">
        <v>178</v>
      </c>
      <c r="T136" s="248" t="s">
        <v>178</v>
      </c>
      <c r="U136" s="224">
        <v>1.88</v>
      </c>
      <c r="V136" s="224">
        <f>ROUND(E136*U136,2)</f>
        <v>1.77</v>
      </c>
      <c r="W136" s="224"/>
      <c r="X136" s="224" t="s">
        <v>324</v>
      </c>
      <c r="Y136" s="213"/>
      <c r="Z136" s="213"/>
      <c r="AA136" s="213"/>
      <c r="AB136" s="213"/>
      <c r="AC136" s="213"/>
      <c r="AD136" s="213"/>
      <c r="AE136" s="213"/>
      <c r="AF136" s="213"/>
      <c r="AG136" s="213" t="s">
        <v>325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ht="22.5" outlineLevel="1" x14ac:dyDescent="0.2">
      <c r="A137" s="233">
        <v>42</v>
      </c>
      <c r="B137" s="234" t="s">
        <v>334</v>
      </c>
      <c r="C137" s="251" t="s">
        <v>335</v>
      </c>
      <c r="D137" s="235" t="s">
        <v>317</v>
      </c>
      <c r="E137" s="236">
        <v>3.7648799999999998</v>
      </c>
      <c r="F137" s="237"/>
      <c r="G137" s="238">
        <f>ROUND(E137*F137,2)</f>
        <v>0</v>
      </c>
      <c r="H137" s="237"/>
      <c r="I137" s="238">
        <f>ROUND(E137*H137,2)</f>
        <v>0</v>
      </c>
      <c r="J137" s="237"/>
      <c r="K137" s="238">
        <f>ROUND(E137*J137,2)</f>
        <v>0</v>
      </c>
      <c r="L137" s="238">
        <v>21</v>
      </c>
      <c r="M137" s="238">
        <f>G137*(1+L137/100)</f>
        <v>0</v>
      </c>
      <c r="N137" s="238">
        <v>0</v>
      </c>
      <c r="O137" s="238">
        <f>ROUND(E137*N137,2)</f>
        <v>0</v>
      </c>
      <c r="P137" s="238">
        <v>0</v>
      </c>
      <c r="Q137" s="238">
        <f>ROUND(E137*P137,2)</f>
        <v>0</v>
      </c>
      <c r="R137" s="238" t="s">
        <v>177</v>
      </c>
      <c r="S137" s="238" t="s">
        <v>178</v>
      </c>
      <c r="T137" s="239" t="s">
        <v>178</v>
      </c>
      <c r="U137" s="224">
        <v>0.11</v>
      </c>
      <c r="V137" s="224">
        <f>ROUND(E137*U137,2)</f>
        <v>0.41</v>
      </c>
      <c r="W137" s="224"/>
      <c r="X137" s="224" t="s">
        <v>324</v>
      </c>
      <c r="Y137" s="213"/>
      <c r="Z137" s="213"/>
      <c r="AA137" s="213"/>
      <c r="AB137" s="213"/>
      <c r="AC137" s="213"/>
      <c r="AD137" s="213"/>
      <c r="AE137" s="213"/>
      <c r="AF137" s="213"/>
      <c r="AG137" s="213" t="s">
        <v>325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x14ac:dyDescent="0.2">
      <c r="A138" s="3"/>
      <c r="B138" s="4"/>
      <c r="C138" s="254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AE138">
        <v>15</v>
      </c>
      <c r="AF138">
        <v>21</v>
      </c>
      <c r="AG138" t="s">
        <v>132</v>
      </c>
    </row>
    <row r="139" spans="1:60" x14ac:dyDescent="0.2">
      <c r="A139" s="216"/>
      <c r="B139" s="217" t="s">
        <v>29</v>
      </c>
      <c r="C139" s="255"/>
      <c r="D139" s="218"/>
      <c r="E139" s="219"/>
      <c r="F139" s="219"/>
      <c r="G139" s="249">
        <f>G8+G18+G75+G101+G107+G119+G127</f>
        <v>0</v>
      </c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AE139">
        <f>SUMIF(L7:L137,AE138,G7:G137)</f>
        <v>0</v>
      </c>
      <c r="AF139">
        <f>SUMIF(L7:L137,AF138,G7:G137)</f>
        <v>0</v>
      </c>
      <c r="AG139" t="s">
        <v>172</v>
      </c>
    </row>
    <row r="140" spans="1:60" x14ac:dyDescent="0.2">
      <c r="C140" s="256"/>
      <c r="D140" s="10"/>
      <c r="AG140" t="s">
        <v>173</v>
      </c>
    </row>
    <row r="141" spans="1:60" x14ac:dyDescent="0.2">
      <c r="D141" s="10"/>
    </row>
    <row r="142" spans="1:60" x14ac:dyDescent="0.2">
      <c r="D142" s="10"/>
    </row>
    <row r="143" spans="1:60" x14ac:dyDescent="0.2">
      <c r="D143" s="10"/>
    </row>
    <row r="144" spans="1:60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6sM7fPtNoa2KwQ1VxtDNtRxXmQNlj9dcBLHu04u7t6kwHxdynDQIxJK+Ic5MfuPlGO1lnahLUebILD5VRj2brA==" saltValue="Z9xr1QTPJRT2lDg7dyGzIw==" spinCount="100000" sheet="1"/>
  <mergeCells count="35">
    <mergeCell ref="C109:G109"/>
    <mergeCell ref="C115:G115"/>
    <mergeCell ref="C118:G118"/>
    <mergeCell ref="C121:G121"/>
    <mergeCell ref="C126:G126"/>
    <mergeCell ref="C86:G86"/>
    <mergeCell ref="C91:G91"/>
    <mergeCell ref="C96:G96"/>
    <mergeCell ref="C100:G100"/>
    <mergeCell ref="C103:G103"/>
    <mergeCell ref="C106:G106"/>
    <mergeCell ref="C53:G53"/>
    <mergeCell ref="C57:G57"/>
    <mergeCell ref="C60:G60"/>
    <mergeCell ref="C74:G74"/>
    <mergeCell ref="C77:G77"/>
    <mergeCell ref="C82:G82"/>
    <mergeCell ref="C35:G35"/>
    <mergeCell ref="C40:G40"/>
    <mergeCell ref="C41:G41"/>
    <mergeCell ref="C45:G45"/>
    <mergeCell ref="C46:G46"/>
    <mergeCell ref="C52:G52"/>
    <mergeCell ref="C20:G20"/>
    <mergeCell ref="C21:G21"/>
    <mergeCell ref="C24:G24"/>
    <mergeCell ref="C29:G29"/>
    <mergeCell ref="C30:G30"/>
    <mergeCell ref="C34:G34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11105-A1AC-46FD-9B5F-8157BF433D3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68</v>
      </c>
      <c r="C3" s="202" t="s">
        <v>69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78</v>
      </c>
      <c r="C4" s="205" t="s">
        <v>79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98</v>
      </c>
      <c r="C8" s="250" t="s">
        <v>99</v>
      </c>
      <c r="D8" s="229"/>
      <c r="E8" s="230"/>
      <c r="F8" s="231"/>
      <c r="G8" s="231">
        <f>SUMIF(AG9:AG20,"&lt;&gt;NOR",G9:G20)</f>
        <v>0</v>
      </c>
      <c r="H8" s="231"/>
      <c r="I8" s="231">
        <f>SUM(I9:I20)</f>
        <v>0</v>
      </c>
      <c r="J8" s="231"/>
      <c r="K8" s="231">
        <f>SUM(K9:K20)</f>
        <v>0</v>
      </c>
      <c r="L8" s="231"/>
      <c r="M8" s="231">
        <f>SUM(M9:M20)</f>
        <v>0</v>
      </c>
      <c r="N8" s="231"/>
      <c r="O8" s="231">
        <f>SUM(O9:O20)</f>
        <v>0</v>
      </c>
      <c r="P8" s="231"/>
      <c r="Q8" s="231">
        <f>SUM(Q9:Q20)</f>
        <v>0.91999999999999993</v>
      </c>
      <c r="R8" s="231"/>
      <c r="S8" s="231"/>
      <c r="T8" s="232"/>
      <c r="U8" s="226"/>
      <c r="V8" s="226">
        <f>SUM(V9:V20)</f>
        <v>72.099999999999994</v>
      </c>
      <c r="W8" s="226"/>
      <c r="X8" s="226"/>
      <c r="AG8" t="s">
        <v>146</v>
      </c>
    </row>
    <row r="9" spans="1:60" ht="33.75" outlineLevel="1" x14ac:dyDescent="0.2">
      <c r="A9" s="233">
        <v>1</v>
      </c>
      <c r="B9" s="234" t="s">
        <v>184</v>
      </c>
      <c r="C9" s="251" t="s">
        <v>185</v>
      </c>
      <c r="D9" s="235" t="s">
        <v>176</v>
      </c>
      <c r="E9" s="236">
        <v>285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0</v>
      </c>
      <c r="O9" s="238">
        <f>ROUND(E9*N9,2)</f>
        <v>0</v>
      </c>
      <c r="P9" s="238">
        <v>2E-3</v>
      </c>
      <c r="Q9" s="238">
        <f>ROUND(E9*P9,2)</f>
        <v>0.56999999999999995</v>
      </c>
      <c r="R9" s="238" t="s">
        <v>186</v>
      </c>
      <c r="S9" s="238" t="s">
        <v>178</v>
      </c>
      <c r="T9" s="239" t="s">
        <v>178</v>
      </c>
      <c r="U9" s="224">
        <v>0.06</v>
      </c>
      <c r="V9" s="224">
        <f>ROUND(E9*U9,2)</f>
        <v>17.100000000000001</v>
      </c>
      <c r="W9" s="224"/>
      <c r="X9" s="224" t="s">
        <v>159</v>
      </c>
      <c r="Y9" s="213"/>
      <c r="Z9" s="213"/>
      <c r="AA9" s="213"/>
      <c r="AB9" s="213"/>
      <c r="AC9" s="213"/>
      <c r="AD9" s="213"/>
      <c r="AE9" s="213"/>
      <c r="AF9" s="213"/>
      <c r="AG9" s="213" t="s">
        <v>160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52" t="s">
        <v>698</v>
      </c>
      <c r="D10" s="241"/>
      <c r="E10" s="241"/>
      <c r="F10" s="241"/>
      <c r="G10" s="241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155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20"/>
      <c r="B11" s="221"/>
      <c r="C11" s="265" t="s">
        <v>187</v>
      </c>
      <c r="D11" s="257"/>
      <c r="E11" s="258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13"/>
      <c r="Z11" s="213"/>
      <c r="AA11" s="213"/>
      <c r="AB11" s="213"/>
      <c r="AC11" s="213"/>
      <c r="AD11" s="213"/>
      <c r="AE11" s="213"/>
      <c r="AF11" s="213"/>
      <c r="AG11" s="213" t="s">
        <v>183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20"/>
      <c r="B12" s="221"/>
      <c r="C12" s="265" t="s">
        <v>874</v>
      </c>
      <c r="D12" s="257"/>
      <c r="E12" s="258">
        <v>285</v>
      </c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13"/>
      <c r="Z12" s="213"/>
      <c r="AA12" s="213"/>
      <c r="AB12" s="213"/>
      <c r="AC12" s="213"/>
      <c r="AD12" s="213"/>
      <c r="AE12" s="213"/>
      <c r="AF12" s="213"/>
      <c r="AG12" s="213" t="s">
        <v>183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3">
        <v>2</v>
      </c>
      <c r="B13" s="234" t="s">
        <v>189</v>
      </c>
      <c r="C13" s="251" t="s">
        <v>190</v>
      </c>
      <c r="D13" s="235" t="s">
        <v>191</v>
      </c>
      <c r="E13" s="236">
        <v>92</v>
      </c>
      <c r="F13" s="237"/>
      <c r="G13" s="238">
        <f>ROUND(E13*F13,2)</f>
        <v>0</v>
      </c>
      <c r="H13" s="237"/>
      <c r="I13" s="238">
        <f>ROUND(E13*H13,2)</f>
        <v>0</v>
      </c>
      <c r="J13" s="237"/>
      <c r="K13" s="238">
        <f>ROUND(E13*J13,2)</f>
        <v>0</v>
      </c>
      <c r="L13" s="238">
        <v>21</v>
      </c>
      <c r="M13" s="238">
        <f>G13*(1+L13/100)</f>
        <v>0</v>
      </c>
      <c r="N13" s="238">
        <v>0</v>
      </c>
      <c r="O13" s="238">
        <f>ROUND(E13*N13,2)</f>
        <v>0</v>
      </c>
      <c r="P13" s="238">
        <v>3.3700000000000002E-3</v>
      </c>
      <c r="Q13" s="238">
        <f>ROUND(E13*P13,2)</f>
        <v>0.31</v>
      </c>
      <c r="R13" s="238" t="s">
        <v>192</v>
      </c>
      <c r="S13" s="238" t="s">
        <v>178</v>
      </c>
      <c r="T13" s="239" t="s">
        <v>178</v>
      </c>
      <c r="U13" s="224">
        <v>0.115</v>
      </c>
      <c r="V13" s="224">
        <f>ROUND(E13*U13,2)</f>
        <v>10.58</v>
      </c>
      <c r="W13" s="224"/>
      <c r="X13" s="224" t="s">
        <v>159</v>
      </c>
      <c r="Y13" s="213"/>
      <c r="Z13" s="213"/>
      <c r="AA13" s="213"/>
      <c r="AB13" s="213"/>
      <c r="AC13" s="213"/>
      <c r="AD13" s="213"/>
      <c r="AE13" s="213"/>
      <c r="AF13" s="213"/>
      <c r="AG13" s="213" t="s">
        <v>160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20"/>
      <c r="B14" s="221"/>
      <c r="C14" s="252" t="s">
        <v>698</v>
      </c>
      <c r="D14" s="241"/>
      <c r="E14" s="241"/>
      <c r="F14" s="241"/>
      <c r="G14" s="241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13"/>
      <c r="Z14" s="213"/>
      <c r="AA14" s="213"/>
      <c r="AB14" s="213"/>
      <c r="AC14" s="213"/>
      <c r="AD14" s="213"/>
      <c r="AE14" s="213"/>
      <c r="AF14" s="213"/>
      <c r="AG14" s="213" t="s">
        <v>155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20"/>
      <c r="B15" s="221"/>
      <c r="C15" s="265" t="s">
        <v>875</v>
      </c>
      <c r="D15" s="257"/>
      <c r="E15" s="258">
        <v>92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13"/>
      <c r="Z15" s="213"/>
      <c r="AA15" s="213"/>
      <c r="AB15" s="213"/>
      <c r="AC15" s="213"/>
      <c r="AD15" s="213"/>
      <c r="AE15" s="213"/>
      <c r="AF15" s="213"/>
      <c r="AG15" s="213" t="s">
        <v>183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33">
        <v>3</v>
      </c>
      <c r="B16" s="234" t="s">
        <v>701</v>
      </c>
      <c r="C16" s="251" t="s">
        <v>702</v>
      </c>
      <c r="D16" s="235" t="s">
        <v>176</v>
      </c>
      <c r="E16" s="236">
        <v>2</v>
      </c>
      <c r="F16" s="237"/>
      <c r="G16" s="238">
        <f>ROUND(E16*F16,2)</f>
        <v>0</v>
      </c>
      <c r="H16" s="237"/>
      <c r="I16" s="238">
        <f>ROUND(E16*H16,2)</f>
        <v>0</v>
      </c>
      <c r="J16" s="237"/>
      <c r="K16" s="238">
        <f>ROUND(E16*J16,2)</f>
        <v>0</v>
      </c>
      <c r="L16" s="238">
        <v>21</v>
      </c>
      <c r="M16" s="238">
        <f>G16*(1+L16/100)</f>
        <v>0</v>
      </c>
      <c r="N16" s="238">
        <v>0</v>
      </c>
      <c r="O16" s="238">
        <f>ROUND(E16*N16,2)</f>
        <v>0</v>
      </c>
      <c r="P16" s="238">
        <v>2.1000000000000001E-2</v>
      </c>
      <c r="Q16" s="238">
        <f>ROUND(E16*P16,2)</f>
        <v>0.04</v>
      </c>
      <c r="R16" s="238" t="s">
        <v>311</v>
      </c>
      <c r="S16" s="238" t="s">
        <v>178</v>
      </c>
      <c r="T16" s="239" t="s">
        <v>178</v>
      </c>
      <c r="U16" s="224">
        <v>0.45</v>
      </c>
      <c r="V16" s="224">
        <f>ROUND(E16*U16,2)</f>
        <v>0.9</v>
      </c>
      <c r="W16" s="224"/>
      <c r="X16" s="224" t="s">
        <v>159</v>
      </c>
      <c r="Y16" s="213"/>
      <c r="Z16" s="213"/>
      <c r="AA16" s="213"/>
      <c r="AB16" s="213"/>
      <c r="AC16" s="213"/>
      <c r="AD16" s="213"/>
      <c r="AE16" s="213"/>
      <c r="AF16" s="213"/>
      <c r="AG16" s="213" t="s">
        <v>160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20"/>
      <c r="B17" s="221"/>
      <c r="C17" s="265" t="s">
        <v>876</v>
      </c>
      <c r="D17" s="257"/>
      <c r="E17" s="258">
        <v>2</v>
      </c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13"/>
      <c r="Z17" s="213"/>
      <c r="AA17" s="213"/>
      <c r="AB17" s="213"/>
      <c r="AC17" s="213"/>
      <c r="AD17" s="213"/>
      <c r="AE17" s="213"/>
      <c r="AF17" s="213"/>
      <c r="AG17" s="213" t="s">
        <v>183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3">
        <v>4</v>
      </c>
      <c r="B18" s="234" t="s">
        <v>194</v>
      </c>
      <c r="C18" s="251" t="s">
        <v>195</v>
      </c>
      <c r="D18" s="235" t="s">
        <v>191</v>
      </c>
      <c r="E18" s="236">
        <v>160</v>
      </c>
      <c r="F18" s="237"/>
      <c r="G18" s="238">
        <f>ROUND(E18*F18,2)</f>
        <v>0</v>
      </c>
      <c r="H18" s="237"/>
      <c r="I18" s="238">
        <f>ROUND(E18*H18,2)</f>
        <v>0</v>
      </c>
      <c r="J18" s="237"/>
      <c r="K18" s="238">
        <f>ROUND(E18*J18,2)</f>
        <v>0</v>
      </c>
      <c r="L18" s="238">
        <v>21</v>
      </c>
      <c r="M18" s="238">
        <f>G18*(1+L18/100)</f>
        <v>0</v>
      </c>
      <c r="N18" s="238">
        <v>0</v>
      </c>
      <c r="O18" s="238">
        <f>ROUND(E18*N18,2)</f>
        <v>0</v>
      </c>
      <c r="P18" s="238">
        <v>0</v>
      </c>
      <c r="Q18" s="238">
        <f>ROUND(E18*P18,2)</f>
        <v>0</v>
      </c>
      <c r="R18" s="238"/>
      <c r="S18" s="238" t="s">
        <v>178</v>
      </c>
      <c r="T18" s="239" t="s">
        <v>151</v>
      </c>
      <c r="U18" s="224">
        <v>0.27200000000000002</v>
      </c>
      <c r="V18" s="224">
        <f>ROUND(E18*U18,2)</f>
        <v>43.52</v>
      </c>
      <c r="W18" s="224"/>
      <c r="X18" s="224" t="s">
        <v>159</v>
      </c>
      <c r="Y18" s="213"/>
      <c r="Z18" s="213"/>
      <c r="AA18" s="213"/>
      <c r="AB18" s="213"/>
      <c r="AC18" s="213"/>
      <c r="AD18" s="213"/>
      <c r="AE18" s="213"/>
      <c r="AF18" s="213"/>
      <c r="AG18" s="213" t="s">
        <v>160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20"/>
      <c r="B19" s="221"/>
      <c r="C19" s="252" t="s">
        <v>698</v>
      </c>
      <c r="D19" s="241"/>
      <c r="E19" s="241"/>
      <c r="F19" s="241"/>
      <c r="G19" s="241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13"/>
      <c r="Z19" s="213"/>
      <c r="AA19" s="213"/>
      <c r="AB19" s="213"/>
      <c r="AC19" s="213"/>
      <c r="AD19" s="213"/>
      <c r="AE19" s="213"/>
      <c r="AF19" s="213"/>
      <c r="AG19" s="213" t="s">
        <v>155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20"/>
      <c r="B20" s="221"/>
      <c r="C20" s="265" t="s">
        <v>877</v>
      </c>
      <c r="D20" s="257"/>
      <c r="E20" s="258">
        <v>160</v>
      </c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13"/>
      <c r="Z20" s="213"/>
      <c r="AA20" s="213"/>
      <c r="AB20" s="213"/>
      <c r="AC20" s="213"/>
      <c r="AD20" s="213"/>
      <c r="AE20" s="213"/>
      <c r="AF20" s="213"/>
      <c r="AG20" s="213" t="s">
        <v>183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x14ac:dyDescent="0.2">
      <c r="A21" s="227" t="s">
        <v>145</v>
      </c>
      <c r="B21" s="228" t="s">
        <v>102</v>
      </c>
      <c r="C21" s="250" t="s">
        <v>103</v>
      </c>
      <c r="D21" s="229"/>
      <c r="E21" s="230"/>
      <c r="F21" s="231"/>
      <c r="G21" s="231">
        <f>SUMIF(AG22:AG103,"&lt;&gt;NOR",G22:G103)</f>
        <v>0</v>
      </c>
      <c r="H21" s="231"/>
      <c r="I21" s="231">
        <f>SUM(I22:I103)</f>
        <v>0</v>
      </c>
      <c r="J21" s="231"/>
      <c r="K21" s="231">
        <f>SUM(K22:K103)</f>
        <v>0</v>
      </c>
      <c r="L21" s="231"/>
      <c r="M21" s="231">
        <f>SUM(M22:M103)</f>
        <v>0</v>
      </c>
      <c r="N21" s="231"/>
      <c r="O21" s="231">
        <f>SUM(O22:O103)</f>
        <v>2.5099999999999993</v>
      </c>
      <c r="P21" s="231"/>
      <c r="Q21" s="231">
        <f>SUM(Q22:Q103)</f>
        <v>1.2</v>
      </c>
      <c r="R21" s="231"/>
      <c r="S21" s="231"/>
      <c r="T21" s="232"/>
      <c r="U21" s="226"/>
      <c r="V21" s="226">
        <f>SUM(V22:V103)</f>
        <v>456.85</v>
      </c>
      <c r="W21" s="226"/>
      <c r="X21" s="226"/>
      <c r="AG21" t="s">
        <v>146</v>
      </c>
    </row>
    <row r="22" spans="1:60" outlineLevel="1" x14ac:dyDescent="0.2">
      <c r="A22" s="233">
        <v>5</v>
      </c>
      <c r="B22" s="234" t="s">
        <v>197</v>
      </c>
      <c r="C22" s="251" t="s">
        <v>198</v>
      </c>
      <c r="D22" s="235" t="s">
        <v>176</v>
      </c>
      <c r="E22" s="236">
        <v>85.5</v>
      </c>
      <c r="F22" s="237"/>
      <c r="G22" s="238">
        <f>ROUND(E22*F22,2)</f>
        <v>0</v>
      </c>
      <c r="H22" s="237"/>
      <c r="I22" s="238">
        <f>ROUND(E22*H22,2)</f>
        <v>0</v>
      </c>
      <c r="J22" s="237"/>
      <c r="K22" s="238">
        <f>ROUND(E22*J22,2)</f>
        <v>0</v>
      </c>
      <c r="L22" s="238">
        <v>21</v>
      </c>
      <c r="M22" s="238">
        <f>G22*(1+L22/100)</f>
        <v>0</v>
      </c>
      <c r="N22" s="238">
        <v>6.9999999999999999E-4</v>
      </c>
      <c r="O22" s="238">
        <f>ROUND(E22*N22,2)</f>
        <v>0.06</v>
      </c>
      <c r="P22" s="238">
        <v>1.4E-2</v>
      </c>
      <c r="Q22" s="238">
        <f>ROUND(E22*P22,2)</f>
        <v>1.2</v>
      </c>
      <c r="R22" s="238" t="s">
        <v>186</v>
      </c>
      <c r="S22" s="238" t="s">
        <v>178</v>
      </c>
      <c r="T22" s="239" t="s">
        <v>178</v>
      </c>
      <c r="U22" s="224">
        <v>0.40333000000000002</v>
      </c>
      <c r="V22" s="224">
        <f>ROUND(E22*U22,2)</f>
        <v>34.479999999999997</v>
      </c>
      <c r="W22" s="224"/>
      <c r="X22" s="224" t="s">
        <v>159</v>
      </c>
      <c r="Y22" s="213"/>
      <c r="Z22" s="213"/>
      <c r="AA22" s="213"/>
      <c r="AB22" s="213"/>
      <c r="AC22" s="213"/>
      <c r="AD22" s="213"/>
      <c r="AE22" s="213"/>
      <c r="AF22" s="213"/>
      <c r="AG22" s="213" t="s">
        <v>160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20"/>
      <c r="B23" s="221"/>
      <c r="C23" s="263" t="s">
        <v>199</v>
      </c>
      <c r="D23" s="259"/>
      <c r="E23" s="259"/>
      <c r="F23" s="259"/>
      <c r="G23" s="259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13"/>
      <c r="Z23" s="213"/>
      <c r="AA23" s="213"/>
      <c r="AB23" s="213"/>
      <c r="AC23" s="213"/>
      <c r="AD23" s="213"/>
      <c r="AE23" s="213"/>
      <c r="AF23" s="213"/>
      <c r="AG23" s="213" t="s">
        <v>180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20"/>
      <c r="B24" s="221"/>
      <c r="C24" s="264" t="s">
        <v>698</v>
      </c>
      <c r="D24" s="260"/>
      <c r="E24" s="260"/>
      <c r="F24" s="260"/>
      <c r="G24" s="260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13"/>
      <c r="Z24" s="213"/>
      <c r="AA24" s="213"/>
      <c r="AB24" s="213"/>
      <c r="AC24" s="213"/>
      <c r="AD24" s="213"/>
      <c r="AE24" s="213"/>
      <c r="AF24" s="213"/>
      <c r="AG24" s="213" t="s">
        <v>155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20"/>
      <c r="B25" s="221"/>
      <c r="C25" s="265" t="s">
        <v>878</v>
      </c>
      <c r="D25" s="257"/>
      <c r="E25" s="258">
        <v>85.5</v>
      </c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13"/>
      <c r="Z25" s="213"/>
      <c r="AA25" s="213"/>
      <c r="AB25" s="213"/>
      <c r="AC25" s="213"/>
      <c r="AD25" s="213"/>
      <c r="AE25" s="213"/>
      <c r="AF25" s="213"/>
      <c r="AG25" s="213" t="s">
        <v>183</v>
      </c>
      <c r="AH25" s="213">
        <v>5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ht="22.5" outlineLevel="1" x14ac:dyDescent="0.2">
      <c r="A26" s="233">
        <v>6</v>
      </c>
      <c r="B26" s="234" t="s">
        <v>556</v>
      </c>
      <c r="C26" s="251" t="s">
        <v>557</v>
      </c>
      <c r="D26" s="235" t="s">
        <v>176</v>
      </c>
      <c r="E26" s="236">
        <v>285</v>
      </c>
      <c r="F26" s="237"/>
      <c r="G26" s="238">
        <f>ROUND(E26*F26,2)</f>
        <v>0</v>
      </c>
      <c r="H26" s="237"/>
      <c r="I26" s="238">
        <f>ROUND(E26*H26,2)</f>
        <v>0</v>
      </c>
      <c r="J26" s="237"/>
      <c r="K26" s="238">
        <f>ROUND(E26*J26,2)</f>
        <v>0</v>
      </c>
      <c r="L26" s="238">
        <v>21</v>
      </c>
      <c r="M26" s="238">
        <f>G26*(1+L26/100)</f>
        <v>0</v>
      </c>
      <c r="N26" s="238">
        <v>0</v>
      </c>
      <c r="O26" s="238">
        <f>ROUND(E26*N26,2)</f>
        <v>0</v>
      </c>
      <c r="P26" s="238">
        <v>0</v>
      </c>
      <c r="Q26" s="238">
        <f>ROUND(E26*P26,2)</f>
        <v>0</v>
      </c>
      <c r="R26" s="238" t="s">
        <v>186</v>
      </c>
      <c r="S26" s="238" t="s">
        <v>178</v>
      </c>
      <c r="T26" s="239" t="s">
        <v>178</v>
      </c>
      <c r="U26" s="224">
        <v>0.91459999999999997</v>
      </c>
      <c r="V26" s="224">
        <f>ROUND(E26*U26,2)</f>
        <v>260.66000000000003</v>
      </c>
      <c r="W26" s="224"/>
      <c r="X26" s="224" t="s">
        <v>159</v>
      </c>
      <c r="Y26" s="213"/>
      <c r="Z26" s="213"/>
      <c r="AA26" s="213"/>
      <c r="AB26" s="213"/>
      <c r="AC26" s="213"/>
      <c r="AD26" s="213"/>
      <c r="AE26" s="213"/>
      <c r="AF26" s="213"/>
      <c r="AG26" s="213" t="s">
        <v>160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20"/>
      <c r="B27" s="221"/>
      <c r="C27" s="252" t="s">
        <v>808</v>
      </c>
      <c r="D27" s="241"/>
      <c r="E27" s="241"/>
      <c r="F27" s="241"/>
      <c r="G27" s="241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13"/>
      <c r="Z27" s="213"/>
      <c r="AA27" s="213"/>
      <c r="AB27" s="213"/>
      <c r="AC27" s="213"/>
      <c r="AD27" s="213"/>
      <c r="AE27" s="213"/>
      <c r="AF27" s="213"/>
      <c r="AG27" s="213" t="s">
        <v>155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40" t="str">
        <f>C27</f>
        <v>viz.v.č. D.1.1-102,včetně ukotvení k podkladu hmoždinkami, svaření všech spojů a překrytí kotev fólií.</v>
      </c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20"/>
      <c r="B28" s="221"/>
      <c r="C28" s="265" t="s">
        <v>187</v>
      </c>
      <c r="D28" s="257"/>
      <c r="E28" s="258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13"/>
      <c r="Z28" s="213"/>
      <c r="AA28" s="213"/>
      <c r="AB28" s="213"/>
      <c r="AC28" s="213"/>
      <c r="AD28" s="213"/>
      <c r="AE28" s="213"/>
      <c r="AF28" s="213"/>
      <c r="AG28" s="213" t="s">
        <v>183</v>
      </c>
      <c r="AH28" s="213">
        <v>0</v>
      </c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20"/>
      <c r="B29" s="221"/>
      <c r="C29" s="265" t="s">
        <v>874</v>
      </c>
      <c r="D29" s="257"/>
      <c r="E29" s="258">
        <v>285</v>
      </c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13"/>
      <c r="Z29" s="213"/>
      <c r="AA29" s="213"/>
      <c r="AB29" s="213"/>
      <c r="AC29" s="213"/>
      <c r="AD29" s="213"/>
      <c r="AE29" s="213"/>
      <c r="AF29" s="213"/>
      <c r="AG29" s="213" t="s">
        <v>183</v>
      </c>
      <c r="AH29" s="213">
        <v>0</v>
      </c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ht="33.75" outlineLevel="1" x14ac:dyDescent="0.2">
      <c r="A30" s="233">
        <v>7</v>
      </c>
      <c r="B30" s="234" t="s">
        <v>204</v>
      </c>
      <c r="C30" s="251" t="s">
        <v>205</v>
      </c>
      <c r="D30" s="235" t="s">
        <v>191</v>
      </c>
      <c r="E30" s="236">
        <v>110</v>
      </c>
      <c r="F30" s="237"/>
      <c r="G30" s="238">
        <f>ROUND(E30*F30,2)</f>
        <v>0</v>
      </c>
      <c r="H30" s="237"/>
      <c r="I30" s="238">
        <f>ROUND(E30*H30,2)</f>
        <v>0</v>
      </c>
      <c r="J30" s="237"/>
      <c r="K30" s="238">
        <f>ROUND(E30*J30,2)</f>
        <v>0</v>
      </c>
      <c r="L30" s="238">
        <v>21</v>
      </c>
      <c r="M30" s="238">
        <f>G30*(1+L30/100)</f>
        <v>0</v>
      </c>
      <c r="N30" s="238">
        <v>1.8400000000000001E-3</v>
      </c>
      <c r="O30" s="238">
        <f>ROUND(E30*N30,2)</f>
        <v>0.2</v>
      </c>
      <c r="P30" s="238">
        <v>0</v>
      </c>
      <c r="Q30" s="238">
        <f>ROUND(E30*P30,2)</f>
        <v>0</v>
      </c>
      <c r="R30" s="238" t="s">
        <v>186</v>
      </c>
      <c r="S30" s="238" t="s">
        <v>178</v>
      </c>
      <c r="T30" s="239" t="s">
        <v>178</v>
      </c>
      <c r="U30" s="224">
        <v>0.252</v>
      </c>
      <c r="V30" s="224">
        <f>ROUND(E30*U30,2)</f>
        <v>27.72</v>
      </c>
      <c r="W30" s="224"/>
      <c r="X30" s="224" t="s">
        <v>159</v>
      </c>
      <c r="Y30" s="213"/>
      <c r="Z30" s="213"/>
      <c r="AA30" s="213"/>
      <c r="AB30" s="213"/>
      <c r="AC30" s="213"/>
      <c r="AD30" s="213"/>
      <c r="AE30" s="213"/>
      <c r="AF30" s="213"/>
      <c r="AG30" s="213" t="s">
        <v>160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20"/>
      <c r="B31" s="221"/>
      <c r="C31" s="266" t="s">
        <v>206</v>
      </c>
      <c r="D31" s="222"/>
      <c r="E31" s="223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13"/>
      <c r="Z31" s="213"/>
      <c r="AA31" s="213"/>
      <c r="AB31" s="213"/>
      <c r="AC31" s="213"/>
      <c r="AD31" s="213"/>
      <c r="AE31" s="213"/>
      <c r="AF31" s="213"/>
      <c r="AG31" s="213" t="s">
        <v>180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20"/>
      <c r="B32" s="221"/>
      <c r="C32" s="267" t="s">
        <v>207</v>
      </c>
      <c r="D32" s="261"/>
      <c r="E32" s="261"/>
      <c r="F32" s="261"/>
      <c r="G32" s="261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13"/>
      <c r="Z32" s="213"/>
      <c r="AA32" s="213"/>
      <c r="AB32" s="213"/>
      <c r="AC32" s="213"/>
      <c r="AD32" s="213"/>
      <c r="AE32" s="213"/>
      <c r="AF32" s="213"/>
      <c r="AG32" s="213" t="s">
        <v>180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20"/>
      <c r="B33" s="221"/>
      <c r="C33" s="264" t="s">
        <v>707</v>
      </c>
      <c r="D33" s="260"/>
      <c r="E33" s="260"/>
      <c r="F33" s="260"/>
      <c r="G33" s="260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13"/>
      <c r="Z33" s="213"/>
      <c r="AA33" s="213"/>
      <c r="AB33" s="213"/>
      <c r="AC33" s="213"/>
      <c r="AD33" s="213"/>
      <c r="AE33" s="213"/>
      <c r="AF33" s="213"/>
      <c r="AG33" s="213" t="s">
        <v>155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40" t="str">
        <f>C33</f>
        <v>viz.v.č. D.1.1-102Úprava délky a připevnění okapnice natloukacími hmoždinkami včetně dodávky okapnice.</v>
      </c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20"/>
      <c r="B34" s="221"/>
      <c r="C34" s="265" t="s">
        <v>879</v>
      </c>
      <c r="D34" s="257"/>
      <c r="E34" s="258">
        <v>110</v>
      </c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13"/>
      <c r="Z34" s="213"/>
      <c r="AA34" s="213"/>
      <c r="AB34" s="213"/>
      <c r="AC34" s="213"/>
      <c r="AD34" s="213"/>
      <c r="AE34" s="213"/>
      <c r="AF34" s="213"/>
      <c r="AG34" s="213" t="s">
        <v>183</v>
      </c>
      <c r="AH34" s="213">
        <v>0</v>
      </c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ht="33.75" outlineLevel="1" x14ac:dyDescent="0.2">
      <c r="A35" s="233">
        <v>8</v>
      </c>
      <c r="B35" s="234" t="s">
        <v>209</v>
      </c>
      <c r="C35" s="251" t="s">
        <v>210</v>
      </c>
      <c r="D35" s="235" t="s">
        <v>191</v>
      </c>
      <c r="E35" s="236">
        <v>92</v>
      </c>
      <c r="F35" s="237"/>
      <c r="G35" s="238">
        <f>ROUND(E35*F35,2)</f>
        <v>0</v>
      </c>
      <c r="H35" s="237"/>
      <c r="I35" s="238">
        <f>ROUND(E35*H35,2)</f>
        <v>0</v>
      </c>
      <c r="J35" s="237"/>
      <c r="K35" s="238">
        <f>ROUND(E35*J35,2)</f>
        <v>0</v>
      </c>
      <c r="L35" s="238">
        <v>21</v>
      </c>
      <c r="M35" s="238">
        <f>G35*(1+L35/100)</f>
        <v>0</v>
      </c>
      <c r="N35" s="238">
        <v>7.6000000000000004E-4</v>
      </c>
      <c r="O35" s="238">
        <f>ROUND(E35*N35,2)</f>
        <v>7.0000000000000007E-2</v>
      </c>
      <c r="P35" s="238">
        <v>0</v>
      </c>
      <c r="Q35" s="238">
        <f>ROUND(E35*P35,2)</f>
        <v>0</v>
      </c>
      <c r="R35" s="238" t="s">
        <v>186</v>
      </c>
      <c r="S35" s="238" t="s">
        <v>178</v>
      </c>
      <c r="T35" s="239" t="s">
        <v>178</v>
      </c>
      <c r="U35" s="224">
        <v>0.189</v>
      </c>
      <c r="V35" s="224">
        <f>ROUND(E35*U35,2)</f>
        <v>17.39</v>
      </c>
      <c r="W35" s="224"/>
      <c r="X35" s="224" t="s">
        <v>159</v>
      </c>
      <c r="Y35" s="213"/>
      <c r="Z35" s="213"/>
      <c r="AA35" s="213"/>
      <c r="AB35" s="213"/>
      <c r="AC35" s="213"/>
      <c r="AD35" s="213"/>
      <c r="AE35" s="213"/>
      <c r="AF35" s="213"/>
      <c r="AG35" s="213" t="s">
        <v>160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20"/>
      <c r="B36" s="221"/>
      <c r="C36" s="266" t="s">
        <v>206</v>
      </c>
      <c r="D36" s="222"/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13"/>
      <c r="Z36" s="213"/>
      <c r="AA36" s="213"/>
      <c r="AB36" s="213"/>
      <c r="AC36" s="213"/>
      <c r="AD36" s="213"/>
      <c r="AE36" s="213"/>
      <c r="AF36" s="213"/>
      <c r="AG36" s="213" t="s">
        <v>180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20"/>
      <c r="B37" s="221"/>
      <c r="C37" s="267" t="s">
        <v>207</v>
      </c>
      <c r="D37" s="261"/>
      <c r="E37" s="261"/>
      <c r="F37" s="261"/>
      <c r="G37" s="261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13"/>
      <c r="Z37" s="213"/>
      <c r="AA37" s="213"/>
      <c r="AB37" s="213"/>
      <c r="AC37" s="213"/>
      <c r="AD37" s="213"/>
      <c r="AE37" s="213"/>
      <c r="AF37" s="213"/>
      <c r="AG37" s="213" t="s">
        <v>180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20"/>
      <c r="B38" s="221"/>
      <c r="C38" s="264" t="s">
        <v>709</v>
      </c>
      <c r="D38" s="260"/>
      <c r="E38" s="260"/>
      <c r="F38" s="260"/>
      <c r="G38" s="260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13"/>
      <c r="Z38" s="213"/>
      <c r="AA38" s="213"/>
      <c r="AB38" s="213"/>
      <c r="AC38" s="213"/>
      <c r="AD38" s="213"/>
      <c r="AE38" s="213"/>
      <c r="AF38" s="213"/>
      <c r="AG38" s="213" t="s">
        <v>155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40" t="str">
        <f>C38</f>
        <v>viz.v.č. D.1.1-102Úprava délky a připevnění rohové lišty natloukacími hmoždinkami včetně dodávky lišty.</v>
      </c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20"/>
      <c r="B39" s="221"/>
      <c r="C39" s="265" t="s">
        <v>880</v>
      </c>
      <c r="D39" s="257"/>
      <c r="E39" s="258">
        <v>92</v>
      </c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13"/>
      <c r="Z39" s="213"/>
      <c r="AA39" s="213"/>
      <c r="AB39" s="213"/>
      <c r="AC39" s="213"/>
      <c r="AD39" s="213"/>
      <c r="AE39" s="213"/>
      <c r="AF39" s="213"/>
      <c r="AG39" s="213" t="s">
        <v>183</v>
      </c>
      <c r="AH39" s="213">
        <v>0</v>
      </c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ht="33.75" outlineLevel="1" x14ac:dyDescent="0.2">
      <c r="A40" s="233">
        <v>9</v>
      </c>
      <c r="B40" s="234" t="s">
        <v>213</v>
      </c>
      <c r="C40" s="251" t="s">
        <v>214</v>
      </c>
      <c r="D40" s="235" t="s">
        <v>191</v>
      </c>
      <c r="E40" s="236">
        <v>204</v>
      </c>
      <c r="F40" s="237"/>
      <c r="G40" s="238">
        <f>ROUND(E40*F40,2)</f>
        <v>0</v>
      </c>
      <c r="H40" s="237"/>
      <c r="I40" s="238">
        <f>ROUND(E40*H40,2)</f>
        <v>0</v>
      </c>
      <c r="J40" s="237"/>
      <c r="K40" s="238">
        <f>ROUND(E40*J40,2)</f>
        <v>0</v>
      </c>
      <c r="L40" s="238">
        <v>21</v>
      </c>
      <c r="M40" s="238">
        <f>G40*(1+L40/100)</f>
        <v>0</v>
      </c>
      <c r="N40" s="238">
        <v>7.6000000000000004E-4</v>
      </c>
      <c r="O40" s="238">
        <f>ROUND(E40*N40,2)</f>
        <v>0.16</v>
      </c>
      <c r="P40" s="238">
        <v>0</v>
      </c>
      <c r="Q40" s="238">
        <f>ROUND(E40*P40,2)</f>
        <v>0</v>
      </c>
      <c r="R40" s="238" t="s">
        <v>186</v>
      </c>
      <c r="S40" s="238" t="s">
        <v>178</v>
      </c>
      <c r="T40" s="239" t="s">
        <v>178</v>
      </c>
      <c r="U40" s="224">
        <v>0.189</v>
      </c>
      <c r="V40" s="224">
        <f>ROUND(E40*U40,2)</f>
        <v>38.56</v>
      </c>
      <c r="W40" s="224"/>
      <c r="X40" s="224" t="s">
        <v>159</v>
      </c>
      <c r="Y40" s="213"/>
      <c r="Z40" s="213"/>
      <c r="AA40" s="213"/>
      <c r="AB40" s="213"/>
      <c r="AC40" s="213"/>
      <c r="AD40" s="213"/>
      <c r="AE40" s="213"/>
      <c r="AF40" s="213"/>
      <c r="AG40" s="213" t="s">
        <v>160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20"/>
      <c r="B41" s="221"/>
      <c r="C41" s="266" t="s">
        <v>206</v>
      </c>
      <c r="D41" s="222"/>
      <c r="E41" s="223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13"/>
      <c r="Z41" s="213"/>
      <c r="AA41" s="213"/>
      <c r="AB41" s="213"/>
      <c r="AC41" s="213"/>
      <c r="AD41" s="213"/>
      <c r="AE41" s="213"/>
      <c r="AF41" s="213"/>
      <c r="AG41" s="213" t="s">
        <v>180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20"/>
      <c r="B42" s="221"/>
      <c r="C42" s="267" t="s">
        <v>207</v>
      </c>
      <c r="D42" s="261"/>
      <c r="E42" s="261"/>
      <c r="F42" s="261"/>
      <c r="G42" s="261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13"/>
      <c r="Z42" s="213"/>
      <c r="AA42" s="213"/>
      <c r="AB42" s="213"/>
      <c r="AC42" s="213"/>
      <c r="AD42" s="213"/>
      <c r="AE42" s="213"/>
      <c r="AF42" s="213"/>
      <c r="AG42" s="213" t="s">
        <v>180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20"/>
      <c r="B43" s="221"/>
      <c r="C43" s="264" t="s">
        <v>709</v>
      </c>
      <c r="D43" s="260"/>
      <c r="E43" s="260"/>
      <c r="F43" s="260"/>
      <c r="G43" s="260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13"/>
      <c r="Z43" s="213"/>
      <c r="AA43" s="213"/>
      <c r="AB43" s="213"/>
      <c r="AC43" s="213"/>
      <c r="AD43" s="213"/>
      <c r="AE43" s="213"/>
      <c r="AF43" s="213"/>
      <c r="AG43" s="213" t="s">
        <v>155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40" t="str">
        <f>C43</f>
        <v>viz.v.č. D.1.1-102Úprava délky a připevnění rohové lišty natloukacími hmoždinkami včetně dodávky lišty.</v>
      </c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20"/>
      <c r="B44" s="221"/>
      <c r="C44" s="265" t="s">
        <v>881</v>
      </c>
      <c r="D44" s="257"/>
      <c r="E44" s="258">
        <v>204</v>
      </c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13"/>
      <c r="Z44" s="213"/>
      <c r="AA44" s="213"/>
      <c r="AB44" s="213"/>
      <c r="AC44" s="213"/>
      <c r="AD44" s="213"/>
      <c r="AE44" s="213"/>
      <c r="AF44" s="213"/>
      <c r="AG44" s="213" t="s">
        <v>183</v>
      </c>
      <c r="AH44" s="213">
        <v>0</v>
      </c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ht="22.5" outlineLevel="1" x14ac:dyDescent="0.2">
      <c r="A45" s="233">
        <v>10</v>
      </c>
      <c r="B45" s="234" t="s">
        <v>215</v>
      </c>
      <c r="C45" s="251" t="s">
        <v>216</v>
      </c>
      <c r="D45" s="235" t="s">
        <v>191</v>
      </c>
      <c r="E45" s="236">
        <v>78</v>
      </c>
      <c r="F45" s="237"/>
      <c r="G45" s="238">
        <f>ROUND(E45*F45,2)</f>
        <v>0</v>
      </c>
      <c r="H45" s="237"/>
      <c r="I45" s="238">
        <f>ROUND(E45*H45,2)</f>
        <v>0</v>
      </c>
      <c r="J45" s="237"/>
      <c r="K45" s="238">
        <f>ROUND(E45*J45,2)</f>
        <v>0</v>
      </c>
      <c r="L45" s="238">
        <v>21</v>
      </c>
      <c r="M45" s="238">
        <f>G45*(1+L45/100)</f>
        <v>0</v>
      </c>
      <c r="N45" s="238">
        <v>4.2999999999999999E-4</v>
      </c>
      <c r="O45" s="238">
        <f>ROUND(E45*N45,2)</f>
        <v>0.03</v>
      </c>
      <c r="P45" s="238">
        <v>0</v>
      </c>
      <c r="Q45" s="238">
        <f>ROUND(E45*P45,2)</f>
        <v>0</v>
      </c>
      <c r="R45" s="238" t="s">
        <v>186</v>
      </c>
      <c r="S45" s="238" t="s">
        <v>178</v>
      </c>
      <c r="T45" s="239" t="s">
        <v>178</v>
      </c>
      <c r="U45" s="224">
        <v>0.189</v>
      </c>
      <c r="V45" s="224">
        <f>ROUND(E45*U45,2)</f>
        <v>14.74</v>
      </c>
      <c r="W45" s="224"/>
      <c r="X45" s="224" t="s">
        <v>159</v>
      </c>
      <c r="Y45" s="213"/>
      <c r="Z45" s="213"/>
      <c r="AA45" s="213"/>
      <c r="AB45" s="213"/>
      <c r="AC45" s="213"/>
      <c r="AD45" s="213"/>
      <c r="AE45" s="213"/>
      <c r="AF45" s="213"/>
      <c r="AG45" s="213" t="s">
        <v>160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20"/>
      <c r="B46" s="221"/>
      <c r="C46" s="266" t="s">
        <v>206</v>
      </c>
      <c r="D46" s="222"/>
      <c r="E46" s="223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13"/>
      <c r="Z46" s="213"/>
      <c r="AA46" s="213"/>
      <c r="AB46" s="213"/>
      <c r="AC46" s="213"/>
      <c r="AD46" s="213"/>
      <c r="AE46" s="213"/>
      <c r="AF46" s="213"/>
      <c r="AG46" s="213" t="s">
        <v>180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20"/>
      <c r="B47" s="221"/>
      <c r="C47" s="267" t="s">
        <v>207</v>
      </c>
      <c r="D47" s="261"/>
      <c r="E47" s="261"/>
      <c r="F47" s="261"/>
      <c r="G47" s="261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13"/>
      <c r="Z47" s="213"/>
      <c r="AA47" s="213"/>
      <c r="AB47" s="213"/>
      <c r="AC47" s="213"/>
      <c r="AD47" s="213"/>
      <c r="AE47" s="213"/>
      <c r="AF47" s="213"/>
      <c r="AG47" s="213" t="s">
        <v>180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20"/>
      <c r="B48" s="221"/>
      <c r="C48" s="264" t="s">
        <v>712</v>
      </c>
      <c r="D48" s="260"/>
      <c r="E48" s="260"/>
      <c r="F48" s="260"/>
      <c r="G48" s="260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13"/>
      <c r="Z48" s="213"/>
      <c r="AA48" s="213"/>
      <c r="AB48" s="213"/>
      <c r="AC48" s="213"/>
      <c r="AD48" s="213"/>
      <c r="AE48" s="213"/>
      <c r="AF48" s="213"/>
      <c r="AG48" s="213" t="s">
        <v>155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20"/>
      <c r="B49" s="221"/>
      <c r="C49" s="265" t="s">
        <v>882</v>
      </c>
      <c r="D49" s="257"/>
      <c r="E49" s="258">
        <v>78</v>
      </c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13"/>
      <c r="Z49" s="213"/>
      <c r="AA49" s="213"/>
      <c r="AB49" s="213"/>
      <c r="AC49" s="213"/>
      <c r="AD49" s="213"/>
      <c r="AE49" s="213"/>
      <c r="AF49" s="213"/>
      <c r="AG49" s="213" t="s">
        <v>183</v>
      </c>
      <c r="AH49" s="213">
        <v>0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ht="33.75" outlineLevel="1" x14ac:dyDescent="0.2">
      <c r="A50" s="233">
        <v>11</v>
      </c>
      <c r="B50" s="234" t="s">
        <v>219</v>
      </c>
      <c r="C50" s="251" t="s">
        <v>220</v>
      </c>
      <c r="D50" s="235" t="s">
        <v>221</v>
      </c>
      <c r="E50" s="236">
        <v>13</v>
      </c>
      <c r="F50" s="237"/>
      <c r="G50" s="238">
        <f>ROUND(E50*F50,2)</f>
        <v>0</v>
      </c>
      <c r="H50" s="237"/>
      <c r="I50" s="238">
        <f>ROUND(E50*H50,2)</f>
        <v>0</v>
      </c>
      <c r="J50" s="237"/>
      <c r="K50" s="238">
        <f>ROUND(E50*J50,2)</f>
        <v>0</v>
      </c>
      <c r="L50" s="238">
        <v>21</v>
      </c>
      <c r="M50" s="238">
        <f>G50*(1+L50/100)</f>
        <v>0</v>
      </c>
      <c r="N50" s="238">
        <v>1E-3</v>
      </c>
      <c r="O50" s="238">
        <f>ROUND(E50*N50,2)</f>
        <v>0.01</v>
      </c>
      <c r="P50" s="238">
        <v>0</v>
      </c>
      <c r="Q50" s="238">
        <f>ROUND(E50*P50,2)</f>
        <v>0</v>
      </c>
      <c r="R50" s="238" t="s">
        <v>186</v>
      </c>
      <c r="S50" s="238" t="s">
        <v>178</v>
      </c>
      <c r="T50" s="239" t="s">
        <v>178</v>
      </c>
      <c r="U50" s="224">
        <v>0.6</v>
      </c>
      <c r="V50" s="224">
        <f>ROUND(E50*U50,2)</f>
        <v>7.8</v>
      </c>
      <c r="W50" s="224"/>
      <c r="X50" s="224" t="s">
        <v>159</v>
      </c>
      <c r="Y50" s="213"/>
      <c r="Z50" s="213"/>
      <c r="AA50" s="213"/>
      <c r="AB50" s="213"/>
      <c r="AC50" s="213"/>
      <c r="AD50" s="213"/>
      <c r="AE50" s="213"/>
      <c r="AF50" s="213"/>
      <c r="AG50" s="213" t="s">
        <v>160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20"/>
      <c r="B51" s="221"/>
      <c r="C51" s="266" t="s">
        <v>206</v>
      </c>
      <c r="D51" s="222"/>
      <c r="E51" s="223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13"/>
      <c r="Z51" s="213"/>
      <c r="AA51" s="213"/>
      <c r="AB51" s="213"/>
      <c r="AC51" s="213"/>
      <c r="AD51" s="213"/>
      <c r="AE51" s="213"/>
      <c r="AF51" s="213"/>
      <c r="AG51" s="213" t="s">
        <v>180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20"/>
      <c r="B52" s="221"/>
      <c r="C52" s="267" t="s">
        <v>207</v>
      </c>
      <c r="D52" s="261"/>
      <c r="E52" s="261"/>
      <c r="F52" s="261"/>
      <c r="G52" s="261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13"/>
      <c r="Z52" s="213"/>
      <c r="AA52" s="213"/>
      <c r="AB52" s="213"/>
      <c r="AC52" s="213"/>
      <c r="AD52" s="213"/>
      <c r="AE52" s="213"/>
      <c r="AF52" s="213"/>
      <c r="AG52" s="213" t="s">
        <v>180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20"/>
      <c r="B53" s="221"/>
      <c r="C53" s="264" t="s">
        <v>714</v>
      </c>
      <c r="D53" s="260"/>
      <c r="E53" s="260"/>
      <c r="F53" s="260"/>
      <c r="G53" s="260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13"/>
      <c r="Z53" s="213"/>
      <c r="AA53" s="213"/>
      <c r="AB53" s="213"/>
      <c r="AC53" s="213"/>
      <c r="AD53" s="213"/>
      <c r="AE53" s="213"/>
      <c r="AF53" s="213"/>
      <c r="AG53" s="213" t="s">
        <v>155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20"/>
      <c r="B54" s="221"/>
      <c r="C54" s="265" t="s">
        <v>883</v>
      </c>
      <c r="D54" s="257"/>
      <c r="E54" s="258">
        <v>13</v>
      </c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13"/>
      <c r="Z54" s="213"/>
      <c r="AA54" s="213"/>
      <c r="AB54" s="213"/>
      <c r="AC54" s="213"/>
      <c r="AD54" s="213"/>
      <c r="AE54" s="213"/>
      <c r="AF54" s="213"/>
      <c r="AG54" s="213" t="s">
        <v>183</v>
      </c>
      <c r="AH54" s="213">
        <v>0</v>
      </c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ht="33.75" outlineLevel="1" x14ac:dyDescent="0.2">
      <c r="A55" s="233">
        <v>12</v>
      </c>
      <c r="B55" s="234" t="s">
        <v>355</v>
      </c>
      <c r="C55" s="251" t="s">
        <v>356</v>
      </c>
      <c r="D55" s="235" t="s">
        <v>221</v>
      </c>
      <c r="E55" s="236">
        <v>6</v>
      </c>
      <c r="F55" s="237"/>
      <c r="G55" s="238">
        <f>ROUND(E55*F55,2)</f>
        <v>0</v>
      </c>
      <c r="H55" s="237"/>
      <c r="I55" s="238">
        <f>ROUND(E55*H55,2)</f>
        <v>0</v>
      </c>
      <c r="J55" s="237"/>
      <c r="K55" s="238">
        <f>ROUND(E55*J55,2)</f>
        <v>0</v>
      </c>
      <c r="L55" s="238">
        <v>21</v>
      </c>
      <c r="M55" s="238">
        <f>G55*(1+L55/100)</f>
        <v>0</v>
      </c>
      <c r="N55" s="238">
        <v>1.2999999999999999E-3</v>
      </c>
      <c r="O55" s="238">
        <f>ROUND(E55*N55,2)</f>
        <v>0.01</v>
      </c>
      <c r="P55" s="238">
        <v>0</v>
      </c>
      <c r="Q55" s="238">
        <f>ROUND(E55*P55,2)</f>
        <v>0</v>
      </c>
      <c r="R55" s="238" t="s">
        <v>186</v>
      </c>
      <c r="S55" s="238" t="s">
        <v>178</v>
      </c>
      <c r="T55" s="239" t="s">
        <v>178</v>
      </c>
      <c r="U55" s="224">
        <v>0.6</v>
      </c>
      <c r="V55" s="224">
        <f>ROUND(E55*U55,2)</f>
        <v>3.6</v>
      </c>
      <c r="W55" s="224"/>
      <c r="X55" s="224" t="s">
        <v>159</v>
      </c>
      <c r="Y55" s="213"/>
      <c r="Z55" s="213"/>
      <c r="AA55" s="213"/>
      <c r="AB55" s="213"/>
      <c r="AC55" s="213"/>
      <c r="AD55" s="213"/>
      <c r="AE55" s="213"/>
      <c r="AF55" s="213"/>
      <c r="AG55" s="213" t="s">
        <v>160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20"/>
      <c r="B56" s="221"/>
      <c r="C56" s="266" t="s">
        <v>206</v>
      </c>
      <c r="D56" s="222"/>
      <c r="E56" s="223"/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13"/>
      <c r="Z56" s="213"/>
      <c r="AA56" s="213"/>
      <c r="AB56" s="213"/>
      <c r="AC56" s="213"/>
      <c r="AD56" s="213"/>
      <c r="AE56" s="213"/>
      <c r="AF56" s="213"/>
      <c r="AG56" s="213" t="s">
        <v>180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20"/>
      <c r="B57" s="221"/>
      <c r="C57" s="267" t="s">
        <v>207</v>
      </c>
      <c r="D57" s="261"/>
      <c r="E57" s="261"/>
      <c r="F57" s="261"/>
      <c r="G57" s="261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13"/>
      <c r="Z57" s="213"/>
      <c r="AA57" s="213"/>
      <c r="AB57" s="213"/>
      <c r="AC57" s="213"/>
      <c r="AD57" s="213"/>
      <c r="AE57" s="213"/>
      <c r="AF57" s="213"/>
      <c r="AG57" s="213" t="s">
        <v>180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20"/>
      <c r="B58" s="221"/>
      <c r="C58" s="264" t="s">
        <v>714</v>
      </c>
      <c r="D58" s="260"/>
      <c r="E58" s="260"/>
      <c r="F58" s="260"/>
      <c r="G58" s="260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13"/>
      <c r="Z58" s="213"/>
      <c r="AA58" s="213"/>
      <c r="AB58" s="213"/>
      <c r="AC58" s="213"/>
      <c r="AD58" s="213"/>
      <c r="AE58" s="213"/>
      <c r="AF58" s="213"/>
      <c r="AG58" s="213" t="s">
        <v>155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1" x14ac:dyDescent="0.2">
      <c r="A59" s="220"/>
      <c r="B59" s="221"/>
      <c r="C59" s="265" t="s">
        <v>884</v>
      </c>
      <c r="D59" s="257"/>
      <c r="E59" s="258">
        <v>6</v>
      </c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13"/>
      <c r="Z59" s="213"/>
      <c r="AA59" s="213"/>
      <c r="AB59" s="213"/>
      <c r="AC59" s="213"/>
      <c r="AD59" s="213"/>
      <c r="AE59" s="213"/>
      <c r="AF59" s="213"/>
      <c r="AG59" s="213" t="s">
        <v>183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33">
        <v>13</v>
      </c>
      <c r="B60" s="234" t="s">
        <v>224</v>
      </c>
      <c r="C60" s="251" t="s">
        <v>225</v>
      </c>
      <c r="D60" s="235" t="s">
        <v>176</v>
      </c>
      <c r="E60" s="236">
        <v>175.535</v>
      </c>
      <c r="F60" s="237"/>
      <c r="G60" s="238">
        <f>ROUND(E60*F60,2)</f>
        <v>0</v>
      </c>
      <c r="H60" s="237"/>
      <c r="I60" s="238">
        <f>ROUND(E60*H60,2)</f>
        <v>0</v>
      </c>
      <c r="J60" s="237"/>
      <c r="K60" s="238">
        <f>ROUND(E60*J60,2)</f>
        <v>0</v>
      </c>
      <c r="L60" s="238">
        <v>21</v>
      </c>
      <c r="M60" s="238">
        <f>G60*(1+L60/100)</f>
        <v>0</v>
      </c>
      <c r="N60" s="238">
        <v>3.0000000000000001E-5</v>
      </c>
      <c r="O60" s="238">
        <f>ROUND(E60*N60,2)</f>
        <v>0.01</v>
      </c>
      <c r="P60" s="238">
        <v>0</v>
      </c>
      <c r="Q60" s="238">
        <f>ROUND(E60*P60,2)</f>
        <v>0</v>
      </c>
      <c r="R60" s="238" t="s">
        <v>186</v>
      </c>
      <c r="S60" s="238" t="s">
        <v>178</v>
      </c>
      <c r="T60" s="239" t="s">
        <v>178</v>
      </c>
      <c r="U60" s="224">
        <v>0.11765</v>
      </c>
      <c r="V60" s="224">
        <f>ROUND(E60*U60,2)</f>
        <v>20.65</v>
      </c>
      <c r="W60" s="224"/>
      <c r="X60" s="224" t="s">
        <v>159</v>
      </c>
      <c r="Y60" s="213"/>
      <c r="Z60" s="213"/>
      <c r="AA60" s="213"/>
      <c r="AB60" s="213"/>
      <c r="AC60" s="213"/>
      <c r="AD60" s="213"/>
      <c r="AE60" s="213"/>
      <c r="AF60" s="213"/>
      <c r="AG60" s="213" t="s">
        <v>160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20"/>
      <c r="B61" s="221"/>
      <c r="C61" s="265" t="s">
        <v>885</v>
      </c>
      <c r="D61" s="257"/>
      <c r="E61" s="258">
        <v>175.535</v>
      </c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13"/>
      <c r="Z61" s="213"/>
      <c r="AA61" s="213"/>
      <c r="AB61" s="213"/>
      <c r="AC61" s="213"/>
      <c r="AD61" s="213"/>
      <c r="AE61" s="213"/>
      <c r="AF61" s="213"/>
      <c r="AG61" s="213" t="s">
        <v>183</v>
      </c>
      <c r="AH61" s="213">
        <v>5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ht="22.5" outlineLevel="1" x14ac:dyDescent="0.2">
      <c r="A62" s="233">
        <v>14</v>
      </c>
      <c r="B62" s="234" t="s">
        <v>227</v>
      </c>
      <c r="C62" s="251" t="s">
        <v>228</v>
      </c>
      <c r="D62" s="235" t="s">
        <v>176</v>
      </c>
      <c r="E62" s="236">
        <v>175.535</v>
      </c>
      <c r="F62" s="237"/>
      <c r="G62" s="238">
        <f>ROUND(E62*F62,2)</f>
        <v>0</v>
      </c>
      <c r="H62" s="237"/>
      <c r="I62" s="238">
        <f>ROUND(E62*H62,2)</f>
        <v>0</v>
      </c>
      <c r="J62" s="237"/>
      <c r="K62" s="238">
        <f>ROUND(E62*J62,2)</f>
        <v>0</v>
      </c>
      <c r="L62" s="238">
        <v>21</v>
      </c>
      <c r="M62" s="238">
        <f>G62*(1+L62/100)</f>
        <v>0</v>
      </c>
      <c r="N62" s="238">
        <v>5.5000000000000003E-4</v>
      </c>
      <c r="O62" s="238">
        <f>ROUND(E62*N62,2)</f>
        <v>0.1</v>
      </c>
      <c r="P62" s="238">
        <v>0</v>
      </c>
      <c r="Q62" s="238">
        <f>ROUND(E62*P62,2)</f>
        <v>0</v>
      </c>
      <c r="R62" s="238" t="s">
        <v>186</v>
      </c>
      <c r="S62" s="238" t="s">
        <v>178</v>
      </c>
      <c r="T62" s="239" t="s">
        <v>178</v>
      </c>
      <c r="U62" s="224">
        <v>0.17799999999999999</v>
      </c>
      <c r="V62" s="224">
        <f>ROUND(E62*U62,2)</f>
        <v>31.25</v>
      </c>
      <c r="W62" s="224"/>
      <c r="X62" s="224" t="s">
        <v>159</v>
      </c>
      <c r="Y62" s="213"/>
      <c r="Z62" s="213"/>
      <c r="AA62" s="213"/>
      <c r="AB62" s="213"/>
      <c r="AC62" s="213"/>
      <c r="AD62" s="213"/>
      <c r="AE62" s="213"/>
      <c r="AF62" s="213"/>
      <c r="AG62" s="213" t="s">
        <v>160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20"/>
      <c r="B63" s="221"/>
      <c r="C63" s="263" t="s">
        <v>229</v>
      </c>
      <c r="D63" s="259"/>
      <c r="E63" s="259"/>
      <c r="F63" s="259"/>
      <c r="G63" s="259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13"/>
      <c r="Z63" s="213"/>
      <c r="AA63" s="213"/>
      <c r="AB63" s="213"/>
      <c r="AC63" s="213"/>
      <c r="AD63" s="213"/>
      <c r="AE63" s="213"/>
      <c r="AF63" s="213"/>
      <c r="AG63" s="213" t="s">
        <v>180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20"/>
      <c r="B64" s="221"/>
      <c r="C64" s="264" t="s">
        <v>698</v>
      </c>
      <c r="D64" s="260"/>
      <c r="E64" s="260"/>
      <c r="F64" s="260"/>
      <c r="G64" s="260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13"/>
      <c r="Z64" s="213"/>
      <c r="AA64" s="213"/>
      <c r="AB64" s="213"/>
      <c r="AC64" s="213"/>
      <c r="AD64" s="213"/>
      <c r="AE64" s="213"/>
      <c r="AF64" s="213"/>
      <c r="AG64" s="213" t="s">
        <v>155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20"/>
      <c r="B65" s="221"/>
      <c r="C65" s="265" t="s">
        <v>886</v>
      </c>
      <c r="D65" s="257"/>
      <c r="E65" s="258">
        <v>17.34</v>
      </c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13"/>
      <c r="Z65" s="213"/>
      <c r="AA65" s="213"/>
      <c r="AB65" s="213"/>
      <c r="AC65" s="213"/>
      <c r="AD65" s="213"/>
      <c r="AE65" s="213"/>
      <c r="AF65" s="213"/>
      <c r="AG65" s="213" t="s">
        <v>183</v>
      </c>
      <c r="AH65" s="213">
        <v>0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20"/>
      <c r="B66" s="221"/>
      <c r="C66" s="265" t="s">
        <v>887</v>
      </c>
      <c r="D66" s="257"/>
      <c r="E66" s="258">
        <v>28.76</v>
      </c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13"/>
      <c r="Z66" s="213"/>
      <c r="AA66" s="213"/>
      <c r="AB66" s="213"/>
      <c r="AC66" s="213"/>
      <c r="AD66" s="213"/>
      <c r="AE66" s="213"/>
      <c r="AF66" s="213"/>
      <c r="AG66" s="213" t="s">
        <v>183</v>
      </c>
      <c r="AH66" s="213">
        <v>0</v>
      </c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20"/>
      <c r="B67" s="221"/>
      <c r="C67" s="265" t="s">
        <v>888</v>
      </c>
      <c r="D67" s="257"/>
      <c r="E67" s="258">
        <v>16.324999999999999</v>
      </c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13"/>
      <c r="Z67" s="213"/>
      <c r="AA67" s="213"/>
      <c r="AB67" s="213"/>
      <c r="AC67" s="213"/>
      <c r="AD67" s="213"/>
      <c r="AE67" s="213"/>
      <c r="AF67" s="213"/>
      <c r="AG67" s="213" t="s">
        <v>183</v>
      </c>
      <c r="AH67" s="213">
        <v>0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20"/>
      <c r="B68" s="221"/>
      <c r="C68" s="265" t="s">
        <v>889</v>
      </c>
      <c r="D68" s="257"/>
      <c r="E68" s="258">
        <v>47.01</v>
      </c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13"/>
      <c r="Z68" s="213"/>
      <c r="AA68" s="213"/>
      <c r="AB68" s="213"/>
      <c r="AC68" s="213"/>
      <c r="AD68" s="213"/>
      <c r="AE68" s="213"/>
      <c r="AF68" s="213"/>
      <c r="AG68" s="213" t="s">
        <v>183</v>
      </c>
      <c r="AH68" s="213">
        <v>0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20"/>
      <c r="B69" s="221"/>
      <c r="C69" s="265" t="s">
        <v>890</v>
      </c>
      <c r="D69" s="257"/>
      <c r="E69" s="258">
        <v>66.099999999999994</v>
      </c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13"/>
      <c r="Z69" s="213"/>
      <c r="AA69" s="213"/>
      <c r="AB69" s="213"/>
      <c r="AC69" s="213"/>
      <c r="AD69" s="213"/>
      <c r="AE69" s="213"/>
      <c r="AF69" s="213"/>
      <c r="AG69" s="213" t="s">
        <v>183</v>
      </c>
      <c r="AH69" s="213">
        <v>0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ht="22.5" outlineLevel="1" x14ac:dyDescent="0.2">
      <c r="A70" s="233">
        <v>15</v>
      </c>
      <c r="B70" s="234" t="s">
        <v>232</v>
      </c>
      <c r="C70" s="251" t="s">
        <v>233</v>
      </c>
      <c r="D70" s="235" t="s">
        <v>234</v>
      </c>
      <c r="E70" s="236">
        <v>60</v>
      </c>
      <c r="F70" s="237"/>
      <c r="G70" s="238">
        <f>ROUND(E70*F70,2)</f>
        <v>0</v>
      </c>
      <c r="H70" s="237"/>
      <c r="I70" s="238">
        <f>ROUND(E70*H70,2)</f>
        <v>0</v>
      </c>
      <c r="J70" s="237"/>
      <c r="K70" s="238">
        <f>ROUND(E70*J70,2)</f>
        <v>0</v>
      </c>
      <c r="L70" s="238">
        <v>21</v>
      </c>
      <c r="M70" s="238">
        <f>G70*(1+L70/100)</f>
        <v>0</v>
      </c>
      <c r="N70" s="238">
        <v>0</v>
      </c>
      <c r="O70" s="238">
        <f>ROUND(E70*N70,2)</f>
        <v>0</v>
      </c>
      <c r="P70" s="238">
        <v>0</v>
      </c>
      <c r="Q70" s="238">
        <f>ROUND(E70*P70,2)</f>
        <v>0</v>
      </c>
      <c r="R70" s="238"/>
      <c r="S70" s="238" t="s">
        <v>150</v>
      </c>
      <c r="T70" s="239" t="s">
        <v>151</v>
      </c>
      <c r="U70" s="224">
        <v>0</v>
      </c>
      <c r="V70" s="224">
        <f>ROUND(E70*U70,2)</f>
        <v>0</v>
      </c>
      <c r="W70" s="224"/>
      <c r="X70" s="224" t="s">
        <v>159</v>
      </c>
      <c r="Y70" s="213"/>
      <c r="Z70" s="213"/>
      <c r="AA70" s="213"/>
      <c r="AB70" s="213"/>
      <c r="AC70" s="213"/>
      <c r="AD70" s="213"/>
      <c r="AE70" s="213"/>
      <c r="AF70" s="213"/>
      <c r="AG70" s="213" t="s">
        <v>160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20"/>
      <c r="B71" s="221"/>
      <c r="C71" s="252" t="s">
        <v>698</v>
      </c>
      <c r="D71" s="241"/>
      <c r="E71" s="241"/>
      <c r="F71" s="241"/>
      <c r="G71" s="241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13"/>
      <c r="Z71" s="213"/>
      <c r="AA71" s="213"/>
      <c r="AB71" s="213"/>
      <c r="AC71" s="213"/>
      <c r="AD71" s="213"/>
      <c r="AE71" s="213"/>
      <c r="AF71" s="213"/>
      <c r="AG71" s="213" t="s">
        <v>155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20"/>
      <c r="B72" s="221"/>
      <c r="C72" s="265" t="s">
        <v>891</v>
      </c>
      <c r="D72" s="257"/>
      <c r="E72" s="258">
        <v>60</v>
      </c>
      <c r="F72" s="224"/>
      <c r="G72" s="224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13"/>
      <c r="Z72" s="213"/>
      <c r="AA72" s="213"/>
      <c r="AB72" s="213"/>
      <c r="AC72" s="213"/>
      <c r="AD72" s="213"/>
      <c r="AE72" s="213"/>
      <c r="AF72" s="213"/>
      <c r="AG72" s="213" t="s">
        <v>183</v>
      </c>
      <c r="AH72" s="213">
        <v>0</v>
      </c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ht="22.5" outlineLevel="1" x14ac:dyDescent="0.2">
      <c r="A73" s="233">
        <v>16</v>
      </c>
      <c r="B73" s="234" t="s">
        <v>365</v>
      </c>
      <c r="C73" s="251" t="s">
        <v>850</v>
      </c>
      <c r="D73" s="235" t="s">
        <v>191</v>
      </c>
      <c r="E73" s="236">
        <v>76</v>
      </c>
      <c r="F73" s="237"/>
      <c r="G73" s="238">
        <f>ROUND(E73*F73,2)</f>
        <v>0</v>
      </c>
      <c r="H73" s="237"/>
      <c r="I73" s="238">
        <f>ROUND(E73*H73,2)</f>
        <v>0</v>
      </c>
      <c r="J73" s="237"/>
      <c r="K73" s="238">
        <f>ROUND(E73*J73,2)</f>
        <v>0</v>
      </c>
      <c r="L73" s="238">
        <v>21</v>
      </c>
      <c r="M73" s="238">
        <f>G73*(1+L73/100)</f>
        <v>0</v>
      </c>
      <c r="N73" s="238">
        <v>0</v>
      </c>
      <c r="O73" s="238">
        <f>ROUND(E73*N73,2)</f>
        <v>0</v>
      </c>
      <c r="P73" s="238">
        <v>0</v>
      </c>
      <c r="Q73" s="238">
        <f>ROUND(E73*P73,2)</f>
        <v>0</v>
      </c>
      <c r="R73" s="238"/>
      <c r="S73" s="238" t="s">
        <v>150</v>
      </c>
      <c r="T73" s="239" t="s">
        <v>151</v>
      </c>
      <c r="U73" s="224">
        <v>0</v>
      </c>
      <c r="V73" s="224">
        <f>ROUND(E73*U73,2)</f>
        <v>0</v>
      </c>
      <c r="W73" s="224"/>
      <c r="X73" s="224" t="s">
        <v>159</v>
      </c>
      <c r="Y73" s="213"/>
      <c r="Z73" s="213"/>
      <c r="AA73" s="213"/>
      <c r="AB73" s="213"/>
      <c r="AC73" s="213"/>
      <c r="AD73" s="213"/>
      <c r="AE73" s="213"/>
      <c r="AF73" s="213"/>
      <c r="AG73" s="213" t="s">
        <v>160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20"/>
      <c r="B74" s="221"/>
      <c r="C74" s="252" t="s">
        <v>698</v>
      </c>
      <c r="D74" s="241"/>
      <c r="E74" s="241"/>
      <c r="F74" s="241"/>
      <c r="G74" s="241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13"/>
      <c r="Z74" s="213"/>
      <c r="AA74" s="213"/>
      <c r="AB74" s="213"/>
      <c r="AC74" s="213"/>
      <c r="AD74" s="213"/>
      <c r="AE74" s="213"/>
      <c r="AF74" s="213"/>
      <c r="AG74" s="213" t="s">
        <v>155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20"/>
      <c r="B75" s="221"/>
      <c r="C75" s="265" t="s">
        <v>892</v>
      </c>
      <c r="D75" s="257"/>
      <c r="E75" s="258">
        <v>76</v>
      </c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13"/>
      <c r="Z75" s="213"/>
      <c r="AA75" s="213"/>
      <c r="AB75" s="213"/>
      <c r="AC75" s="213"/>
      <c r="AD75" s="213"/>
      <c r="AE75" s="213"/>
      <c r="AF75" s="213"/>
      <c r="AG75" s="213" t="s">
        <v>183</v>
      </c>
      <c r="AH75" s="213">
        <v>0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1" x14ac:dyDescent="0.2">
      <c r="A76" s="233">
        <v>17</v>
      </c>
      <c r="B76" s="234" t="s">
        <v>367</v>
      </c>
      <c r="C76" s="251" t="s">
        <v>368</v>
      </c>
      <c r="D76" s="235" t="s">
        <v>234</v>
      </c>
      <c r="E76" s="236">
        <v>5</v>
      </c>
      <c r="F76" s="237"/>
      <c r="G76" s="238">
        <f>ROUND(E76*F76,2)</f>
        <v>0</v>
      </c>
      <c r="H76" s="237"/>
      <c r="I76" s="238">
        <f>ROUND(E76*H76,2)</f>
        <v>0</v>
      </c>
      <c r="J76" s="237"/>
      <c r="K76" s="238">
        <f>ROUND(E76*J76,2)</f>
        <v>0</v>
      </c>
      <c r="L76" s="238">
        <v>21</v>
      </c>
      <c r="M76" s="238">
        <f>G76*(1+L76/100)</f>
        <v>0</v>
      </c>
      <c r="N76" s="238">
        <v>0</v>
      </c>
      <c r="O76" s="238">
        <f>ROUND(E76*N76,2)</f>
        <v>0</v>
      </c>
      <c r="P76" s="238">
        <v>0</v>
      </c>
      <c r="Q76" s="238">
        <f>ROUND(E76*P76,2)</f>
        <v>0</v>
      </c>
      <c r="R76" s="238"/>
      <c r="S76" s="238" t="s">
        <v>150</v>
      </c>
      <c r="T76" s="239" t="s">
        <v>151</v>
      </c>
      <c r="U76" s="224">
        <v>0</v>
      </c>
      <c r="V76" s="224">
        <f>ROUND(E76*U76,2)</f>
        <v>0</v>
      </c>
      <c r="W76" s="224"/>
      <c r="X76" s="224" t="s">
        <v>159</v>
      </c>
      <c r="Y76" s="213"/>
      <c r="Z76" s="213"/>
      <c r="AA76" s="213"/>
      <c r="AB76" s="213"/>
      <c r="AC76" s="213"/>
      <c r="AD76" s="213"/>
      <c r="AE76" s="213"/>
      <c r="AF76" s="213"/>
      <c r="AG76" s="213" t="s">
        <v>160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20"/>
      <c r="B77" s="221"/>
      <c r="C77" s="252" t="s">
        <v>698</v>
      </c>
      <c r="D77" s="241"/>
      <c r="E77" s="241"/>
      <c r="F77" s="241"/>
      <c r="G77" s="241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13"/>
      <c r="Z77" s="213"/>
      <c r="AA77" s="213"/>
      <c r="AB77" s="213"/>
      <c r="AC77" s="213"/>
      <c r="AD77" s="213"/>
      <c r="AE77" s="213"/>
      <c r="AF77" s="213"/>
      <c r="AG77" s="213" t="s">
        <v>155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20"/>
      <c r="B78" s="221"/>
      <c r="C78" s="265" t="s">
        <v>893</v>
      </c>
      <c r="D78" s="257"/>
      <c r="E78" s="258">
        <v>5</v>
      </c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13"/>
      <c r="Z78" s="213"/>
      <c r="AA78" s="213"/>
      <c r="AB78" s="213"/>
      <c r="AC78" s="213"/>
      <c r="AD78" s="213"/>
      <c r="AE78" s="213"/>
      <c r="AF78" s="213"/>
      <c r="AG78" s="213" t="s">
        <v>183</v>
      </c>
      <c r="AH78" s="213">
        <v>0</v>
      </c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33">
        <v>18</v>
      </c>
      <c r="B79" s="234" t="s">
        <v>370</v>
      </c>
      <c r="C79" s="251" t="s">
        <v>894</v>
      </c>
      <c r="D79" s="235" t="s">
        <v>234</v>
      </c>
      <c r="E79" s="236">
        <v>5</v>
      </c>
      <c r="F79" s="237"/>
      <c r="G79" s="238">
        <f>ROUND(E79*F79,2)</f>
        <v>0</v>
      </c>
      <c r="H79" s="237"/>
      <c r="I79" s="238">
        <f>ROUND(E79*H79,2)</f>
        <v>0</v>
      </c>
      <c r="J79" s="237"/>
      <c r="K79" s="238">
        <f>ROUND(E79*J79,2)</f>
        <v>0</v>
      </c>
      <c r="L79" s="238">
        <v>21</v>
      </c>
      <c r="M79" s="238">
        <f>G79*(1+L79/100)</f>
        <v>0</v>
      </c>
      <c r="N79" s="238">
        <v>0</v>
      </c>
      <c r="O79" s="238">
        <f>ROUND(E79*N79,2)</f>
        <v>0</v>
      </c>
      <c r="P79" s="238">
        <v>0</v>
      </c>
      <c r="Q79" s="238">
        <f>ROUND(E79*P79,2)</f>
        <v>0</v>
      </c>
      <c r="R79" s="238"/>
      <c r="S79" s="238" t="s">
        <v>150</v>
      </c>
      <c r="T79" s="239" t="s">
        <v>151</v>
      </c>
      <c r="U79" s="224">
        <v>0</v>
      </c>
      <c r="V79" s="224">
        <f>ROUND(E79*U79,2)</f>
        <v>0</v>
      </c>
      <c r="W79" s="224"/>
      <c r="X79" s="224" t="s">
        <v>159</v>
      </c>
      <c r="Y79" s="213"/>
      <c r="Z79" s="213"/>
      <c r="AA79" s="213"/>
      <c r="AB79" s="213"/>
      <c r="AC79" s="213"/>
      <c r="AD79" s="213"/>
      <c r="AE79" s="213"/>
      <c r="AF79" s="213"/>
      <c r="AG79" s="213" t="s">
        <v>160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20"/>
      <c r="B80" s="221"/>
      <c r="C80" s="252" t="s">
        <v>698</v>
      </c>
      <c r="D80" s="241"/>
      <c r="E80" s="241"/>
      <c r="F80" s="241"/>
      <c r="G80" s="241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13"/>
      <c r="Z80" s="213"/>
      <c r="AA80" s="213"/>
      <c r="AB80" s="213"/>
      <c r="AC80" s="213"/>
      <c r="AD80" s="213"/>
      <c r="AE80" s="213"/>
      <c r="AF80" s="213"/>
      <c r="AG80" s="213" t="s">
        <v>155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20"/>
      <c r="B81" s="221"/>
      <c r="C81" s="265" t="s">
        <v>775</v>
      </c>
      <c r="D81" s="257"/>
      <c r="E81" s="258">
        <v>5</v>
      </c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13"/>
      <c r="Z81" s="213"/>
      <c r="AA81" s="213"/>
      <c r="AB81" s="213"/>
      <c r="AC81" s="213"/>
      <c r="AD81" s="213"/>
      <c r="AE81" s="213"/>
      <c r="AF81" s="213"/>
      <c r="AG81" s="213" t="s">
        <v>183</v>
      </c>
      <c r="AH81" s="213">
        <v>5</v>
      </c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33">
        <v>19</v>
      </c>
      <c r="B82" s="234" t="s">
        <v>723</v>
      </c>
      <c r="C82" s="251" t="s">
        <v>724</v>
      </c>
      <c r="D82" s="235" t="s">
        <v>234</v>
      </c>
      <c r="E82" s="236">
        <v>2</v>
      </c>
      <c r="F82" s="237"/>
      <c r="G82" s="238">
        <f>ROUND(E82*F82,2)</f>
        <v>0</v>
      </c>
      <c r="H82" s="237"/>
      <c r="I82" s="238">
        <f>ROUND(E82*H82,2)</f>
        <v>0</v>
      </c>
      <c r="J82" s="237"/>
      <c r="K82" s="238">
        <f>ROUND(E82*J82,2)</f>
        <v>0</v>
      </c>
      <c r="L82" s="238">
        <v>21</v>
      </c>
      <c r="M82" s="238">
        <f>G82*(1+L82/100)</f>
        <v>0</v>
      </c>
      <c r="N82" s="238">
        <v>0</v>
      </c>
      <c r="O82" s="238">
        <f>ROUND(E82*N82,2)</f>
        <v>0</v>
      </c>
      <c r="P82" s="238">
        <v>0</v>
      </c>
      <c r="Q82" s="238">
        <f>ROUND(E82*P82,2)</f>
        <v>0</v>
      </c>
      <c r="R82" s="238"/>
      <c r="S82" s="238" t="s">
        <v>150</v>
      </c>
      <c r="T82" s="239" t="s">
        <v>151</v>
      </c>
      <c r="U82" s="224">
        <v>0</v>
      </c>
      <c r="V82" s="224">
        <f>ROUND(E82*U82,2)</f>
        <v>0</v>
      </c>
      <c r="W82" s="224"/>
      <c r="X82" s="224" t="s">
        <v>159</v>
      </c>
      <c r="Y82" s="213"/>
      <c r="Z82" s="213"/>
      <c r="AA82" s="213"/>
      <c r="AB82" s="213"/>
      <c r="AC82" s="213"/>
      <c r="AD82" s="213"/>
      <c r="AE82" s="213"/>
      <c r="AF82" s="213"/>
      <c r="AG82" s="213" t="s">
        <v>160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20"/>
      <c r="B83" s="221"/>
      <c r="C83" s="252" t="s">
        <v>698</v>
      </c>
      <c r="D83" s="241"/>
      <c r="E83" s="241"/>
      <c r="F83" s="241"/>
      <c r="G83" s="241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13"/>
      <c r="Z83" s="213"/>
      <c r="AA83" s="213"/>
      <c r="AB83" s="213"/>
      <c r="AC83" s="213"/>
      <c r="AD83" s="213"/>
      <c r="AE83" s="213"/>
      <c r="AF83" s="213"/>
      <c r="AG83" s="213" t="s">
        <v>155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20"/>
      <c r="B84" s="221"/>
      <c r="C84" s="265" t="s">
        <v>895</v>
      </c>
      <c r="D84" s="257"/>
      <c r="E84" s="258">
        <v>2</v>
      </c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13"/>
      <c r="Z84" s="213"/>
      <c r="AA84" s="213"/>
      <c r="AB84" s="213"/>
      <c r="AC84" s="213"/>
      <c r="AD84" s="213"/>
      <c r="AE84" s="213"/>
      <c r="AF84" s="213"/>
      <c r="AG84" s="213" t="s">
        <v>183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33">
        <v>20</v>
      </c>
      <c r="B85" s="234" t="s">
        <v>235</v>
      </c>
      <c r="C85" s="251" t="s">
        <v>236</v>
      </c>
      <c r="D85" s="235" t="s">
        <v>176</v>
      </c>
      <c r="E85" s="236">
        <v>561.41875000000005</v>
      </c>
      <c r="F85" s="237"/>
      <c r="G85" s="238">
        <f>ROUND(E85*F85,2)</f>
        <v>0</v>
      </c>
      <c r="H85" s="237"/>
      <c r="I85" s="238">
        <f>ROUND(E85*H85,2)</f>
        <v>0</v>
      </c>
      <c r="J85" s="237"/>
      <c r="K85" s="238">
        <f>ROUND(E85*J85,2)</f>
        <v>0</v>
      </c>
      <c r="L85" s="238">
        <v>21</v>
      </c>
      <c r="M85" s="238">
        <f>G85*(1+L85/100)</f>
        <v>0</v>
      </c>
      <c r="N85" s="238">
        <v>2.3999999999999998E-3</v>
      </c>
      <c r="O85" s="238">
        <f>ROUND(E85*N85,2)</f>
        <v>1.35</v>
      </c>
      <c r="P85" s="238">
        <v>0</v>
      </c>
      <c r="Q85" s="238">
        <f>ROUND(E85*P85,2)</f>
        <v>0</v>
      </c>
      <c r="R85" s="238"/>
      <c r="S85" s="238" t="s">
        <v>150</v>
      </c>
      <c r="T85" s="239" t="s">
        <v>151</v>
      </c>
      <c r="U85" s="224">
        <v>0</v>
      </c>
      <c r="V85" s="224">
        <f>ROUND(E85*U85,2)</f>
        <v>0</v>
      </c>
      <c r="W85" s="224"/>
      <c r="X85" s="224" t="s">
        <v>237</v>
      </c>
      <c r="Y85" s="213"/>
      <c r="Z85" s="213"/>
      <c r="AA85" s="213"/>
      <c r="AB85" s="213"/>
      <c r="AC85" s="213"/>
      <c r="AD85" s="213"/>
      <c r="AE85" s="213"/>
      <c r="AF85" s="213"/>
      <c r="AG85" s="213" t="s">
        <v>238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20"/>
      <c r="B86" s="221"/>
      <c r="C86" s="265" t="s">
        <v>896</v>
      </c>
      <c r="D86" s="257"/>
      <c r="E86" s="258">
        <v>342</v>
      </c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13"/>
      <c r="Z86" s="213"/>
      <c r="AA86" s="213"/>
      <c r="AB86" s="213"/>
      <c r="AC86" s="213"/>
      <c r="AD86" s="213"/>
      <c r="AE86" s="213"/>
      <c r="AF86" s="213"/>
      <c r="AG86" s="213" t="s">
        <v>183</v>
      </c>
      <c r="AH86" s="213">
        <v>5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20"/>
      <c r="B87" s="221"/>
      <c r="C87" s="265" t="s">
        <v>897</v>
      </c>
      <c r="D87" s="257"/>
      <c r="E87" s="258">
        <v>219.41874999999999</v>
      </c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13"/>
      <c r="Z87" s="213"/>
      <c r="AA87" s="213"/>
      <c r="AB87" s="213"/>
      <c r="AC87" s="213"/>
      <c r="AD87" s="213"/>
      <c r="AE87" s="213"/>
      <c r="AF87" s="213"/>
      <c r="AG87" s="213" t="s">
        <v>183</v>
      </c>
      <c r="AH87" s="213">
        <v>5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ht="22.5" outlineLevel="1" x14ac:dyDescent="0.2">
      <c r="A88" s="233">
        <v>21</v>
      </c>
      <c r="B88" s="234" t="s">
        <v>381</v>
      </c>
      <c r="C88" s="251" t="s">
        <v>382</v>
      </c>
      <c r="D88" s="235" t="s">
        <v>221</v>
      </c>
      <c r="E88" s="236">
        <v>5</v>
      </c>
      <c r="F88" s="237"/>
      <c r="G88" s="238">
        <f>ROUND(E88*F88,2)</f>
        <v>0</v>
      </c>
      <c r="H88" s="237"/>
      <c r="I88" s="238">
        <f>ROUND(E88*H88,2)</f>
        <v>0</v>
      </c>
      <c r="J88" s="237"/>
      <c r="K88" s="238">
        <f>ROUND(E88*J88,2)</f>
        <v>0</v>
      </c>
      <c r="L88" s="238">
        <v>21</v>
      </c>
      <c r="M88" s="238">
        <f>G88*(1+L88/100)</f>
        <v>0</v>
      </c>
      <c r="N88" s="238">
        <v>1E-3</v>
      </c>
      <c r="O88" s="238">
        <f>ROUND(E88*N88,2)</f>
        <v>0.01</v>
      </c>
      <c r="P88" s="238">
        <v>0</v>
      </c>
      <c r="Q88" s="238">
        <f>ROUND(E88*P88,2)</f>
        <v>0</v>
      </c>
      <c r="R88" s="238" t="s">
        <v>243</v>
      </c>
      <c r="S88" s="238" t="s">
        <v>178</v>
      </c>
      <c r="T88" s="239" t="s">
        <v>178</v>
      </c>
      <c r="U88" s="224">
        <v>0</v>
      </c>
      <c r="V88" s="224">
        <f>ROUND(E88*U88,2)</f>
        <v>0</v>
      </c>
      <c r="W88" s="224"/>
      <c r="X88" s="224" t="s">
        <v>237</v>
      </c>
      <c r="Y88" s="213"/>
      <c r="Z88" s="213"/>
      <c r="AA88" s="213"/>
      <c r="AB88" s="213"/>
      <c r="AC88" s="213"/>
      <c r="AD88" s="213"/>
      <c r="AE88" s="213"/>
      <c r="AF88" s="213"/>
      <c r="AG88" s="213" t="s">
        <v>238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20"/>
      <c r="B89" s="221"/>
      <c r="C89" s="265" t="s">
        <v>898</v>
      </c>
      <c r="D89" s="257"/>
      <c r="E89" s="258">
        <v>5</v>
      </c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13"/>
      <c r="Z89" s="213"/>
      <c r="AA89" s="213"/>
      <c r="AB89" s="213"/>
      <c r="AC89" s="213"/>
      <c r="AD89" s="213"/>
      <c r="AE89" s="213"/>
      <c r="AF89" s="213"/>
      <c r="AG89" s="213" t="s">
        <v>183</v>
      </c>
      <c r="AH89" s="213">
        <v>5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ht="22.5" outlineLevel="1" x14ac:dyDescent="0.2">
      <c r="A90" s="233">
        <v>22</v>
      </c>
      <c r="B90" s="234" t="s">
        <v>384</v>
      </c>
      <c r="C90" s="251" t="s">
        <v>385</v>
      </c>
      <c r="D90" s="235" t="s">
        <v>221</v>
      </c>
      <c r="E90" s="236">
        <v>5</v>
      </c>
      <c r="F90" s="237"/>
      <c r="G90" s="238">
        <f>ROUND(E90*F90,2)</f>
        <v>0</v>
      </c>
      <c r="H90" s="237"/>
      <c r="I90" s="238">
        <f>ROUND(E90*H90,2)</f>
        <v>0</v>
      </c>
      <c r="J90" s="237"/>
      <c r="K90" s="238">
        <f>ROUND(E90*J90,2)</f>
        <v>0</v>
      </c>
      <c r="L90" s="238">
        <v>21</v>
      </c>
      <c r="M90" s="238">
        <f>G90*(1+L90/100)</f>
        <v>0</v>
      </c>
      <c r="N90" s="238">
        <v>1.65E-3</v>
      </c>
      <c r="O90" s="238">
        <f>ROUND(E90*N90,2)</f>
        <v>0.01</v>
      </c>
      <c r="P90" s="238">
        <v>0</v>
      </c>
      <c r="Q90" s="238">
        <f>ROUND(E90*P90,2)</f>
        <v>0</v>
      </c>
      <c r="R90" s="238" t="s">
        <v>243</v>
      </c>
      <c r="S90" s="238" t="s">
        <v>178</v>
      </c>
      <c r="T90" s="239" t="s">
        <v>178</v>
      </c>
      <c r="U90" s="224">
        <v>0</v>
      </c>
      <c r="V90" s="224">
        <f>ROUND(E90*U90,2)</f>
        <v>0</v>
      </c>
      <c r="W90" s="224"/>
      <c r="X90" s="224" t="s">
        <v>237</v>
      </c>
      <c r="Y90" s="213"/>
      <c r="Z90" s="213"/>
      <c r="AA90" s="213"/>
      <c r="AB90" s="213"/>
      <c r="AC90" s="213"/>
      <c r="AD90" s="213"/>
      <c r="AE90" s="213"/>
      <c r="AF90" s="213"/>
      <c r="AG90" s="213" t="s">
        <v>238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1" x14ac:dyDescent="0.2">
      <c r="A91" s="220"/>
      <c r="B91" s="221"/>
      <c r="C91" s="265" t="s">
        <v>898</v>
      </c>
      <c r="D91" s="257"/>
      <c r="E91" s="258">
        <v>5</v>
      </c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13"/>
      <c r="Z91" s="213"/>
      <c r="AA91" s="213"/>
      <c r="AB91" s="213"/>
      <c r="AC91" s="213"/>
      <c r="AD91" s="213"/>
      <c r="AE91" s="213"/>
      <c r="AF91" s="213"/>
      <c r="AG91" s="213" t="s">
        <v>183</v>
      </c>
      <c r="AH91" s="213">
        <v>5</v>
      </c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1" x14ac:dyDescent="0.2">
      <c r="A92" s="233">
        <v>23</v>
      </c>
      <c r="B92" s="234" t="s">
        <v>241</v>
      </c>
      <c r="C92" s="251" t="s">
        <v>242</v>
      </c>
      <c r="D92" s="235" t="s">
        <v>221</v>
      </c>
      <c r="E92" s="236">
        <v>13</v>
      </c>
      <c r="F92" s="237"/>
      <c r="G92" s="238">
        <f>ROUND(E92*F92,2)</f>
        <v>0</v>
      </c>
      <c r="H92" s="237"/>
      <c r="I92" s="238">
        <f>ROUND(E92*H92,2)</f>
        <v>0</v>
      </c>
      <c r="J92" s="237"/>
      <c r="K92" s="238">
        <f>ROUND(E92*J92,2)</f>
        <v>0</v>
      </c>
      <c r="L92" s="238">
        <v>21</v>
      </c>
      <c r="M92" s="238">
        <f>G92*(1+L92/100)</f>
        <v>0</v>
      </c>
      <c r="N92" s="238">
        <v>9.0000000000000006E-5</v>
      </c>
      <c r="O92" s="238">
        <f>ROUND(E92*N92,2)</f>
        <v>0</v>
      </c>
      <c r="P92" s="238">
        <v>0</v>
      </c>
      <c r="Q92" s="238">
        <f>ROUND(E92*P92,2)</f>
        <v>0</v>
      </c>
      <c r="R92" s="238" t="s">
        <v>243</v>
      </c>
      <c r="S92" s="238" t="s">
        <v>178</v>
      </c>
      <c r="T92" s="239" t="s">
        <v>178</v>
      </c>
      <c r="U92" s="224">
        <v>0</v>
      </c>
      <c r="V92" s="224">
        <f>ROUND(E92*U92,2)</f>
        <v>0</v>
      </c>
      <c r="W92" s="224"/>
      <c r="X92" s="224" t="s">
        <v>237</v>
      </c>
      <c r="Y92" s="213"/>
      <c r="Z92" s="213"/>
      <c r="AA92" s="213"/>
      <c r="AB92" s="213"/>
      <c r="AC92" s="213"/>
      <c r="AD92" s="213"/>
      <c r="AE92" s="213"/>
      <c r="AF92" s="213"/>
      <c r="AG92" s="213" t="s">
        <v>238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20"/>
      <c r="B93" s="221"/>
      <c r="C93" s="265" t="s">
        <v>899</v>
      </c>
      <c r="D93" s="257"/>
      <c r="E93" s="258">
        <v>13</v>
      </c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13"/>
      <c r="Z93" s="213"/>
      <c r="AA93" s="213"/>
      <c r="AB93" s="213"/>
      <c r="AC93" s="213"/>
      <c r="AD93" s="213"/>
      <c r="AE93" s="213"/>
      <c r="AF93" s="213"/>
      <c r="AG93" s="213" t="s">
        <v>183</v>
      </c>
      <c r="AH93" s="213">
        <v>5</v>
      </c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33">
        <v>24</v>
      </c>
      <c r="B94" s="234" t="s">
        <v>386</v>
      </c>
      <c r="C94" s="251" t="s">
        <v>387</v>
      </c>
      <c r="D94" s="235" t="s">
        <v>221</v>
      </c>
      <c r="E94" s="236">
        <v>6</v>
      </c>
      <c r="F94" s="237"/>
      <c r="G94" s="238">
        <f>ROUND(E94*F94,2)</f>
        <v>0</v>
      </c>
      <c r="H94" s="237"/>
      <c r="I94" s="238">
        <f>ROUND(E94*H94,2)</f>
        <v>0</v>
      </c>
      <c r="J94" s="237"/>
      <c r="K94" s="238">
        <f>ROUND(E94*J94,2)</f>
        <v>0</v>
      </c>
      <c r="L94" s="238">
        <v>21</v>
      </c>
      <c r="M94" s="238">
        <f>G94*(1+L94/100)</f>
        <v>0</v>
      </c>
      <c r="N94" s="238">
        <v>2.3000000000000001E-4</v>
      </c>
      <c r="O94" s="238">
        <f>ROUND(E94*N94,2)</f>
        <v>0</v>
      </c>
      <c r="P94" s="238">
        <v>0</v>
      </c>
      <c r="Q94" s="238">
        <f>ROUND(E94*P94,2)</f>
        <v>0</v>
      </c>
      <c r="R94" s="238" t="s">
        <v>243</v>
      </c>
      <c r="S94" s="238" t="s">
        <v>178</v>
      </c>
      <c r="T94" s="239" t="s">
        <v>178</v>
      </c>
      <c r="U94" s="224">
        <v>0</v>
      </c>
      <c r="V94" s="224">
        <f>ROUND(E94*U94,2)</f>
        <v>0</v>
      </c>
      <c r="W94" s="224"/>
      <c r="X94" s="224" t="s">
        <v>237</v>
      </c>
      <c r="Y94" s="213"/>
      <c r="Z94" s="213"/>
      <c r="AA94" s="213"/>
      <c r="AB94" s="213"/>
      <c r="AC94" s="213"/>
      <c r="AD94" s="213"/>
      <c r="AE94" s="213"/>
      <c r="AF94" s="213"/>
      <c r="AG94" s="213" t="s">
        <v>238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1" x14ac:dyDescent="0.2">
      <c r="A95" s="220"/>
      <c r="B95" s="221"/>
      <c r="C95" s="265" t="s">
        <v>900</v>
      </c>
      <c r="D95" s="257"/>
      <c r="E95" s="258">
        <v>6</v>
      </c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13"/>
      <c r="Z95" s="213"/>
      <c r="AA95" s="213"/>
      <c r="AB95" s="213"/>
      <c r="AC95" s="213"/>
      <c r="AD95" s="213"/>
      <c r="AE95" s="213"/>
      <c r="AF95" s="213"/>
      <c r="AG95" s="213" t="s">
        <v>183</v>
      </c>
      <c r="AH95" s="213">
        <v>5</v>
      </c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33">
        <v>25</v>
      </c>
      <c r="B96" s="234" t="s">
        <v>245</v>
      </c>
      <c r="C96" s="251" t="s">
        <v>246</v>
      </c>
      <c r="D96" s="235" t="s">
        <v>221</v>
      </c>
      <c r="E96" s="236">
        <v>60</v>
      </c>
      <c r="F96" s="237"/>
      <c r="G96" s="238">
        <f>ROUND(E96*F96,2)</f>
        <v>0</v>
      </c>
      <c r="H96" s="237"/>
      <c r="I96" s="238">
        <f>ROUND(E96*H96,2)</f>
        <v>0</v>
      </c>
      <c r="J96" s="237"/>
      <c r="K96" s="238">
        <f>ROUND(E96*J96,2)</f>
        <v>0</v>
      </c>
      <c r="L96" s="238">
        <v>21</v>
      </c>
      <c r="M96" s="238">
        <f>G96*(1+L96/100)</f>
        <v>0</v>
      </c>
      <c r="N96" s="238">
        <v>4.0000000000000003E-5</v>
      </c>
      <c r="O96" s="238">
        <f>ROUND(E96*N96,2)</f>
        <v>0</v>
      </c>
      <c r="P96" s="238">
        <v>0</v>
      </c>
      <c r="Q96" s="238">
        <f>ROUND(E96*P96,2)</f>
        <v>0</v>
      </c>
      <c r="R96" s="238" t="s">
        <v>243</v>
      </c>
      <c r="S96" s="238" t="s">
        <v>178</v>
      </c>
      <c r="T96" s="239" t="s">
        <v>178</v>
      </c>
      <c r="U96" s="224">
        <v>0</v>
      </c>
      <c r="V96" s="224">
        <f>ROUND(E96*U96,2)</f>
        <v>0</v>
      </c>
      <c r="W96" s="224"/>
      <c r="X96" s="224" t="s">
        <v>237</v>
      </c>
      <c r="Y96" s="213"/>
      <c r="Z96" s="213"/>
      <c r="AA96" s="213"/>
      <c r="AB96" s="213"/>
      <c r="AC96" s="213"/>
      <c r="AD96" s="213"/>
      <c r="AE96" s="213"/>
      <c r="AF96" s="213"/>
      <c r="AG96" s="213" t="s">
        <v>238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20"/>
      <c r="B97" s="221"/>
      <c r="C97" s="265" t="s">
        <v>901</v>
      </c>
      <c r="D97" s="257"/>
      <c r="E97" s="258">
        <v>60</v>
      </c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13"/>
      <c r="Z97" s="213"/>
      <c r="AA97" s="213"/>
      <c r="AB97" s="213"/>
      <c r="AC97" s="213"/>
      <c r="AD97" s="213"/>
      <c r="AE97" s="213"/>
      <c r="AF97" s="213"/>
      <c r="AG97" s="213" t="s">
        <v>183</v>
      </c>
      <c r="AH97" s="213">
        <v>5</v>
      </c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ht="22.5" outlineLevel="1" x14ac:dyDescent="0.2">
      <c r="A98" s="233">
        <v>26</v>
      </c>
      <c r="B98" s="234" t="s">
        <v>248</v>
      </c>
      <c r="C98" s="251" t="s">
        <v>249</v>
      </c>
      <c r="D98" s="235" t="s">
        <v>176</v>
      </c>
      <c r="E98" s="236">
        <v>98.325000000000003</v>
      </c>
      <c r="F98" s="237"/>
      <c r="G98" s="238">
        <f>ROUND(E98*F98,2)</f>
        <v>0</v>
      </c>
      <c r="H98" s="237"/>
      <c r="I98" s="238">
        <f>ROUND(E98*H98,2)</f>
        <v>0</v>
      </c>
      <c r="J98" s="237"/>
      <c r="K98" s="238">
        <f>ROUND(E98*J98,2)</f>
        <v>0</v>
      </c>
      <c r="L98" s="238">
        <v>21</v>
      </c>
      <c r="M98" s="238">
        <f>G98*(1+L98/100)</f>
        <v>0</v>
      </c>
      <c r="N98" s="238">
        <v>4.3E-3</v>
      </c>
      <c r="O98" s="238">
        <f>ROUND(E98*N98,2)</f>
        <v>0.42</v>
      </c>
      <c r="P98" s="238">
        <v>0</v>
      </c>
      <c r="Q98" s="238">
        <f>ROUND(E98*P98,2)</f>
        <v>0</v>
      </c>
      <c r="R98" s="238" t="s">
        <v>243</v>
      </c>
      <c r="S98" s="238" t="s">
        <v>178</v>
      </c>
      <c r="T98" s="239" t="s">
        <v>178</v>
      </c>
      <c r="U98" s="224">
        <v>0</v>
      </c>
      <c r="V98" s="224">
        <f>ROUND(E98*U98,2)</f>
        <v>0</v>
      </c>
      <c r="W98" s="224"/>
      <c r="X98" s="224" t="s">
        <v>237</v>
      </c>
      <c r="Y98" s="213"/>
      <c r="Z98" s="213"/>
      <c r="AA98" s="213"/>
      <c r="AB98" s="213"/>
      <c r="AC98" s="213"/>
      <c r="AD98" s="213"/>
      <c r="AE98" s="213"/>
      <c r="AF98" s="213"/>
      <c r="AG98" s="213" t="s">
        <v>238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1" x14ac:dyDescent="0.2">
      <c r="A99" s="220"/>
      <c r="B99" s="221"/>
      <c r="C99" s="265" t="s">
        <v>902</v>
      </c>
      <c r="D99" s="257"/>
      <c r="E99" s="258">
        <v>98.325000000000003</v>
      </c>
      <c r="F99" s="224"/>
      <c r="G99" s="224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13"/>
      <c r="Z99" s="213"/>
      <c r="AA99" s="213"/>
      <c r="AB99" s="213"/>
      <c r="AC99" s="213"/>
      <c r="AD99" s="213"/>
      <c r="AE99" s="213"/>
      <c r="AF99" s="213"/>
      <c r="AG99" s="213" t="s">
        <v>183</v>
      </c>
      <c r="AH99" s="213">
        <v>5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ht="22.5" outlineLevel="1" x14ac:dyDescent="0.2">
      <c r="A100" s="233">
        <v>27</v>
      </c>
      <c r="B100" s="234" t="s">
        <v>251</v>
      </c>
      <c r="C100" s="251" t="s">
        <v>252</v>
      </c>
      <c r="D100" s="235" t="s">
        <v>176</v>
      </c>
      <c r="E100" s="236">
        <v>219.41874999999999</v>
      </c>
      <c r="F100" s="237"/>
      <c r="G100" s="238">
        <f>ROUND(E100*F100,2)</f>
        <v>0</v>
      </c>
      <c r="H100" s="237"/>
      <c r="I100" s="238">
        <f>ROUND(E100*H100,2)</f>
        <v>0</v>
      </c>
      <c r="J100" s="237"/>
      <c r="K100" s="238">
        <f>ROUND(E100*J100,2)</f>
        <v>0</v>
      </c>
      <c r="L100" s="238">
        <v>21</v>
      </c>
      <c r="M100" s="238">
        <f>G100*(1+L100/100)</f>
        <v>0</v>
      </c>
      <c r="N100" s="238">
        <v>2.9999999999999997E-4</v>
      </c>
      <c r="O100" s="238">
        <f>ROUND(E100*N100,2)</f>
        <v>7.0000000000000007E-2</v>
      </c>
      <c r="P100" s="238">
        <v>0</v>
      </c>
      <c r="Q100" s="238">
        <f>ROUND(E100*P100,2)</f>
        <v>0</v>
      </c>
      <c r="R100" s="238" t="s">
        <v>243</v>
      </c>
      <c r="S100" s="238" t="s">
        <v>178</v>
      </c>
      <c r="T100" s="239" t="s">
        <v>178</v>
      </c>
      <c r="U100" s="224">
        <v>0</v>
      </c>
      <c r="V100" s="224">
        <f>ROUND(E100*U100,2)</f>
        <v>0</v>
      </c>
      <c r="W100" s="224"/>
      <c r="X100" s="224" t="s">
        <v>237</v>
      </c>
      <c r="Y100" s="213"/>
      <c r="Z100" s="213"/>
      <c r="AA100" s="213"/>
      <c r="AB100" s="213"/>
      <c r="AC100" s="213"/>
      <c r="AD100" s="213"/>
      <c r="AE100" s="213"/>
      <c r="AF100" s="213"/>
      <c r="AG100" s="213" t="s">
        <v>238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20"/>
      <c r="B101" s="221"/>
      <c r="C101" s="265" t="s">
        <v>903</v>
      </c>
      <c r="D101" s="257"/>
      <c r="E101" s="258">
        <v>219.41874999999999</v>
      </c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13"/>
      <c r="Z101" s="213"/>
      <c r="AA101" s="213"/>
      <c r="AB101" s="213"/>
      <c r="AC101" s="213"/>
      <c r="AD101" s="213"/>
      <c r="AE101" s="213"/>
      <c r="AF101" s="213"/>
      <c r="AG101" s="213" t="s">
        <v>183</v>
      </c>
      <c r="AH101" s="213">
        <v>5</v>
      </c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20">
        <v>28</v>
      </c>
      <c r="B102" s="221" t="s">
        <v>254</v>
      </c>
      <c r="C102" s="266" t="s">
        <v>255</v>
      </c>
      <c r="D102" s="222" t="s">
        <v>0</v>
      </c>
      <c r="E102" s="262"/>
      <c r="F102" s="225"/>
      <c r="G102" s="224">
        <f>ROUND(E102*F102,2)</f>
        <v>0</v>
      </c>
      <c r="H102" s="225"/>
      <c r="I102" s="224">
        <f>ROUND(E102*H102,2)</f>
        <v>0</v>
      </c>
      <c r="J102" s="225"/>
      <c r="K102" s="224">
        <f>ROUND(E102*J102,2)</f>
        <v>0</v>
      </c>
      <c r="L102" s="224">
        <v>21</v>
      </c>
      <c r="M102" s="224">
        <f>G102*(1+L102/100)</f>
        <v>0</v>
      </c>
      <c r="N102" s="224">
        <v>0</v>
      </c>
      <c r="O102" s="224">
        <f>ROUND(E102*N102,2)</f>
        <v>0</v>
      </c>
      <c r="P102" s="224">
        <v>0</v>
      </c>
      <c r="Q102" s="224">
        <f>ROUND(E102*P102,2)</f>
        <v>0</v>
      </c>
      <c r="R102" s="224" t="s">
        <v>186</v>
      </c>
      <c r="S102" s="224" t="s">
        <v>178</v>
      </c>
      <c r="T102" s="224" t="s">
        <v>178</v>
      </c>
      <c r="U102" s="224">
        <v>0</v>
      </c>
      <c r="V102" s="224">
        <f>ROUND(E102*U102,2)</f>
        <v>0</v>
      </c>
      <c r="W102" s="224"/>
      <c r="X102" s="224" t="s">
        <v>256</v>
      </c>
      <c r="Y102" s="213"/>
      <c r="Z102" s="213"/>
      <c r="AA102" s="213"/>
      <c r="AB102" s="213"/>
      <c r="AC102" s="213"/>
      <c r="AD102" s="213"/>
      <c r="AE102" s="213"/>
      <c r="AF102" s="213"/>
      <c r="AG102" s="213" t="s">
        <v>257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20"/>
      <c r="B103" s="221"/>
      <c r="C103" s="267" t="s">
        <v>258</v>
      </c>
      <c r="D103" s="261"/>
      <c r="E103" s="261"/>
      <c r="F103" s="261"/>
      <c r="G103" s="261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13"/>
      <c r="Z103" s="213"/>
      <c r="AA103" s="213"/>
      <c r="AB103" s="213"/>
      <c r="AC103" s="213"/>
      <c r="AD103" s="213"/>
      <c r="AE103" s="213"/>
      <c r="AF103" s="213"/>
      <c r="AG103" s="213" t="s">
        <v>180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x14ac:dyDescent="0.2">
      <c r="A104" s="227" t="s">
        <v>145</v>
      </c>
      <c r="B104" s="228" t="s">
        <v>104</v>
      </c>
      <c r="C104" s="250" t="s">
        <v>105</v>
      </c>
      <c r="D104" s="229"/>
      <c r="E104" s="230"/>
      <c r="F104" s="231"/>
      <c r="G104" s="231">
        <f>SUMIF(AG105:AG129,"&lt;&gt;NOR",G105:G129)</f>
        <v>0</v>
      </c>
      <c r="H104" s="231"/>
      <c r="I104" s="231">
        <f>SUM(I105:I129)</f>
        <v>0</v>
      </c>
      <c r="J104" s="231"/>
      <c r="K104" s="231">
        <f>SUM(K105:K129)</f>
        <v>0</v>
      </c>
      <c r="L104" s="231"/>
      <c r="M104" s="231">
        <f>SUM(M105:M129)</f>
        <v>0</v>
      </c>
      <c r="N104" s="231"/>
      <c r="O104" s="231">
        <f>SUM(O105:O129)</f>
        <v>9.51</v>
      </c>
      <c r="P104" s="231"/>
      <c r="Q104" s="231">
        <f>SUM(Q105:Q129)</f>
        <v>0</v>
      </c>
      <c r="R104" s="231"/>
      <c r="S104" s="231"/>
      <c r="T104" s="232"/>
      <c r="U104" s="226"/>
      <c r="V104" s="226">
        <f>SUM(V105:V129)</f>
        <v>167.6</v>
      </c>
      <c r="W104" s="226"/>
      <c r="X104" s="226"/>
      <c r="AG104" t="s">
        <v>146</v>
      </c>
    </row>
    <row r="105" spans="1:60" outlineLevel="1" x14ac:dyDescent="0.2">
      <c r="A105" s="233">
        <v>29</v>
      </c>
      <c r="B105" s="234" t="s">
        <v>259</v>
      </c>
      <c r="C105" s="251" t="s">
        <v>260</v>
      </c>
      <c r="D105" s="235" t="s">
        <v>176</v>
      </c>
      <c r="E105" s="236">
        <v>140.55000000000001</v>
      </c>
      <c r="F105" s="237"/>
      <c r="G105" s="238">
        <f>ROUND(E105*F105,2)</f>
        <v>0</v>
      </c>
      <c r="H105" s="237"/>
      <c r="I105" s="238">
        <f>ROUND(E105*H105,2)</f>
        <v>0</v>
      </c>
      <c r="J105" s="237"/>
      <c r="K105" s="238">
        <f>ROUND(E105*J105,2)</f>
        <v>0</v>
      </c>
      <c r="L105" s="238">
        <v>21</v>
      </c>
      <c r="M105" s="238">
        <f>G105*(1+L105/100)</f>
        <v>0</v>
      </c>
      <c r="N105" s="238">
        <v>2.9399999999999999E-3</v>
      </c>
      <c r="O105" s="238">
        <f>ROUND(E105*N105,2)</f>
        <v>0.41</v>
      </c>
      <c r="P105" s="238">
        <v>0</v>
      </c>
      <c r="Q105" s="238">
        <f>ROUND(E105*P105,2)</f>
        <v>0</v>
      </c>
      <c r="R105" s="238" t="s">
        <v>261</v>
      </c>
      <c r="S105" s="238" t="s">
        <v>178</v>
      </c>
      <c r="T105" s="239" t="s">
        <v>178</v>
      </c>
      <c r="U105" s="224">
        <v>0.28000000000000003</v>
      </c>
      <c r="V105" s="224">
        <f>ROUND(E105*U105,2)</f>
        <v>39.35</v>
      </c>
      <c r="W105" s="224"/>
      <c r="X105" s="224" t="s">
        <v>159</v>
      </c>
      <c r="Y105" s="213"/>
      <c r="Z105" s="213"/>
      <c r="AA105" s="213"/>
      <c r="AB105" s="213"/>
      <c r="AC105" s="213"/>
      <c r="AD105" s="213"/>
      <c r="AE105" s="213"/>
      <c r="AF105" s="213"/>
      <c r="AG105" s="213" t="s">
        <v>160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ht="22.5" outlineLevel="1" x14ac:dyDescent="0.2">
      <c r="A106" s="220"/>
      <c r="B106" s="221"/>
      <c r="C106" s="252" t="s">
        <v>733</v>
      </c>
      <c r="D106" s="241"/>
      <c r="E106" s="241"/>
      <c r="F106" s="241"/>
      <c r="G106" s="241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13"/>
      <c r="Z106" s="213"/>
      <c r="AA106" s="213"/>
      <c r="AB106" s="213"/>
      <c r="AC106" s="213"/>
      <c r="AD106" s="213"/>
      <c r="AE106" s="213"/>
      <c r="AF106" s="213"/>
      <c r="AG106" s="213" t="s">
        <v>155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40" t="str">
        <f>C106</f>
        <v>viz.v.č. D.1.1-102Očištění povrchu stěny od prachu, nařezání izolačních desek na požadovaný rozměr, nanesení lepicího tmelu, osazení desek.</v>
      </c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20"/>
      <c r="B107" s="221"/>
      <c r="C107" s="265" t="s">
        <v>904</v>
      </c>
      <c r="D107" s="257"/>
      <c r="E107" s="258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13"/>
      <c r="Z107" s="213"/>
      <c r="AA107" s="213"/>
      <c r="AB107" s="213"/>
      <c r="AC107" s="213"/>
      <c r="AD107" s="213"/>
      <c r="AE107" s="213"/>
      <c r="AF107" s="213"/>
      <c r="AG107" s="213" t="s">
        <v>183</v>
      </c>
      <c r="AH107" s="213">
        <v>0</v>
      </c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1" x14ac:dyDescent="0.2">
      <c r="A108" s="220"/>
      <c r="B108" s="221"/>
      <c r="C108" s="265" t="s">
        <v>905</v>
      </c>
      <c r="D108" s="257"/>
      <c r="E108" s="258">
        <v>80</v>
      </c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13"/>
      <c r="Z108" s="213"/>
      <c r="AA108" s="213"/>
      <c r="AB108" s="213"/>
      <c r="AC108" s="213"/>
      <c r="AD108" s="213"/>
      <c r="AE108" s="213"/>
      <c r="AF108" s="213"/>
      <c r="AG108" s="213" t="s">
        <v>183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20"/>
      <c r="B109" s="221"/>
      <c r="C109" s="265" t="s">
        <v>906</v>
      </c>
      <c r="D109" s="257"/>
      <c r="E109" s="258">
        <v>60.55</v>
      </c>
      <c r="F109" s="224"/>
      <c r="G109" s="224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13"/>
      <c r="Z109" s="213"/>
      <c r="AA109" s="213"/>
      <c r="AB109" s="213"/>
      <c r="AC109" s="213"/>
      <c r="AD109" s="213"/>
      <c r="AE109" s="213"/>
      <c r="AF109" s="213"/>
      <c r="AG109" s="213" t="s">
        <v>183</v>
      </c>
      <c r="AH109" s="213">
        <v>0</v>
      </c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1" x14ac:dyDescent="0.2">
      <c r="A110" s="233">
        <v>30</v>
      </c>
      <c r="B110" s="234" t="s">
        <v>266</v>
      </c>
      <c r="C110" s="251" t="s">
        <v>267</v>
      </c>
      <c r="D110" s="235" t="s">
        <v>176</v>
      </c>
      <c r="E110" s="236">
        <v>285</v>
      </c>
      <c r="F110" s="237"/>
      <c r="G110" s="238">
        <f>ROUND(E110*F110,2)</f>
        <v>0</v>
      </c>
      <c r="H110" s="237"/>
      <c r="I110" s="238">
        <f>ROUND(E110*H110,2)</f>
        <v>0</v>
      </c>
      <c r="J110" s="237"/>
      <c r="K110" s="238">
        <f>ROUND(E110*J110,2)</f>
        <v>0</v>
      </c>
      <c r="L110" s="238">
        <v>21</v>
      </c>
      <c r="M110" s="238">
        <f>G110*(1+L110/100)</f>
        <v>0</v>
      </c>
      <c r="N110" s="238">
        <v>0</v>
      </c>
      <c r="O110" s="238">
        <f>ROUND(E110*N110,2)</f>
        <v>0</v>
      </c>
      <c r="P110" s="238">
        <v>0</v>
      </c>
      <c r="Q110" s="238">
        <f>ROUND(E110*P110,2)</f>
        <v>0</v>
      </c>
      <c r="R110" s="238" t="s">
        <v>261</v>
      </c>
      <c r="S110" s="238" t="s">
        <v>178</v>
      </c>
      <c r="T110" s="239" t="s">
        <v>178</v>
      </c>
      <c r="U110" s="224">
        <v>0.45</v>
      </c>
      <c r="V110" s="224">
        <f>ROUND(E110*U110,2)</f>
        <v>128.25</v>
      </c>
      <c r="W110" s="224"/>
      <c r="X110" s="224" t="s">
        <v>159</v>
      </c>
      <c r="Y110" s="213"/>
      <c r="Z110" s="213"/>
      <c r="AA110" s="213"/>
      <c r="AB110" s="213"/>
      <c r="AC110" s="213"/>
      <c r="AD110" s="213"/>
      <c r="AE110" s="213"/>
      <c r="AF110" s="213"/>
      <c r="AG110" s="213" t="s">
        <v>160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20"/>
      <c r="B111" s="221"/>
      <c r="C111" s="252" t="s">
        <v>698</v>
      </c>
      <c r="D111" s="241"/>
      <c r="E111" s="241"/>
      <c r="F111" s="241"/>
      <c r="G111" s="241"/>
      <c r="H111" s="22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13"/>
      <c r="Z111" s="213"/>
      <c r="AA111" s="213"/>
      <c r="AB111" s="213"/>
      <c r="AC111" s="213"/>
      <c r="AD111" s="213"/>
      <c r="AE111" s="213"/>
      <c r="AF111" s="213"/>
      <c r="AG111" s="213" t="s">
        <v>155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1" x14ac:dyDescent="0.2">
      <c r="A112" s="220"/>
      <c r="B112" s="221"/>
      <c r="C112" s="265" t="s">
        <v>187</v>
      </c>
      <c r="D112" s="257"/>
      <c r="E112" s="258"/>
      <c r="F112" s="224"/>
      <c r="G112" s="224"/>
      <c r="H112" s="224"/>
      <c r="I112" s="224"/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13"/>
      <c r="Z112" s="213"/>
      <c r="AA112" s="213"/>
      <c r="AB112" s="213"/>
      <c r="AC112" s="213"/>
      <c r="AD112" s="213"/>
      <c r="AE112" s="213"/>
      <c r="AF112" s="213"/>
      <c r="AG112" s="213" t="s">
        <v>183</v>
      </c>
      <c r="AH112" s="213">
        <v>0</v>
      </c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1" x14ac:dyDescent="0.2">
      <c r="A113" s="220"/>
      <c r="B113" s="221"/>
      <c r="C113" s="265" t="s">
        <v>874</v>
      </c>
      <c r="D113" s="257"/>
      <c r="E113" s="258">
        <v>285</v>
      </c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13"/>
      <c r="Z113" s="213"/>
      <c r="AA113" s="213"/>
      <c r="AB113" s="213"/>
      <c r="AC113" s="213"/>
      <c r="AD113" s="213"/>
      <c r="AE113" s="213"/>
      <c r="AF113" s="213"/>
      <c r="AG113" s="213" t="s">
        <v>183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1" x14ac:dyDescent="0.2">
      <c r="A114" s="233">
        <v>31</v>
      </c>
      <c r="B114" s="234" t="s">
        <v>268</v>
      </c>
      <c r="C114" s="251" t="s">
        <v>269</v>
      </c>
      <c r="D114" s="235" t="s">
        <v>221</v>
      </c>
      <c r="E114" s="236">
        <v>72</v>
      </c>
      <c r="F114" s="237"/>
      <c r="G114" s="238">
        <f>ROUND(E114*F114,2)</f>
        <v>0</v>
      </c>
      <c r="H114" s="237"/>
      <c r="I114" s="238">
        <f>ROUND(E114*H114,2)</f>
        <v>0</v>
      </c>
      <c r="J114" s="237"/>
      <c r="K114" s="238">
        <f>ROUND(E114*J114,2)</f>
        <v>0</v>
      </c>
      <c r="L114" s="238">
        <v>21</v>
      </c>
      <c r="M114" s="238">
        <f>G114*(1+L114/100)</f>
        <v>0</v>
      </c>
      <c r="N114" s="238">
        <v>8.0000000000000004E-4</v>
      </c>
      <c r="O114" s="238">
        <f>ROUND(E114*N114,2)</f>
        <v>0.06</v>
      </c>
      <c r="P114" s="238">
        <v>0</v>
      </c>
      <c r="Q114" s="238">
        <f>ROUND(E114*P114,2)</f>
        <v>0</v>
      </c>
      <c r="R114" s="238" t="s">
        <v>243</v>
      </c>
      <c r="S114" s="238" t="s">
        <v>178</v>
      </c>
      <c r="T114" s="239" t="s">
        <v>178</v>
      </c>
      <c r="U114" s="224">
        <v>0</v>
      </c>
      <c r="V114" s="224">
        <f>ROUND(E114*U114,2)</f>
        <v>0</v>
      </c>
      <c r="W114" s="224"/>
      <c r="X114" s="224" t="s">
        <v>237</v>
      </c>
      <c r="Y114" s="213"/>
      <c r="Z114" s="213"/>
      <c r="AA114" s="213"/>
      <c r="AB114" s="213"/>
      <c r="AC114" s="213"/>
      <c r="AD114" s="213"/>
      <c r="AE114" s="213"/>
      <c r="AF114" s="213"/>
      <c r="AG114" s="213" t="s">
        <v>238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20"/>
      <c r="B115" s="221"/>
      <c r="C115" s="252" t="s">
        <v>403</v>
      </c>
      <c r="D115" s="241"/>
      <c r="E115" s="241"/>
      <c r="F115" s="241"/>
      <c r="G115" s="241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13"/>
      <c r="Z115" s="213"/>
      <c r="AA115" s="213"/>
      <c r="AB115" s="213"/>
      <c r="AC115" s="213"/>
      <c r="AD115" s="213"/>
      <c r="AE115" s="213"/>
      <c r="AF115" s="213"/>
      <c r="AG115" s="213" t="s">
        <v>155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1" x14ac:dyDescent="0.2">
      <c r="A116" s="220"/>
      <c r="B116" s="221"/>
      <c r="C116" s="265" t="s">
        <v>904</v>
      </c>
      <c r="D116" s="257"/>
      <c r="E116" s="258"/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13"/>
      <c r="Z116" s="213"/>
      <c r="AA116" s="213"/>
      <c r="AB116" s="213"/>
      <c r="AC116" s="213"/>
      <c r="AD116" s="213"/>
      <c r="AE116" s="213"/>
      <c r="AF116" s="213"/>
      <c r="AG116" s="213" t="s">
        <v>183</v>
      </c>
      <c r="AH116" s="213">
        <v>0</v>
      </c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1" x14ac:dyDescent="0.2">
      <c r="A117" s="220"/>
      <c r="B117" s="221"/>
      <c r="C117" s="265" t="s">
        <v>527</v>
      </c>
      <c r="D117" s="257"/>
      <c r="E117" s="258">
        <v>36</v>
      </c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13"/>
      <c r="Z117" s="213"/>
      <c r="AA117" s="213"/>
      <c r="AB117" s="213"/>
      <c r="AC117" s="213"/>
      <c r="AD117" s="213"/>
      <c r="AE117" s="213"/>
      <c r="AF117" s="213"/>
      <c r="AG117" s="213" t="s">
        <v>183</v>
      </c>
      <c r="AH117" s="213">
        <v>0</v>
      </c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20"/>
      <c r="B118" s="221"/>
      <c r="C118" s="265" t="s">
        <v>907</v>
      </c>
      <c r="D118" s="257"/>
      <c r="E118" s="258">
        <v>36</v>
      </c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13"/>
      <c r="Z118" s="213"/>
      <c r="AA118" s="213"/>
      <c r="AB118" s="213"/>
      <c r="AC118" s="213"/>
      <c r="AD118" s="213"/>
      <c r="AE118" s="213"/>
      <c r="AF118" s="213"/>
      <c r="AG118" s="213" t="s">
        <v>183</v>
      </c>
      <c r="AH118" s="213">
        <v>0</v>
      </c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ht="22.5" outlineLevel="1" x14ac:dyDescent="0.2">
      <c r="A119" s="233">
        <v>32</v>
      </c>
      <c r="B119" s="234" t="s">
        <v>273</v>
      </c>
      <c r="C119" s="251" t="s">
        <v>274</v>
      </c>
      <c r="D119" s="235" t="s">
        <v>275</v>
      </c>
      <c r="E119" s="236">
        <v>7.3788799999999997</v>
      </c>
      <c r="F119" s="237"/>
      <c r="G119" s="238">
        <f>ROUND(E119*F119,2)</f>
        <v>0</v>
      </c>
      <c r="H119" s="237"/>
      <c r="I119" s="238">
        <f>ROUND(E119*H119,2)</f>
        <v>0</v>
      </c>
      <c r="J119" s="237"/>
      <c r="K119" s="238">
        <f>ROUND(E119*J119,2)</f>
        <v>0</v>
      </c>
      <c r="L119" s="238">
        <v>21</v>
      </c>
      <c r="M119" s="238">
        <f>G119*(1+L119/100)</f>
        <v>0</v>
      </c>
      <c r="N119" s="238">
        <v>3.5000000000000003E-2</v>
      </c>
      <c r="O119" s="238">
        <f>ROUND(E119*N119,2)</f>
        <v>0.26</v>
      </c>
      <c r="P119" s="238">
        <v>0</v>
      </c>
      <c r="Q119" s="238">
        <f>ROUND(E119*P119,2)</f>
        <v>0</v>
      </c>
      <c r="R119" s="238" t="s">
        <v>243</v>
      </c>
      <c r="S119" s="238" t="s">
        <v>178</v>
      </c>
      <c r="T119" s="239" t="s">
        <v>178</v>
      </c>
      <c r="U119" s="224">
        <v>0</v>
      </c>
      <c r="V119" s="224">
        <f>ROUND(E119*U119,2)</f>
        <v>0</v>
      </c>
      <c r="W119" s="224"/>
      <c r="X119" s="224" t="s">
        <v>237</v>
      </c>
      <c r="Y119" s="213"/>
      <c r="Z119" s="213"/>
      <c r="AA119" s="213"/>
      <c r="AB119" s="213"/>
      <c r="AC119" s="213"/>
      <c r="AD119" s="213"/>
      <c r="AE119" s="213"/>
      <c r="AF119" s="213"/>
      <c r="AG119" s="213" t="s">
        <v>238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1" x14ac:dyDescent="0.2">
      <c r="A120" s="220"/>
      <c r="B120" s="221"/>
      <c r="C120" s="252" t="s">
        <v>698</v>
      </c>
      <c r="D120" s="241"/>
      <c r="E120" s="241"/>
      <c r="F120" s="241"/>
      <c r="G120" s="241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13"/>
      <c r="Z120" s="213"/>
      <c r="AA120" s="213"/>
      <c r="AB120" s="213"/>
      <c r="AC120" s="213"/>
      <c r="AD120" s="213"/>
      <c r="AE120" s="213"/>
      <c r="AF120" s="213"/>
      <c r="AG120" s="213" t="s">
        <v>155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1" x14ac:dyDescent="0.2">
      <c r="A121" s="220"/>
      <c r="B121" s="221"/>
      <c r="C121" s="265" t="s">
        <v>904</v>
      </c>
      <c r="D121" s="257"/>
      <c r="E121" s="258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13"/>
      <c r="Z121" s="213"/>
      <c r="AA121" s="213"/>
      <c r="AB121" s="213"/>
      <c r="AC121" s="213"/>
      <c r="AD121" s="213"/>
      <c r="AE121" s="213"/>
      <c r="AF121" s="213"/>
      <c r="AG121" s="213" t="s">
        <v>183</v>
      </c>
      <c r="AH121" s="213">
        <v>0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ht="22.5" outlineLevel="1" x14ac:dyDescent="0.2">
      <c r="A122" s="220"/>
      <c r="B122" s="221"/>
      <c r="C122" s="265" t="s">
        <v>908</v>
      </c>
      <c r="D122" s="257"/>
      <c r="E122" s="258">
        <v>4.2</v>
      </c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13"/>
      <c r="Z122" s="213"/>
      <c r="AA122" s="213"/>
      <c r="AB122" s="213"/>
      <c r="AC122" s="213"/>
      <c r="AD122" s="213"/>
      <c r="AE122" s="213"/>
      <c r="AF122" s="213"/>
      <c r="AG122" s="213" t="s">
        <v>183</v>
      </c>
      <c r="AH122" s="213">
        <v>0</v>
      </c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1" x14ac:dyDescent="0.2">
      <c r="A123" s="220"/>
      <c r="B123" s="221"/>
      <c r="C123" s="265" t="s">
        <v>909</v>
      </c>
      <c r="D123" s="257"/>
      <c r="E123" s="258">
        <v>3.1788799999999999</v>
      </c>
      <c r="F123" s="224"/>
      <c r="G123" s="224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13"/>
      <c r="Z123" s="213"/>
      <c r="AA123" s="213"/>
      <c r="AB123" s="213"/>
      <c r="AC123" s="213"/>
      <c r="AD123" s="213"/>
      <c r="AE123" s="213"/>
      <c r="AF123" s="213"/>
      <c r="AG123" s="213" t="s">
        <v>183</v>
      </c>
      <c r="AH123" s="213">
        <v>0</v>
      </c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ht="22.5" outlineLevel="1" x14ac:dyDescent="0.2">
      <c r="A124" s="233">
        <v>33</v>
      </c>
      <c r="B124" s="234" t="s">
        <v>278</v>
      </c>
      <c r="C124" s="251" t="s">
        <v>279</v>
      </c>
      <c r="D124" s="235" t="s">
        <v>176</v>
      </c>
      <c r="E124" s="236">
        <v>627</v>
      </c>
      <c r="F124" s="237"/>
      <c r="G124" s="238">
        <f>ROUND(E124*F124,2)</f>
        <v>0</v>
      </c>
      <c r="H124" s="237"/>
      <c r="I124" s="238">
        <f>ROUND(E124*H124,2)</f>
        <v>0</v>
      </c>
      <c r="J124" s="237"/>
      <c r="K124" s="238">
        <f>ROUND(E124*J124,2)</f>
        <v>0</v>
      </c>
      <c r="L124" s="238">
        <v>21</v>
      </c>
      <c r="M124" s="238">
        <f>G124*(1+L124/100)</f>
        <v>0</v>
      </c>
      <c r="N124" s="238">
        <v>1.4E-2</v>
      </c>
      <c r="O124" s="238">
        <f>ROUND(E124*N124,2)</f>
        <v>8.7799999999999994</v>
      </c>
      <c r="P124" s="238">
        <v>0</v>
      </c>
      <c r="Q124" s="238">
        <f>ROUND(E124*P124,2)</f>
        <v>0</v>
      </c>
      <c r="R124" s="238" t="s">
        <v>243</v>
      </c>
      <c r="S124" s="238" t="s">
        <v>178</v>
      </c>
      <c r="T124" s="239" t="s">
        <v>178</v>
      </c>
      <c r="U124" s="224">
        <v>0</v>
      </c>
      <c r="V124" s="224">
        <f>ROUND(E124*U124,2)</f>
        <v>0</v>
      </c>
      <c r="W124" s="224"/>
      <c r="X124" s="224" t="s">
        <v>237</v>
      </c>
      <c r="Y124" s="213"/>
      <c r="Z124" s="213"/>
      <c r="AA124" s="213"/>
      <c r="AB124" s="213"/>
      <c r="AC124" s="213"/>
      <c r="AD124" s="213"/>
      <c r="AE124" s="213"/>
      <c r="AF124" s="213"/>
      <c r="AG124" s="213" t="s">
        <v>238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1" x14ac:dyDescent="0.2">
      <c r="A125" s="220"/>
      <c r="B125" s="221"/>
      <c r="C125" s="252" t="s">
        <v>698</v>
      </c>
      <c r="D125" s="241"/>
      <c r="E125" s="241"/>
      <c r="F125" s="241"/>
      <c r="G125" s="241"/>
      <c r="H125" s="224"/>
      <c r="I125" s="224"/>
      <c r="J125" s="224"/>
      <c r="K125" s="224"/>
      <c r="L125" s="224"/>
      <c r="M125" s="224"/>
      <c r="N125" s="224"/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13"/>
      <c r="Z125" s="213"/>
      <c r="AA125" s="213"/>
      <c r="AB125" s="213"/>
      <c r="AC125" s="213"/>
      <c r="AD125" s="213"/>
      <c r="AE125" s="213"/>
      <c r="AF125" s="213"/>
      <c r="AG125" s="213" t="s">
        <v>155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1" x14ac:dyDescent="0.2">
      <c r="A126" s="220"/>
      <c r="B126" s="221"/>
      <c r="C126" s="265" t="s">
        <v>187</v>
      </c>
      <c r="D126" s="257"/>
      <c r="E126" s="258"/>
      <c r="F126" s="224"/>
      <c r="G126" s="224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13"/>
      <c r="Z126" s="213"/>
      <c r="AA126" s="213"/>
      <c r="AB126" s="213"/>
      <c r="AC126" s="213"/>
      <c r="AD126" s="213"/>
      <c r="AE126" s="213"/>
      <c r="AF126" s="213"/>
      <c r="AG126" s="213" t="s">
        <v>183</v>
      </c>
      <c r="AH126" s="213">
        <v>0</v>
      </c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1" x14ac:dyDescent="0.2">
      <c r="A127" s="220"/>
      <c r="B127" s="221"/>
      <c r="C127" s="265" t="s">
        <v>910</v>
      </c>
      <c r="D127" s="257"/>
      <c r="E127" s="258">
        <v>627</v>
      </c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13"/>
      <c r="Z127" s="213"/>
      <c r="AA127" s="213"/>
      <c r="AB127" s="213"/>
      <c r="AC127" s="213"/>
      <c r="AD127" s="213"/>
      <c r="AE127" s="213"/>
      <c r="AF127" s="213"/>
      <c r="AG127" s="213" t="s">
        <v>183</v>
      </c>
      <c r="AH127" s="213">
        <v>0</v>
      </c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20">
        <v>34</v>
      </c>
      <c r="B128" s="221" t="s">
        <v>281</v>
      </c>
      <c r="C128" s="266" t="s">
        <v>282</v>
      </c>
      <c r="D128" s="222" t="s">
        <v>0</v>
      </c>
      <c r="E128" s="262"/>
      <c r="F128" s="225"/>
      <c r="G128" s="224">
        <f>ROUND(E128*F128,2)</f>
        <v>0</v>
      </c>
      <c r="H128" s="225"/>
      <c r="I128" s="224">
        <f>ROUND(E128*H128,2)</f>
        <v>0</v>
      </c>
      <c r="J128" s="225"/>
      <c r="K128" s="224">
        <f>ROUND(E128*J128,2)</f>
        <v>0</v>
      </c>
      <c r="L128" s="224">
        <v>21</v>
      </c>
      <c r="M128" s="224">
        <f>G128*(1+L128/100)</f>
        <v>0</v>
      </c>
      <c r="N128" s="224">
        <v>0</v>
      </c>
      <c r="O128" s="224">
        <f>ROUND(E128*N128,2)</f>
        <v>0</v>
      </c>
      <c r="P128" s="224">
        <v>0</v>
      </c>
      <c r="Q128" s="224">
        <f>ROUND(E128*P128,2)</f>
        <v>0</v>
      </c>
      <c r="R128" s="224" t="s">
        <v>261</v>
      </c>
      <c r="S128" s="224" t="s">
        <v>178</v>
      </c>
      <c r="T128" s="224" t="s">
        <v>178</v>
      </c>
      <c r="U128" s="224">
        <v>0</v>
      </c>
      <c r="V128" s="224">
        <f>ROUND(E128*U128,2)</f>
        <v>0</v>
      </c>
      <c r="W128" s="224"/>
      <c r="X128" s="224" t="s">
        <v>256</v>
      </c>
      <c r="Y128" s="213"/>
      <c r="Z128" s="213"/>
      <c r="AA128" s="213"/>
      <c r="AB128" s="213"/>
      <c r="AC128" s="213"/>
      <c r="AD128" s="213"/>
      <c r="AE128" s="213"/>
      <c r="AF128" s="213"/>
      <c r="AG128" s="213" t="s">
        <v>257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1" x14ac:dyDescent="0.2">
      <c r="A129" s="220"/>
      <c r="B129" s="221"/>
      <c r="C129" s="267" t="s">
        <v>258</v>
      </c>
      <c r="D129" s="261"/>
      <c r="E129" s="261"/>
      <c r="F129" s="261"/>
      <c r="G129" s="261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13"/>
      <c r="Z129" s="213"/>
      <c r="AA129" s="213"/>
      <c r="AB129" s="213"/>
      <c r="AC129" s="213"/>
      <c r="AD129" s="213"/>
      <c r="AE129" s="213"/>
      <c r="AF129" s="213"/>
      <c r="AG129" s="213" t="s">
        <v>180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x14ac:dyDescent="0.2">
      <c r="A130" s="227" t="s">
        <v>145</v>
      </c>
      <c r="B130" s="228" t="s">
        <v>106</v>
      </c>
      <c r="C130" s="250" t="s">
        <v>107</v>
      </c>
      <c r="D130" s="229"/>
      <c r="E130" s="230"/>
      <c r="F130" s="231"/>
      <c r="G130" s="231">
        <f>SUMIF(AG131:AG135,"&lt;&gt;NOR",G131:G135)</f>
        <v>0</v>
      </c>
      <c r="H130" s="231"/>
      <c r="I130" s="231">
        <f>SUM(I131:I135)</f>
        <v>0</v>
      </c>
      <c r="J130" s="231"/>
      <c r="K130" s="231">
        <f>SUM(K131:K135)</f>
        <v>0</v>
      </c>
      <c r="L130" s="231"/>
      <c r="M130" s="231">
        <f>SUM(M131:M135)</f>
        <v>0</v>
      </c>
      <c r="N130" s="231"/>
      <c r="O130" s="231">
        <f>SUM(O131:O135)</f>
        <v>0.09</v>
      </c>
      <c r="P130" s="231"/>
      <c r="Q130" s="231">
        <f>SUM(Q131:Q135)</f>
        <v>0</v>
      </c>
      <c r="R130" s="231"/>
      <c r="S130" s="231"/>
      <c r="T130" s="232"/>
      <c r="U130" s="226"/>
      <c r="V130" s="226">
        <f>SUM(V131:V135)</f>
        <v>15.96</v>
      </c>
      <c r="W130" s="226"/>
      <c r="X130" s="226"/>
      <c r="AG130" t="s">
        <v>146</v>
      </c>
    </row>
    <row r="131" spans="1:60" outlineLevel="1" x14ac:dyDescent="0.2">
      <c r="A131" s="233">
        <v>35</v>
      </c>
      <c r="B131" s="234" t="s">
        <v>283</v>
      </c>
      <c r="C131" s="251" t="s">
        <v>284</v>
      </c>
      <c r="D131" s="235" t="s">
        <v>191</v>
      </c>
      <c r="E131" s="236">
        <v>76</v>
      </c>
      <c r="F131" s="237"/>
      <c r="G131" s="238">
        <f>ROUND(E131*F131,2)</f>
        <v>0</v>
      </c>
      <c r="H131" s="237"/>
      <c r="I131" s="238">
        <f>ROUND(E131*H131,2)</f>
        <v>0</v>
      </c>
      <c r="J131" s="237"/>
      <c r="K131" s="238">
        <f>ROUND(E131*J131,2)</f>
        <v>0</v>
      </c>
      <c r="L131" s="238">
        <v>21</v>
      </c>
      <c r="M131" s="238">
        <f>G131*(1+L131/100)</f>
        <v>0</v>
      </c>
      <c r="N131" s="238">
        <v>1.16E-3</v>
      </c>
      <c r="O131" s="238">
        <f>ROUND(E131*N131,2)</f>
        <v>0.09</v>
      </c>
      <c r="P131" s="238">
        <v>0</v>
      </c>
      <c r="Q131" s="238">
        <f>ROUND(E131*P131,2)</f>
        <v>0</v>
      </c>
      <c r="R131" s="238" t="s">
        <v>192</v>
      </c>
      <c r="S131" s="238" t="s">
        <v>178</v>
      </c>
      <c r="T131" s="239" t="s">
        <v>151</v>
      </c>
      <c r="U131" s="224">
        <v>0.21</v>
      </c>
      <c r="V131" s="224">
        <f>ROUND(E131*U131,2)</f>
        <v>15.96</v>
      </c>
      <c r="W131" s="224"/>
      <c r="X131" s="224" t="s">
        <v>159</v>
      </c>
      <c r="Y131" s="213"/>
      <c r="Z131" s="213"/>
      <c r="AA131" s="213"/>
      <c r="AB131" s="213"/>
      <c r="AC131" s="213"/>
      <c r="AD131" s="213"/>
      <c r="AE131" s="213"/>
      <c r="AF131" s="213"/>
      <c r="AG131" s="213" t="s">
        <v>160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1" x14ac:dyDescent="0.2">
      <c r="A132" s="220"/>
      <c r="B132" s="221"/>
      <c r="C132" s="252" t="s">
        <v>740</v>
      </c>
      <c r="D132" s="241"/>
      <c r="E132" s="241"/>
      <c r="F132" s="241"/>
      <c r="G132" s="241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13"/>
      <c r="Z132" s="213"/>
      <c r="AA132" s="213"/>
      <c r="AB132" s="213"/>
      <c r="AC132" s="213"/>
      <c r="AD132" s="213"/>
      <c r="AE132" s="213"/>
      <c r="AF132" s="213"/>
      <c r="AG132" s="213" t="s">
        <v>155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1" x14ac:dyDescent="0.2">
      <c r="A133" s="220"/>
      <c r="B133" s="221"/>
      <c r="C133" s="265" t="s">
        <v>911</v>
      </c>
      <c r="D133" s="257"/>
      <c r="E133" s="258">
        <v>76</v>
      </c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13"/>
      <c r="Z133" s="213"/>
      <c r="AA133" s="213"/>
      <c r="AB133" s="213"/>
      <c r="AC133" s="213"/>
      <c r="AD133" s="213"/>
      <c r="AE133" s="213"/>
      <c r="AF133" s="213"/>
      <c r="AG133" s="213" t="s">
        <v>183</v>
      </c>
      <c r="AH133" s="213">
        <v>0</v>
      </c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1" x14ac:dyDescent="0.2">
      <c r="A134" s="220">
        <v>36</v>
      </c>
      <c r="B134" s="221" t="s">
        <v>287</v>
      </c>
      <c r="C134" s="266" t="s">
        <v>288</v>
      </c>
      <c r="D134" s="222" t="s">
        <v>0</v>
      </c>
      <c r="E134" s="262"/>
      <c r="F134" s="225"/>
      <c r="G134" s="224">
        <f>ROUND(E134*F134,2)</f>
        <v>0</v>
      </c>
      <c r="H134" s="225"/>
      <c r="I134" s="224">
        <f>ROUND(E134*H134,2)</f>
        <v>0</v>
      </c>
      <c r="J134" s="225"/>
      <c r="K134" s="224">
        <f>ROUND(E134*J134,2)</f>
        <v>0</v>
      </c>
      <c r="L134" s="224">
        <v>21</v>
      </c>
      <c r="M134" s="224">
        <f>G134*(1+L134/100)</f>
        <v>0</v>
      </c>
      <c r="N134" s="224">
        <v>0</v>
      </c>
      <c r="O134" s="224">
        <f>ROUND(E134*N134,2)</f>
        <v>0</v>
      </c>
      <c r="P134" s="224">
        <v>0</v>
      </c>
      <c r="Q134" s="224">
        <f>ROUND(E134*P134,2)</f>
        <v>0</v>
      </c>
      <c r="R134" s="224" t="s">
        <v>192</v>
      </c>
      <c r="S134" s="224" t="s">
        <v>178</v>
      </c>
      <c r="T134" s="224" t="s">
        <v>178</v>
      </c>
      <c r="U134" s="224">
        <v>0</v>
      </c>
      <c r="V134" s="224">
        <f>ROUND(E134*U134,2)</f>
        <v>0</v>
      </c>
      <c r="W134" s="224"/>
      <c r="X134" s="224" t="s">
        <v>256</v>
      </c>
      <c r="Y134" s="213"/>
      <c r="Z134" s="213"/>
      <c r="AA134" s="213"/>
      <c r="AB134" s="213"/>
      <c r="AC134" s="213"/>
      <c r="AD134" s="213"/>
      <c r="AE134" s="213"/>
      <c r="AF134" s="213"/>
      <c r="AG134" s="213" t="s">
        <v>257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1" x14ac:dyDescent="0.2">
      <c r="A135" s="220"/>
      <c r="B135" s="221"/>
      <c r="C135" s="267" t="s">
        <v>258</v>
      </c>
      <c r="D135" s="261"/>
      <c r="E135" s="261"/>
      <c r="F135" s="261"/>
      <c r="G135" s="261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13"/>
      <c r="Z135" s="213"/>
      <c r="AA135" s="213"/>
      <c r="AB135" s="213"/>
      <c r="AC135" s="213"/>
      <c r="AD135" s="213"/>
      <c r="AE135" s="213"/>
      <c r="AF135" s="213"/>
      <c r="AG135" s="213" t="s">
        <v>180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x14ac:dyDescent="0.2">
      <c r="A136" s="227" t="s">
        <v>145</v>
      </c>
      <c r="B136" s="228" t="s">
        <v>108</v>
      </c>
      <c r="C136" s="250" t="s">
        <v>109</v>
      </c>
      <c r="D136" s="229"/>
      <c r="E136" s="230"/>
      <c r="F136" s="231"/>
      <c r="G136" s="231">
        <f>SUMIF(AG137:AG147,"&lt;&gt;NOR",G137:G147)</f>
        <v>0</v>
      </c>
      <c r="H136" s="231"/>
      <c r="I136" s="231">
        <f>SUM(I137:I147)</f>
        <v>0</v>
      </c>
      <c r="J136" s="231"/>
      <c r="K136" s="231">
        <f>SUM(K137:K147)</f>
        <v>0</v>
      </c>
      <c r="L136" s="231"/>
      <c r="M136" s="231">
        <f>SUM(M137:M147)</f>
        <v>0</v>
      </c>
      <c r="N136" s="231"/>
      <c r="O136" s="231">
        <f>SUM(O137:O147)</f>
        <v>1</v>
      </c>
      <c r="P136" s="231"/>
      <c r="Q136" s="231">
        <f>SUM(Q137:Q147)</f>
        <v>0</v>
      </c>
      <c r="R136" s="231"/>
      <c r="S136" s="231"/>
      <c r="T136" s="232"/>
      <c r="U136" s="226"/>
      <c r="V136" s="226">
        <f>SUM(V137:V147)</f>
        <v>44.4</v>
      </c>
      <c r="W136" s="226"/>
      <c r="X136" s="226"/>
      <c r="AG136" t="s">
        <v>146</v>
      </c>
    </row>
    <row r="137" spans="1:60" ht="22.5" outlineLevel="1" x14ac:dyDescent="0.2">
      <c r="A137" s="233">
        <v>37</v>
      </c>
      <c r="B137" s="234" t="s">
        <v>289</v>
      </c>
      <c r="C137" s="251" t="s">
        <v>290</v>
      </c>
      <c r="D137" s="235" t="s">
        <v>176</v>
      </c>
      <c r="E137" s="236">
        <v>65</v>
      </c>
      <c r="F137" s="237"/>
      <c r="G137" s="238">
        <f>ROUND(E137*F137,2)</f>
        <v>0</v>
      </c>
      <c r="H137" s="237"/>
      <c r="I137" s="238">
        <f>ROUND(E137*H137,2)</f>
        <v>0</v>
      </c>
      <c r="J137" s="237"/>
      <c r="K137" s="238">
        <f>ROUND(E137*J137,2)</f>
        <v>0</v>
      </c>
      <c r="L137" s="238">
        <v>21</v>
      </c>
      <c r="M137" s="238">
        <f>G137*(1+L137/100)</f>
        <v>0</v>
      </c>
      <c r="N137" s="238">
        <v>1.7000000000000001E-4</v>
      </c>
      <c r="O137" s="238">
        <f>ROUND(E137*N137,2)</f>
        <v>0.01</v>
      </c>
      <c r="P137" s="238">
        <v>0</v>
      </c>
      <c r="Q137" s="238">
        <f>ROUND(E137*P137,2)</f>
        <v>0</v>
      </c>
      <c r="R137" s="238" t="s">
        <v>291</v>
      </c>
      <c r="S137" s="238" t="s">
        <v>178</v>
      </c>
      <c r="T137" s="239" t="s">
        <v>178</v>
      </c>
      <c r="U137" s="224">
        <v>0.68300000000000005</v>
      </c>
      <c r="V137" s="224">
        <f>ROUND(E137*U137,2)</f>
        <v>44.4</v>
      </c>
      <c r="W137" s="224"/>
      <c r="X137" s="224" t="s">
        <v>159</v>
      </c>
      <c r="Y137" s="213"/>
      <c r="Z137" s="213"/>
      <c r="AA137" s="213"/>
      <c r="AB137" s="213"/>
      <c r="AC137" s="213"/>
      <c r="AD137" s="213"/>
      <c r="AE137" s="213"/>
      <c r="AF137" s="213"/>
      <c r="AG137" s="213" t="s">
        <v>160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1" x14ac:dyDescent="0.2">
      <c r="A138" s="220"/>
      <c r="B138" s="221"/>
      <c r="C138" s="252" t="s">
        <v>742</v>
      </c>
      <c r="D138" s="241"/>
      <c r="E138" s="241"/>
      <c r="F138" s="241"/>
      <c r="G138" s="241"/>
      <c r="H138" s="224"/>
      <c r="I138" s="224"/>
      <c r="J138" s="224"/>
      <c r="K138" s="224"/>
      <c r="L138" s="224"/>
      <c r="M138" s="224"/>
      <c r="N138" s="224"/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13"/>
      <c r="Z138" s="213"/>
      <c r="AA138" s="213"/>
      <c r="AB138" s="213"/>
      <c r="AC138" s="213"/>
      <c r="AD138" s="213"/>
      <c r="AE138" s="213"/>
      <c r="AF138" s="213"/>
      <c r="AG138" s="213" t="s">
        <v>155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1" x14ac:dyDescent="0.2">
      <c r="A139" s="220"/>
      <c r="B139" s="221"/>
      <c r="C139" s="265" t="s">
        <v>904</v>
      </c>
      <c r="D139" s="257"/>
      <c r="E139" s="258"/>
      <c r="F139" s="224"/>
      <c r="G139" s="224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13"/>
      <c r="Z139" s="213"/>
      <c r="AA139" s="213"/>
      <c r="AB139" s="213"/>
      <c r="AC139" s="213"/>
      <c r="AD139" s="213"/>
      <c r="AE139" s="213"/>
      <c r="AF139" s="213"/>
      <c r="AG139" s="213" t="s">
        <v>183</v>
      </c>
      <c r="AH139" s="213">
        <v>0</v>
      </c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1" x14ac:dyDescent="0.2">
      <c r="A140" s="220"/>
      <c r="B140" s="221"/>
      <c r="C140" s="265" t="s">
        <v>912</v>
      </c>
      <c r="D140" s="257"/>
      <c r="E140" s="258">
        <v>65</v>
      </c>
      <c r="F140" s="224"/>
      <c r="G140" s="224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13"/>
      <c r="Z140" s="213"/>
      <c r="AA140" s="213"/>
      <c r="AB140" s="213"/>
      <c r="AC140" s="213"/>
      <c r="AD140" s="213"/>
      <c r="AE140" s="213"/>
      <c r="AF140" s="213"/>
      <c r="AG140" s="213" t="s">
        <v>183</v>
      </c>
      <c r="AH140" s="213">
        <v>0</v>
      </c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1" x14ac:dyDescent="0.2">
      <c r="A141" s="233">
        <v>38</v>
      </c>
      <c r="B141" s="234" t="s">
        <v>294</v>
      </c>
      <c r="C141" s="251" t="s">
        <v>295</v>
      </c>
      <c r="D141" s="235" t="s">
        <v>234</v>
      </c>
      <c r="E141" s="236">
        <v>650</v>
      </c>
      <c r="F141" s="237"/>
      <c r="G141" s="238">
        <f>ROUND(E141*F141,2)</f>
        <v>0</v>
      </c>
      <c r="H141" s="237"/>
      <c r="I141" s="238">
        <f>ROUND(E141*H141,2)</f>
        <v>0</v>
      </c>
      <c r="J141" s="237"/>
      <c r="K141" s="238">
        <f>ROUND(E141*J141,2)</f>
        <v>0</v>
      </c>
      <c r="L141" s="238">
        <v>21</v>
      </c>
      <c r="M141" s="238">
        <f>G141*(1+L141/100)</f>
        <v>0</v>
      </c>
      <c r="N141" s="238">
        <v>0</v>
      </c>
      <c r="O141" s="238">
        <f>ROUND(E141*N141,2)</f>
        <v>0</v>
      </c>
      <c r="P141" s="238">
        <v>0</v>
      </c>
      <c r="Q141" s="238">
        <f>ROUND(E141*P141,2)</f>
        <v>0</v>
      </c>
      <c r="R141" s="238"/>
      <c r="S141" s="238" t="s">
        <v>150</v>
      </c>
      <c r="T141" s="239" t="s">
        <v>151</v>
      </c>
      <c r="U141" s="224">
        <v>0</v>
      </c>
      <c r="V141" s="224">
        <f>ROUND(E141*U141,2)</f>
        <v>0</v>
      </c>
      <c r="W141" s="224"/>
      <c r="X141" s="224" t="s">
        <v>159</v>
      </c>
      <c r="Y141" s="213"/>
      <c r="Z141" s="213"/>
      <c r="AA141" s="213"/>
      <c r="AB141" s="213"/>
      <c r="AC141" s="213"/>
      <c r="AD141" s="213"/>
      <c r="AE141" s="213"/>
      <c r="AF141" s="213"/>
      <c r="AG141" s="213" t="s">
        <v>160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1" x14ac:dyDescent="0.2">
      <c r="A142" s="220"/>
      <c r="B142" s="221"/>
      <c r="C142" s="265" t="s">
        <v>913</v>
      </c>
      <c r="D142" s="257"/>
      <c r="E142" s="258">
        <v>650</v>
      </c>
      <c r="F142" s="224"/>
      <c r="G142" s="224"/>
      <c r="H142" s="224"/>
      <c r="I142" s="224"/>
      <c r="J142" s="224"/>
      <c r="K142" s="224"/>
      <c r="L142" s="224"/>
      <c r="M142" s="224"/>
      <c r="N142" s="224"/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13"/>
      <c r="Z142" s="213"/>
      <c r="AA142" s="213"/>
      <c r="AB142" s="213"/>
      <c r="AC142" s="213"/>
      <c r="AD142" s="213"/>
      <c r="AE142" s="213"/>
      <c r="AF142" s="213"/>
      <c r="AG142" s="213" t="s">
        <v>183</v>
      </c>
      <c r="AH142" s="213">
        <v>0</v>
      </c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ht="22.5" outlineLevel="1" x14ac:dyDescent="0.2">
      <c r="A143" s="233">
        <v>39</v>
      </c>
      <c r="B143" s="234" t="s">
        <v>296</v>
      </c>
      <c r="C143" s="251" t="s">
        <v>297</v>
      </c>
      <c r="D143" s="235" t="s">
        <v>176</v>
      </c>
      <c r="E143" s="236">
        <v>67.599999999999994</v>
      </c>
      <c r="F143" s="237"/>
      <c r="G143" s="238">
        <f>ROUND(E143*F143,2)</f>
        <v>0</v>
      </c>
      <c r="H143" s="237"/>
      <c r="I143" s="238">
        <f>ROUND(E143*H143,2)</f>
        <v>0</v>
      </c>
      <c r="J143" s="237"/>
      <c r="K143" s="238">
        <f>ROUND(E143*J143,2)</f>
        <v>0</v>
      </c>
      <c r="L143" s="238">
        <v>21</v>
      </c>
      <c r="M143" s="238">
        <f>G143*(1+L143/100)</f>
        <v>0</v>
      </c>
      <c r="N143" s="238">
        <v>1.47E-2</v>
      </c>
      <c r="O143" s="238">
        <f>ROUND(E143*N143,2)</f>
        <v>0.99</v>
      </c>
      <c r="P143" s="238">
        <v>0</v>
      </c>
      <c r="Q143" s="238">
        <f>ROUND(E143*P143,2)</f>
        <v>0</v>
      </c>
      <c r="R143" s="238" t="s">
        <v>243</v>
      </c>
      <c r="S143" s="238" t="s">
        <v>178</v>
      </c>
      <c r="T143" s="239" t="s">
        <v>178</v>
      </c>
      <c r="U143" s="224">
        <v>0</v>
      </c>
      <c r="V143" s="224">
        <f>ROUND(E143*U143,2)</f>
        <v>0</v>
      </c>
      <c r="W143" s="224"/>
      <c r="X143" s="224" t="s">
        <v>237</v>
      </c>
      <c r="Y143" s="213"/>
      <c r="Z143" s="213"/>
      <c r="AA143" s="213"/>
      <c r="AB143" s="213"/>
      <c r="AC143" s="213"/>
      <c r="AD143" s="213"/>
      <c r="AE143" s="213"/>
      <c r="AF143" s="213"/>
      <c r="AG143" s="213" t="s">
        <v>238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1" x14ac:dyDescent="0.2">
      <c r="A144" s="220"/>
      <c r="B144" s="221"/>
      <c r="C144" s="252" t="s">
        <v>698</v>
      </c>
      <c r="D144" s="241"/>
      <c r="E144" s="241"/>
      <c r="F144" s="241"/>
      <c r="G144" s="241"/>
      <c r="H144" s="224"/>
      <c r="I144" s="224"/>
      <c r="J144" s="224"/>
      <c r="K144" s="224"/>
      <c r="L144" s="224"/>
      <c r="M144" s="224"/>
      <c r="N144" s="224"/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13"/>
      <c r="Z144" s="213"/>
      <c r="AA144" s="213"/>
      <c r="AB144" s="213"/>
      <c r="AC144" s="213"/>
      <c r="AD144" s="213"/>
      <c r="AE144" s="213"/>
      <c r="AF144" s="213"/>
      <c r="AG144" s="213" t="s">
        <v>155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1" x14ac:dyDescent="0.2">
      <c r="A145" s="220"/>
      <c r="B145" s="221"/>
      <c r="C145" s="265" t="s">
        <v>914</v>
      </c>
      <c r="D145" s="257"/>
      <c r="E145" s="258">
        <v>67.599999999999994</v>
      </c>
      <c r="F145" s="224"/>
      <c r="G145" s="224"/>
      <c r="H145" s="224"/>
      <c r="I145" s="224"/>
      <c r="J145" s="224"/>
      <c r="K145" s="224"/>
      <c r="L145" s="224"/>
      <c r="M145" s="224"/>
      <c r="N145" s="224"/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13"/>
      <c r="Z145" s="213"/>
      <c r="AA145" s="213"/>
      <c r="AB145" s="213"/>
      <c r="AC145" s="213"/>
      <c r="AD145" s="213"/>
      <c r="AE145" s="213"/>
      <c r="AF145" s="213"/>
      <c r="AG145" s="213" t="s">
        <v>183</v>
      </c>
      <c r="AH145" s="213">
        <v>5</v>
      </c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1" x14ac:dyDescent="0.2">
      <c r="A146" s="220">
        <v>40</v>
      </c>
      <c r="B146" s="221" t="s">
        <v>299</v>
      </c>
      <c r="C146" s="266" t="s">
        <v>300</v>
      </c>
      <c r="D146" s="222" t="s">
        <v>0</v>
      </c>
      <c r="E146" s="262"/>
      <c r="F146" s="225"/>
      <c r="G146" s="224">
        <f>ROUND(E146*F146,2)</f>
        <v>0</v>
      </c>
      <c r="H146" s="225"/>
      <c r="I146" s="224">
        <f>ROUND(E146*H146,2)</f>
        <v>0</v>
      </c>
      <c r="J146" s="225"/>
      <c r="K146" s="224">
        <f>ROUND(E146*J146,2)</f>
        <v>0</v>
      </c>
      <c r="L146" s="224">
        <v>21</v>
      </c>
      <c r="M146" s="224">
        <f>G146*(1+L146/100)</f>
        <v>0</v>
      </c>
      <c r="N146" s="224">
        <v>0</v>
      </c>
      <c r="O146" s="224">
        <f>ROUND(E146*N146,2)</f>
        <v>0</v>
      </c>
      <c r="P146" s="224">
        <v>0</v>
      </c>
      <c r="Q146" s="224">
        <f>ROUND(E146*P146,2)</f>
        <v>0</v>
      </c>
      <c r="R146" s="224" t="s">
        <v>291</v>
      </c>
      <c r="S146" s="224" t="s">
        <v>178</v>
      </c>
      <c r="T146" s="224" t="s">
        <v>178</v>
      </c>
      <c r="U146" s="224">
        <v>0</v>
      </c>
      <c r="V146" s="224">
        <f>ROUND(E146*U146,2)</f>
        <v>0</v>
      </c>
      <c r="W146" s="224"/>
      <c r="X146" s="224" t="s">
        <v>256</v>
      </c>
      <c r="Y146" s="213"/>
      <c r="Z146" s="213"/>
      <c r="AA146" s="213"/>
      <c r="AB146" s="213"/>
      <c r="AC146" s="213"/>
      <c r="AD146" s="213"/>
      <c r="AE146" s="213"/>
      <c r="AF146" s="213"/>
      <c r="AG146" s="213" t="s">
        <v>257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1" x14ac:dyDescent="0.2">
      <c r="A147" s="220"/>
      <c r="B147" s="221"/>
      <c r="C147" s="267" t="s">
        <v>258</v>
      </c>
      <c r="D147" s="261"/>
      <c r="E147" s="261"/>
      <c r="F147" s="261"/>
      <c r="G147" s="261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13"/>
      <c r="Z147" s="213"/>
      <c r="AA147" s="213"/>
      <c r="AB147" s="213"/>
      <c r="AC147" s="213"/>
      <c r="AD147" s="213"/>
      <c r="AE147" s="213"/>
      <c r="AF147" s="213"/>
      <c r="AG147" s="213" t="s">
        <v>180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x14ac:dyDescent="0.2">
      <c r="A148" s="227" t="s">
        <v>145</v>
      </c>
      <c r="B148" s="228" t="s">
        <v>110</v>
      </c>
      <c r="C148" s="250" t="s">
        <v>111</v>
      </c>
      <c r="D148" s="229"/>
      <c r="E148" s="230"/>
      <c r="F148" s="231"/>
      <c r="G148" s="231">
        <f>SUMIF(AG149:AG159,"&lt;&gt;NOR",G149:G159)</f>
        <v>0</v>
      </c>
      <c r="H148" s="231"/>
      <c r="I148" s="231">
        <f>SUM(I149:I159)</f>
        <v>0</v>
      </c>
      <c r="J148" s="231"/>
      <c r="K148" s="231">
        <f>SUM(K149:K159)</f>
        <v>0</v>
      </c>
      <c r="L148" s="231"/>
      <c r="M148" s="231">
        <f>SUM(M149:M159)</f>
        <v>0</v>
      </c>
      <c r="N148" s="231"/>
      <c r="O148" s="231">
        <f>SUM(O149:O159)</f>
        <v>0</v>
      </c>
      <c r="P148" s="231"/>
      <c r="Q148" s="231">
        <f>SUM(Q149:Q159)</f>
        <v>0</v>
      </c>
      <c r="R148" s="231"/>
      <c r="S148" s="231"/>
      <c r="T148" s="232"/>
      <c r="U148" s="226"/>
      <c r="V148" s="226">
        <f>SUM(V149:V159)</f>
        <v>0</v>
      </c>
      <c r="W148" s="226"/>
      <c r="X148" s="226"/>
      <c r="AG148" t="s">
        <v>146</v>
      </c>
    </row>
    <row r="149" spans="1:60" ht="22.5" outlineLevel="1" x14ac:dyDescent="0.2">
      <c r="A149" s="233">
        <v>41</v>
      </c>
      <c r="B149" s="234" t="s">
        <v>416</v>
      </c>
      <c r="C149" s="251" t="s">
        <v>417</v>
      </c>
      <c r="D149" s="235" t="s">
        <v>234</v>
      </c>
      <c r="E149" s="236">
        <v>4</v>
      </c>
      <c r="F149" s="237"/>
      <c r="G149" s="238">
        <f>ROUND(E149*F149,2)</f>
        <v>0</v>
      </c>
      <c r="H149" s="237"/>
      <c r="I149" s="238">
        <f>ROUND(E149*H149,2)</f>
        <v>0</v>
      </c>
      <c r="J149" s="237"/>
      <c r="K149" s="238">
        <f>ROUND(E149*J149,2)</f>
        <v>0</v>
      </c>
      <c r="L149" s="238">
        <v>21</v>
      </c>
      <c r="M149" s="238">
        <f>G149*(1+L149/100)</f>
        <v>0</v>
      </c>
      <c r="N149" s="238">
        <v>0</v>
      </c>
      <c r="O149" s="238">
        <f>ROUND(E149*N149,2)</f>
        <v>0</v>
      </c>
      <c r="P149" s="238">
        <v>0</v>
      </c>
      <c r="Q149" s="238">
        <f>ROUND(E149*P149,2)</f>
        <v>0</v>
      </c>
      <c r="R149" s="238"/>
      <c r="S149" s="238" t="s">
        <v>150</v>
      </c>
      <c r="T149" s="239" t="s">
        <v>151</v>
      </c>
      <c r="U149" s="224">
        <v>0</v>
      </c>
      <c r="V149" s="224">
        <f>ROUND(E149*U149,2)</f>
        <v>0</v>
      </c>
      <c r="W149" s="224"/>
      <c r="X149" s="224" t="s">
        <v>159</v>
      </c>
      <c r="Y149" s="213"/>
      <c r="Z149" s="213"/>
      <c r="AA149" s="213"/>
      <c r="AB149" s="213"/>
      <c r="AC149" s="213"/>
      <c r="AD149" s="213"/>
      <c r="AE149" s="213"/>
      <c r="AF149" s="213"/>
      <c r="AG149" s="213" t="s">
        <v>160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1" x14ac:dyDescent="0.2">
      <c r="A150" s="220"/>
      <c r="B150" s="221"/>
      <c r="C150" s="252" t="s">
        <v>746</v>
      </c>
      <c r="D150" s="241"/>
      <c r="E150" s="241"/>
      <c r="F150" s="241"/>
      <c r="G150" s="241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13"/>
      <c r="Z150" s="213"/>
      <c r="AA150" s="213"/>
      <c r="AB150" s="213"/>
      <c r="AC150" s="213"/>
      <c r="AD150" s="213"/>
      <c r="AE150" s="213"/>
      <c r="AF150" s="213"/>
      <c r="AG150" s="213" t="s">
        <v>155</v>
      </c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1" x14ac:dyDescent="0.2">
      <c r="A151" s="220"/>
      <c r="B151" s="221"/>
      <c r="C151" s="265" t="s">
        <v>904</v>
      </c>
      <c r="D151" s="257"/>
      <c r="E151" s="258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13"/>
      <c r="Z151" s="213"/>
      <c r="AA151" s="213"/>
      <c r="AB151" s="213"/>
      <c r="AC151" s="213"/>
      <c r="AD151" s="213"/>
      <c r="AE151" s="213"/>
      <c r="AF151" s="213"/>
      <c r="AG151" s="213" t="s">
        <v>183</v>
      </c>
      <c r="AH151" s="213">
        <v>0</v>
      </c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1" x14ac:dyDescent="0.2">
      <c r="A152" s="220"/>
      <c r="B152" s="221"/>
      <c r="C152" s="265" t="s">
        <v>536</v>
      </c>
      <c r="D152" s="257"/>
      <c r="E152" s="258">
        <v>4</v>
      </c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13"/>
      <c r="Z152" s="213"/>
      <c r="AA152" s="213"/>
      <c r="AB152" s="213"/>
      <c r="AC152" s="213"/>
      <c r="AD152" s="213"/>
      <c r="AE152" s="213"/>
      <c r="AF152" s="213"/>
      <c r="AG152" s="213" t="s">
        <v>183</v>
      </c>
      <c r="AH152" s="213">
        <v>0</v>
      </c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ht="22.5" outlineLevel="1" x14ac:dyDescent="0.2">
      <c r="A153" s="233">
        <v>42</v>
      </c>
      <c r="B153" s="234" t="s">
        <v>537</v>
      </c>
      <c r="C153" s="251" t="s">
        <v>915</v>
      </c>
      <c r="D153" s="235" t="s">
        <v>234</v>
      </c>
      <c r="E153" s="236">
        <v>3</v>
      </c>
      <c r="F153" s="237"/>
      <c r="G153" s="238">
        <f>ROUND(E153*F153,2)</f>
        <v>0</v>
      </c>
      <c r="H153" s="237"/>
      <c r="I153" s="238">
        <f>ROUND(E153*H153,2)</f>
        <v>0</v>
      </c>
      <c r="J153" s="237"/>
      <c r="K153" s="238">
        <f>ROUND(E153*J153,2)</f>
        <v>0</v>
      </c>
      <c r="L153" s="238">
        <v>21</v>
      </c>
      <c r="M153" s="238">
        <f>G153*(1+L153/100)</f>
        <v>0</v>
      </c>
      <c r="N153" s="238">
        <v>0</v>
      </c>
      <c r="O153" s="238">
        <f>ROUND(E153*N153,2)</f>
        <v>0</v>
      </c>
      <c r="P153" s="238">
        <v>0</v>
      </c>
      <c r="Q153" s="238">
        <f>ROUND(E153*P153,2)</f>
        <v>0</v>
      </c>
      <c r="R153" s="238"/>
      <c r="S153" s="238" t="s">
        <v>150</v>
      </c>
      <c r="T153" s="239" t="s">
        <v>151</v>
      </c>
      <c r="U153" s="224">
        <v>0</v>
      </c>
      <c r="V153" s="224">
        <f>ROUND(E153*U153,2)</f>
        <v>0</v>
      </c>
      <c r="W153" s="224"/>
      <c r="X153" s="224" t="s">
        <v>159</v>
      </c>
      <c r="Y153" s="213"/>
      <c r="Z153" s="213"/>
      <c r="AA153" s="213"/>
      <c r="AB153" s="213"/>
      <c r="AC153" s="213"/>
      <c r="AD153" s="213"/>
      <c r="AE153" s="213"/>
      <c r="AF153" s="213"/>
      <c r="AG153" s="213" t="s">
        <v>160</v>
      </c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1" x14ac:dyDescent="0.2">
      <c r="A154" s="220"/>
      <c r="B154" s="221"/>
      <c r="C154" s="252" t="s">
        <v>746</v>
      </c>
      <c r="D154" s="241"/>
      <c r="E154" s="241"/>
      <c r="F154" s="241"/>
      <c r="G154" s="241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13"/>
      <c r="Z154" s="213"/>
      <c r="AA154" s="213"/>
      <c r="AB154" s="213"/>
      <c r="AC154" s="213"/>
      <c r="AD154" s="213"/>
      <c r="AE154" s="213"/>
      <c r="AF154" s="213"/>
      <c r="AG154" s="213" t="s">
        <v>155</v>
      </c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1" x14ac:dyDescent="0.2">
      <c r="A155" s="220"/>
      <c r="B155" s="221"/>
      <c r="C155" s="265" t="s">
        <v>904</v>
      </c>
      <c r="D155" s="257"/>
      <c r="E155" s="258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13"/>
      <c r="Z155" s="213"/>
      <c r="AA155" s="213"/>
      <c r="AB155" s="213"/>
      <c r="AC155" s="213"/>
      <c r="AD155" s="213"/>
      <c r="AE155" s="213"/>
      <c r="AF155" s="213"/>
      <c r="AG155" s="213" t="s">
        <v>183</v>
      </c>
      <c r="AH155" s="213">
        <v>0</v>
      </c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1" x14ac:dyDescent="0.2">
      <c r="A156" s="220"/>
      <c r="B156" s="221"/>
      <c r="C156" s="265" t="s">
        <v>539</v>
      </c>
      <c r="D156" s="257"/>
      <c r="E156" s="258">
        <v>3</v>
      </c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13"/>
      <c r="Z156" s="213"/>
      <c r="AA156" s="213"/>
      <c r="AB156" s="213"/>
      <c r="AC156" s="213"/>
      <c r="AD156" s="213"/>
      <c r="AE156" s="213"/>
      <c r="AF156" s="213"/>
      <c r="AG156" s="213" t="s">
        <v>183</v>
      </c>
      <c r="AH156" s="213">
        <v>0</v>
      </c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1" x14ac:dyDescent="0.2">
      <c r="A157" s="233">
        <v>43</v>
      </c>
      <c r="B157" s="234" t="s">
        <v>307</v>
      </c>
      <c r="C157" s="251" t="s">
        <v>308</v>
      </c>
      <c r="D157" s="235" t="s">
        <v>158</v>
      </c>
      <c r="E157" s="236">
        <v>1</v>
      </c>
      <c r="F157" s="237"/>
      <c r="G157" s="238">
        <f>ROUND(E157*F157,2)</f>
        <v>0</v>
      </c>
      <c r="H157" s="237"/>
      <c r="I157" s="238">
        <f>ROUND(E157*H157,2)</f>
        <v>0</v>
      </c>
      <c r="J157" s="237"/>
      <c r="K157" s="238">
        <f>ROUND(E157*J157,2)</f>
        <v>0</v>
      </c>
      <c r="L157" s="238">
        <v>21</v>
      </c>
      <c r="M157" s="238">
        <f>G157*(1+L157/100)</f>
        <v>0</v>
      </c>
      <c r="N157" s="238">
        <v>0</v>
      </c>
      <c r="O157" s="238">
        <f>ROUND(E157*N157,2)</f>
        <v>0</v>
      </c>
      <c r="P157" s="238">
        <v>0</v>
      </c>
      <c r="Q157" s="238">
        <f>ROUND(E157*P157,2)</f>
        <v>0</v>
      </c>
      <c r="R157" s="238"/>
      <c r="S157" s="238" t="s">
        <v>150</v>
      </c>
      <c r="T157" s="239" t="s">
        <v>151</v>
      </c>
      <c r="U157" s="224">
        <v>0</v>
      </c>
      <c r="V157" s="224">
        <f>ROUND(E157*U157,2)</f>
        <v>0</v>
      </c>
      <c r="W157" s="224"/>
      <c r="X157" s="224" t="s">
        <v>159</v>
      </c>
      <c r="Y157" s="213"/>
      <c r="Z157" s="213"/>
      <c r="AA157" s="213"/>
      <c r="AB157" s="213"/>
      <c r="AC157" s="213"/>
      <c r="AD157" s="213"/>
      <c r="AE157" s="213"/>
      <c r="AF157" s="213"/>
      <c r="AG157" s="213" t="s">
        <v>160</v>
      </c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1" x14ac:dyDescent="0.2">
      <c r="A158" s="220">
        <v>44</v>
      </c>
      <c r="B158" s="221" t="s">
        <v>309</v>
      </c>
      <c r="C158" s="266" t="s">
        <v>310</v>
      </c>
      <c r="D158" s="222" t="s">
        <v>0</v>
      </c>
      <c r="E158" s="262"/>
      <c r="F158" s="225"/>
      <c r="G158" s="224">
        <f>ROUND(E158*F158,2)</f>
        <v>0</v>
      </c>
      <c r="H158" s="225"/>
      <c r="I158" s="224">
        <f>ROUND(E158*H158,2)</f>
        <v>0</v>
      </c>
      <c r="J158" s="225"/>
      <c r="K158" s="224">
        <f>ROUND(E158*J158,2)</f>
        <v>0</v>
      </c>
      <c r="L158" s="224">
        <v>21</v>
      </c>
      <c r="M158" s="224">
        <f>G158*(1+L158/100)</f>
        <v>0</v>
      </c>
      <c r="N158" s="224">
        <v>0</v>
      </c>
      <c r="O158" s="224">
        <f>ROUND(E158*N158,2)</f>
        <v>0</v>
      </c>
      <c r="P158" s="224">
        <v>0</v>
      </c>
      <c r="Q158" s="224">
        <f>ROUND(E158*P158,2)</f>
        <v>0</v>
      </c>
      <c r="R158" s="224" t="s">
        <v>311</v>
      </c>
      <c r="S158" s="224" t="s">
        <v>178</v>
      </c>
      <c r="T158" s="224" t="s">
        <v>178</v>
      </c>
      <c r="U158" s="224">
        <v>0</v>
      </c>
      <c r="V158" s="224">
        <f>ROUND(E158*U158,2)</f>
        <v>0</v>
      </c>
      <c r="W158" s="224"/>
      <c r="X158" s="224" t="s">
        <v>256</v>
      </c>
      <c r="Y158" s="213"/>
      <c r="Z158" s="213"/>
      <c r="AA158" s="213"/>
      <c r="AB158" s="213"/>
      <c r="AC158" s="213"/>
      <c r="AD158" s="213"/>
      <c r="AE158" s="213"/>
      <c r="AF158" s="213"/>
      <c r="AG158" s="213" t="s">
        <v>257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1" x14ac:dyDescent="0.2">
      <c r="A159" s="220"/>
      <c r="B159" s="221"/>
      <c r="C159" s="267" t="s">
        <v>258</v>
      </c>
      <c r="D159" s="261"/>
      <c r="E159" s="261"/>
      <c r="F159" s="261"/>
      <c r="G159" s="261"/>
      <c r="H159" s="224"/>
      <c r="I159" s="224"/>
      <c r="J159" s="224"/>
      <c r="K159" s="224"/>
      <c r="L159" s="224"/>
      <c r="M159" s="224"/>
      <c r="N159" s="224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13"/>
      <c r="Z159" s="213"/>
      <c r="AA159" s="213"/>
      <c r="AB159" s="213"/>
      <c r="AC159" s="213"/>
      <c r="AD159" s="213"/>
      <c r="AE159" s="213"/>
      <c r="AF159" s="213"/>
      <c r="AG159" s="213" t="s">
        <v>180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x14ac:dyDescent="0.2">
      <c r="A160" s="227" t="s">
        <v>145</v>
      </c>
      <c r="B160" s="228" t="s">
        <v>112</v>
      </c>
      <c r="C160" s="250" t="s">
        <v>113</v>
      </c>
      <c r="D160" s="229"/>
      <c r="E160" s="230"/>
      <c r="F160" s="231"/>
      <c r="G160" s="231">
        <f>SUMIF(AG161:AG163,"&lt;&gt;NOR",G161:G163)</f>
        <v>0</v>
      </c>
      <c r="H160" s="231"/>
      <c r="I160" s="231">
        <f>SUM(I161:I163)</f>
        <v>0</v>
      </c>
      <c r="J160" s="231"/>
      <c r="K160" s="231">
        <f>SUM(K161:K163)</f>
        <v>0</v>
      </c>
      <c r="L160" s="231"/>
      <c r="M160" s="231">
        <f>SUM(M161:M163)</f>
        <v>0</v>
      </c>
      <c r="N160" s="231"/>
      <c r="O160" s="231">
        <f>SUM(O161:O163)</f>
        <v>0</v>
      </c>
      <c r="P160" s="231"/>
      <c r="Q160" s="231">
        <f>SUM(Q161:Q163)</f>
        <v>0</v>
      </c>
      <c r="R160" s="231"/>
      <c r="S160" s="231"/>
      <c r="T160" s="232"/>
      <c r="U160" s="226"/>
      <c r="V160" s="226">
        <f>SUM(V161:V163)</f>
        <v>0</v>
      </c>
      <c r="W160" s="226"/>
      <c r="X160" s="226"/>
      <c r="AG160" t="s">
        <v>146</v>
      </c>
    </row>
    <row r="161" spans="1:60" outlineLevel="1" x14ac:dyDescent="0.2">
      <c r="A161" s="233">
        <v>45</v>
      </c>
      <c r="B161" s="234" t="s">
        <v>312</v>
      </c>
      <c r="C161" s="251" t="s">
        <v>916</v>
      </c>
      <c r="D161" s="235" t="s">
        <v>191</v>
      </c>
      <c r="E161" s="236">
        <v>160</v>
      </c>
      <c r="F161" s="237"/>
      <c r="G161" s="238">
        <f>ROUND(E161*F161,2)</f>
        <v>0</v>
      </c>
      <c r="H161" s="237"/>
      <c r="I161" s="238">
        <f>ROUND(E161*H161,2)</f>
        <v>0</v>
      </c>
      <c r="J161" s="237"/>
      <c r="K161" s="238">
        <f>ROUND(E161*J161,2)</f>
        <v>0</v>
      </c>
      <c r="L161" s="238">
        <v>21</v>
      </c>
      <c r="M161" s="238">
        <f>G161*(1+L161/100)</f>
        <v>0</v>
      </c>
      <c r="N161" s="238">
        <v>0</v>
      </c>
      <c r="O161" s="238">
        <f>ROUND(E161*N161,2)</f>
        <v>0</v>
      </c>
      <c r="P161" s="238">
        <v>0</v>
      </c>
      <c r="Q161" s="238">
        <f>ROUND(E161*P161,2)</f>
        <v>0</v>
      </c>
      <c r="R161" s="238"/>
      <c r="S161" s="238" t="s">
        <v>150</v>
      </c>
      <c r="T161" s="239" t="s">
        <v>151</v>
      </c>
      <c r="U161" s="224">
        <v>0</v>
      </c>
      <c r="V161" s="224">
        <f>ROUND(E161*U161,2)</f>
        <v>0</v>
      </c>
      <c r="W161" s="224"/>
      <c r="X161" s="224" t="s">
        <v>159</v>
      </c>
      <c r="Y161" s="213"/>
      <c r="Z161" s="213"/>
      <c r="AA161" s="213"/>
      <c r="AB161" s="213"/>
      <c r="AC161" s="213"/>
      <c r="AD161" s="213"/>
      <c r="AE161" s="213"/>
      <c r="AF161" s="213"/>
      <c r="AG161" s="213" t="s">
        <v>160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1" x14ac:dyDescent="0.2">
      <c r="A162" s="220"/>
      <c r="B162" s="221"/>
      <c r="C162" s="252" t="s">
        <v>698</v>
      </c>
      <c r="D162" s="241"/>
      <c r="E162" s="241"/>
      <c r="F162" s="241"/>
      <c r="G162" s="241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13"/>
      <c r="Z162" s="213"/>
      <c r="AA162" s="213"/>
      <c r="AB162" s="213"/>
      <c r="AC162" s="213"/>
      <c r="AD162" s="213"/>
      <c r="AE162" s="213"/>
      <c r="AF162" s="213"/>
      <c r="AG162" s="213" t="s">
        <v>155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1" x14ac:dyDescent="0.2">
      <c r="A163" s="220"/>
      <c r="B163" s="221"/>
      <c r="C163" s="265" t="s">
        <v>917</v>
      </c>
      <c r="D163" s="257"/>
      <c r="E163" s="258">
        <v>160</v>
      </c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13"/>
      <c r="Z163" s="213"/>
      <c r="AA163" s="213"/>
      <c r="AB163" s="213"/>
      <c r="AC163" s="213"/>
      <c r="AD163" s="213"/>
      <c r="AE163" s="213"/>
      <c r="AF163" s="213"/>
      <c r="AG163" s="213" t="s">
        <v>183</v>
      </c>
      <c r="AH163" s="213">
        <v>5</v>
      </c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x14ac:dyDescent="0.2">
      <c r="A164" s="227" t="s">
        <v>145</v>
      </c>
      <c r="B164" s="228" t="s">
        <v>114</v>
      </c>
      <c r="C164" s="250" t="s">
        <v>115</v>
      </c>
      <c r="D164" s="229"/>
      <c r="E164" s="230"/>
      <c r="F164" s="231"/>
      <c r="G164" s="231">
        <f>SUMIF(AG165:AG174,"&lt;&gt;NOR",G165:G174)</f>
        <v>0</v>
      </c>
      <c r="H164" s="231"/>
      <c r="I164" s="231">
        <f>SUM(I165:I174)</f>
        <v>0</v>
      </c>
      <c r="J164" s="231"/>
      <c r="K164" s="231">
        <f>SUM(K165:K174)</f>
        <v>0</v>
      </c>
      <c r="L164" s="231"/>
      <c r="M164" s="231">
        <f>SUM(M165:M174)</f>
        <v>0</v>
      </c>
      <c r="N164" s="231"/>
      <c r="O164" s="231">
        <f>SUM(O165:O174)</f>
        <v>0</v>
      </c>
      <c r="P164" s="231"/>
      <c r="Q164" s="231">
        <f>SUM(Q165:Q174)</f>
        <v>0</v>
      </c>
      <c r="R164" s="231"/>
      <c r="S164" s="231"/>
      <c r="T164" s="232"/>
      <c r="U164" s="226"/>
      <c r="V164" s="226">
        <f>SUM(V165:V174)</f>
        <v>13.09</v>
      </c>
      <c r="W164" s="226"/>
      <c r="X164" s="226"/>
      <c r="AG164" t="s">
        <v>146</v>
      </c>
    </row>
    <row r="165" spans="1:60" outlineLevel="1" x14ac:dyDescent="0.2">
      <c r="A165" s="233">
        <v>46</v>
      </c>
      <c r="B165" s="234" t="s">
        <v>315</v>
      </c>
      <c r="C165" s="251" t="s">
        <v>316</v>
      </c>
      <c r="D165" s="235" t="s">
        <v>317</v>
      </c>
      <c r="E165" s="236">
        <v>0.92203999999999997</v>
      </c>
      <c r="F165" s="237"/>
      <c r="G165" s="238">
        <f>ROUND(E165*F165,2)</f>
        <v>0</v>
      </c>
      <c r="H165" s="237"/>
      <c r="I165" s="238">
        <f>ROUND(E165*H165,2)</f>
        <v>0</v>
      </c>
      <c r="J165" s="237"/>
      <c r="K165" s="238">
        <f>ROUND(E165*J165,2)</f>
        <v>0</v>
      </c>
      <c r="L165" s="238">
        <v>21</v>
      </c>
      <c r="M165" s="238">
        <f>G165*(1+L165/100)</f>
        <v>0</v>
      </c>
      <c r="N165" s="238">
        <v>0</v>
      </c>
      <c r="O165" s="238">
        <f>ROUND(E165*N165,2)</f>
        <v>0</v>
      </c>
      <c r="P165" s="238">
        <v>0</v>
      </c>
      <c r="Q165" s="238">
        <f>ROUND(E165*P165,2)</f>
        <v>0</v>
      </c>
      <c r="R165" s="238"/>
      <c r="S165" s="238" t="s">
        <v>150</v>
      </c>
      <c r="T165" s="239" t="s">
        <v>178</v>
      </c>
      <c r="U165" s="224">
        <v>0</v>
      </c>
      <c r="V165" s="224">
        <f>ROUND(E165*U165,2)</f>
        <v>0</v>
      </c>
      <c r="W165" s="224"/>
      <c r="X165" s="224" t="s">
        <v>159</v>
      </c>
      <c r="Y165" s="213"/>
      <c r="Z165" s="213"/>
      <c r="AA165" s="213"/>
      <c r="AB165" s="213"/>
      <c r="AC165" s="213"/>
      <c r="AD165" s="213"/>
      <c r="AE165" s="213"/>
      <c r="AF165" s="213"/>
      <c r="AG165" s="213" t="s">
        <v>160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1" x14ac:dyDescent="0.2">
      <c r="A166" s="220"/>
      <c r="B166" s="221"/>
      <c r="C166" s="265" t="s">
        <v>918</v>
      </c>
      <c r="D166" s="257"/>
      <c r="E166" s="258">
        <v>0.92203999999999997</v>
      </c>
      <c r="F166" s="224"/>
      <c r="G166" s="224"/>
      <c r="H166" s="224"/>
      <c r="I166" s="224"/>
      <c r="J166" s="224"/>
      <c r="K166" s="224"/>
      <c r="L166" s="224"/>
      <c r="M166" s="224"/>
      <c r="N166" s="224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13"/>
      <c r="Z166" s="213"/>
      <c r="AA166" s="213"/>
      <c r="AB166" s="213"/>
      <c r="AC166" s="213"/>
      <c r="AD166" s="213"/>
      <c r="AE166" s="213"/>
      <c r="AF166" s="213"/>
      <c r="AG166" s="213" t="s">
        <v>183</v>
      </c>
      <c r="AH166" s="213">
        <v>0</v>
      </c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1" x14ac:dyDescent="0.2">
      <c r="A167" s="233">
        <v>47</v>
      </c>
      <c r="B167" s="234" t="s">
        <v>319</v>
      </c>
      <c r="C167" s="251" t="s">
        <v>320</v>
      </c>
      <c r="D167" s="235" t="s">
        <v>317</v>
      </c>
      <c r="E167" s="236">
        <v>1.1970000000000001</v>
      </c>
      <c r="F167" s="237"/>
      <c r="G167" s="238">
        <f>ROUND(E167*F167,2)</f>
        <v>0</v>
      </c>
      <c r="H167" s="237"/>
      <c r="I167" s="238">
        <f>ROUND(E167*H167,2)</f>
        <v>0</v>
      </c>
      <c r="J167" s="237"/>
      <c r="K167" s="238">
        <f>ROUND(E167*J167,2)</f>
        <v>0</v>
      </c>
      <c r="L167" s="238">
        <v>21</v>
      </c>
      <c r="M167" s="238">
        <f>G167*(1+L167/100)</f>
        <v>0</v>
      </c>
      <c r="N167" s="238">
        <v>0</v>
      </c>
      <c r="O167" s="238">
        <f>ROUND(E167*N167,2)</f>
        <v>0</v>
      </c>
      <c r="P167" s="238">
        <v>0</v>
      </c>
      <c r="Q167" s="238">
        <f>ROUND(E167*P167,2)</f>
        <v>0</v>
      </c>
      <c r="R167" s="238"/>
      <c r="S167" s="238" t="s">
        <v>150</v>
      </c>
      <c r="T167" s="239" t="s">
        <v>178</v>
      </c>
      <c r="U167" s="224">
        <v>0</v>
      </c>
      <c r="V167" s="224">
        <f>ROUND(E167*U167,2)</f>
        <v>0</v>
      </c>
      <c r="W167" s="224"/>
      <c r="X167" s="224" t="s">
        <v>159</v>
      </c>
      <c r="Y167" s="213"/>
      <c r="Z167" s="213"/>
      <c r="AA167" s="213"/>
      <c r="AB167" s="213"/>
      <c r="AC167" s="213"/>
      <c r="AD167" s="213"/>
      <c r="AE167" s="213"/>
      <c r="AF167" s="213"/>
      <c r="AG167" s="213" t="s">
        <v>160</v>
      </c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1" x14ac:dyDescent="0.2">
      <c r="A168" s="220"/>
      <c r="B168" s="221"/>
      <c r="C168" s="265" t="s">
        <v>919</v>
      </c>
      <c r="D168" s="257"/>
      <c r="E168" s="258">
        <v>1.1970000000000001</v>
      </c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13"/>
      <c r="Z168" s="213"/>
      <c r="AA168" s="213"/>
      <c r="AB168" s="213"/>
      <c r="AC168" s="213"/>
      <c r="AD168" s="213"/>
      <c r="AE168" s="213"/>
      <c r="AF168" s="213"/>
      <c r="AG168" s="213" t="s">
        <v>183</v>
      </c>
      <c r="AH168" s="213">
        <v>0</v>
      </c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ht="22.5" outlineLevel="1" x14ac:dyDescent="0.2">
      <c r="A169" s="242">
        <v>48</v>
      </c>
      <c r="B169" s="243" t="s">
        <v>322</v>
      </c>
      <c r="C169" s="253" t="s">
        <v>323</v>
      </c>
      <c r="D169" s="244" t="s">
        <v>317</v>
      </c>
      <c r="E169" s="245">
        <v>2.11904</v>
      </c>
      <c r="F169" s="246"/>
      <c r="G169" s="247">
        <f>ROUND(E169*F169,2)</f>
        <v>0</v>
      </c>
      <c r="H169" s="246"/>
      <c r="I169" s="247">
        <f>ROUND(E169*H169,2)</f>
        <v>0</v>
      </c>
      <c r="J169" s="246"/>
      <c r="K169" s="247">
        <f>ROUND(E169*J169,2)</f>
        <v>0</v>
      </c>
      <c r="L169" s="247">
        <v>21</v>
      </c>
      <c r="M169" s="247">
        <f>G169*(1+L169/100)</f>
        <v>0</v>
      </c>
      <c r="N169" s="247">
        <v>0</v>
      </c>
      <c r="O169" s="247">
        <f>ROUND(E169*N169,2)</f>
        <v>0</v>
      </c>
      <c r="P169" s="247">
        <v>0</v>
      </c>
      <c r="Q169" s="247">
        <f>ROUND(E169*P169,2)</f>
        <v>0</v>
      </c>
      <c r="R169" s="247" t="s">
        <v>177</v>
      </c>
      <c r="S169" s="247" t="s">
        <v>178</v>
      </c>
      <c r="T169" s="248" t="s">
        <v>178</v>
      </c>
      <c r="U169" s="224">
        <v>0.93</v>
      </c>
      <c r="V169" s="224">
        <f>ROUND(E169*U169,2)</f>
        <v>1.97</v>
      </c>
      <c r="W169" s="224"/>
      <c r="X169" s="224" t="s">
        <v>324</v>
      </c>
      <c r="Y169" s="213"/>
      <c r="Z169" s="213"/>
      <c r="AA169" s="213"/>
      <c r="AB169" s="213"/>
      <c r="AC169" s="213"/>
      <c r="AD169" s="213"/>
      <c r="AE169" s="213"/>
      <c r="AF169" s="213"/>
      <c r="AG169" s="213" t="s">
        <v>325</v>
      </c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1" x14ac:dyDescent="0.2">
      <c r="A170" s="242">
        <v>49</v>
      </c>
      <c r="B170" s="243" t="s">
        <v>326</v>
      </c>
      <c r="C170" s="253" t="s">
        <v>327</v>
      </c>
      <c r="D170" s="244" t="s">
        <v>317</v>
      </c>
      <c r="E170" s="245">
        <v>6.3571200000000001</v>
      </c>
      <c r="F170" s="246"/>
      <c r="G170" s="247">
        <f>ROUND(E170*F170,2)</f>
        <v>0</v>
      </c>
      <c r="H170" s="246"/>
      <c r="I170" s="247">
        <f>ROUND(E170*H170,2)</f>
        <v>0</v>
      </c>
      <c r="J170" s="246"/>
      <c r="K170" s="247">
        <f>ROUND(E170*J170,2)</f>
        <v>0</v>
      </c>
      <c r="L170" s="247">
        <v>21</v>
      </c>
      <c r="M170" s="247">
        <f>G170*(1+L170/100)</f>
        <v>0</v>
      </c>
      <c r="N170" s="247">
        <v>0</v>
      </c>
      <c r="O170" s="247">
        <f>ROUND(E170*N170,2)</f>
        <v>0</v>
      </c>
      <c r="P170" s="247">
        <v>0</v>
      </c>
      <c r="Q170" s="247">
        <f>ROUND(E170*P170,2)</f>
        <v>0</v>
      </c>
      <c r="R170" s="247" t="s">
        <v>177</v>
      </c>
      <c r="S170" s="247" t="s">
        <v>178</v>
      </c>
      <c r="T170" s="248" t="s">
        <v>178</v>
      </c>
      <c r="U170" s="224">
        <v>0.65</v>
      </c>
      <c r="V170" s="224">
        <f>ROUND(E170*U170,2)</f>
        <v>4.13</v>
      </c>
      <c r="W170" s="224"/>
      <c r="X170" s="224" t="s">
        <v>324</v>
      </c>
      <c r="Y170" s="213"/>
      <c r="Z170" s="213"/>
      <c r="AA170" s="213"/>
      <c r="AB170" s="213"/>
      <c r="AC170" s="213"/>
      <c r="AD170" s="213"/>
      <c r="AE170" s="213"/>
      <c r="AF170" s="213"/>
      <c r="AG170" s="213" t="s">
        <v>325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1" x14ac:dyDescent="0.2">
      <c r="A171" s="242">
        <v>50</v>
      </c>
      <c r="B171" s="243" t="s">
        <v>328</v>
      </c>
      <c r="C171" s="253" t="s">
        <v>329</v>
      </c>
      <c r="D171" s="244" t="s">
        <v>317</v>
      </c>
      <c r="E171" s="245">
        <v>2.11904</v>
      </c>
      <c r="F171" s="246"/>
      <c r="G171" s="247">
        <f>ROUND(E171*F171,2)</f>
        <v>0</v>
      </c>
      <c r="H171" s="246"/>
      <c r="I171" s="247">
        <f>ROUND(E171*H171,2)</f>
        <v>0</v>
      </c>
      <c r="J171" s="246"/>
      <c r="K171" s="247">
        <f>ROUND(E171*J171,2)</f>
        <v>0</v>
      </c>
      <c r="L171" s="247">
        <v>21</v>
      </c>
      <c r="M171" s="247">
        <f>G171*(1+L171/100)</f>
        <v>0</v>
      </c>
      <c r="N171" s="247">
        <v>0</v>
      </c>
      <c r="O171" s="247">
        <f>ROUND(E171*N171,2)</f>
        <v>0</v>
      </c>
      <c r="P171" s="247">
        <v>0</v>
      </c>
      <c r="Q171" s="247">
        <f>ROUND(E171*P171,2)</f>
        <v>0</v>
      </c>
      <c r="R171" s="247" t="s">
        <v>177</v>
      </c>
      <c r="S171" s="247" t="s">
        <v>178</v>
      </c>
      <c r="T171" s="248" t="s">
        <v>178</v>
      </c>
      <c r="U171" s="224">
        <v>0.98</v>
      </c>
      <c r="V171" s="224">
        <f>ROUND(E171*U171,2)</f>
        <v>2.08</v>
      </c>
      <c r="W171" s="224"/>
      <c r="X171" s="224" t="s">
        <v>324</v>
      </c>
      <c r="Y171" s="213"/>
      <c r="Z171" s="213"/>
      <c r="AA171" s="213"/>
      <c r="AB171" s="213"/>
      <c r="AC171" s="213"/>
      <c r="AD171" s="213"/>
      <c r="AE171" s="213"/>
      <c r="AF171" s="213"/>
      <c r="AG171" s="213" t="s">
        <v>325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1" x14ac:dyDescent="0.2">
      <c r="A172" s="242">
        <v>51</v>
      </c>
      <c r="B172" s="243" t="s">
        <v>330</v>
      </c>
      <c r="C172" s="253" t="s">
        <v>331</v>
      </c>
      <c r="D172" s="244" t="s">
        <v>317</v>
      </c>
      <c r="E172" s="245">
        <v>21.1904</v>
      </c>
      <c r="F172" s="246"/>
      <c r="G172" s="247">
        <f>ROUND(E172*F172,2)</f>
        <v>0</v>
      </c>
      <c r="H172" s="246"/>
      <c r="I172" s="247">
        <f>ROUND(E172*H172,2)</f>
        <v>0</v>
      </c>
      <c r="J172" s="246"/>
      <c r="K172" s="247">
        <f>ROUND(E172*J172,2)</f>
        <v>0</v>
      </c>
      <c r="L172" s="247">
        <v>21</v>
      </c>
      <c r="M172" s="247">
        <f>G172*(1+L172/100)</f>
        <v>0</v>
      </c>
      <c r="N172" s="247">
        <v>0</v>
      </c>
      <c r="O172" s="247">
        <f>ROUND(E172*N172,2)</f>
        <v>0</v>
      </c>
      <c r="P172" s="247">
        <v>0</v>
      </c>
      <c r="Q172" s="247">
        <f>ROUND(E172*P172,2)</f>
        <v>0</v>
      </c>
      <c r="R172" s="247" t="s">
        <v>177</v>
      </c>
      <c r="S172" s="247" t="s">
        <v>178</v>
      </c>
      <c r="T172" s="248" t="s">
        <v>178</v>
      </c>
      <c r="U172" s="224">
        <v>0</v>
      </c>
      <c r="V172" s="224">
        <f>ROUND(E172*U172,2)</f>
        <v>0</v>
      </c>
      <c r="W172" s="224"/>
      <c r="X172" s="224" t="s">
        <v>324</v>
      </c>
      <c r="Y172" s="213"/>
      <c r="Z172" s="213"/>
      <c r="AA172" s="213"/>
      <c r="AB172" s="213"/>
      <c r="AC172" s="213"/>
      <c r="AD172" s="213"/>
      <c r="AE172" s="213"/>
      <c r="AF172" s="213"/>
      <c r="AG172" s="213" t="s">
        <v>325</v>
      </c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1" x14ac:dyDescent="0.2">
      <c r="A173" s="242">
        <v>52</v>
      </c>
      <c r="B173" s="243" t="s">
        <v>332</v>
      </c>
      <c r="C173" s="253" t="s">
        <v>333</v>
      </c>
      <c r="D173" s="244" t="s">
        <v>317</v>
      </c>
      <c r="E173" s="245">
        <v>2.11904</v>
      </c>
      <c r="F173" s="246"/>
      <c r="G173" s="247">
        <f>ROUND(E173*F173,2)</f>
        <v>0</v>
      </c>
      <c r="H173" s="246"/>
      <c r="I173" s="247">
        <f>ROUND(E173*H173,2)</f>
        <v>0</v>
      </c>
      <c r="J173" s="246"/>
      <c r="K173" s="247">
        <f>ROUND(E173*J173,2)</f>
        <v>0</v>
      </c>
      <c r="L173" s="247">
        <v>21</v>
      </c>
      <c r="M173" s="247">
        <f>G173*(1+L173/100)</f>
        <v>0</v>
      </c>
      <c r="N173" s="247">
        <v>0</v>
      </c>
      <c r="O173" s="247">
        <f>ROUND(E173*N173,2)</f>
        <v>0</v>
      </c>
      <c r="P173" s="247">
        <v>0</v>
      </c>
      <c r="Q173" s="247">
        <f>ROUND(E173*P173,2)</f>
        <v>0</v>
      </c>
      <c r="R173" s="247" t="s">
        <v>177</v>
      </c>
      <c r="S173" s="247" t="s">
        <v>178</v>
      </c>
      <c r="T173" s="248" t="s">
        <v>178</v>
      </c>
      <c r="U173" s="224">
        <v>1.88</v>
      </c>
      <c r="V173" s="224">
        <f>ROUND(E173*U173,2)</f>
        <v>3.98</v>
      </c>
      <c r="W173" s="224"/>
      <c r="X173" s="224" t="s">
        <v>324</v>
      </c>
      <c r="Y173" s="213"/>
      <c r="Z173" s="213"/>
      <c r="AA173" s="213"/>
      <c r="AB173" s="213"/>
      <c r="AC173" s="213"/>
      <c r="AD173" s="213"/>
      <c r="AE173" s="213"/>
      <c r="AF173" s="213"/>
      <c r="AG173" s="213" t="s">
        <v>325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ht="22.5" outlineLevel="1" x14ac:dyDescent="0.2">
      <c r="A174" s="233">
        <v>53</v>
      </c>
      <c r="B174" s="234" t="s">
        <v>334</v>
      </c>
      <c r="C174" s="251" t="s">
        <v>335</v>
      </c>
      <c r="D174" s="235" t="s">
        <v>317</v>
      </c>
      <c r="E174" s="236">
        <v>8.4761600000000001</v>
      </c>
      <c r="F174" s="237"/>
      <c r="G174" s="238">
        <f>ROUND(E174*F174,2)</f>
        <v>0</v>
      </c>
      <c r="H174" s="237"/>
      <c r="I174" s="238">
        <f>ROUND(E174*H174,2)</f>
        <v>0</v>
      </c>
      <c r="J174" s="237"/>
      <c r="K174" s="238">
        <f>ROUND(E174*J174,2)</f>
        <v>0</v>
      </c>
      <c r="L174" s="238">
        <v>21</v>
      </c>
      <c r="M174" s="238">
        <f>G174*(1+L174/100)</f>
        <v>0</v>
      </c>
      <c r="N174" s="238">
        <v>0</v>
      </c>
      <c r="O174" s="238">
        <f>ROUND(E174*N174,2)</f>
        <v>0</v>
      </c>
      <c r="P174" s="238">
        <v>0</v>
      </c>
      <c r="Q174" s="238">
        <f>ROUND(E174*P174,2)</f>
        <v>0</v>
      </c>
      <c r="R174" s="238" t="s">
        <v>177</v>
      </c>
      <c r="S174" s="238" t="s">
        <v>178</v>
      </c>
      <c r="T174" s="239" t="s">
        <v>178</v>
      </c>
      <c r="U174" s="224">
        <v>0.11</v>
      </c>
      <c r="V174" s="224">
        <f>ROUND(E174*U174,2)</f>
        <v>0.93</v>
      </c>
      <c r="W174" s="224"/>
      <c r="X174" s="224" t="s">
        <v>324</v>
      </c>
      <c r="Y174" s="213"/>
      <c r="Z174" s="213"/>
      <c r="AA174" s="213"/>
      <c r="AB174" s="213"/>
      <c r="AC174" s="213"/>
      <c r="AD174" s="213"/>
      <c r="AE174" s="213"/>
      <c r="AF174" s="213"/>
      <c r="AG174" s="213" t="s">
        <v>325</v>
      </c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x14ac:dyDescent="0.2">
      <c r="A175" s="3"/>
      <c r="B175" s="4"/>
      <c r="C175" s="254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AE175">
        <v>15</v>
      </c>
      <c r="AF175">
        <v>21</v>
      </c>
      <c r="AG175" t="s">
        <v>132</v>
      </c>
    </row>
    <row r="176" spans="1:60" x14ac:dyDescent="0.2">
      <c r="A176" s="216"/>
      <c r="B176" s="217" t="s">
        <v>29</v>
      </c>
      <c r="C176" s="255"/>
      <c r="D176" s="218"/>
      <c r="E176" s="219"/>
      <c r="F176" s="219"/>
      <c r="G176" s="249">
        <f>G8+G21+G104+G130+G136+G148+G160+G164</f>
        <v>0</v>
      </c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AE176">
        <f>SUMIF(L7:L174,AE175,G7:G174)</f>
        <v>0</v>
      </c>
      <c r="AF176">
        <f>SUMIF(L7:L174,AF175,G7:G174)</f>
        <v>0</v>
      </c>
      <c r="AG176" t="s">
        <v>172</v>
      </c>
    </row>
    <row r="177" spans="3:33" x14ac:dyDescent="0.2">
      <c r="C177" s="256"/>
      <c r="D177" s="10"/>
      <c r="AG177" t="s">
        <v>173</v>
      </c>
    </row>
    <row r="178" spans="3:33" x14ac:dyDescent="0.2">
      <c r="D178" s="10"/>
    </row>
    <row r="179" spans="3:33" x14ac:dyDescent="0.2">
      <c r="D179" s="10"/>
    </row>
    <row r="180" spans="3:33" x14ac:dyDescent="0.2">
      <c r="D180" s="10"/>
    </row>
    <row r="181" spans="3:33" x14ac:dyDescent="0.2">
      <c r="D181" s="10"/>
    </row>
    <row r="182" spans="3:33" x14ac:dyDescent="0.2">
      <c r="D182" s="10"/>
    </row>
    <row r="183" spans="3:33" x14ac:dyDescent="0.2">
      <c r="D183" s="10"/>
    </row>
    <row r="184" spans="3:33" x14ac:dyDescent="0.2">
      <c r="D184" s="10"/>
    </row>
    <row r="185" spans="3:33" x14ac:dyDescent="0.2">
      <c r="D185" s="10"/>
    </row>
    <row r="186" spans="3:33" x14ac:dyDescent="0.2">
      <c r="D186" s="10"/>
    </row>
    <row r="187" spans="3:33" x14ac:dyDescent="0.2">
      <c r="D187" s="10"/>
    </row>
    <row r="188" spans="3:33" x14ac:dyDescent="0.2">
      <c r="D188" s="10"/>
    </row>
    <row r="189" spans="3:33" x14ac:dyDescent="0.2">
      <c r="D189" s="10"/>
    </row>
    <row r="190" spans="3:33" x14ac:dyDescent="0.2">
      <c r="D190" s="10"/>
    </row>
    <row r="191" spans="3:33" x14ac:dyDescent="0.2">
      <c r="D191" s="10"/>
    </row>
    <row r="192" spans="3:33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9CwthYAsVLi6vAPc8D/GTGyc+0PGyV6OJD0j19EB9HinPLNY2FkHvuoPjiBVaqvFPABeU4Nt9Fq20zZ194H2YA==" saltValue="0C9K/waJHzTYisvt8HfM/Q==" spinCount="100000" sheet="1"/>
  <mergeCells count="45">
    <mergeCell ref="C154:G154"/>
    <mergeCell ref="C159:G159"/>
    <mergeCell ref="C162:G162"/>
    <mergeCell ref="C132:G132"/>
    <mergeCell ref="C135:G135"/>
    <mergeCell ref="C138:G138"/>
    <mergeCell ref="C144:G144"/>
    <mergeCell ref="C147:G147"/>
    <mergeCell ref="C150:G150"/>
    <mergeCell ref="C106:G106"/>
    <mergeCell ref="C111:G111"/>
    <mergeCell ref="C115:G115"/>
    <mergeCell ref="C120:G120"/>
    <mergeCell ref="C125:G125"/>
    <mergeCell ref="C129:G129"/>
    <mergeCell ref="C71:G71"/>
    <mergeCell ref="C74:G74"/>
    <mergeCell ref="C77:G77"/>
    <mergeCell ref="C80:G80"/>
    <mergeCell ref="C83:G83"/>
    <mergeCell ref="C103:G103"/>
    <mergeCell ref="C52:G52"/>
    <mergeCell ref="C53:G53"/>
    <mergeCell ref="C57:G57"/>
    <mergeCell ref="C58:G58"/>
    <mergeCell ref="C63:G63"/>
    <mergeCell ref="C64:G64"/>
    <mergeCell ref="C37:G37"/>
    <mergeCell ref="C38:G38"/>
    <mergeCell ref="C42:G42"/>
    <mergeCell ref="C43:G43"/>
    <mergeCell ref="C47:G47"/>
    <mergeCell ref="C48:G48"/>
    <mergeCell ref="C19:G19"/>
    <mergeCell ref="C23:G23"/>
    <mergeCell ref="C24:G24"/>
    <mergeCell ref="C27:G27"/>
    <mergeCell ref="C32:G32"/>
    <mergeCell ref="C33:G33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E6255-661B-470A-815D-964DDD8EB71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68</v>
      </c>
      <c r="C3" s="202" t="s">
        <v>69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80</v>
      </c>
      <c r="C4" s="205" t="s">
        <v>81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98</v>
      </c>
      <c r="C8" s="250" t="s">
        <v>99</v>
      </c>
      <c r="D8" s="229"/>
      <c r="E8" s="230"/>
      <c r="F8" s="231"/>
      <c r="G8" s="231">
        <f>SUMIF(AG9:AG18,"&lt;&gt;NOR",G9:G18)</f>
        <v>0</v>
      </c>
      <c r="H8" s="231"/>
      <c r="I8" s="231">
        <f>SUM(I9:I18)</f>
        <v>0</v>
      </c>
      <c r="J8" s="231"/>
      <c r="K8" s="231">
        <f>SUM(K9:K18)</f>
        <v>0</v>
      </c>
      <c r="L8" s="231"/>
      <c r="M8" s="231">
        <f>SUM(M9:M18)</f>
        <v>0</v>
      </c>
      <c r="N8" s="231"/>
      <c r="O8" s="231">
        <f>SUM(O9:O18)</f>
        <v>0</v>
      </c>
      <c r="P8" s="231"/>
      <c r="Q8" s="231">
        <f>SUM(Q9:Q18)</f>
        <v>0.59</v>
      </c>
      <c r="R8" s="231"/>
      <c r="S8" s="231"/>
      <c r="T8" s="232"/>
      <c r="U8" s="226"/>
      <c r="V8" s="226">
        <f>SUM(V9:V18)</f>
        <v>41.400000000000006</v>
      </c>
      <c r="W8" s="226"/>
      <c r="X8" s="226"/>
      <c r="AG8" t="s">
        <v>146</v>
      </c>
    </row>
    <row r="9" spans="1:60" ht="33.75" outlineLevel="1" x14ac:dyDescent="0.2">
      <c r="A9" s="233">
        <v>1</v>
      </c>
      <c r="B9" s="234" t="s">
        <v>184</v>
      </c>
      <c r="C9" s="251" t="s">
        <v>185</v>
      </c>
      <c r="D9" s="235" t="s">
        <v>176</v>
      </c>
      <c r="E9" s="236">
        <v>175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0</v>
      </c>
      <c r="O9" s="238">
        <f>ROUND(E9*N9,2)</f>
        <v>0</v>
      </c>
      <c r="P9" s="238">
        <v>2E-3</v>
      </c>
      <c r="Q9" s="238">
        <f>ROUND(E9*P9,2)</f>
        <v>0.35</v>
      </c>
      <c r="R9" s="238" t="s">
        <v>186</v>
      </c>
      <c r="S9" s="238" t="s">
        <v>178</v>
      </c>
      <c r="T9" s="239" t="s">
        <v>178</v>
      </c>
      <c r="U9" s="224">
        <v>0.06</v>
      </c>
      <c r="V9" s="224">
        <f>ROUND(E9*U9,2)</f>
        <v>10.5</v>
      </c>
      <c r="W9" s="224"/>
      <c r="X9" s="224" t="s">
        <v>159</v>
      </c>
      <c r="Y9" s="213"/>
      <c r="Z9" s="213"/>
      <c r="AA9" s="213"/>
      <c r="AB9" s="213"/>
      <c r="AC9" s="213"/>
      <c r="AD9" s="213"/>
      <c r="AE9" s="213"/>
      <c r="AF9" s="213"/>
      <c r="AG9" s="213" t="s">
        <v>160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52" t="s">
        <v>698</v>
      </c>
      <c r="D10" s="241"/>
      <c r="E10" s="241"/>
      <c r="F10" s="241"/>
      <c r="G10" s="241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155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20"/>
      <c r="B11" s="221"/>
      <c r="C11" s="265" t="s">
        <v>187</v>
      </c>
      <c r="D11" s="257"/>
      <c r="E11" s="258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13"/>
      <c r="Z11" s="213"/>
      <c r="AA11" s="213"/>
      <c r="AB11" s="213"/>
      <c r="AC11" s="213"/>
      <c r="AD11" s="213"/>
      <c r="AE11" s="213"/>
      <c r="AF11" s="213"/>
      <c r="AG11" s="213" t="s">
        <v>183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20"/>
      <c r="B12" s="221"/>
      <c r="C12" s="265" t="s">
        <v>920</v>
      </c>
      <c r="D12" s="257"/>
      <c r="E12" s="258">
        <v>175</v>
      </c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13"/>
      <c r="Z12" s="213"/>
      <c r="AA12" s="213"/>
      <c r="AB12" s="213"/>
      <c r="AC12" s="213"/>
      <c r="AD12" s="213"/>
      <c r="AE12" s="213"/>
      <c r="AF12" s="213"/>
      <c r="AG12" s="213" t="s">
        <v>183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3">
        <v>2</v>
      </c>
      <c r="B13" s="234" t="s">
        <v>189</v>
      </c>
      <c r="C13" s="251" t="s">
        <v>190</v>
      </c>
      <c r="D13" s="235" t="s">
        <v>191</v>
      </c>
      <c r="E13" s="236">
        <v>70</v>
      </c>
      <c r="F13" s="237"/>
      <c r="G13" s="238">
        <f>ROUND(E13*F13,2)</f>
        <v>0</v>
      </c>
      <c r="H13" s="237"/>
      <c r="I13" s="238">
        <f>ROUND(E13*H13,2)</f>
        <v>0</v>
      </c>
      <c r="J13" s="237"/>
      <c r="K13" s="238">
        <f>ROUND(E13*J13,2)</f>
        <v>0</v>
      </c>
      <c r="L13" s="238">
        <v>21</v>
      </c>
      <c r="M13" s="238">
        <f>G13*(1+L13/100)</f>
        <v>0</v>
      </c>
      <c r="N13" s="238">
        <v>0</v>
      </c>
      <c r="O13" s="238">
        <f>ROUND(E13*N13,2)</f>
        <v>0</v>
      </c>
      <c r="P13" s="238">
        <v>3.3700000000000002E-3</v>
      </c>
      <c r="Q13" s="238">
        <f>ROUND(E13*P13,2)</f>
        <v>0.24</v>
      </c>
      <c r="R13" s="238" t="s">
        <v>192</v>
      </c>
      <c r="S13" s="238" t="s">
        <v>178</v>
      </c>
      <c r="T13" s="239" t="s">
        <v>178</v>
      </c>
      <c r="U13" s="224">
        <v>0.115</v>
      </c>
      <c r="V13" s="224">
        <f>ROUND(E13*U13,2)</f>
        <v>8.0500000000000007</v>
      </c>
      <c r="W13" s="224"/>
      <c r="X13" s="224" t="s">
        <v>159</v>
      </c>
      <c r="Y13" s="213"/>
      <c r="Z13" s="213"/>
      <c r="AA13" s="213"/>
      <c r="AB13" s="213"/>
      <c r="AC13" s="213"/>
      <c r="AD13" s="213"/>
      <c r="AE13" s="213"/>
      <c r="AF13" s="213"/>
      <c r="AG13" s="213" t="s">
        <v>160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20"/>
      <c r="B14" s="221"/>
      <c r="C14" s="252" t="s">
        <v>698</v>
      </c>
      <c r="D14" s="241"/>
      <c r="E14" s="241"/>
      <c r="F14" s="241"/>
      <c r="G14" s="241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13"/>
      <c r="Z14" s="213"/>
      <c r="AA14" s="213"/>
      <c r="AB14" s="213"/>
      <c r="AC14" s="213"/>
      <c r="AD14" s="213"/>
      <c r="AE14" s="213"/>
      <c r="AF14" s="213"/>
      <c r="AG14" s="213" t="s">
        <v>155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20"/>
      <c r="B15" s="221"/>
      <c r="C15" s="265" t="s">
        <v>921</v>
      </c>
      <c r="D15" s="257"/>
      <c r="E15" s="258">
        <v>70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13"/>
      <c r="Z15" s="213"/>
      <c r="AA15" s="213"/>
      <c r="AB15" s="213"/>
      <c r="AC15" s="213"/>
      <c r="AD15" s="213"/>
      <c r="AE15" s="213"/>
      <c r="AF15" s="213"/>
      <c r="AG15" s="213" t="s">
        <v>183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33">
        <v>3</v>
      </c>
      <c r="B16" s="234" t="s">
        <v>194</v>
      </c>
      <c r="C16" s="251" t="s">
        <v>195</v>
      </c>
      <c r="D16" s="235" t="s">
        <v>191</v>
      </c>
      <c r="E16" s="236">
        <v>84</v>
      </c>
      <c r="F16" s="237"/>
      <c r="G16" s="238">
        <f>ROUND(E16*F16,2)</f>
        <v>0</v>
      </c>
      <c r="H16" s="237"/>
      <c r="I16" s="238">
        <f>ROUND(E16*H16,2)</f>
        <v>0</v>
      </c>
      <c r="J16" s="237"/>
      <c r="K16" s="238">
        <f>ROUND(E16*J16,2)</f>
        <v>0</v>
      </c>
      <c r="L16" s="238">
        <v>21</v>
      </c>
      <c r="M16" s="238">
        <f>G16*(1+L16/100)</f>
        <v>0</v>
      </c>
      <c r="N16" s="238">
        <v>0</v>
      </c>
      <c r="O16" s="238">
        <f>ROUND(E16*N16,2)</f>
        <v>0</v>
      </c>
      <c r="P16" s="238">
        <v>0</v>
      </c>
      <c r="Q16" s="238">
        <f>ROUND(E16*P16,2)</f>
        <v>0</v>
      </c>
      <c r="R16" s="238"/>
      <c r="S16" s="238" t="s">
        <v>178</v>
      </c>
      <c r="T16" s="239" t="s">
        <v>151</v>
      </c>
      <c r="U16" s="224">
        <v>0.27200000000000002</v>
      </c>
      <c r="V16" s="224">
        <f>ROUND(E16*U16,2)</f>
        <v>22.85</v>
      </c>
      <c r="W16" s="224"/>
      <c r="X16" s="224" t="s">
        <v>159</v>
      </c>
      <c r="Y16" s="213"/>
      <c r="Z16" s="213"/>
      <c r="AA16" s="213"/>
      <c r="AB16" s="213"/>
      <c r="AC16" s="213"/>
      <c r="AD16" s="213"/>
      <c r="AE16" s="213"/>
      <c r="AF16" s="213"/>
      <c r="AG16" s="213" t="s">
        <v>160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20"/>
      <c r="B17" s="221"/>
      <c r="C17" s="252" t="s">
        <v>698</v>
      </c>
      <c r="D17" s="241"/>
      <c r="E17" s="241"/>
      <c r="F17" s="241"/>
      <c r="G17" s="241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13"/>
      <c r="Z17" s="213"/>
      <c r="AA17" s="213"/>
      <c r="AB17" s="213"/>
      <c r="AC17" s="213"/>
      <c r="AD17" s="213"/>
      <c r="AE17" s="213"/>
      <c r="AF17" s="213"/>
      <c r="AG17" s="213" t="s">
        <v>155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20"/>
      <c r="B18" s="221"/>
      <c r="C18" s="265" t="s">
        <v>922</v>
      </c>
      <c r="D18" s="257"/>
      <c r="E18" s="258">
        <v>84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13"/>
      <c r="Z18" s="213"/>
      <c r="AA18" s="213"/>
      <c r="AB18" s="213"/>
      <c r="AC18" s="213"/>
      <c r="AD18" s="213"/>
      <c r="AE18" s="213"/>
      <c r="AF18" s="213"/>
      <c r="AG18" s="213" t="s">
        <v>183</v>
      </c>
      <c r="AH18" s="213">
        <v>0</v>
      </c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x14ac:dyDescent="0.2">
      <c r="A19" s="227" t="s">
        <v>145</v>
      </c>
      <c r="B19" s="228" t="s">
        <v>102</v>
      </c>
      <c r="C19" s="250" t="s">
        <v>103</v>
      </c>
      <c r="D19" s="229"/>
      <c r="E19" s="230"/>
      <c r="F19" s="231"/>
      <c r="G19" s="231">
        <f>SUMIF(AG20:AG94,"&lt;&gt;NOR",G20:G94)</f>
        <v>0</v>
      </c>
      <c r="H19" s="231"/>
      <c r="I19" s="231">
        <f>SUM(I20:I94)</f>
        <v>0</v>
      </c>
      <c r="J19" s="231"/>
      <c r="K19" s="231">
        <f>SUM(K20:K94)</f>
        <v>0</v>
      </c>
      <c r="L19" s="231"/>
      <c r="M19" s="231">
        <f>SUM(M20:M94)</f>
        <v>0</v>
      </c>
      <c r="N19" s="231"/>
      <c r="O19" s="231">
        <f>SUM(O20:O94)</f>
        <v>1.6700000000000002</v>
      </c>
      <c r="P19" s="231"/>
      <c r="Q19" s="231">
        <f>SUM(Q20:Q94)</f>
        <v>0.74</v>
      </c>
      <c r="R19" s="231"/>
      <c r="S19" s="231"/>
      <c r="T19" s="232"/>
      <c r="U19" s="226"/>
      <c r="V19" s="226">
        <f>SUM(V20:V94)</f>
        <v>290.06000000000006</v>
      </c>
      <c r="W19" s="226"/>
      <c r="X19" s="226"/>
      <c r="AG19" t="s">
        <v>146</v>
      </c>
    </row>
    <row r="20" spans="1:60" outlineLevel="1" x14ac:dyDescent="0.2">
      <c r="A20" s="233">
        <v>4</v>
      </c>
      <c r="B20" s="234" t="s">
        <v>197</v>
      </c>
      <c r="C20" s="251" t="s">
        <v>198</v>
      </c>
      <c r="D20" s="235" t="s">
        <v>176</v>
      </c>
      <c r="E20" s="236">
        <v>52.5</v>
      </c>
      <c r="F20" s="237"/>
      <c r="G20" s="238">
        <f>ROUND(E20*F20,2)</f>
        <v>0</v>
      </c>
      <c r="H20" s="237"/>
      <c r="I20" s="238">
        <f>ROUND(E20*H20,2)</f>
        <v>0</v>
      </c>
      <c r="J20" s="237"/>
      <c r="K20" s="238">
        <f>ROUND(E20*J20,2)</f>
        <v>0</v>
      </c>
      <c r="L20" s="238">
        <v>21</v>
      </c>
      <c r="M20" s="238">
        <f>G20*(1+L20/100)</f>
        <v>0</v>
      </c>
      <c r="N20" s="238">
        <v>6.9999999999999999E-4</v>
      </c>
      <c r="O20" s="238">
        <f>ROUND(E20*N20,2)</f>
        <v>0.04</v>
      </c>
      <c r="P20" s="238">
        <v>1.4E-2</v>
      </c>
      <c r="Q20" s="238">
        <f>ROUND(E20*P20,2)</f>
        <v>0.74</v>
      </c>
      <c r="R20" s="238" t="s">
        <v>186</v>
      </c>
      <c r="S20" s="238" t="s">
        <v>178</v>
      </c>
      <c r="T20" s="239" t="s">
        <v>178</v>
      </c>
      <c r="U20" s="224">
        <v>0.40333000000000002</v>
      </c>
      <c r="V20" s="224">
        <f>ROUND(E20*U20,2)</f>
        <v>21.17</v>
      </c>
      <c r="W20" s="224"/>
      <c r="X20" s="224" t="s">
        <v>159</v>
      </c>
      <c r="Y20" s="213"/>
      <c r="Z20" s="213"/>
      <c r="AA20" s="213"/>
      <c r="AB20" s="213"/>
      <c r="AC20" s="213"/>
      <c r="AD20" s="213"/>
      <c r="AE20" s="213"/>
      <c r="AF20" s="213"/>
      <c r="AG20" s="213" t="s">
        <v>160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20"/>
      <c r="B21" s="221"/>
      <c r="C21" s="263" t="s">
        <v>199</v>
      </c>
      <c r="D21" s="259"/>
      <c r="E21" s="259"/>
      <c r="F21" s="259"/>
      <c r="G21" s="259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13"/>
      <c r="Z21" s="213"/>
      <c r="AA21" s="213"/>
      <c r="AB21" s="213"/>
      <c r="AC21" s="213"/>
      <c r="AD21" s="213"/>
      <c r="AE21" s="213"/>
      <c r="AF21" s="213"/>
      <c r="AG21" s="213" t="s">
        <v>180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20"/>
      <c r="B22" s="221"/>
      <c r="C22" s="264" t="s">
        <v>698</v>
      </c>
      <c r="D22" s="260"/>
      <c r="E22" s="260"/>
      <c r="F22" s="260"/>
      <c r="G22" s="260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13"/>
      <c r="Z22" s="213"/>
      <c r="AA22" s="213"/>
      <c r="AB22" s="213"/>
      <c r="AC22" s="213"/>
      <c r="AD22" s="213"/>
      <c r="AE22" s="213"/>
      <c r="AF22" s="213"/>
      <c r="AG22" s="213" t="s">
        <v>155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20"/>
      <c r="B23" s="221"/>
      <c r="C23" s="265" t="s">
        <v>923</v>
      </c>
      <c r="D23" s="257"/>
      <c r="E23" s="258">
        <v>52.5</v>
      </c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13"/>
      <c r="Z23" s="213"/>
      <c r="AA23" s="213"/>
      <c r="AB23" s="213"/>
      <c r="AC23" s="213"/>
      <c r="AD23" s="213"/>
      <c r="AE23" s="213"/>
      <c r="AF23" s="213"/>
      <c r="AG23" s="213" t="s">
        <v>183</v>
      </c>
      <c r="AH23" s="213">
        <v>5</v>
      </c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ht="22.5" outlineLevel="1" x14ac:dyDescent="0.2">
      <c r="A24" s="233">
        <v>5</v>
      </c>
      <c r="B24" s="234" t="s">
        <v>556</v>
      </c>
      <c r="C24" s="251" t="s">
        <v>557</v>
      </c>
      <c r="D24" s="235" t="s">
        <v>176</v>
      </c>
      <c r="E24" s="236">
        <v>175</v>
      </c>
      <c r="F24" s="237"/>
      <c r="G24" s="238">
        <f>ROUND(E24*F24,2)</f>
        <v>0</v>
      </c>
      <c r="H24" s="237"/>
      <c r="I24" s="238">
        <f>ROUND(E24*H24,2)</f>
        <v>0</v>
      </c>
      <c r="J24" s="237"/>
      <c r="K24" s="238">
        <f>ROUND(E24*J24,2)</f>
        <v>0</v>
      </c>
      <c r="L24" s="238">
        <v>21</v>
      </c>
      <c r="M24" s="238">
        <f>G24*(1+L24/100)</f>
        <v>0</v>
      </c>
      <c r="N24" s="238">
        <v>0</v>
      </c>
      <c r="O24" s="238">
        <f>ROUND(E24*N24,2)</f>
        <v>0</v>
      </c>
      <c r="P24" s="238">
        <v>0</v>
      </c>
      <c r="Q24" s="238">
        <f>ROUND(E24*P24,2)</f>
        <v>0</v>
      </c>
      <c r="R24" s="238" t="s">
        <v>186</v>
      </c>
      <c r="S24" s="238" t="s">
        <v>178</v>
      </c>
      <c r="T24" s="239" t="s">
        <v>178</v>
      </c>
      <c r="U24" s="224">
        <v>0.91459999999999997</v>
      </c>
      <c r="V24" s="224">
        <f>ROUND(E24*U24,2)</f>
        <v>160.06</v>
      </c>
      <c r="W24" s="224"/>
      <c r="X24" s="224" t="s">
        <v>159</v>
      </c>
      <c r="Y24" s="213"/>
      <c r="Z24" s="213"/>
      <c r="AA24" s="213"/>
      <c r="AB24" s="213"/>
      <c r="AC24" s="213"/>
      <c r="AD24" s="213"/>
      <c r="AE24" s="213"/>
      <c r="AF24" s="213"/>
      <c r="AG24" s="213" t="s">
        <v>160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20"/>
      <c r="B25" s="221"/>
      <c r="C25" s="252" t="s">
        <v>706</v>
      </c>
      <c r="D25" s="241"/>
      <c r="E25" s="241"/>
      <c r="F25" s="241"/>
      <c r="G25" s="241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13"/>
      <c r="Z25" s="213"/>
      <c r="AA25" s="213"/>
      <c r="AB25" s="213"/>
      <c r="AC25" s="213"/>
      <c r="AD25" s="213"/>
      <c r="AE25" s="213"/>
      <c r="AF25" s="213"/>
      <c r="AG25" s="213" t="s">
        <v>155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40" t="str">
        <f>C25</f>
        <v>viz.v.č. D.1.1-102, včetně ukotvení k podkladu hmoždinkami, svaření všech spojů a překrytí kotev fólií.</v>
      </c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20"/>
      <c r="B26" s="221"/>
      <c r="C26" s="265" t="s">
        <v>187</v>
      </c>
      <c r="D26" s="257"/>
      <c r="E26" s="258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13"/>
      <c r="Z26" s="213"/>
      <c r="AA26" s="213"/>
      <c r="AB26" s="213"/>
      <c r="AC26" s="213"/>
      <c r="AD26" s="213"/>
      <c r="AE26" s="213"/>
      <c r="AF26" s="213"/>
      <c r="AG26" s="213" t="s">
        <v>183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20"/>
      <c r="B27" s="221"/>
      <c r="C27" s="265" t="s">
        <v>920</v>
      </c>
      <c r="D27" s="257"/>
      <c r="E27" s="258">
        <v>175</v>
      </c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13"/>
      <c r="Z27" s="213"/>
      <c r="AA27" s="213"/>
      <c r="AB27" s="213"/>
      <c r="AC27" s="213"/>
      <c r="AD27" s="213"/>
      <c r="AE27" s="213"/>
      <c r="AF27" s="213"/>
      <c r="AG27" s="213" t="s">
        <v>183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ht="33.75" outlineLevel="1" x14ac:dyDescent="0.2">
      <c r="A28" s="233">
        <v>6</v>
      </c>
      <c r="B28" s="234" t="s">
        <v>204</v>
      </c>
      <c r="C28" s="251" t="s">
        <v>205</v>
      </c>
      <c r="D28" s="235" t="s">
        <v>191</v>
      </c>
      <c r="E28" s="236">
        <v>72</v>
      </c>
      <c r="F28" s="237"/>
      <c r="G28" s="238">
        <f>ROUND(E28*F28,2)</f>
        <v>0</v>
      </c>
      <c r="H28" s="237"/>
      <c r="I28" s="238">
        <f>ROUND(E28*H28,2)</f>
        <v>0</v>
      </c>
      <c r="J28" s="237"/>
      <c r="K28" s="238">
        <f>ROUND(E28*J28,2)</f>
        <v>0</v>
      </c>
      <c r="L28" s="238">
        <v>21</v>
      </c>
      <c r="M28" s="238">
        <f>G28*(1+L28/100)</f>
        <v>0</v>
      </c>
      <c r="N28" s="238">
        <v>1.8400000000000001E-3</v>
      </c>
      <c r="O28" s="238">
        <f>ROUND(E28*N28,2)</f>
        <v>0.13</v>
      </c>
      <c r="P28" s="238">
        <v>0</v>
      </c>
      <c r="Q28" s="238">
        <f>ROUND(E28*P28,2)</f>
        <v>0</v>
      </c>
      <c r="R28" s="238" t="s">
        <v>186</v>
      </c>
      <c r="S28" s="238" t="s">
        <v>178</v>
      </c>
      <c r="T28" s="239" t="s">
        <v>178</v>
      </c>
      <c r="U28" s="224">
        <v>0.252</v>
      </c>
      <c r="V28" s="224">
        <f>ROUND(E28*U28,2)</f>
        <v>18.14</v>
      </c>
      <c r="W28" s="224"/>
      <c r="X28" s="224" t="s">
        <v>159</v>
      </c>
      <c r="Y28" s="213"/>
      <c r="Z28" s="213"/>
      <c r="AA28" s="213"/>
      <c r="AB28" s="213"/>
      <c r="AC28" s="213"/>
      <c r="AD28" s="213"/>
      <c r="AE28" s="213"/>
      <c r="AF28" s="213"/>
      <c r="AG28" s="213" t="s">
        <v>160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20"/>
      <c r="B29" s="221"/>
      <c r="C29" s="266" t="s">
        <v>206</v>
      </c>
      <c r="D29" s="222"/>
      <c r="E29" s="223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13"/>
      <c r="Z29" s="213"/>
      <c r="AA29" s="213"/>
      <c r="AB29" s="213"/>
      <c r="AC29" s="213"/>
      <c r="AD29" s="213"/>
      <c r="AE29" s="213"/>
      <c r="AF29" s="213"/>
      <c r="AG29" s="213" t="s">
        <v>180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20"/>
      <c r="B30" s="221"/>
      <c r="C30" s="267" t="s">
        <v>207</v>
      </c>
      <c r="D30" s="261"/>
      <c r="E30" s="261"/>
      <c r="F30" s="261"/>
      <c r="G30" s="261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13"/>
      <c r="Z30" s="213"/>
      <c r="AA30" s="213"/>
      <c r="AB30" s="213"/>
      <c r="AC30" s="213"/>
      <c r="AD30" s="213"/>
      <c r="AE30" s="213"/>
      <c r="AF30" s="213"/>
      <c r="AG30" s="213" t="s">
        <v>180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20"/>
      <c r="B31" s="221"/>
      <c r="C31" s="264" t="s">
        <v>707</v>
      </c>
      <c r="D31" s="260"/>
      <c r="E31" s="260"/>
      <c r="F31" s="260"/>
      <c r="G31" s="260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13"/>
      <c r="Z31" s="213"/>
      <c r="AA31" s="213"/>
      <c r="AB31" s="213"/>
      <c r="AC31" s="213"/>
      <c r="AD31" s="213"/>
      <c r="AE31" s="213"/>
      <c r="AF31" s="213"/>
      <c r="AG31" s="213" t="s">
        <v>155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40" t="str">
        <f>C31</f>
        <v>viz.v.č. D.1.1-102Úprava délky a připevnění okapnice natloukacími hmoždinkami včetně dodávky okapnice.</v>
      </c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20"/>
      <c r="B32" s="221"/>
      <c r="C32" s="265" t="s">
        <v>924</v>
      </c>
      <c r="D32" s="257"/>
      <c r="E32" s="258">
        <v>72</v>
      </c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13"/>
      <c r="Z32" s="213"/>
      <c r="AA32" s="213"/>
      <c r="AB32" s="213"/>
      <c r="AC32" s="213"/>
      <c r="AD32" s="213"/>
      <c r="AE32" s="213"/>
      <c r="AF32" s="213"/>
      <c r="AG32" s="213" t="s">
        <v>183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ht="33.75" outlineLevel="1" x14ac:dyDescent="0.2">
      <c r="A33" s="233">
        <v>7</v>
      </c>
      <c r="B33" s="234" t="s">
        <v>209</v>
      </c>
      <c r="C33" s="251" t="s">
        <v>210</v>
      </c>
      <c r="D33" s="235" t="s">
        <v>191</v>
      </c>
      <c r="E33" s="236">
        <v>72</v>
      </c>
      <c r="F33" s="237"/>
      <c r="G33" s="238">
        <f>ROUND(E33*F33,2)</f>
        <v>0</v>
      </c>
      <c r="H33" s="237"/>
      <c r="I33" s="238">
        <f>ROUND(E33*H33,2)</f>
        <v>0</v>
      </c>
      <c r="J33" s="237"/>
      <c r="K33" s="238">
        <f>ROUND(E33*J33,2)</f>
        <v>0</v>
      </c>
      <c r="L33" s="238">
        <v>21</v>
      </c>
      <c r="M33" s="238">
        <f>G33*(1+L33/100)</f>
        <v>0</v>
      </c>
      <c r="N33" s="238">
        <v>7.6000000000000004E-4</v>
      </c>
      <c r="O33" s="238">
        <f>ROUND(E33*N33,2)</f>
        <v>0.05</v>
      </c>
      <c r="P33" s="238">
        <v>0</v>
      </c>
      <c r="Q33" s="238">
        <f>ROUND(E33*P33,2)</f>
        <v>0</v>
      </c>
      <c r="R33" s="238" t="s">
        <v>186</v>
      </c>
      <c r="S33" s="238" t="s">
        <v>178</v>
      </c>
      <c r="T33" s="239" t="s">
        <v>178</v>
      </c>
      <c r="U33" s="224">
        <v>0.189</v>
      </c>
      <c r="V33" s="224">
        <f>ROUND(E33*U33,2)</f>
        <v>13.61</v>
      </c>
      <c r="W33" s="224"/>
      <c r="X33" s="224" t="s">
        <v>159</v>
      </c>
      <c r="Y33" s="213"/>
      <c r="Z33" s="213"/>
      <c r="AA33" s="213"/>
      <c r="AB33" s="213"/>
      <c r="AC33" s="213"/>
      <c r="AD33" s="213"/>
      <c r="AE33" s="213"/>
      <c r="AF33" s="213"/>
      <c r="AG33" s="213" t="s">
        <v>160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20"/>
      <c r="B34" s="221"/>
      <c r="C34" s="266" t="s">
        <v>206</v>
      </c>
      <c r="D34" s="222"/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13"/>
      <c r="Z34" s="213"/>
      <c r="AA34" s="213"/>
      <c r="AB34" s="213"/>
      <c r="AC34" s="213"/>
      <c r="AD34" s="213"/>
      <c r="AE34" s="213"/>
      <c r="AF34" s="213"/>
      <c r="AG34" s="213" t="s">
        <v>180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20"/>
      <c r="B35" s="221"/>
      <c r="C35" s="267" t="s">
        <v>207</v>
      </c>
      <c r="D35" s="261"/>
      <c r="E35" s="261"/>
      <c r="F35" s="261"/>
      <c r="G35" s="261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13"/>
      <c r="Z35" s="213"/>
      <c r="AA35" s="213"/>
      <c r="AB35" s="213"/>
      <c r="AC35" s="213"/>
      <c r="AD35" s="213"/>
      <c r="AE35" s="213"/>
      <c r="AF35" s="213"/>
      <c r="AG35" s="213" t="s">
        <v>180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20"/>
      <c r="B36" s="221"/>
      <c r="C36" s="264" t="s">
        <v>709</v>
      </c>
      <c r="D36" s="260"/>
      <c r="E36" s="260"/>
      <c r="F36" s="260"/>
      <c r="G36" s="260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13"/>
      <c r="Z36" s="213"/>
      <c r="AA36" s="213"/>
      <c r="AB36" s="213"/>
      <c r="AC36" s="213"/>
      <c r="AD36" s="213"/>
      <c r="AE36" s="213"/>
      <c r="AF36" s="213"/>
      <c r="AG36" s="213" t="s">
        <v>155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40" t="str">
        <f>C36</f>
        <v>viz.v.č. D.1.1-102Úprava délky a připevnění rohové lišty natloukacími hmoždinkami včetně dodávky lišty.</v>
      </c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20"/>
      <c r="B37" s="221"/>
      <c r="C37" s="265" t="s">
        <v>924</v>
      </c>
      <c r="D37" s="257"/>
      <c r="E37" s="258">
        <v>72</v>
      </c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13"/>
      <c r="Z37" s="213"/>
      <c r="AA37" s="213"/>
      <c r="AB37" s="213"/>
      <c r="AC37" s="213"/>
      <c r="AD37" s="213"/>
      <c r="AE37" s="213"/>
      <c r="AF37" s="213"/>
      <c r="AG37" s="213" t="s">
        <v>183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ht="33.75" outlineLevel="1" x14ac:dyDescent="0.2">
      <c r="A38" s="233">
        <v>8</v>
      </c>
      <c r="B38" s="234" t="s">
        <v>213</v>
      </c>
      <c r="C38" s="251" t="s">
        <v>214</v>
      </c>
      <c r="D38" s="235" t="s">
        <v>191</v>
      </c>
      <c r="E38" s="236">
        <v>80</v>
      </c>
      <c r="F38" s="237"/>
      <c r="G38" s="238">
        <f>ROUND(E38*F38,2)</f>
        <v>0</v>
      </c>
      <c r="H38" s="237"/>
      <c r="I38" s="238">
        <f>ROUND(E38*H38,2)</f>
        <v>0</v>
      </c>
      <c r="J38" s="237"/>
      <c r="K38" s="238">
        <f>ROUND(E38*J38,2)</f>
        <v>0</v>
      </c>
      <c r="L38" s="238">
        <v>21</v>
      </c>
      <c r="M38" s="238">
        <f>G38*(1+L38/100)</f>
        <v>0</v>
      </c>
      <c r="N38" s="238">
        <v>7.6000000000000004E-4</v>
      </c>
      <c r="O38" s="238">
        <f>ROUND(E38*N38,2)</f>
        <v>0.06</v>
      </c>
      <c r="P38" s="238">
        <v>0</v>
      </c>
      <c r="Q38" s="238">
        <f>ROUND(E38*P38,2)</f>
        <v>0</v>
      </c>
      <c r="R38" s="238" t="s">
        <v>186</v>
      </c>
      <c r="S38" s="238" t="s">
        <v>178</v>
      </c>
      <c r="T38" s="239" t="s">
        <v>178</v>
      </c>
      <c r="U38" s="224">
        <v>0.189</v>
      </c>
      <c r="V38" s="224">
        <f>ROUND(E38*U38,2)</f>
        <v>15.12</v>
      </c>
      <c r="W38" s="224"/>
      <c r="X38" s="224" t="s">
        <v>159</v>
      </c>
      <c r="Y38" s="213"/>
      <c r="Z38" s="213"/>
      <c r="AA38" s="213"/>
      <c r="AB38" s="213"/>
      <c r="AC38" s="213"/>
      <c r="AD38" s="213"/>
      <c r="AE38" s="213"/>
      <c r="AF38" s="213"/>
      <c r="AG38" s="213" t="s">
        <v>160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20"/>
      <c r="B39" s="221"/>
      <c r="C39" s="266" t="s">
        <v>206</v>
      </c>
      <c r="D39" s="222"/>
      <c r="E39" s="223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13"/>
      <c r="Z39" s="213"/>
      <c r="AA39" s="213"/>
      <c r="AB39" s="213"/>
      <c r="AC39" s="213"/>
      <c r="AD39" s="213"/>
      <c r="AE39" s="213"/>
      <c r="AF39" s="213"/>
      <c r="AG39" s="213" t="s">
        <v>180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20"/>
      <c r="B40" s="221"/>
      <c r="C40" s="267" t="s">
        <v>207</v>
      </c>
      <c r="D40" s="261"/>
      <c r="E40" s="261"/>
      <c r="F40" s="261"/>
      <c r="G40" s="261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13"/>
      <c r="Z40" s="213"/>
      <c r="AA40" s="213"/>
      <c r="AB40" s="213"/>
      <c r="AC40" s="213"/>
      <c r="AD40" s="213"/>
      <c r="AE40" s="213"/>
      <c r="AF40" s="213"/>
      <c r="AG40" s="213" t="s">
        <v>180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20"/>
      <c r="B41" s="221"/>
      <c r="C41" s="264" t="s">
        <v>709</v>
      </c>
      <c r="D41" s="260"/>
      <c r="E41" s="260"/>
      <c r="F41" s="260"/>
      <c r="G41" s="260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13"/>
      <c r="Z41" s="213"/>
      <c r="AA41" s="213"/>
      <c r="AB41" s="213"/>
      <c r="AC41" s="213"/>
      <c r="AD41" s="213"/>
      <c r="AE41" s="213"/>
      <c r="AF41" s="213"/>
      <c r="AG41" s="213" t="s">
        <v>155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40" t="str">
        <f>C41</f>
        <v>viz.v.č. D.1.1-102Úprava délky a připevnění rohové lišty natloukacími hmoždinkami včetně dodávky lišty.</v>
      </c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20"/>
      <c r="B42" s="221"/>
      <c r="C42" s="265" t="s">
        <v>925</v>
      </c>
      <c r="D42" s="257"/>
      <c r="E42" s="258">
        <v>80</v>
      </c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13"/>
      <c r="Z42" s="213"/>
      <c r="AA42" s="213"/>
      <c r="AB42" s="213"/>
      <c r="AC42" s="213"/>
      <c r="AD42" s="213"/>
      <c r="AE42" s="213"/>
      <c r="AF42" s="213"/>
      <c r="AG42" s="213" t="s">
        <v>183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ht="22.5" outlineLevel="1" x14ac:dyDescent="0.2">
      <c r="A43" s="233">
        <v>9</v>
      </c>
      <c r="B43" s="234" t="s">
        <v>215</v>
      </c>
      <c r="C43" s="251" t="s">
        <v>216</v>
      </c>
      <c r="D43" s="235" t="s">
        <v>191</v>
      </c>
      <c r="E43" s="236">
        <v>6</v>
      </c>
      <c r="F43" s="237"/>
      <c r="G43" s="238">
        <f>ROUND(E43*F43,2)</f>
        <v>0</v>
      </c>
      <c r="H43" s="237"/>
      <c r="I43" s="238">
        <f>ROUND(E43*H43,2)</f>
        <v>0</v>
      </c>
      <c r="J43" s="237"/>
      <c r="K43" s="238">
        <f>ROUND(E43*J43,2)</f>
        <v>0</v>
      </c>
      <c r="L43" s="238">
        <v>21</v>
      </c>
      <c r="M43" s="238">
        <f>G43*(1+L43/100)</f>
        <v>0</v>
      </c>
      <c r="N43" s="238">
        <v>4.2999999999999999E-4</v>
      </c>
      <c r="O43" s="238">
        <f>ROUND(E43*N43,2)</f>
        <v>0</v>
      </c>
      <c r="P43" s="238">
        <v>0</v>
      </c>
      <c r="Q43" s="238">
        <f>ROUND(E43*P43,2)</f>
        <v>0</v>
      </c>
      <c r="R43" s="238" t="s">
        <v>186</v>
      </c>
      <c r="S43" s="238" t="s">
        <v>178</v>
      </c>
      <c r="T43" s="239" t="s">
        <v>178</v>
      </c>
      <c r="U43" s="224">
        <v>0.189</v>
      </c>
      <c r="V43" s="224">
        <f>ROUND(E43*U43,2)</f>
        <v>1.1299999999999999</v>
      </c>
      <c r="W43" s="224"/>
      <c r="X43" s="224" t="s">
        <v>159</v>
      </c>
      <c r="Y43" s="213"/>
      <c r="Z43" s="213"/>
      <c r="AA43" s="213"/>
      <c r="AB43" s="213"/>
      <c r="AC43" s="213"/>
      <c r="AD43" s="213"/>
      <c r="AE43" s="213"/>
      <c r="AF43" s="213"/>
      <c r="AG43" s="213" t="s">
        <v>160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20"/>
      <c r="B44" s="221"/>
      <c r="C44" s="266" t="s">
        <v>206</v>
      </c>
      <c r="D44" s="222"/>
      <c r="E44" s="223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13"/>
      <c r="Z44" s="213"/>
      <c r="AA44" s="213"/>
      <c r="AB44" s="213"/>
      <c r="AC44" s="213"/>
      <c r="AD44" s="213"/>
      <c r="AE44" s="213"/>
      <c r="AF44" s="213"/>
      <c r="AG44" s="213" t="s">
        <v>180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20"/>
      <c r="B45" s="221"/>
      <c r="C45" s="267" t="s">
        <v>207</v>
      </c>
      <c r="D45" s="261"/>
      <c r="E45" s="261"/>
      <c r="F45" s="261"/>
      <c r="G45" s="261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13"/>
      <c r="Z45" s="213"/>
      <c r="AA45" s="213"/>
      <c r="AB45" s="213"/>
      <c r="AC45" s="213"/>
      <c r="AD45" s="213"/>
      <c r="AE45" s="213"/>
      <c r="AF45" s="213"/>
      <c r="AG45" s="213" t="s">
        <v>180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20"/>
      <c r="B46" s="221"/>
      <c r="C46" s="264" t="s">
        <v>712</v>
      </c>
      <c r="D46" s="260"/>
      <c r="E46" s="260"/>
      <c r="F46" s="260"/>
      <c r="G46" s="260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13"/>
      <c r="Z46" s="213"/>
      <c r="AA46" s="213"/>
      <c r="AB46" s="213"/>
      <c r="AC46" s="213"/>
      <c r="AD46" s="213"/>
      <c r="AE46" s="213"/>
      <c r="AF46" s="213"/>
      <c r="AG46" s="213" t="s">
        <v>155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20"/>
      <c r="B47" s="221"/>
      <c r="C47" s="265" t="s">
        <v>926</v>
      </c>
      <c r="D47" s="257"/>
      <c r="E47" s="258">
        <v>6</v>
      </c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13"/>
      <c r="Z47" s="213"/>
      <c r="AA47" s="213"/>
      <c r="AB47" s="213"/>
      <c r="AC47" s="213"/>
      <c r="AD47" s="213"/>
      <c r="AE47" s="213"/>
      <c r="AF47" s="213"/>
      <c r="AG47" s="213" t="s">
        <v>183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ht="33.75" outlineLevel="1" x14ac:dyDescent="0.2">
      <c r="A48" s="233">
        <v>10</v>
      </c>
      <c r="B48" s="234" t="s">
        <v>219</v>
      </c>
      <c r="C48" s="251" t="s">
        <v>220</v>
      </c>
      <c r="D48" s="235" t="s">
        <v>221</v>
      </c>
      <c r="E48" s="236">
        <v>22</v>
      </c>
      <c r="F48" s="237"/>
      <c r="G48" s="238">
        <f>ROUND(E48*F48,2)</f>
        <v>0</v>
      </c>
      <c r="H48" s="237"/>
      <c r="I48" s="238">
        <f>ROUND(E48*H48,2)</f>
        <v>0</v>
      </c>
      <c r="J48" s="237"/>
      <c r="K48" s="238">
        <f>ROUND(E48*J48,2)</f>
        <v>0</v>
      </c>
      <c r="L48" s="238">
        <v>21</v>
      </c>
      <c r="M48" s="238">
        <f>G48*(1+L48/100)</f>
        <v>0</v>
      </c>
      <c r="N48" s="238">
        <v>1E-3</v>
      </c>
      <c r="O48" s="238">
        <f>ROUND(E48*N48,2)</f>
        <v>0.02</v>
      </c>
      <c r="P48" s="238">
        <v>0</v>
      </c>
      <c r="Q48" s="238">
        <f>ROUND(E48*P48,2)</f>
        <v>0</v>
      </c>
      <c r="R48" s="238" t="s">
        <v>186</v>
      </c>
      <c r="S48" s="238" t="s">
        <v>178</v>
      </c>
      <c r="T48" s="239" t="s">
        <v>178</v>
      </c>
      <c r="U48" s="224">
        <v>0.6</v>
      </c>
      <c r="V48" s="224">
        <f>ROUND(E48*U48,2)</f>
        <v>13.2</v>
      </c>
      <c r="W48" s="224"/>
      <c r="X48" s="224" t="s">
        <v>159</v>
      </c>
      <c r="Y48" s="213"/>
      <c r="Z48" s="213"/>
      <c r="AA48" s="213"/>
      <c r="AB48" s="213"/>
      <c r="AC48" s="213"/>
      <c r="AD48" s="213"/>
      <c r="AE48" s="213"/>
      <c r="AF48" s="213"/>
      <c r="AG48" s="213" t="s">
        <v>160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20"/>
      <c r="B49" s="221"/>
      <c r="C49" s="266" t="s">
        <v>206</v>
      </c>
      <c r="D49" s="222"/>
      <c r="E49" s="223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13"/>
      <c r="Z49" s="213"/>
      <c r="AA49" s="213"/>
      <c r="AB49" s="213"/>
      <c r="AC49" s="213"/>
      <c r="AD49" s="213"/>
      <c r="AE49" s="213"/>
      <c r="AF49" s="213"/>
      <c r="AG49" s="213" t="s">
        <v>180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20"/>
      <c r="B50" s="221"/>
      <c r="C50" s="267" t="s">
        <v>207</v>
      </c>
      <c r="D50" s="261"/>
      <c r="E50" s="261"/>
      <c r="F50" s="261"/>
      <c r="G50" s="261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13"/>
      <c r="Z50" s="213"/>
      <c r="AA50" s="213"/>
      <c r="AB50" s="213"/>
      <c r="AC50" s="213"/>
      <c r="AD50" s="213"/>
      <c r="AE50" s="213"/>
      <c r="AF50" s="213"/>
      <c r="AG50" s="213" t="s">
        <v>180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20"/>
      <c r="B51" s="221"/>
      <c r="C51" s="264" t="s">
        <v>714</v>
      </c>
      <c r="D51" s="260"/>
      <c r="E51" s="260"/>
      <c r="F51" s="260"/>
      <c r="G51" s="260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13"/>
      <c r="Z51" s="213"/>
      <c r="AA51" s="213"/>
      <c r="AB51" s="213"/>
      <c r="AC51" s="213"/>
      <c r="AD51" s="213"/>
      <c r="AE51" s="213"/>
      <c r="AF51" s="213"/>
      <c r="AG51" s="213" t="s">
        <v>155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20"/>
      <c r="B52" s="221"/>
      <c r="C52" s="265" t="s">
        <v>927</v>
      </c>
      <c r="D52" s="257"/>
      <c r="E52" s="258">
        <v>22</v>
      </c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13"/>
      <c r="Z52" s="213"/>
      <c r="AA52" s="213"/>
      <c r="AB52" s="213"/>
      <c r="AC52" s="213"/>
      <c r="AD52" s="213"/>
      <c r="AE52" s="213"/>
      <c r="AF52" s="213"/>
      <c r="AG52" s="213" t="s">
        <v>183</v>
      </c>
      <c r="AH52" s="213">
        <v>0</v>
      </c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ht="33.75" outlineLevel="1" x14ac:dyDescent="0.2">
      <c r="A53" s="233">
        <v>11</v>
      </c>
      <c r="B53" s="234" t="s">
        <v>355</v>
      </c>
      <c r="C53" s="251" t="s">
        <v>356</v>
      </c>
      <c r="D53" s="235" t="s">
        <v>221</v>
      </c>
      <c r="E53" s="236">
        <v>4</v>
      </c>
      <c r="F53" s="237"/>
      <c r="G53" s="238">
        <f>ROUND(E53*F53,2)</f>
        <v>0</v>
      </c>
      <c r="H53" s="237"/>
      <c r="I53" s="238">
        <f>ROUND(E53*H53,2)</f>
        <v>0</v>
      </c>
      <c r="J53" s="237"/>
      <c r="K53" s="238">
        <f>ROUND(E53*J53,2)</f>
        <v>0</v>
      </c>
      <c r="L53" s="238">
        <v>21</v>
      </c>
      <c r="M53" s="238">
        <f>G53*(1+L53/100)</f>
        <v>0</v>
      </c>
      <c r="N53" s="238">
        <v>1.2999999999999999E-3</v>
      </c>
      <c r="O53" s="238">
        <f>ROUND(E53*N53,2)</f>
        <v>0.01</v>
      </c>
      <c r="P53" s="238">
        <v>0</v>
      </c>
      <c r="Q53" s="238">
        <f>ROUND(E53*P53,2)</f>
        <v>0</v>
      </c>
      <c r="R53" s="238" t="s">
        <v>186</v>
      </c>
      <c r="S53" s="238" t="s">
        <v>178</v>
      </c>
      <c r="T53" s="239" t="s">
        <v>178</v>
      </c>
      <c r="U53" s="224">
        <v>0.6</v>
      </c>
      <c r="V53" s="224">
        <f>ROUND(E53*U53,2)</f>
        <v>2.4</v>
      </c>
      <c r="W53" s="224"/>
      <c r="X53" s="224" t="s">
        <v>159</v>
      </c>
      <c r="Y53" s="213"/>
      <c r="Z53" s="213"/>
      <c r="AA53" s="213"/>
      <c r="AB53" s="213"/>
      <c r="AC53" s="213"/>
      <c r="AD53" s="213"/>
      <c r="AE53" s="213"/>
      <c r="AF53" s="213"/>
      <c r="AG53" s="213" t="s">
        <v>160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20"/>
      <c r="B54" s="221"/>
      <c r="C54" s="266" t="s">
        <v>206</v>
      </c>
      <c r="D54" s="222"/>
      <c r="E54" s="223"/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13"/>
      <c r="Z54" s="213"/>
      <c r="AA54" s="213"/>
      <c r="AB54" s="213"/>
      <c r="AC54" s="213"/>
      <c r="AD54" s="213"/>
      <c r="AE54" s="213"/>
      <c r="AF54" s="213"/>
      <c r="AG54" s="213" t="s">
        <v>180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20"/>
      <c r="B55" s="221"/>
      <c r="C55" s="267" t="s">
        <v>207</v>
      </c>
      <c r="D55" s="261"/>
      <c r="E55" s="261"/>
      <c r="F55" s="261"/>
      <c r="G55" s="261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13"/>
      <c r="Z55" s="213"/>
      <c r="AA55" s="213"/>
      <c r="AB55" s="213"/>
      <c r="AC55" s="213"/>
      <c r="AD55" s="213"/>
      <c r="AE55" s="213"/>
      <c r="AF55" s="213"/>
      <c r="AG55" s="213" t="s">
        <v>180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20"/>
      <c r="B56" s="221"/>
      <c r="C56" s="264" t="s">
        <v>714</v>
      </c>
      <c r="D56" s="260"/>
      <c r="E56" s="260"/>
      <c r="F56" s="260"/>
      <c r="G56" s="260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13"/>
      <c r="Z56" s="213"/>
      <c r="AA56" s="213"/>
      <c r="AB56" s="213"/>
      <c r="AC56" s="213"/>
      <c r="AD56" s="213"/>
      <c r="AE56" s="213"/>
      <c r="AF56" s="213"/>
      <c r="AG56" s="213" t="s">
        <v>155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20"/>
      <c r="B57" s="221"/>
      <c r="C57" s="265" t="s">
        <v>928</v>
      </c>
      <c r="D57" s="257"/>
      <c r="E57" s="258">
        <v>4</v>
      </c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13"/>
      <c r="Z57" s="213"/>
      <c r="AA57" s="213"/>
      <c r="AB57" s="213"/>
      <c r="AC57" s="213"/>
      <c r="AD57" s="213"/>
      <c r="AE57" s="213"/>
      <c r="AF57" s="213"/>
      <c r="AG57" s="213" t="s">
        <v>183</v>
      </c>
      <c r="AH57" s="213">
        <v>0</v>
      </c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33">
        <v>12</v>
      </c>
      <c r="B58" s="234" t="s">
        <v>224</v>
      </c>
      <c r="C58" s="251" t="s">
        <v>225</v>
      </c>
      <c r="D58" s="235" t="s">
        <v>176</v>
      </c>
      <c r="E58" s="236">
        <v>153</v>
      </c>
      <c r="F58" s="237"/>
      <c r="G58" s="238">
        <f>ROUND(E58*F58,2)</f>
        <v>0</v>
      </c>
      <c r="H58" s="237"/>
      <c r="I58" s="238">
        <f>ROUND(E58*H58,2)</f>
        <v>0</v>
      </c>
      <c r="J58" s="237"/>
      <c r="K58" s="238">
        <f>ROUND(E58*J58,2)</f>
        <v>0</v>
      </c>
      <c r="L58" s="238">
        <v>21</v>
      </c>
      <c r="M58" s="238">
        <f>G58*(1+L58/100)</f>
        <v>0</v>
      </c>
      <c r="N58" s="238">
        <v>3.0000000000000001E-5</v>
      </c>
      <c r="O58" s="238">
        <f>ROUND(E58*N58,2)</f>
        <v>0</v>
      </c>
      <c r="P58" s="238">
        <v>0</v>
      </c>
      <c r="Q58" s="238">
        <f>ROUND(E58*P58,2)</f>
        <v>0</v>
      </c>
      <c r="R58" s="238" t="s">
        <v>186</v>
      </c>
      <c r="S58" s="238" t="s">
        <v>178</v>
      </c>
      <c r="T58" s="239" t="s">
        <v>178</v>
      </c>
      <c r="U58" s="224">
        <v>0.11765</v>
      </c>
      <c r="V58" s="224">
        <f>ROUND(E58*U58,2)</f>
        <v>18</v>
      </c>
      <c r="W58" s="224"/>
      <c r="X58" s="224" t="s">
        <v>159</v>
      </c>
      <c r="Y58" s="213"/>
      <c r="Z58" s="213"/>
      <c r="AA58" s="213"/>
      <c r="AB58" s="213"/>
      <c r="AC58" s="213"/>
      <c r="AD58" s="213"/>
      <c r="AE58" s="213"/>
      <c r="AF58" s="213"/>
      <c r="AG58" s="213" t="s">
        <v>160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1" x14ac:dyDescent="0.2">
      <c r="A59" s="220"/>
      <c r="B59" s="221"/>
      <c r="C59" s="265" t="s">
        <v>929</v>
      </c>
      <c r="D59" s="257"/>
      <c r="E59" s="258">
        <v>153</v>
      </c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13"/>
      <c r="Z59" s="213"/>
      <c r="AA59" s="213"/>
      <c r="AB59" s="213"/>
      <c r="AC59" s="213"/>
      <c r="AD59" s="213"/>
      <c r="AE59" s="213"/>
      <c r="AF59" s="213"/>
      <c r="AG59" s="213" t="s">
        <v>183</v>
      </c>
      <c r="AH59" s="213">
        <v>5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ht="22.5" outlineLevel="1" x14ac:dyDescent="0.2">
      <c r="A60" s="233">
        <v>13</v>
      </c>
      <c r="B60" s="234" t="s">
        <v>227</v>
      </c>
      <c r="C60" s="251" t="s">
        <v>228</v>
      </c>
      <c r="D60" s="235" t="s">
        <v>176</v>
      </c>
      <c r="E60" s="236">
        <v>153</v>
      </c>
      <c r="F60" s="237"/>
      <c r="G60" s="238">
        <f>ROUND(E60*F60,2)</f>
        <v>0</v>
      </c>
      <c r="H60" s="237"/>
      <c r="I60" s="238">
        <f>ROUND(E60*H60,2)</f>
        <v>0</v>
      </c>
      <c r="J60" s="237"/>
      <c r="K60" s="238">
        <f>ROUND(E60*J60,2)</f>
        <v>0</v>
      </c>
      <c r="L60" s="238">
        <v>21</v>
      </c>
      <c r="M60" s="238">
        <f>G60*(1+L60/100)</f>
        <v>0</v>
      </c>
      <c r="N60" s="238">
        <v>5.5000000000000003E-4</v>
      </c>
      <c r="O60" s="238">
        <f>ROUND(E60*N60,2)</f>
        <v>0.08</v>
      </c>
      <c r="P60" s="238">
        <v>0</v>
      </c>
      <c r="Q60" s="238">
        <f>ROUND(E60*P60,2)</f>
        <v>0</v>
      </c>
      <c r="R60" s="238" t="s">
        <v>186</v>
      </c>
      <c r="S60" s="238" t="s">
        <v>178</v>
      </c>
      <c r="T60" s="239" t="s">
        <v>178</v>
      </c>
      <c r="U60" s="224">
        <v>0.17799999999999999</v>
      </c>
      <c r="V60" s="224">
        <f>ROUND(E60*U60,2)</f>
        <v>27.23</v>
      </c>
      <c r="W60" s="224"/>
      <c r="X60" s="224" t="s">
        <v>159</v>
      </c>
      <c r="Y60" s="213"/>
      <c r="Z60" s="213"/>
      <c r="AA60" s="213"/>
      <c r="AB60" s="213"/>
      <c r="AC60" s="213"/>
      <c r="AD60" s="213"/>
      <c r="AE60" s="213"/>
      <c r="AF60" s="213"/>
      <c r="AG60" s="213" t="s">
        <v>160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20"/>
      <c r="B61" s="221"/>
      <c r="C61" s="263" t="s">
        <v>229</v>
      </c>
      <c r="D61" s="259"/>
      <c r="E61" s="259"/>
      <c r="F61" s="259"/>
      <c r="G61" s="259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13"/>
      <c r="Z61" s="213"/>
      <c r="AA61" s="213"/>
      <c r="AB61" s="213"/>
      <c r="AC61" s="213"/>
      <c r="AD61" s="213"/>
      <c r="AE61" s="213"/>
      <c r="AF61" s="213"/>
      <c r="AG61" s="213" t="s">
        <v>180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20"/>
      <c r="B62" s="221"/>
      <c r="C62" s="264" t="s">
        <v>698</v>
      </c>
      <c r="D62" s="260"/>
      <c r="E62" s="260"/>
      <c r="F62" s="260"/>
      <c r="G62" s="260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13"/>
      <c r="Z62" s="213"/>
      <c r="AA62" s="213"/>
      <c r="AB62" s="213"/>
      <c r="AC62" s="213"/>
      <c r="AD62" s="213"/>
      <c r="AE62" s="213"/>
      <c r="AF62" s="213"/>
      <c r="AG62" s="213" t="s">
        <v>155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20"/>
      <c r="B63" s="221"/>
      <c r="C63" s="265" t="s">
        <v>930</v>
      </c>
      <c r="D63" s="257"/>
      <c r="E63" s="258">
        <v>153</v>
      </c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13"/>
      <c r="Z63" s="213"/>
      <c r="AA63" s="213"/>
      <c r="AB63" s="213"/>
      <c r="AC63" s="213"/>
      <c r="AD63" s="213"/>
      <c r="AE63" s="213"/>
      <c r="AF63" s="213"/>
      <c r="AG63" s="213" t="s">
        <v>183</v>
      </c>
      <c r="AH63" s="213">
        <v>0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ht="22.5" outlineLevel="1" x14ac:dyDescent="0.2">
      <c r="A64" s="233">
        <v>14</v>
      </c>
      <c r="B64" s="234" t="s">
        <v>232</v>
      </c>
      <c r="C64" s="251" t="s">
        <v>233</v>
      </c>
      <c r="D64" s="235" t="s">
        <v>234</v>
      </c>
      <c r="E64" s="236">
        <v>30</v>
      </c>
      <c r="F64" s="237"/>
      <c r="G64" s="238">
        <f>ROUND(E64*F64,2)</f>
        <v>0</v>
      </c>
      <c r="H64" s="237"/>
      <c r="I64" s="238">
        <f>ROUND(E64*H64,2)</f>
        <v>0</v>
      </c>
      <c r="J64" s="237"/>
      <c r="K64" s="238">
        <f>ROUND(E64*J64,2)</f>
        <v>0</v>
      </c>
      <c r="L64" s="238">
        <v>21</v>
      </c>
      <c r="M64" s="238">
        <f>G64*(1+L64/100)</f>
        <v>0</v>
      </c>
      <c r="N64" s="238">
        <v>0</v>
      </c>
      <c r="O64" s="238">
        <f>ROUND(E64*N64,2)</f>
        <v>0</v>
      </c>
      <c r="P64" s="238">
        <v>0</v>
      </c>
      <c r="Q64" s="238">
        <f>ROUND(E64*P64,2)</f>
        <v>0</v>
      </c>
      <c r="R64" s="238"/>
      <c r="S64" s="238" t="s">
        <v>150</v>
      </c>
      <c r="T64" s="239" t="s">
        <v>151</v>
      </c>
      <c r="U64" s="224">
        <v>0</v>
      </c>
      <c r="V64" s="224">
        <f>ROUND(E64*U64,2)</f>
        <v>0</v>
      </c>
      <c r="W64" s="224"/>
      <c r="X64" s="224" t="s">
        <v>159</v>
      </c>
      <c r="Y64" s="213"/>
      <c r="Z64" s="213"/>
      <c r="AA64" s="213"/>
      <c r="AB64" s="213"/>
      <c r="AC64" s="213"/>
      <c r="AD64" s="213"/>
      <c r="AE64" s="213"/>
      <c r="AF64" s="213"/>
      <c r="AG64" s="213" t="s">
        <v>160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20"/>
      <c r="B65" s="221"/>
      <c r="C65" s="252" t="s">
        <v>698</v>
      </c>
      <c r="D65" s="241"/>
      <c r="E65" s="241"/>
      <c r="F65" s="241"/>
      <c r="G65" s="241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13"/>
      <c r="Z65" s="213"/>
      <c r="AA65" s="213"/>
      <c r="AB65" s="213"/>
      <c r="AC65" s="213"/>
      <c r="AD65" s="213"/>
      <c r="AE65" s="213"/>
      <c r="AF65" s="213"/>
      <c r="AG65" s="213" t="s">
        <v>155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20"/>
      <c r="B66" s="221"/>
      <c r="C66" s="265" t="s">
        <v>931</v>
      </c>
      <c r="D66" s="257"/>
      <c r="E66" s="258">
        <v>30</v>
      </c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13"/>
      <c r="Z66" s="213"/>
      <c r="AA66" s="213"/>
      <c r="AB66" s="213"/>
      <c r="AC66" s="213"/>
      <c r="AD66" s="213"/>
      <c r="AE66" s="213"/>
      <c r="AF66" s="213"/>
      <c r="AG66" s="213" t="s">
        <v>183</v>
      </c>
      <c r="AH66" s="213">
        <v>0</v>
      </c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ht="22.5" outlineLevel="1" x14ac:dyDescent="0.2">
      <c r="A67" s="233">
        <v>15</v>
      </c>
      <c r="B67" s="234" t="s">
        <v>365</v>
      </c>
      <c r="C67" s="251" t="s">
        <v>366</v>
      </c>
      <c r="D67" s="235" t="s">
        <v>191</v>
      </c>
      <c r="E67" s="236">
        <v>24</v>
      </c>
      <c r="F67" s="237"/>
      <c r="G67" s="238">
        <f>ROUND(E67*F67,2)</f>
        <v>0</v>
      </c>
      <c r="H67" s="237"/>
      <c r="I67" s="238">
        <f>ROUND(E67*H67,2)</f>
        <v>0</v>
      </c>
      <c r="J67" s="237"/>
      <c r="K67" s="238">
        <f>ROUND(E67*J67,2)</f>
        <v>0</v>
      </c>
      <c r="L67" s="238">
        <v>21</v>
      </c>
      <c r="M67" s="238">
        <f>G67*(1+L67/100)</f>
        <v>0</v>
      </c>
      <c r="N67" s="238">
        <v>0</v>
      </c>
      <c r="O67" s="238">
        <f>ROUND(E67*N67,2)</f>
        <v>0</v>
      </c>
      <c r="P67" s="238">
        <v>0</v>
      </c>
      <c r="Q67" s="238">
        <f>ROUND(E67*P67,2)</f>
        <v>0</v>
      </c>
      <c r="R67" s="238"/>
      <c r="S67" s="238" t="s">
        <v>150</v>
      </c>
      <c r="T67" s="239" t="s">
        <v>151</v>
      </c>
      <c r="U67" s="224">
        <v>0</v>
      </c>
      <c r="V67" s="224">
        <f>ROUND(E67*U67,2)</f>
        <v>0</v>
      </c>
      <c r="W67" s="224"/>
      <c r="X67" s="224" t="s">
        <v>159</v>
      </c>
      <c r="Y67" s="213"/>
      <c r="Z67" s="213"/>
      <c r="AA67" s="213"/>
      <c r="AB67" s="213"/>
      <c r="AC67" s="213"/>
      <c r="AD67" s="213"/>
      <c r="AE67" s="213"/>
      <c r="AF67" s="213"/>
      <c r="AG67" s="213" t="s">
        <v>160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20"/>
      <c r="B68" s="221"/>
      <c r="C68" s="252" t="s">
        <v>698</v>
      </c>
      <c r="D68" s="241"/>
      <c r="E68" s="241"/>
      <c r="F68" s="241"/>
      <c r="G68" s="241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13"/>
      <c r="Z68" s="213"/>
      <c r="AA68" s="213"/>
      <c r="AB68" s="213"/>
      <c r="AC68" s="213"/>
      <c r="AD68" s="213"/>
      <c r="AE68" s="213"/>
      <c r="AF68" s="213"/>
      <c r="AG68" s="213" t="s">
        <v>155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20"/>
      <c r="B69" s="221"/>
      <c r="C69" s="265" t="s">
        <v>932</v>
      </c>
      <c r="D69" s="257"/>
      <c r="E69" s="258">
        <v>24</v>
      </c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13"/>
      <c r="Z69" s="213"/>
      <c r="AA69" s="213"/>
      <c r="AB69" s="213"/>
      <c r="AC69" s="213"/>
      <c r="AD69" s="213"/>
      <c r="AE69" s="213"/>
      <c r="AF69" s="213"/>
      <c r="AG69" s="213" t="s">
        <v>183</v>
      </c>
      <c r="AH69" s="213">
        <v>0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33">
        <v>16</v>
      </c>
      <c r="B70" s="234" t="s">
        <v>367</v>
      </c>
      <c r="C70" s="251" t="s">
        <v>368</v>
      </c>
      <c r="D70" s="235" t="s">
        <v>234</v>
      </c>
      <c r="E70" s="236">
        <v>2</v>
      </c>
      <c r="F70" s="237"/>
      <c r="G70" s="238">
        <f>ROUND(E70*F70,2)</f>
        <v>0</v>
      </c>
      <c r="H70" s="237"/>
      <c r="I70" s="238">
        <f>ROUND(E70*H70,2)</f>
        <v>0</v>
      </c>
      <c r="J70" s="237"/>
      <c r="K70" s="238">
        <f>ROUND(E70*J70,2)</f>
        <v>0</v>
      </c>
      <c r="L70" s="238">
        <v>21</v>
      </c>
      <c r="M70" s="238">
        <f>G70*(1+L70/100)</f>
        <v>0</v>
      </c>
      <c r="N70" s="238">
        <v>0</v>
      </c>
      <c r="O70" s="238">
        <f>ROUND(E70*N70,2)</f>
        <v>0</v>
      </c>
      <c r="P70" s="238">
        <v>0</v>
      </c>
      <c r="Q70" s="238">
        <f>ROUND(E70*P70,2)</f>
        <v>0</v>
      </c>
      <c r="R70" s="238"/>
      <c r="S70" s="238" t="s">
        <v>150</v>
      </c>
      <c r="T70" s="239" t="s">
        <v>151</v>
      </c>
      <c r="U70" s="224">
        <v>0</v>
      </c>
      <c r="V70" s="224">
        <f>ROUND(E70*U70,2)</f>
        <v>0</v>
      </c>
      <c r="W70" s="224"/>
      <c r="X70" s="224" t="s">
        <v>159</v>
      </c>
      <c r="Y70" s="213"/>
      <c r="Z70" s="213"/>
      <c r="AA70" s="213"/>
      <c r="AB70" s="213"/>
      <c r="AC70" s="213"/>
      <c r="AD70" s="213"/>
      <c r="AE70" s="213"/>
      <c r="AF70" s="213"/>
      <c r="AG70" s="213" t="s">
        <v>160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20"/>
      <c r="B71" s="221"/>
      <c r="C71" s="252" t="s">
        <v>698</v>
      </c>
      <c r="D71" s="241"/>
      <c r="E71" s="241"/>
      <c r="F71" s="241"/>
      <c r="G71" s="241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13"/>
      <c r="Z71" s="213"/>
      <c r="AA71" s="213"/>
      <c r="AB71" s="213"/>
      <c r="AC71" s="213"/>
      <c r="AD71" s="213"/>
      <c r="AE71" s="213"/>
      <c r="AF71" s="213"/>
      <c r="AG71" s="213" t="s">
        <v>155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20"/>
      <c r="B72" s="221"/>
      <c r="C72" s="265" t="s">
        <v>933</v>
      </c>
      <c r="D72" s="257"/>
      <c r="E72" s="258">
        <v>2</v>
      </c>
      <c r="F72" s="224"/>
      <c r="G72" s="224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13"/>
      <c r="Z72" s="213"/>
      <c r="AA72" s="213"/>
      <c r="AB72" s="213"/>
      <c r="AC72" s="213"/>
      <c r="AD72" s="213"/>
      <c r="AE72" s="213"/>
      <c r="AF72" s="213"/>
      <c r="AG72" s="213" t="s">
        <v>183</v>
      </c>
      <c r="AH72" s="213">
        <v>0</v>
      </c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33">
        <v>17</v>
      </c>
      <c r="B73" s="234" t="s">
        <v>370</v>
      </c>
      <c r="C73" s="251" t="s">
        <v>371</v>
      </c>
      <c r="D73" s="235" t="s">
        <v>234</v>
      </c>
      <c r="E73" s="236">
        <v>2</v>
      </c>
      <c r="F73" s="237"/>
      <c r="G73" s="238">
        <f>ROUND(E73*F73,2)</f>
        <v>0</v>
      </c>
      <c r="H73" s="237"/>
      <c r="I73" s="238">
        <f>ROUND(E73*H73,2)</f>
        <v>0</v>
      </c>
      <c r="J73" s="237"/>
      <c r="K73" s="238">
        <f>ROUND(E73*J73,2)</f>
        <v>0</v>
      </c>
      <c r="L73" s="238">
        <v>21</v>
      </c>
      <c r="M73" s="238">
        <f>G73*(1+L73/100)</f>
        <v>0</v>
      </c>
      <c r="N73" s="238">
        <v>0</v>
      </c>
      <c r="O73" s="238">
        <f>ROUND(E73*N73,2)</f>
        <v>0</v>
      </c>
      <c r="P73" s="238">
        <v>0</v>
      </c>
      <c r="Q73" s="238">
        <f>ROUND(E73*P73,2)</f>
        <v>0</v>
      </c>
      <c r="R73" s="238"/>
      <c r="S73" s="238" t="s">
        <v>150</v>
      </c>
      <c r="T73" s="239" t="s">
        <v>151</v>
      </c>
      <c r="U73" s="224">
        <v>0</v>
      </c>
      <c r="V73" s="224">
        <f>ROUND(E73*U73,2)</f>
        <v>0</v>
      </c>
      <c r="W73" s="224"/>
      <c r="X73" s="224" t="s">
        <v>159</v>
      </c>
      <c r="Y73" s="213"/>
      <c r="Z73" s="213"/>
      <c r="AA73" s="213"/>
      <c r="AB73" s="213"/>
      <c r="AC73" s="213"/>
      <c r="AD73" s="213"/>
      <c r="AE73" s="213"/>
      <c r="AF73" s="213"/>
      <c r="AG73" s="213" t="s">
        <v>160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20"/>
      <c r="B74" s="221"/>
      <c r="C74" s="252" t="s">
        <v>698</v>
      </c>
      <c r="D74" s="241"/>
      <c r="E74" s="241"/>
      <c r="F74" s="241"/>
      <c r="G74" s="241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13"/>
      <c r="Z74" s="213"/>
      <c r="AA74" s="213"/>
      <c r="AB74" s="213"/>
      <c r="AC74" s="213"/>
      <c r="AD74" s="213"/>
      <c r="AE74" s="213"/>
      <c r="AF74" s="213"/>
      <c r="AG74" s="213" t="s">
        <v>155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20"/>
      <c r="B75" s="221"/>
      <c r="C75" s="265" t="s">
        <v>722</v>
      </c>
      <c r="D75" s="257"/>
      <c r="E75" s="258">
        <v>2</v>
      </c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13"/>
      <c r="Z75" s="213"/>
      <c r="AA75" s="213"/>
      <c r="AB75" s="213"/>
      <c r="AC75" s="213"/>
      <c r="AD75" s="213"/>
      <c r="AE75" s="213"/>
      <c r="AF75" s="213"/>
      <c r="AG75" s="213" t="s">
        <v>183</v>
      </c>
      <c r="AH75" s="213">
        <v>5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1" x14ac:dyDescent="0.2">
      <c r="A76" s="233">
        <v>18</v>
      </c>
      <c r="B76" s="234" t="s">
        <v>235</v>
      </c>
      <c r="C76" s="251" t="s">
        <v>236</v>
      </c>
      <c r="D76" s="235" t="s">
        <v>176</v>
      </c>
      <c r="E76" s="236">
        <v>401.25</v>
      </c>
      <c r="F76" s="237"/>
      <c r="G76" s="238">
        <f>ROUND(E76*F76,2)</f>
        <v>0</v>
      </c>
      <c r="H76" s="237"/>
      <c r="I76" s="238">
        <f>ROUND(E76*H76,2)</f>
        <v>0</v>
      </c>
      <c r="J76" s="237"/>
      <c r="K76" s="238">
        <f>ROUND(E76*J76,2)</f>
        <v>0</v>
      </c>
      <c r="L76" s="238">
        <v>21</v>
      </c>
      <c r="M76" s="238">
        <f>G76*(1+L76/100)</f>
        <v>0</v>
      </c>
      <c r="N76" s="238">
        <v>2.3999999999999998E-3</v>
      </c>
      <c r="O76" s="238">
        <f>ROUND(E76*N76,2)</f>
        <v>0.96</v>
      </c>
      <c r="P76" s="238">
        <v>0</v>
      </c>
      <c r="Q76" s="238">
        <f>ROUND(E76*P76,2)</f>
        <v>0</v>
      </c>
      <c r="R76" s="238"/>
      <c r="S76" s="238" t="s">
        <v>150</v>
      </c>
      <c r="T76" s="239" t="s">
        <v>151</v>
      </c>
      <c r="U76" s="224">
        <v>0</v>
      </c>
      <c r="V76" s="224">
        <f>ROUND(E76*U76,2)</f>
        <v>0</v>
      </c>
      <c r="W76" s="224"/>
      <c r="X76" s="224" t="s">
        <v>237</v>
      </c>
      <c r="Y76" s="213"/>
      <c r="Z76" s="213"/>
      <c r="AA76" s="213"/>
      <c r="AB76" s="213"/>
      <c r="AC76" s="213"/>
      <c r="AD76" s="213"/>
      <c r="AE76" s="213"/>
      <c r="AF76" s="213"/>
      <c r="AG76" s="213" t="s">
        <v>238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20"/>
      <c r="B77" s="221"/>
      <c r="C77" s="265" t="s">
        <v>934</v>
      </c>
      <c r="D77" s="257"/>
      <c r="E77" s="258">
        <v>210</v>
      </c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13"/>
      <c r="Z77" s="213"/>
      <c r="AA77" s="213"/>
      <c r="AB77" s="213"/>
      <c r="AC77" s="213"/>
      <c r="AD77" s="213"/>
      <c r="AE77" s="213"/>
      <c r="AF77" s="213"/>
      <c r="AG77" s="213" t="s">
        <v>183</v>
      </c>
      <c r="AH77" s="213">
        <v>5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20"/>
      <c r="B78" s="221"/>
      <c r="C78" s="265" t="s">
        <v>935</v>
      </c>
      <c r="D78" s="257"/>
      <c r="E78" s="258">
        <v>191.25</v>
      </c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13"/>
      <c r="Z78" s="213"/>
      <c r="AA78" s="213"/>
      <c r="AB78" s="213"/>
      <c r="AC78" s="213"/>
      <c r="AD78" s="213"/>
      <c r="AE78" s="213"/>
      <c r="AF78" s="213"/>
      <c r="AG78" s="213" t="s">
        <v>183</v>
      </c>
      <c r="AH78" s="213">
        <v>5</v>
      </c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ht="22.5" outlineLevel="1" x14ac:dyDescent="0.2">
      <c r="A79" s="233">
        <v>19</v>
      </c>
      <c r="B79" s="234" t="s">
        <v>381</v>
      </c>
      <c r="C79" s="251" t="s">
        <v>382</v>
      </c>
      <c r="D79" s="235" t="s">
        <v>221</v>
      </c>
      <c r="E79" s="236">
        <v>2</v>
      </c>
      <c r="F79" s="237"/>
      <c r="G79" s="238">
        <f>ROUND(E79*F79,2)</f>
        <v>0</v>
      </c>
      <c r="H79" s="237"/>
      <c r="I79" s="238">
        <f>ROUND(E79*H79,2)</f>
        <v>0</v>
      </c>
      <c r="J79" s="237"/>
      <c r="K79" s="238">
        <f>ROUND(E79*J79,2)</f>
        <v>0</v>
      </c>
      <c r="L79" s="238">
        <v>21</v>
      </c>
      <c r="M79" s="238">
        <f>G79*(1+L79/100)</f>
        <v>0</v>
      </c>
      <c r="N79" s="238">
        <v>1E-3</v>
      </c>
      <c r="O79" s="238">
        <f>ROUND(E79*N79,2)</f>
        <v>0</v>
      </c>
      <c r="P79" s="238">
        <v>0</v>
      </c>
      <c r="Q79" s="238">
        <f>ROUND(E79*P79,2)</f>
        <v>0</v>
      </c>
      <c r="R79" s="238" t="s">
        <v>243</v>
      </c>
      <c r="S79" s="238" t="s">
        <v>178</v>
      </c>
      <c r="T79" s="239" t="s">
        <v>178</v>
      </c>
      <c r="U79" s="224">
        <v>0</v>
      </c>
      <c r="V79" s="224">
        <f>ROUND(E79*U79,2)</f>
        <v>0</v>
      </c>
      <c r="W79" s="224"/>
      <c r="X79" s="224" t="s">
        <v>237</v>
      </c>
      <c r="Y79" s="213"/>
      <c r="Z79" s="213"/>
      <c r="AA79" s="213"/>
      <c r="AB79" s="213"/>
      <c r="AC79" s="213"/>
      <c r="AD79" s="213"/>
      <c r="AE79" s="213"/>
      <c r="AF79" s="213"/>
      <c r="AG79" s="213" t="s">
        <v>238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20"/>
      <c r="B80" s="221"/>
      <c r="C80" s="265" t="s">
        <v>513</v>
      </c>
      <c r="D80" s="257"/>
      <c r="E80" s="258">
        <v>2</v>
      </c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13"/>
      <c r="Z80" s="213"/>
      <c r="AA80" s="213"/>
      <c r="AB80" s="213"/>
      <c r="AC80" s="213"/>
      <c r="AD80" s="213"/>
      <c r="AE80" s="213"/>
      <c r="AF80" s="213"/>
      <c r="AG80" s="213" t="s">
        <v>183</v>
      </c>
      <c r="AH80" s="213">
        <v>5</v>
      </c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ht="22.5" outlineLevel="1" x14ac:dyDescent="0.2">
      <c r="A81" s="233">
        <v>20</v>
      </c>
      <c r="B81" s="234" t="s">
        <v>384</v>
      </c>
      <c r="C81" s="251" t="s">
        <v>385</v>
      </c>
      <c r="D81" s="235" t="s">
        <v>221</v>
      </c>
      <c r="E81" s="236">
        <v>2</v>
      </c>
      <c r="F81" s="237"/>
      <c r="G81" s="238">
        <f>ROUND(E81*F81,2)</f>
        <v>0</v>
      </c>
      <c r="H81" s="237"/>
      <c r="I81" s="238">
        <f>ROUND(E81*H81,2)</f>
        <v>0</v>
      </c>
      <c r="J81" s="237"/>
      <c r="K81" s="238">
        <f>ROUND(E81*J81,2)</f>
        <v>0</v>
      </c>
      <c r="L81" s="238">
        <v>21</v>
      </c>
      <c r="M81" s="238">
        <f>G81*(1+L81/100)</f>
        <v>0</v>
      </c>
      <c r="N81" s="238">
        <v>1.65E-3</v>
      </c>
      <c r="O81" s="238">
        <f>ROUND(E81*N81,2)</f>
        <v>0</v>
      </c>
      <c r="P81" s="238">
        <v>0</v>
      </c>
      <c r="Q81" s="238">
        <f>ROUND(E81*P81,2)</f>
        <v>0</v>
      </c>
      <c r="R81" s="238" t="s">
        <v>243</v>
      </c>
      <c r="S81" s="238" t="s">
        <v>178</v>
      </c>
      <c r="T81" s="239" t="s">
        <v>178</v>
      </c>
      <c r="U81" s="224">
        <v>0</v>
      </c>
      <c r="V81" s="224">
        <f>ROUND(E81*U81,2)</f>
        <v>0</v>
      </c>
      <c r="W81" s="224"/>
      <c r="X81" s="224" t="s">
        <v>237</v>
      </c>
      <c r="Y81" s="213"/>
      <c r="Z81" s="213"/>
      <c r="AA81" s="213"/>
      <c r="AB81" s="213"/>
      <c r="AC81" s="213"/>
      <c r="AD81" s="213"/>
      <c r="AE81" s="213"/>
      <c r="AF81" s="213"/>
      <c r="AG81" s="213" t="s">
        <v>238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20"/>
      <c r="B82" s="221"/>
      <c r="C82" s="265" t="s">
        <v>513</v>
      </c>
      <c r="D82" s="257"/>
      <c r="E82" s="258">
        <v>2</v>
      </c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13"/>
      <c r="Z82" s="213"/>
      <c r="AA82" s="213"/>
      <c r="AB82" s="213"/>
      <c r="AC82" s="213"/>
      <c r="AD82" s="213"/>
      <c r="AE82" s="213"/>
      <c r="AF82" s="213"/>
      <c r="AG82" s="213" t="s">
        <v>183</v>
      </c>
      <c r="AH82" s="213">
        <v>5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33">
        <v>21</v>
      </c>
      <c r="B83" s="234" t="s">
        <v>241</v>
      </c>
      <c r="C83" s="251" t="s">
        <v>242</v>
      </c>
      <c r="D83" s="235" t="s">
        <v>221</v>
      </c>
      <c r="E83" s="236">
        <v>22</v>
      </c>
      <c r="F83" s="237"/>
      <c r="G83" s="238">
        <f>ROUND(E83*F83,2)</f>
        <v>0</v>
      </c>
      <c r="H83" s="237"/>
      <c r="I83" s="238">
        <f>ROUND(E83*H83,2)</f>
        <v>0</v>
      </c>
      <c r="J83" s="237"/>
      <c r="K83" s="238">
        <f>ROUND(E83*J83,2)</f>
        <v>0</v>
      </c>
      <c r="L83" s="238">
        <v>21</v>
      </c>
      <c r="M83" s="238">
        <f>G83*(1+L83/100)</f>
        <v>0</v>
      </c>
      <c r="N83" s="238">
        <v>9.0000000000000006E-5</v>
      </c>
      <c r="O83" s="238">
        <f>ROUND(E83*N83,2)</f>
        <v>0</v>
      </c>
      <c r="P83" s="238">
        <v>0</v>
      </c>
      <c r="Q83" s="238">
        <f>ROUND(E83*P83,2)</f>
        <v>0</v>
      </c>
      <c r="R83" s="238" t="s">
        <v>243</v>
      </c>
      <c r="S83" s="238" t="s">
        <v>178</v>
      </c>
      <c r="T83" s="239" t="s">
        <v>178</v>
      </c>
      <c r="U83" s="224">
        <v>0</v>
      </c>
      <c r="V83" s="224">
        <f>ROUND(E83*U83,2)</f>
        <v>0</v>
      </c>
      <c r="W83" s="224"/>
      <c r="X83" s="224" t="s">
        <v>237</v>
      </c>
      <c r="Y83" s="213"/>
      <c r="Z83" s="213"/>
      <c r="AA83" s="213"/>
      <c r="AB83" s="213"/>
      <c r="AC83" s="213"/>
      <c r="AD83" s="213"/>
      <c r="AE83" s="213"/>
      <c r="AF83" s="213"/>
      <c r="AG83" s="213" t="s">
        <v>238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20"/>
      <c r="B84" s="221"/>
      <c r="C84" s="265" t="s">
        <v>936</v>
      </c>
      <c r="D84" s="257"/>
      <c r="E84" s="258">
        <v>22</v>
      </c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13"/>
      <c r="Z84" s="213"/>
      <c r="AA84" s="213"/>
      <c r="AB84" s="213"/>
      <c r="AC84" s="213"/>
      <c r="AD84" s="213"/>
      <c r="AE84" s="213"/>
      <c r="AF84" s="213"/>
      <c r="AG84" s="213" t="s">
        <v>183</v>
      </c>
      <c r="AH84" s="213">
        <v>5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33">
        <v>22</v>
      </c>
      <c r="B85" s="234" t="s">
        <v>386</v>
      </c>
      <c r="C85" s="251" t="s">
        <v>387</v>
      </c>
      <c r="D85" s="235" t="s">
        <v>221</v>
      </c>
      <c r="E85" s="236">
        <v>4</v>
      </c>
      <c r="F85" s="237"/>
      <c r="G85" s="238">
        <f>ROUND(E85*F85,2)</f>
        <v>0</v>
      </c>
      <c r="H85" s="237"/>
      <c r="I85" s="238">
        <f>ROUND(E85*H85,2)</f>
        <v>0</v>
      </c>
      <c r="J85" s="237"/>
      <c r="K85" s="238">
        <f>ROUND(E85*J85,2)</f>
        <v>0</v>
      </c>
      <c r="L85" s="238">
        <v>21</v>
      </c>
      <c r="M85" s="238">
        <f>G85*(1+L85/100)</f>
        <v>0</v>
      </c>
      <c r="N85" s="238">
        <v>2.3000000000000001E-4</v>
      </c>
      <c r="O85" s="238">
        <f>ROUND(E85*N85,2)</f>
        <v>0</v>
      </c>
      <c r="P85" s="238">
        <v>0</v>
      </c>
      <c r="Q85" s="238">
        <f>ROUND(E85*P85,2)</f>
        <v>0</v>
      </c>
      <c r="R85" s="238" t="s">
        <v>243</v>
      </c>
      <c r="S85" s="238" t="s">
        <v>178</v>
      </c>
      <c r="T85" s="239" t="s">
        <v>178</v>
      </c>
      <c r="U85" s="224">
        <v>0</v>
      </c>
      <c r="V85" s="224">
        <f>ROUND(E85*U85,2)</f>
        <v>0</v>
      </c>
      <c r="W85" s="224"/>
      <c r="X85" s="224" t="s">
        <v>237</v>
      </c>
      <c r="Y85" s="213"/>
      <c r="Z85" s="213"/>
      <c r="AA85" s="213"/>
      <c r="AB85" s="213"/>
      <c r="AC85" s="213"/>
      <c r="AD85" s="213"/>
      <c r="AE85" s="213"/>
      <c r="AF85" s="213"/>
      <c r="AG85" s="213" t="s">
        <v>238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20"/>
      <c r="B86" s="221"/>
      <c r="C86" s="265" t="s">
        <v>728</v>
      </c>
      <c r="D86" s="257"/>
      <c r="E86" s="258">
        <v>4</v>
      </c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13"/>
      <c r="Z86" s="213"/>
      <c r="AA86" s="213"/>
      <c r="AB86" s="213"/>
      <c r="AC86" s="213"/>
      <c r="AD86" s="213"/>
      <c r="AE86" s="213"/>
      <c r="AF86" s="213"/>
      <c r="AG86" s="213" t="s">
        <v>183</v>
      </c>
      <c r="AH86" s="213">
        <v>5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33">
        <v>23</v>
      </c>
      <c r="B87" s="234" t="s">
        <v>245</v>
      </c>
      <c r="C87" s="251" t="s">
        <v>246</v>
      </c>
      <c r="D87" s="235" t="s">
        <v>221</v>
      </c>
      <c r="E87" s="236">
        <v>30</v>
      </c>
      <c r="F87" s="237"/>
      <c r="G87" s="238">
        <f>ROUND(E87*F87,2)</f>
        <v>0</v>
      </c>
      <c r="H87" s="237"/>
      <c r="I87" s="238">
        <f>ROUND(E87*H87,2)</f>
        <v>0</v>
      </c>
      <c r="J87" s="237"/>
      <c r="K87" s="238">
        <f>ROUND(E87*J87,2)</f>
        <v>0</v>
      </c>
      <c r="L87" s="238">
        <v>21</v>
      </c>
      <c r="M87" s="238">
        <f>G87*(1+L87/100)</f>
        <v>0</v>
      </c>
      <c r="N87" s="238">
        <v>4.0000000000000003E-5</v>
      </c>
      <c r="O87" s="238">
        <f>ROUND(E87*N87,2)</f>
        <v>0</v>
      </c>
      <c r="P87" s="238">
        <v>0</v>
      </c>
      <c r="Q87" s="238">
        <f>ROUND(E87*P87,2)</f>
        <v>0</v>
      </c>
      <c r="R87" s="238" t="s">
        <v>243</v>
      </c>
      <c r="S87" s="238" t="s">
        <v>178</v>
      </c>
      <c r="T87" s="239" t="s">
        <v>178</v>
      </c>
      <c r="U87" s="224">
        <v>0</v>
      </c>
      <c r="V87" s="224">
        <f>ROUND(E87*U87,2)</f>
        <v>0</v>
      </c>
      <c r="W87" s="224"/>
      <c r="X87" s="224" t="s">
        <v>237</v>
      </c>
      <c r="Y87" s="213"/>
      <c r="Z87" s="213"/>
      <c r="AA87" s="213"/>
      <c r="AB87" s="213"/>
      <c r="AC87" s="213"/>
      <c r="AD87" s="213"/>
      <c r="AE87" s="213"/>
      <c r="AF87" s="213"/>
      <c r="AG87" s="213" t="s">
        <v>238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1" x14ac:dyDescent="0.2">
      <c r="A88" s="220"/>
      <c r="B88" s="221"/>
      <c r="C88" s="265" t="s">
        <v>780</v>
      </c>
      <c r="D88" s="257"/>
      <c r="E88" s="258">
        <v>30</v>
      </c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13"/>
      <c r="Z88" s="213"/>
      <c r="AA88" s="213"/>
      <c r="AB88" s="213"/>
      <c r="AC88" s="213"/>
      <c r="AD88" s="213"/>
      <c r="AE88" s="213"/>
      <c r="AF88" s="213"/>
      <c r="AG88" s="213" t="s">
        <v>183</v>
      </c>
      <c r="AH88" s="213">
        <v>5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ht="22.5" outlineLevel="1" x14ac:dyDescent="0.2">
      <c r="A89" s="233">
        <v>24</v>
      </c>
      <c r="B89" s="234" t="s">
        <v>248</v>
      </c>
      <c r="C89" s="251" t="s">
        <v>249</v>
      </c>
      <c r="D89" s="235" t="s">
        <v>176</v>
      </c>
      <c r="E89" s="236">
        <v>60.375</v>
      </c>
      <c r="F89" s="237"/>
      <c r="G89" s="238">
        <f>ROUND(E89*F89,2)</f>
        <v>0</v>
      </c>
      <c r="H89" s="237"/>
      <c r="I89" s="238">
        <f>ROUND(E89*H89,2)</f>
        <v>0</v>
      </c>
      <c r="J89" s="237"/>
      <c r="K89" s="238">
        <f>ROUND(E89*J89,2)</f>
        <v>0</v>
      </c>
      <c r="L89" s="238">
        <v>21</v>
      </c>
      <c r="M89" s="238">
        <f>G89*(1+L89/100)</f>
        <v>0</v>
      </c>
      <c r="N89" s="238">
        <v>4.3E-3</v>
      </c>
      <c r="O89" s="238">
        <f>ROUND(E89*N89,2)</f>
        <v>0.26</v>
      </c>
      <c r="P89" s="238">
        <v>0</v>
      </c>
      <c r="Q89" s="238">
        <f>ROUND(E89*P89,2)</f>
        <v>0</v>
      </c>
      <c r="R89" s="238" t="s">
        <v>243</v>
      </c>
      <c r="S89" s="238" t="s">
        <v>178</v>
      </c>
      <c r="T89" s="239" t="s">
        <v>178</v>
      </c>
      <c r="U89" s="224">
        <v>0</v>
      </c>
      <c r="V89" s="224">
        <f>ROUND(E89*U89,2)</f>
        <v>0</v>
      </c>
      <c r="W89" s="224"/>
      <c r="X89" s="224" t="s">
        <v>237</v>
      </c>
      <c r="Y89" s="213"/>
      <c r="Z89" s="213"/>
      <c r="AA89" s="213"/>
      <c r="AB89" s="213"/>
      <c r="AC89" s="213"/>
      <c r="AD89" s="213"/>
      <c r="AE89" s="213"/>
      <c r="AF89" s="213"/>
      <c r="AG89" s="213" t="s">
        <v>238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20"/>
      <c r="B90" s="221"/>
      <c r="C90" s="265" t="s">
        <v>937</v>
      </c>
      <c r="D90" s="257"/>
      <c r="E90" s="258">
        <v>60.375</v>
      </c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13"/>
      <c r="Z90" s="213"/>
      <c r="AA90" s="213"/>
      <c r="AB90" s="213"/>
      <c r="AC90" s="213"/>
      <c r="AD90" s="213"/>
      <c r="AE90" s="213"/>
      <c r="AF90" s="213"/>
      <c r="AG90" s="213" t="s">
        <v>183</v>
      </c>
      <c r="AH90" s="213">
        <v>5</v>
      </c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ht="22.5" outlineLevel="1" x14ac:dyDescent="0.2">
      <c r="A91" s="233">
        <v>25</v>
      </c>
      <c r="B91" s="234" t="s">
        <v>251</v>
      </c>
      <c r="C91" s="251" t="s">
        <v>252</v>
      </c>
      <c r="D91" s="235" t="s">
        <v>176</v>
      </c>
      <c r="E91" s="236">
        <v>191.25</v>
      </c>
      <c r="F91" s="237"/>
      <c r="G91" s="238">
        <f>ROUND(E91*F91,2)</f>
        <v>0</v>
      </c>
      <c r="H91" s="237"/>
      <c r="I91" s="238">
        <f>ROUND(E91*H91,2)</f>
        <v>0</v>
      </c>
      <c r="J91" s="237"/>
      <c r="K91" s="238">
        <f>ROUND(E91*J91,2)</f>
        <v>0</v>
      </c>
      <c r="L91" s="238">
        <v>21</v>
      </c>
      <c r="M91" s="238">
        <f>G91*(1+L91/100)</f>
        <v>0</v>
      </c>
      <c r="N91" s="238">
        <v>2.9999999999999997E-4</v>
      </c>
      <c r="O91" s="238">
        <f>ROUND(E91*N91,2)</f>
        <v>0.06</v>
      </c>
      <c r="P91" s="238">
        <v>0</v>
      </c>
      <c r="Q91" s="238">
        <f>ROUND(E91*P91,2)</f>
        <v>0</v>
      </c>
      <c r="R91" s="238" t="s">
        <v>243</v>
      </c>
      <c r="S91" s="238" t="s">
        <v>178</v>
      </c>
      <c r="T91" s="239" t="s">
        <v>178</v>
      </c>
      <c r="U91" s="224">
        <v>0</v>
      </c>
      <c r="V91" s="224">
        <f>ROUND(E91*U91,2)</f>
        <v>0</v>
      </c>
      <c r="W91" s="224"/>
      <c r="X91" s="224" t="s">
        <v>237</v>
      </c>
      <c r="Y91" s="213"/>
      <c r="Z91" s="213"/>
      <c r="AA91" s="213"/>
      <c r="AB91" s="213"/>
      <c r="AC91" s="213"/>
      <c r="AD91" s="213"/>
      <c r="AE91" s="213"/>
      <c r="AF91" s="213"/>
      <c r="AG91" s="213" t="s">
        <v>238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1" x14ac:dyDescent="0.2">
      <c r="A92" s="220"/>
      <c r="B92" s="221"/>
      <c r="C92" s="265" t="s">
        <v>938</v>
      </c>
      <c r="D92" s="257"/>
      <c r="E92" s="258">
        <v>191.25</v>
      </c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13"/>
      <c r="Z92" s="213"/>
      <c r="AA92" s="213"/>
      <c r="AB92" s="213"/>
      <c r="AC92" s="213"/>
      <c r="AD92" s="213"/>
      <c r="AE92" s="213"/>
      <c r="AF92" s="213"/>
      <c r="AG92" s="213" t="s">
        <v>183</v>
      </c>
      <c r="AH92" s="213">
        <v>5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20">
        <v>26</v>
      </c>
      <c r="B93" s="221" t="s">
        <v>254</v>
      </c>
      <c r="C93" s="266" t="s">
        <v>255</v>
      </c>
      <c r="D93" s="222" t="s">
        <v>0</v>
      </c>
      <c r="E93" s="262"/>
      <c r="F93" s="225"/>
      <c r="G93" s="224">
        <f>ROUND(E93*F93,2)</f>
        <v>0</v>
      </c>
      <c r="H93" s="225"/>
      <c r="I93" s="224">
        <f>ROUND(E93*H93,2)</f>
        <v>0</v>
      </c>
      <c r="J93" s="225"/>
      <c r="K93" s="224">
        <f>ROUND(E93*J93,2)</f>
        <v>0</v>
      </c>
      <c r="L93" s="224">
        <v>21</v>
      </c>
      <c r="M93" s="224">
        <f>G93*(1+L93/100)</f>
        <v>0</v>
      </c>
      <c r="N93" s="224">
        <v>0</v>
      </c>
      <c r="O93" s="224">
        <f>ROUND(E93*N93,2)</f>
        <v>0</v>
      </c>
      <c r="P93" s="224">
        <v>0</v>
      </c>
      <c r="Q93" s="224">
        <f>ROUND(E93*P93,2)</f>
        <v>0</v>
      </c>
      <c r="R93" s="224" t="s">
        <v>186</v>
      </c>
      <c r="S93" s="224" t="s">
        <v>178</v>
      </c>
      <c r="T93" s="224" t="s">
        <v>178</v>
      </c>
      <c r="U93" s="224">
        <v>0</v>
      </c>
      <c r="V93" s="224">
        <f>ROUND(E93*U93,2)</f>
        <v>0</v>
      </c>
      <c r="W93" s="224"/>
      <c r="X93" s="224" t="s">
        <v>256</v>
      </c>
      <c r="Y93" s="213"/>
      <c r="Z93" s="213"/>
      <c r="AA93" s="213"/>
      <c r="AB93" s="213"/>
      <c r="AC93" s="213"/>
      <c r="AD93" s="213"/>
      <c r="AE93" s="213"/>
      <c r="AF93" s="213"/>
      <c r="AG93" s="213" t="s">
        <v>257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20"/>
      <c r="B94" s="221"/>
      <c r="C94" s="267" t="s">
        <v>258</v>
      </c>
      <c r="D94" s="261"/>
      <c r="E94" s="261"/>
      <c r="F94" s="261"/>
      <c r="G94" s="261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13"/>
      <c r="Z94" s="213"/>
      <c r="AA94" s="213"/>
      <c r="AB94" s="213"/>
      <c r="AC94" s="213"/>
      <c r="AD94" s="213"/>
      <c r="AE94" s="213"/>
      <c r="AF94" s="213"/>
      <c r="AG94" s="213" t="s">
        <v>180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x14ac:dyDescent="0.2">
      <c r="A95" s="227" t="s">
        <v>145</v>
      </c>
      <c r="B95" s="228" t="s">
        <v>104</v>
      </c>
      <c r="C95" s="250" t="s">
        <v>105</v>
      </c>
      <c r="D95" s="229"/>
      <c r="E95" s="230"/>
      <c r="F95" s="231"/>
      <c r="G95" s="231">
        <f>SUMIF(AG96:AG120,"&lt;&gt;NOR",G96:G120)</f>
        <v>0</v>
      </c>
      <c r="H95" s="231"/>
      <c r="I95" s="231">
        <f>SUM(I96:I120)</f>
        <v>0</v>
      </c>
      <c r="J95" s="231"/>
      <c r="K95" s="231">
        <f>SUM(K96:K120)</f>
        <v>0</v>
      </c>
      <c r="L95" s="231"/>
      <c r="M95" s="231">
        <f>SUM(M96:M120)</f>
        <v>0</v>
      </c>
      <c r="N95" s="231"/>
      <c r="O95" s="231">
        <f>SUM(O96:O120)</f>
        <v>5.9899999999999993</v>
      </c>
      <c r="P95" s="231"/>
      <c r="Q95" s="231">
        <f>SUM(Q96:Q120)</f>
        <v>0</v>
      </c>
      <c r="R95" s="231"/>
      <c r="S95" s="231"/>
      <c r="T95" s="232"/>
      <c r="U95" s="226"/>
      <c r="V95" s="226">
        <f>SUM(V96:V120)</f>
        <v>111.22999999999999</v>
      </c>
      <c r="W95" s="226"/>
      <c r="X95" s="226"/>
      <c r="AG95" t="s">
        <v>146</v>
      </c>
    </row>
    <row r="96" spans="1:60" outlineLevel="1" x14ac:dyDescent="0.2">
      <c r="A96" s="233">
        <v>27</v>
      </c>
      <c r="B96" s="234" t="s">
        <v>259</v>
      </c>
      <c r="C96" s="251" t="s">
        <v>260</v>
      </c>
      <c r="D96" s="235" t="s">
        <v>176</v>
      </c>
      <c r="E96" s="236">
        <v>116</v>
      </c>
      <c r="F96" s="237"/>
      <c r="G96" s="238">
        <f>ROUND(E96*F96,2)</f>
        <v>0</v>
      </c>
      <c r="H96" s="237"/>
      <c r="I96" s="238">
        <f>ROUND(E96*H96,2)</f>
        <v>0</v>
      </c>
      <c r="J96" s="237"/>
      <c r="K96" s="238">
        <f>ROUND(E96*J96,2)</f>
        <v>0</v>
      </c>
      <c r="L96" s="238">
        <v>21</v>
      </c>
      <c r="M96" s="238">
        <f>G96*(1+L96/100)</f>
        <v>0</v>
      </c>
      <c r="N96" s="238">
        <v>2.9399999999999999E-3</v>
      </c>
      <c r="O96" s="238">
        <f>ROUND(E96*N96,2)</f>
        <v>0.34</v>
      </c>
      <c r="P96" s="238">
        <v>0</v>
      </c>
      <c r="Q96" s="238">
        <f>ROUND(E96*P96,2)</f>
        <v>0</v>
      </c>
      <c r="R96" s="238" t="s">
        <v>261</v>
      </c>
      <c r="S96" s="238" t="s">
        <v>178</v>
      </c>
      <c r="T96" s="239" t="s">
        <v>178</v>
      </c>
      <c r="U96" s="224">
        <v>0.28000000000000003</v>
      </c>
      <c r="V96" s="224">
        <f>ROUND(E96*U96,2)</f>
        <v>32.479999999999997</v>
      </c>
      <c r="W96" s="224"/>
      <c r="X96" s="224" t="s">
        <v>159</v>
      </c>
      <c r="Y96" s="213"/>
      <c r="Z96" s="213"/>
      <c r="AA96" s="213"/>
      <c r="AB96" s="213"/>
      <c r="AC96" s="213"/>
      <c r="AD96" s="213"/>
      <c r="AE96" s="213"/>
      <c r="AF96" s="213"/>
      <c r="AG96" s="213" t="s">
        <v>160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ht="22.5" outlineLevel="1" x14ac:dyDescent="0.2">
      <c r="A97" s="220"/>
      <c r="B97" s="221"/>
      <c r="C97" s="252" t="s">
        <v>733</v>
      </c>
      <c r="D97" s="241"/>
      <c r="E97" s="241"/>
      <c r="F97" s="241"/>
      <c r="G97" s="241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13"/>
      <c r="Z97" s="213"/>
      <c r="AA97" s="213"/>
      <c r="AB97" s="213"/>
      <c r="AC97" s="213"/>
      <c r="AD97" s="213"/>
      <c r="AE97" s="213"/>
      <c r="AF97" s="213"/>
      <c r="AG97" s="213" t="s">
        <v>155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40" t="str">
        <f>C97</f>
        <v>viz.v.č. D.1.1-102Očištění povrchu stěny od prachu, nařezání izolačních desek na požadovaný rozměr, nanesení lepicího tmelu, osazení desek.</v>
      </c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20"/>
      <c r="B98" s="221"/>
      <c r="C98" s="265" t="s">
        <v>939</v>
      </c>
      <c r="D98" s="257"/>
      <c r="E98" s="258"/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13"/>
      <c r="Z98" s="213"/>
      <c r="AA98" s="213"/>
      <c r="AB98" s="213"/>
      <c r="AC98" s="213"/>
      <c r="AD98" s="213"/>
      <c r="AE98" s="213"/>
      <c r="AF98" s="213"/>
      <c r="AG98" s="213" t="s">
        <v>183</v>
      </c>
      <c r="AH98" s="213">
        <v>0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1" x14ac:dyDescent="0.2">
      <c r="A99" s="220"/>
      <c r="B99" s="221"/>
      <c r="C99" s="265" t="s">
        <v>940</v>
      </c>
      <c r="D99" s="257"/>
      <c r="E99" s="258">
        <v>70</v>
      </c>
      <c r="F99" s="224"/>
      <c r="G99" s="224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13"/>
      <c r="Z99" s="213"/>
      <c r="AA99" s="213"/>
      <c r="AB99" s="213"/>
      <c r="AC99" s="213"/>
      <c r="AD99" s="213"/>
      <c r="AE99" s="213"/>
      <c r="AF99" s="213"/>
      <c r="AG99" s="213" t="s">
        <v>183</v>
      </c>
      <c r="AH99" s="213">
        <v>0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1" x14ac:dyDescent="0.2">
      <c r="A100" s="220"/>
      <c r="B100" s="221"/>
      <c r="C100" s="265" t="s">
        <v>941</v>
      </c>
      <c r="D100" s="257"/>
      <c r="E100" s="258">
        <v>46</v>
      </c>
      <c r="F100" s="224"/>
      <c r="G100" s="224"/>
      <c r="H100" s="224"/>
      <c r="I100" s="224"/>
      <c r="J100" s="224"/>
      <c r="K100" s="224"/>
      <c r="L100" s="224"/>
      <c r="M100" s="224"/>
      <c r="N100" s="22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13"/>
      <c r="Z100" s="213"/>
      <c r="AA100" s="213"/>
      <c r="AB100" s="213"/>
      <c r="AC100" s="213"/>
      <c r="AD100" s="213"/>
      <c r="AE100" s="213"/>
      <c r="AF100" s="213"/>
      <c r="AG100" s="213" t="s">
        <v>183</v>
      </c>
      <c r="AH100" s="213">
        <v>0</v>
      </c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33">
        <v>28</v>
      </c>
      <c r="B101" s="234" t="s">
        <v>266</v>
      </c>
      <c r="C101" s="251" t="s">
        <v>267</v>
      </c>
      <c r="D101" s="235" t="s">
        <v>176</v>
      </c>
      <c r="E101" s="236">
        <v>175</v>
      </c>
      <c r="F101" s="237"/>
      <c r="G101" s="238">
        <f>ROUND(E101*F101,2)</f>
        <v>0</v>
      </c>
      <c r="H101" s="237"/>
      <c r="I101" s="238">
        <f>ROUND(E101*H101,2)</f>
        <v>0</v>
      </c>
      <c r="J101" s="237"/>
      <c r="K101" s="238">
        <f>ROUND(E101*J101,2)</f>
        <v>0</v>
      </c>
      <c r="L101" s="238">
        <v>21</v>
      </c>
      <c r="M101" s="238">
        <f>G101*(1+L101/100)</f>
        <v>0</v>
      </c>
      <c r="N101" s="238">
        <v>0</v>
      </c>
      <c r="O101" s="238">
        <f>ROUND(E101*N101,2)</f>
        <v>0</v>
      </c>
      <c r="P101" s="238">
        <v>0</v>
      </c>
      <c r="Q101" s="238">
        <f>ROUND(E101*P101,2)</f>
        <v>0</v>
      </c>
      <c r="R101" s="238" t="s">
        <v>261</v>
      </c>
      <c r="S101" s="238" t="s">
        <v>178</v>
      </c>
      <c r="T101" s="239" t="s">
        <v>178</v>
      </c>
      <c r="U101" s="224">
        <v>0.45</v>
      </c>
      <c r="V101" s="224">
        <f>ROUND(E101*U101,2)</f>
        <v>78.75</v>
      </c>
      <c r="W101" s="224"/>
      <c r="X101" s="224" t="s">
        <v>159</v>
      </c>
      <c r="Y101" s="213"/>
      <c r="Z101" s="213"/>
      <c r="AA101" s="213"/>
      <c r="AB101" s="213"/>
      <c r="AC101" s="213"/>
      <c r="AD101" s="213"/>
      <c r="AE101" s="213"/>
      <c r="AF101" s="213"/>
      <c r="AG101" s="213" t="s">
        <v>160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20"/>
      <c r="B102" s="221"/>
      <c r="C102" s="252" t="s">
        <v>698</v>
      </c>
      <c r="D102" s="241"/>
      <c r="E102" s="241"/>
      <c r="F102" s="241"/>
      <c r="G102" s="241"/>
      <c r="H102" s="224"/>
      <c r="I102" s="224"/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13"/>
      <c r="Z102" s="213"/>
      <c r="AA102" s="213"/>
      <c r="AB102" s="213"/>
      <c r="AC102" s="213"/>
      <c r="AD102" s="213"/>
      <c r="AE102" s="213"/>
      <c r="AF102" s="213"/>
      <c r="AG102" s="213" t="s">
        <v>155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20"/>
      <c r="B103" s="221"/>
      <c r="C103" s="265" t="s">
        <v>187</v>
      </c>
      <c r="D103" s="257"/>
      <c r="E103" s="258"/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13"/>
      <c r="Z103" s="213"/>
      <c r="AA103" s="213"/>
      <c r="AB103" s="213"/>
      <c r="AC103" s="213"/>
      <c r="AD103" s="213"/>
      <c r="AE103" s="213"/>
      <c r="AF103" s="213"/>
      <c r="AG103" s="213" t="s">
        <v>183</v>
      </c>
      <c r="AH103" s="213">
        <v>0</v>
      </c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1" x14ac:dyDescent="0.2">
      <c r="A104" s="220"/>
      <c r="B104" s="221"/>
      <c r="C104" s="265" t="s">
        <v>920</v>
      </c>
      <c r="D104" s="257"/>
      <c r="E104" s="258">
        <v>175</v>
      </c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13"/>
      <c r="Z104" s="213"/>
      <c r="AA104" s="213"/>
      <c r="AB104" s="213"/>
      <c r="AC104" s="213"/>
      <c r="AD104" s="213"/>
      <c r="AE104" s="213"/>
      <c r="AF104" s="213"/>
      <c r="AG104" s="213" t="s">
        <v>183</v>
      </c>
      <c r="AH104" s="213">
        <v>0</v>
      </c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1" x14ac:dyDescent="0.2">
      <c r="A105" s="233">
        <v>29</v>
      </c>
      <c r="B105" s="234" t="s">
        <v>268</v>
      </c>
      <c r="C105" s="251" t="s">
        <v>269</v>
      </c>
      <c r="D105" s="235" t="s">
        <v>221</v>
      </c>
      <c r="E105" s="236">
        <v>60</v>
      </c>
      <c r="F105" s="237"/>
      <c r="G105" s="238">
        <f>ROUND(E105*F105,2)</f>
        <v>0</v>
      </c>
      <c r="H105" s="237"/>
      <c r="I105" s="238">
        <f>ROUND(E105*H105,2)</f>
        <v>0</v>
      </c>
      <c r="J105" s="237"/>
      <c r="K105" s="238">
        <f>ROUND(E105*J105,2)</f>
        <v>0</v>
      </c>
      <c r="L105" s="238">
        <v>21</v>
      </c>
      <c r="M105" s="238">
        <f>G105*(1+L105/100)</f>
        <v>0</v>
      </c>
      <c r="N105" s="238">
        <v>8.0000000000000004E-4</v>
      </c>
      <c r="O105" s="238">
        <f>ROUND(E105*N105,2)</f>
        <v>0.05</v>
      </c>
      <c r="P105" s="238">
        <v>0</v>
      </c>
      <c r="Q105" s="238">
        <f>ROUND(E105*P105,2)</f>
        <v>0</v>
      </c>
      <c r="R105" s="238" t="s">
        <v>243</v>
      </c>
      <c r="S105" s="238" t="s">
        <v>178</v>
      </c>
      <c r="T105" s="239" t="s">
        <v>178</v>
      </c>
      <c r="U105" s="224">
        <v>0</v>
      </c>
      <c r="V105" s="224">
        <f>ROUND(E105*U105,2)</f>
        <v>0</v>
      </c>
      <c r="W105" s="224"/>
      <c r="X105" s="224" t="s">
        <v>237</v>
      </c>
      <c r="Y105" s="213"/>
      <c r="Z105" s="213"/>
      <c r="AA105" s="213"/>
      <c r="AB105" s="213"/>
      <c r="AC105" s="213"/>
      <c r="AD105" s="213"/>
      <c r="AE105" s="213"/>
      <c r="AF105" s="213"/>
      <c r="AG105" s="213" t="s">
        <v>238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1" x14ac:dyDescent="0.2">
      <c r="A106" s="220"/>
      <c r="B106" s="221"/>
      <c r="C106" s="252" t="s">
        <v>403</v>
      </c>
      <c r="D106" s="241"/>
      <c r="E106" s="241"/>
      <c r="F106" s="241"/>
      <c r="G106" s="241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13"/>
      <c r="Z106" s="213"/>
      <c r="AA106" s="213"/>
      <c r="AB106" s="213"/>
      <c r="AC106" s="213"/>
      <c r="AD106" s="213"/>
      <c r="AE106" s="213"/>
      <c r="AF106" s="213"/>
      <c r="AG106" s="213" t="s">
        <v>155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20"/>
      <c r="B107" s="221"/>
      <c r="C107" s="265" t="s">
        <v>939</v>
      </c>
      <c r="D107" s="257"/>
      <c r="E107" s="258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13"/>
      <c r="Z107" s="213"/>
      <c r="AA107" s="213"/>
      <c r="AB107" s="213"/>
      <c r="AC107" s="213"/>
      <c r="AD107" s="213"/>
      <c r="AE107" s="213"/>
      <c r="AF107" s="213"/>
      <c r="AG107" s="213" t="s">
        <v>183</v>
      </c>
      <c r="AH107" s="213">
        <v>0</v>
      </c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1" x14ac:dyDescent="0.2">
      <c r="A108" s="220"/>
      <c r="B108" s="221"/>
      <c r="C108" s="265" t="s">
        <v>527</v>
      </c>
      <c r="D108" s="257"/>
      <c r="E108" s="258">
        <v>36</v>
      </c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13"/>
      <c r="Z108" s="213"/>
      <c r="AA108" s="213"/>
      <c r="AB108" s="213"/>
      <c r="AC108" s="213"/>
      <c r="AD108" s="213"/>
      <c r="AE108" s="213"/>
      <c r="AF108" s="213"/>
      <c r="AG108" s="213" t="s">
        <v>183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20"/>
      <c r="B109" s="221"/>
      <c r="C109" s="265" t="s">
        <v>528</v>
      </c>
      <c r="D109" s="257"/>
      <c r="E109" s="258">
        <v>24</v>
      </c>
      <c r="F109" s="224"/>
      <c r="G109" s="224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13"/>
      <c r="Z109" s="213"/>
      <c r="AA109" s="213"/>
      <c r="AB109" s="213"/>
      <c r="AC109" s="213"/>
      <c r="AD109" s="213"/>
      <c r="AE109" s="213"/>
      <c r="AF109" s="213"/>
      <c r="AG109" s="213" t="s">
        <v>183</v>
      </c>
      <c r="AH109" s="213">
        <v>0</v>
      </c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ht="22.5" outlineLevel="1" x14ac:dyDescent="0.2">
      <c r="A110" s="233">
        <v>30</v>
      </c>
      <c r="B110" s="234" t="s">
        <v>273</v>
      </c>
      <c r="C110" s="251" t="s">
        <v>274</v>
      </c>
      <c r="D110" s="235" t="s">
        <v>275</v>
      </c>
      <c r="E110" s="236">
        <v>6.09</v>
      </c>
      <c r="F110" s="237"/>
      <c r="G110" s="238">
        <f>ROUND(E110*F110,2)</f>
        <v>0</v>
      </c>
      <c r="H110" s="237"/>
      <c r="I110" s="238">
        <f>ROUND(E110*H110,2)</f>
        <v>0</v>
      </c>
      <c r="J110" s="237"/>
      <c r="K110" s="238">
        <f>ROUND(E110*J110,2)</f>
        <v>0</v>
      </c>
      <c r="L110" s="238">
        <v>21</v>
      </c>
      <c r="M110" s="238">
        <f>G110*(1+L110/100)</f>
        <v>0</v>
      </c>
      <c r="N110" s="238">
        <v>3.5000000000000003E-2</v>
      </c>
      <c r="O110" s="238">
        <f>ROUND(E110*N110,2)</f>
        <v>0.21</v>
      </c>
      <c r="P110" s="238">
        <v>0</v>
      </c>
      <c r="Q110" s="238">
        <f>ROUND(E110*P110,2)</f>
        <v>0</v>
      </c>
      <c r="R110" s="238" t="s">
        <v>243</v>
      </c>
      <c r="S110" s="238" t="s">
        <v>178</v>
      </c>
      <c r="T110" s="239" t="s">
        <v>178</v>
      </c>
      <c r="U110" s="224">
        <v>0</v>
      </c>
      <c r="V110" s="224">
        <f>ROUND(E110*U110,2)</f>
        <v>0</v>
      </c>
      <c r="W110" s="224"/>
      <c r="X110" s="224" t="s">
        <v>237</v>
      </c>
      <c r="Y110" s="213"/>
      <c r="Z110" s="213"/>
      <c r="AA110" s="213"/>
      <c r="AB110" s="213"/>
      <c r="AC110" s="213"/>
      <c r="AD110" s="213"/>
      <c r="AE110" s="213"/>
      <c r="AF110" s="213"/>
      <c r="AG110" s="213" t="s">
        <v>238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20"/>
      <c r="B111" s="221"/>
      <c r="C111" s="252" t="s">
        <v>698</v>
      </c>
      <c r="D111" s="241"/>
      <c r="E111" s="241"/>
      <c r="F111" s="241"/>
      <c r="G111" s="241"/>
      <c r="H111" s="22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13"/>
      <c r="Z111" s="213"/>
      <c r="AA111" s="213"/>
      <c r="AB111" s="213"/>
      <c r="AC111" s="213"/>
      <c r="AD111" s="213"/>
      <c r="AE111" s="213"/>
      <c r="AF111" s="213"/>
      <c r="AG111" s="213" t="s">
        <v>155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1" x14ac:dyDescent="0.2">
      <c r="A112" s="220"/>
      <c r="B112" s="221"/>
      <c r="C112" s="265" t="s">
        <v>939</v>
      </c>
      <c r="D112" s="257"/>
      <c r="E112" s="258"/>
      <c r="F112" s="224"/>
      <c r="G112" s="224"/>
      <c r="H112" s="224"/>
      <c r="I112" s="224"/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13"/>
      <c r="Z112" s="213"/>
      <c r="AA112" s="213"/>
      <c r="AB112" s="213"/>
      <c r="AC112" s="213"/>
      <c r="AD112" s="213"/>
      <c r="AE112" s="213"/>
      <c r="AF112" s="213"/>
      <c r="AG112" s="213" t="s">
        <v>183</v>
      </c>
      <c r="AH112" s="213">
        <v>0</v>
      </c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1" x14ac:dyDescent="0.2">
      <c r="A113" s="220"/>
      <c r="B113" s="221"/>
      <c r="C113" s="265" t="s">
        <v>942</v>
      </c>
      <c r="D113" s="257"/>
      <c r="E113" s="258">
        <v>3.6749999999999998</v>
      </c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13"/>
      <c r="Z113" s="213"/>
      <c r="AA113" s="213"/>
      <c r="AB113" s="213"/>
      <c r="AC113" s="213"/>
      <c r="AD113" s="213"/>
      <c r="AE113" s="213"/>
      <c r="AF113" s="213"/>
      <c r="AG113" s="213" t="s">
        <v>183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1" x14ac:dyDescent="0.2">
      <c r="A114" s="220"/>
      <c r="B114" s="221"/>
      <c r="C114" s="265" t="s">
        <v>943</v>
      </c>
      <c r="D114" s="257"/>
      <c r="E114" s="258">
        <v>2.415</v>
      </c>
      <c r="F114" s="224"/>
      <c r="G114" s="224"/>
      <c r="H114" s="224"/>
      <c r="I114" s="224"/>
      <c r="J114" s="224"/>
      <c r="K114" s="224"/>
      <c r="L114" s="224"/>
      <c r="M114" s="224"/>
      <c r="N114" s="224"/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13"/>
      <c r="Z114" s="213"/>
      <c r="AA114" s="213"/>
      <c r="AB114" s="213"/>
      <c r="AC114" s="213"/>
      <c r="AD114" s="213"/>
      <c r="AE114" s="213"/>
      <c r="AF114" s="213"/>
      <c r="AG114" s="213" t="s">
        <v>183</v>
      </c>
      <c r="AH114" s="213">
        <v>0</v>
      </c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ht="22.5" outlineLevel="1" x14ac:dyDescent="0.2">
      <c r="A115" s="233">
        <v>31</v>
      </c>
      <c r="B115" s="234" t="s">
        <v>278</v>
      </c>
      <c r="C115" s="251" t="s">
        <v>279</v>
      </c>
      <c r="D115" s="235" t="s">
        <v>176</v>
      </c>
      <c r="E115" s="236">
        <v>385</v>
      </c>
      <c r="F115" s="237"/>
      <c r="G115" s="238">
        <f>ROUND(E115*F115,2)</f>
        <v>0</v>
      </c>
      <c r="H115" s="237"/>
      <c r="I115" s="238">
        <f>ROUND(E115*H115,2)</f>
        <v>0</v>
      </c>
      <c r="J115" s="237"/>
      <c r="K115" s="238">
        <f>ROUND(E115*J115,2)</f>
        <v>0</v>
      </c>
      <c r="L115" s="238">
        <v>21</v>
      </c>
      <c r="M115" s="238">
        <f>G115*(1+L115/100)</f>
        <v>0</v>
      </c>
      <c r="N115" s="238">
        <v>1.4E-2</v>
      </c>
      <c r="O115" s="238">
        <f>ROUND(E115*N115,2)</f>
        <v>5.39</v>
      </c>
      <c r="P115" s="238">
        <v>0</v>
      </c>
      <c r="Q115" s="238">
        <f>ROUND(E115*P115,2)</f>
        <v>0</v>
      </c>
      <c r="R115" s="238" t="s">
        <v>243</v>
      </c>
      <c r="S115" s="238" t="s">
        <v>178</v>
      </c>
      <c r="T115" s="239" t="s">
        <v>178</v>
      </c>
      <c r="U115" s="224">
        <v>0</v>
      </c>
      <c r="V115" s="224">
        <f>ROUND(E115*U115,2)</f>
        <v>0</v>
      </c>
      <c r="W115" s="224"/>
      <c r="X115" s="224" t="s">
        <v>237</v>
      </c>
      <c r="Y115" s="213"/>
      <c r="Z115" s="213"/>
      <c r="AA115" s="213"/>
      <c r="AB115" s="213"/>
      <c r="AC115" s="213"/>
      <c r="AD115" s="213"/>
      <c r="AE115" s="213"/>
      <c r="AF115" s="213"/>
      <c r="AG115" s="213" t="s">
        <v>238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1" x14ac:dyDescent="0.2">
      <c r="A116" s="220"/>
      <c r="B116" s="221"/>
      <c r="C116" s="252" t="s">
        <v>698</v>
      </c>
      <c r="D116" s="241"/>
      <c r="E116" s="241"/>
      <c r="F116" s="241"/>
      <c r="G116" s="241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13"/>
      <c r="Z116" s="213"/>
      <c r="AA116" s="213"/>
      <c r="AB116" s="213"/>
      <c r="AC116" s="213"/>
      <c r="AD116" s="213"/>
      <c r="AE116" s="213"/>
      <c r="AF116" s="213"/>
      <c r="AG116" s="213" t="s">
        <v>155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1" x14ac:dyDescent="0.2">
      <c r="A117" s="220"/>
      <c r="B117" s="221"/>
      <c r="C117" s="265" t="s">
        <v>187</v>
      </c>
      <c r="D117" s="257"/>
      <c r="E117" s="258"/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13"/>
      <c r="Z117" s="213"/>
      <c r="AA117" s="213"/>
      <c r="AB117" s="213"/>
      <c r="AC117" s="213"/>
      <c r="AD117" s="213"/>
      <c r="AE117" s="213"/>
      <c r="AF117" s="213"/>
      <c r="AG117" s="213" t="s">
        <v>183</v>
      </c>
      <c r="AH117" s="213">
        <v>0</v>
      </c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20"/>
      <c r="B118" s="221"/>
      <c r="C118" s="265" t="s">
        <v>944</v>
      </c>
      <c r="D118" s="257"/>
      <c r="E118" s="258">
        <v>385</v>
      </c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13"/>
      <c r="Z118" s="213"/>
      <c r="AA118" s="213"/>
      <c r="AB118" s="213"/>
      <c r="AC118" s="213"/>
      <c r="AD118" s="213"/>
      <c r="AE118" s="213"/>
      <c r="AF118" s="213"/>
      <c r="AG118" s="213" t="s">
        <v>183</v>
      </c>
      <c r="AH118" s="213">
        <v>0</v>
      </c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1" x14ac:dyDescent="0.2">
      <c r="A119" s="220">
        <v>32</v>
      </c>
      <c r="B119" s="221" t="s">
        <v>281</v>
      </c>
      <c r="C119" s="266" t="s">
        <v>282</v>
      </c>
      <c r="D119" s="222" t="s">
        <v>0</v>
      </c>
      <c r="E119" s="262"/>
      <c r="F119" s="225"/>
      <c r="G119" s="224">
        <f>ROUND(E119*F119,2)</f>
        <v>0</v>
      </c>
      <c r="H119" s="225"/>
      <c r="I119" s="224">
        <f>ROUND(E119*H119,2)</f>
        <v>0</v>
      </c>
      <c r="J119" s="225"/>
      <c r="K119" s="224">
        <f>ROUND(E119*J119,2)</f>
        <v>0</v>
      </c>
      <c r="L119" s="224">
        <v>21</v>
      </c>
      <c r="M119" s="224">
        <f>G119*(1+L119/100)</f>
        <v>0</v>
      </c>
      <c r="N119" s="224">
        <v>0</v>
      </c>
      <c r="O119" s="224">
        <f>ROUND(E119*N119,2)</f>
        <v>0</v>
      </c>
      <c r="P119" s="224">
        <v>0</v>
      </c>
      <c r="Q119" s="224">
        <f>ROUND(E119*P119,2)</f>
        <v>0</v>
      </c>
      <c r="R119" s="224" t="s">
        <v>261</v>
      </c>
      <c r="S119" s="224" t="s">
        <v>178</v>
      </c>
      <c r="T119" s="224" t="s">
        <v>178</v>
      </c>
      <c r="U119" s="224">
        <v>0</v>
      </c>
      <c r="V119" s="224">
        <f>ROUND(E119*U119,2)</f>
        <v>0</v>
      </c>
      <c r="W119" s="224"/>
      <c r="X119" s="224" t="s">
        <v>256</v>
      </c>
      <c r="Y119" s="213"/>
      <c r="Z119" s="213"/>
      <c r="AA119" s="213"/>
      <c r="AB119" s="213"/>
      <c r="AC119" s="213"/>
      <c r="AD119" s="213"/>
      <c r="AE119" s="213"/>
      <c r="AF119" s="213"/>
      <c r="AG119" s="213" t="s">
        <v>257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1" x14ac:dyDescent="0.2">
      <c r="A120" s="220"/>
      <c r="B120" s="221"/>
      <c r="C120" s="267" t="s">
        <v>258</v>
      </c>
      <c r="D120" s="261"/>
      <c r="E120" s="261"/>
      <c r="F120" s="261"/>
      <c r="G120" s="261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13"/>
      <c r="Z120" s="213"/>
      <c r="AA120" s="213"/>
      <c r="AB120" s="213"/>
      <c r="AC120" s="213"/>
      <c r="AD120" s="213"/>
      <c r="AE120" s="213"/>
      <c r="AF120" s="213"/>
      <c r="AG120" s="213" t="s">
        <v>180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x14ac:dyDescent="0.2">
      <c r="A121" s="227" t="s">
        <v>145</v>
      </c>
      <c r="B121" s="228" t="s">
        <v>106</v>
      </c>
      <c r="C121" s="250" t="s">
        <v>107</v>
      </c>
      <c r="D121" s="229"/>
      <c r="E121" s="230"/>
      <c r="F121" s="231"/>
      <c r="G121" s="231">
        <f>SUMIF(AG122:AG126,"&lt;&gt;NOR",G122:G126)</f>
        <v>0</v>
      </c>
      <c r="H121" s="231"/>
      <c r="I121" s="231">
        <f>SUM(I122:I126)</f>
        <v>0</v>
      </c>
      <c r="J121" s="231"/>
      <c r="K121" s="231">
        <f>SUM(K122:K126)</f>
        <v>0</v>
      </c>
      <c r="L121" s="231"/>
      <c r="M121" s="231">
        <f>SUM(M122:M126)</f>
        <v>0</v>
      </c>
      <c r="N121" s="231"/>
      <c r="O121" s="231">
        <f>SUM(O122:O126)</f>
        <v>0.05</v>
      </c>
      <c r="P121" s="231"/>
      <c r="Q121" s="231">
        <f>SUM(Q122:Q126)</f>
        <v>0</v>
      </c>
      <c r="R121" s="231"/>
      <c r="S121" s="231"/>
      <c r="T121" s="232"/>
      <c r="U121" s="226"/>
      <c r="V121" s="226">
        <f>SUM(V122:V126)</f>
        <v>8.82</v>
      </c>
      <c r="W121" s="226"/>
      <c r="X121" s="226"/>
      <c r="AG121" t="s">
        <v>146</v>
      </c>
    </row>
    <row r="122" spans="1:60" outlineLevel="1" x14ac:dyDescent="0.2">
      <c r="A122" s="233">
        <v>33</v>
      </c>
      <c r="B122" s="234" t="s">
        <v>283</v>
      </c>
      <c r="C122" s="251" t="s">
        <v>284</v>
      </c>
      <c r="D122" s="235" t="s">
        <v>191</v>
      </c>
      <c r="E122" s="236">
        <v>42</v>
      </c>
      <c r="F122" s="237"/>
      <c r="G122" s="238">
        <f>ROUND(E122*F122,2)</f>
        <v>0</v>
      </c>
      <c r="H122" s="237"/>
      <c r="I122" s="238">
        <f>ROUND(E122*H122,2)</f>
        <v>0</v>
      </c>
      <c r="J122" s="237"/>
      <c r="K122" s="238">
        <f>ROUND(E122*J122,2)</f>
        <v>0</v>
      </c>
      <c r="L122" s="238">
        <v>21</v>
      </c>
      <c r="M122" s="238">
        <f>G122*(1+L122/100)</f>
        <v>0</v>
      </c>
      <c r="N122" s="238">
        <v>1.16E-3</v>
      </c>
      <c r="O122" s="238">
        <f>ROUND(E122*N122,2)</f>
        <v>0.05</v>
      </c>
      <c r="P122" s="238">
        <v>0</v>
      </c>
      <c r="Q122" s="238">
        <f>ROUND(E122*P122,2)</f>
        <v>0</v>
      </c>
      <c r="R122" s="238" t="s">
        <v>192</v>
      </c>
      <c r="S122" s="238" t="s">
        <v>178</v>
      </c>
      <c r="T122" s="239" t="s">
        <v>151</v>
      </c>
      <c r="U122" s="224">
        <v>0.21</v>
      </c>
      <c r="V122" s="224">
        <f>ROUND(E122*U122,2)</f>
        <v>8.82</v>
      </c>
      <c r="W122" s="224"/>
      <c r="X122" s="224" t="s">
        <v>159</v>
      </c>
      <c r="Y122" s="213"/>
      <c r="Z122" s="213"/>
      <c r="AA122" s="213"/>
      <c r="AB122" s="213"/>
      <c r="AC122" s="213"/>
      <c r="AD122" s="213"/>
      <c r="AE122" s="213"/>
      <c r="AF122" s="213"/>
      <c r="AG122" s="213" t="s">
        <v>160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1" x14ac:dyDescent="0.2">
      <c r="A123" s="220"/>
      <c r="B123" s="221"/>
      <c r="C123" s="252" t="s">
        <v>740</v>
      </c>
      <c r="D123" s="241"/>
      <c r="E123" s="241"/>
      <c r="F123" s="241"/>
      <c r="G123" s="241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13"/>
      <c r="Z123" s="213"/>
      <c r="AA123" s="213"/>
      <c r="AB123" s="213"/>
      <c r="AC123" s="213"/>
      <c r="AD123" s="213"/>
      <c r="AE123" s="213"/>
      <c r="AF123" s="213"/>
      <c r="AG123" s="213" t="s">
        <v>155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1" x14ac:dyDescent="0.2">
      <c r="A124" s="220"/>
      <c r="B124" s="221"/>
      <c r="C124" s="265" t="s">
        <v>945</v>
      </c>
      <c r="D124" s="257"/>
      <c r="E124" s="258">
        <v>42</v>
      </c>
      <c r="F124" s="224"/>
      <c r="G124" s="224"/>
      <c r="H124" s="224"/>
      <c r="I124" s="224"/>
      <c r="J124" s="224"/>
      <c r="K124" s="224"/>
      <c r="L124" s="224"/>
      <c r="M124" s="224"/>
      <c r="N124" s="224"/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13"/>
      <c r="Z124" s="213"/>
      <c r="AA124" s="213"/>
      <c r="AB124" s="213"/>
      <c r="AC124" s="213"/>
      <c r="AD124" s="213"/>
      <c r="AE124" s="213"/>
      <c r="AF124" s="213"/>
      <c r="AG124" s="213" t="s">
        <v>183</v>
      </c>
      <c r="AH124" s="213">
        <v>0</v>
      </c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1" x14ac:dyDescent="0.2">
      <c r="A125" s="220">
        <v>34</v>
      </c>
      <c r="B125" s="221" t="s">
        <v>287</v>
      </c>
      <c r="C125" s="266" t="s">
        <v>288</v>
      </c>
      <c r="D125" s="222" t="s">
        <v>0</v>
      </c>
      <c r="E125" s="262"/>
      <c r="F125" s="225"/>
      <c r="G125" s="224">
        <f>ROUND(E125*F125,2)</f>
        <v>0</v>
      </c>
      <c r="H125" s="225"/>
      <c r="I125" s="224">
        <f>ROUND(E125*H125,2)</f>
        <v>0</v>
      </c>
      <c r="J125" s="225"/>
      <c r="K125" s="224">
        <f>ROUND(E125*J125,2)</f>
        <v>0</v>
      </c>
      <c r="L125" s="224">
        <v>21</v>
      </c>
      <c r="M125" s="224">
        <f>G125*(1+L125/100)</f>
        <v>0</v>
      </c>
      <c r="N125" s="224">
        <v>0</v>
      </c>
      <c r="O125" s="224">
        <f>ROUND(E125*N125,2)</f>
        <v>0</v>
      </c>
      <c r="P125" s="224">
        <v>0</v>
      </c>
      <c r="Q125" s="224">
        <f>ROUND(E125*P125,2)</f>
        <v>0</v>
      </c>
      <c r="R125" s="224" t="s">
        <v>192</v>
      </c>
      <c r="S125" s="224" t="s">
        <v>178</v>
      </c>
      <c r="T125" s="224" t="s">
        <v>178</v>
      </c>
      <c r="U125" s="224">
        <v>0</v>
      </c>
      <c r="V125" s="224">
        <f>ROUND(E125*U125,2)</f>
        <v>0</v>
      </c>
      <c r="W125" s="224"/>
      <c r="X125" s="224" t="s">
        <v>256</v>
      </c>
      <c r="Y125" s="213"/>
      <c r="Z125" s="213"/>
      <c r="AA125" s="213"/>
      <c r="AB125" s="213"/>
      <c r="AC125" s="213"/>
      <c r="AD125" s="213"/>
      <c r="AE125" s="213"/>
      <c r="AF125" s="213"/>
      <c r="AG125" s="213" t="s">
        <v>257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1" x14ac:dyDescent="0.2">
      <c r="A126" s="220"/>
      <c r="B126" s="221"/>
      <c r="C126" s="267" t="s">
        <v>258</v>
      </c>
      <c r="D126" s="261"/>
      <c r="E126" s="261"/>
      <c r="F126" s="261"/>
      <c r="G126" s="261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13"/>
      <c r="Z126" s="213"/>
      <c r="AA126" s="213"/>
      <c r="AB126" s="213"/>
      <c r="AC126" s="213"/>
      <c r="AD126" s="213"/>
      <c r="AE126" s="213"/>
      <c r="AF126" s="213"/>
      <c r="AG126" s="213" t="s">
        <v>180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x14ac:dyDescent="0.2">
      <c r="A127" s="227" t="s">
        <v>145</v>
      </c>
      <c r="B127" s="228" t="s">
        <v>108</v>
      </c>
      <c r="C127" s="250" t="s">
        <v>109</v>
      </c>
      <c r="D127" s="229"/>
      <c r="E127" s="230"/>
      <c r="F127" s="231"/>
      <c r="G127" s="231">
        <f>SUMIF(AG128:AG138,"&lt;&gt;NOR",G128:G138)</f>
        <v>0</v>
      </c>
      <c r="H127" s="231"/>
      <c r="I127" s="231">
        <f>SUM(I128:I138)</f>
        <v>0</v>
      </c>
      <c r="J127" s="231"/>
      <c r="K127" s="231">
        <f>SUM(K128:K138)</f>
        <v>0</v>
      </c>
      <c r="L127" s="231"/>
      <c r="M127" s="231">
        <f>SUM(M128:M138)</f>
        <v>0</v>
      </c>
      <c r="N127" s="231"/>
      <c r="O127" s="231">
        <f>SUM(O128:O138)</f>
        <v>1.01</v>
      </c>
      <c r="P127" s="231"/>
      <c r="Q127" s="231">
        <f>SUM(Q128:Q138)</f>
        <v>0</v>
      </c>
      <c r="R127" s="231"/>
      <c r="S127" s="231"/>
      <c r="T127" s="232"/>
      <c r="U127" s="226"/>
      <c r="V127" s="226">
        <f>SUM(V128:V138)</f>
        <v>44.67</v>
      </c>
      <c r="W127" s="226"/>
      <c r="X127" s="226"/>
      <c r="AG127" t="s">
        <v>146</v>
      </c>
    </row>
    <row r="128" spans="1:60" ht="22.5" outlineLevel="1" x14ac:dyDescent="0.2">
      <c r="A128" s="233">
        <v>35</v>
      </c>
      <c r="B128" s="234" t="s">
        <v>289</v>
      </c>
      <c r="C128" s="251" t="s">
        <v>290</v>
      </c>
      <c r="D128" s="235" t="s">
        <v>176</v>
      </c>
      <c r="E128" s="236">
        <v>65.400000000000006</v>
      </c>
      <c r="F128" s="237"/>
      <c r="G128" s="238">
        <f>ROUND(E128*F128,2)</f>
        <v>0</v>
      </c>
      <c r="H128" s="237"/>
      <c r="I128" s="238">
        <f>ROUND(E128*H128,2)</f>
        <v>0</v>
      </c>
      <c r="J128" s="237"/>
      <c r="K128" s="238">
        <f>ROUND(E128*J128,2)</f>
        <v>0</v>
      </c>
      <c r="L128" s="238">
        <v>21</v>
      </c>
      <c r="M128" s="238">
        <f>G128*(1+L128/100)</f>
        <v>0</v>
      </c>
      <c r="N128" s="238">
        <v>1.7000000000000001E-4</v>
      </c>
      <c r="O128" s="238">
        <f>ROUND(E128*N128,2)</f>
        <v>0.01</v>
      </c>
      <c r="P128" s="238">
        <v>0</v>
      </c>
      <c r="Q128" s="238">
        <f>ROUND(E128*P128,2)</f>
        <v>0</v>
      </c>
      <c r="R128" s="238" t="s">
        <v>291</v>
      </c>
      <c r="S128" s="238" t="s">
        <v>178</v>
      </c>
      <c r="T128" s="239" t="s">
        <v>178</v>
      </c>
      <c r="U128" s="224">
        <v>0.68300000000000005</v>
      </c>
      <c r="V128" s="224">
        <f>ROUND(E128*U128,2)</f>
        <v>44.67</v>
      </c>
      <c r="W128" s="224"/>
      <c r="X128" s="224" t="s">
        <v>159</v>
      </c>
      <c r="Y128" s="213"/>
      <c r="Z128" s="213"/>
      <c r="AA128" s="213"/>
      <c r="AB128" s="213"/>
      <c r="AC128" s="213"/>
      <c r="AD128" s="213"/>
      <c r="AE128" s="213"/>
      <c r="AF128" s="213"/>
      <c r="AG128" s="213" t="s">
        <v>160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1" x14ac:dyDescent="0.2">
      <c r="A129" s="220"/>
      <c r="B129" s="221"/>
      <c r="C129" s="252" t="s">
        <v>742</v>
      </c>
      <c r="D129" s="241"/>
      <c r="E129" s="241"/>
      <c r="F129" s="241"/>
      <c r="G129" s="241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13"/>
      <c r="Z129" s="213"/>
      <c r="AA129" s="213"/>
      <c r="AB129" s="213"/>
      <c r="AC129" s="213"/>
      <c r="AD129" s="213"/>
      <c r="AE129" s="213"/>
      <c r="AF129" s="213"/>
      <c r="AG129" s="213" t="s">
        <v>155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20"/>
      <c r="B130" s="221"/>
      <c r="C130" s="265" t="s">
        <v>939</v>
      </c>
      <c r="D130" s="257"/>
      <c r="E130" s="258"/>
      <c r="F130" s="224"/>
      <c r="G130" s="224"/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13"/>
      <c r="Z130" s="213"/>
      <c r="AA130" s="213"/>
      <c r="AB130" s="213"/>
      <c r="AC130" s="213"/>
      <c r="AD130" s="213"/>
      <c r="AE130" s="213"/>
      <c r="AF130" s="213"/>
      <c r="AG130" s="213" t="s">
        <v>183</v>
      </c>
      <c r="AH130" s="213">
        <v>0</v>
      </c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1" x14ac:dyDescent="0.2">
      <c r="A131" s="220"/>
      <c r="B131" s="221"/>
      <c r="C131" s="265" t="s">
        <v>946</v>
      </c>
      <c r="D131" s="257"/>
      <c r="E131" s="258">
        <v>65.400000000000006</v>
      </c>
      <c r="F131" s="224"/>
      <c r="G131" s="224"/>
      <c r="H131" s="224"/>
      <c r="I131" s="224"/>
      <c r="J131" s="224"/>
      <c r="K131" s="224"/>
      <c r="L131" s="224"/>
      <c r="M131" s="224"/>
      <c r="N131" s="224"/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13"/>
      <c r="Z131" s="213"/>
      <c r="AA131" s="213"/>
      <c r="AB131" s="213"/>
      <c r="AC131" s="213"/>
      <c r="AD131" s="213"/>
      <c r="AE131" s="213"/>
      <c r="AF131" s="213"/>
      <c r="AG131" s="213" t="s">
        <v>183</v>
      </c>
      <c r="AH131" s="213">
        <v>0</v>
      </c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1" x14ac:dyDescent="0.2">
      <c r="A132" s="233">
        <v>36</v>
      </c>
      <c r="B132" s="234" t="s">
        <v>294</v>
      </c>
      <c r="C132" s="251" t="s">
        <v>295</v>
      </c>
      <c r="D132" s="235" t="s">
        <v>234</v>
      </c>
      <c r="E132" s="236">
        <v>750</v>
      </c>
      <c r="F132" s="237"/>
      <c r="G132" s="238">
        <f>ROUND(E132*F132,2)</f>
        <v>0</v>
      </c>
      <c r="H132" s="237"/>
      <c r="I132" s="238">
        <f>ROUND(E132*H132,2)</f>
        <v>0</v>
      </c>
      <c r="J132" s="237"/>
      <c r="K132" s="238">
        <f>ROUND(E132*J132,2)</f>
        <v>0</v>
      </c>
      <c r="L132" s="238">
        <v>21</v>
      </c>
      <c r="M132" s="238">
        <f>G132*(1+L132/100)</f>
        <v>0</v>
      </c>
      <c r="N132" s="238">
        <v>0</v>
      </c>
      <c r="O132" s="238">
        <f>ROUND(E132*N132,2)</f>
        <v>0</v>
      </c>
      <c r="P132" s="238">
        <v>0</v>
      </c>
      <c r="Q132" s="238">
        <f>ROUND(E132*P132,2)</f>
        <v>0</v>
      </c>
      <c r="R132" s="238"/>
      <c r="S132" s="238" t="s">
        <v>150</v>
      </c>
      <c r="T132" s="239" t="s">
        <v>151</v>
      </c>
      <c r="U132" s="224">
        <v>0</v>
      </c>
      <c r="V132" s="224">
        <f>ROUND(E132*U132,2)</f>
        <v>0</v>
      </c>
      <c r="W132" s="224"/>
      <c r="X132" s="224" t="s">
        <v>159</v>
      </c>
      <c r="Y132" s="213"/>
      <c r="Z132" s="213"/>
      <c r="AA132" s="213"/>
      <c r="AB132" s="213"/>
      <c r="AC132" s="213"/>
      <c r="AD132" s="213"/>
      <c r="AE132" s="213"/>
      <c r="AF132" s="213"/>
      <c r="AG132" s="213" t="s">
        <v>160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1" x14ac:dyDescent="0.2">
      <c r="A133" s="220"/>
      <c r="B133" s="221"/>
      <c r="C133" s="265" t="s">
        <v>947</v>
      </c>
      <c r="D133" s="257"/>
      <c r="E133" s="258">
        <v>750</v>
      </c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13"/>
      <c r="Z133" s="213"/>
      <c r="AA133" s="213"/>
      <c r="AB133" s="213"/>
      <c r="AC133" s="213"/>
      <c r="AD133" s="213"/>
      <c r="AE133" s="213"/>
      <c r="AF133" s="213"/>
      <c r="AG133" s="213" t="s">
        <v>183</v>
      </c>
      <c r="AH133" s="213">
        <v>0</v>
      </c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ht="22.5" outlineLevel="1" x14ac:dyDescent="0.2">
      <c r="A134" s="233">
        <v>37</v>
      </c>
      <c r="B134" s="234" t="s">
        <v>296</v>
      </c>
      <c r="C134" s="251" t="s">
        <v>297</v>
      </c>
      <c r="D134" s="235" t="s">
        <v>176</v>
      </c>
      <c r="E134" s="236">
        <v>68.016000000000005</v>
      </c>
      <c r="F134" s="237"/>
      <c r="G134" s="238">
        <f>ROUND(E134*F134,2)</f>
        <v>0</v>
      </c>
      <c r="H134" s="237"/>
      <c r="I134" s="238">
        <f>ROUND(E134*H134,2)</f>
        <v>0</v>
      </c>
      <c r="J134" s="237"/>
      <c r="K134" s="238">
        <f>ROUND(E134*J134,2)</f>
        <v>0</v>
      </c>
      <c r="L134" s="238">
        <v>21</v>
      </c>
      <c r="M134" s="238">
        <f>G134*(1+L134/100)</f>
        <v>0</v>
      </c>
      <c r="N134" s="238">
        <v>1.47E-2</v>
      </c>
      <c r="O134" s="238">
        <f>ROUND(E134*N134,2)</f>
        <v>1</v>
      </c>
      <c r="P134" s="238">
        <v>0</v>
      </c>
      <c r="Q134" s="238">
        <f>ROUND(E134*P134,2)</f>
        <v>0</v>
      </c>
      <c r="R134" s="238" t="s">
        <v>243</v>
      </c>
      <c r="S134" s="238" t="s">
        <v>178</v>
      </c>
      <c r="T134" s="239" t="s">
        <v>178</v>
      </c>
      <c r="U134" s="224">
        <v>0</v>
      </c>
      <c r="V134" s="224">
        <f>ROUND(E134*U134,2)</f>
        <v>0</v>
      </c>
      <c r="W134" s="224"/>
      <c r="X134" s="224" t="s">
        <v>237</v>
      </c>
      <c r="Y134" s="213"/>
      <c r="Z134" s="213"/>
      <c r="AA134" s="213"/>
      <c r="AB134" s="213"/>
      <c r="AC134" s="213"/>
      <c r="AD134" s="213"/>
      <c r="AE134" s="213"/>
      <c r="AF134" s="213"/>
      <c r="AG134" s="213" t="s">
        <v>238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1" x14ac:dyDescent="0.2">
      <c r="A135" s="220"/>
      <c r="B135" s="221"/>
      <c r="C135" s="252" t="s">
        <v>698</v>
      </c>
      <c r="D135" s="241"/>
      <c r="E135" s="241"/>
      <c r="F135" s="241"/>
      <c r="G135" s="241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13"/>
      <c r="Z135" s="213"/>
      <c r="AA135" s="213"/>
      <c r="AB135" s="213"/>
      <c r="AC135" s="213"/>
      <c r="AD135" s="213"/>
      <c r="AE135" s="213"/>
      <c r="AF135" s="213"/>
      <c r="AG135" s="213" t="s">
        <v>155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1" x14ac:dyDescent="0.2">
      <c r="A136" s="220"/>
      <c r="B136" s="221"/>
      <c r="C136" s="265" t="s">
        <v>948</v>
      </c>
      <c r="D136" s="257"/>
      <c r="E136" s="258">
        <v>68.016000000000005</v>
      </c>
      <c r="F136" s="224"/>
      <c r="G136" s="224"/>
      <c r="H136" s="224"/>
      <c r="I136" s="224"/>
      <c r="J136" s="224"/>
      <c r="K136" s="224"/>
      <c r="L136" s="224"/>
      <c r="M136" s="224"/>
      <c r="N136" s="224"/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13"/>
      <c r="Z136" s="213"/>
      <c r="AA136" s="213"/>
      <c r="AB136" s="213"/>
      <c r="AC136" s="213"/>
      <c r="AD136" s="213"/>
      <c r="AE136" s="213"/>
      <c r="AF136" s="213"/>
      <c r="AG136" s="213" t="s">
        <v>183</v>
      </c>
      <c r="AH136" s="213">
        <v>5</v>
      </c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1" x14ac:dyDescent="0.2">
      <c r="A137" s="220">
        <v>38</v>
      </c>
      <c r="B137" s="221" t="s">
        <v>299</v>
      </c>
      <c r="C137" s="266" t="s">
        <v>300</v>
      </c>
      <c r="D137" s="222" t="s">
        <v>0</v>
      </c>
      <c r="E137" s="262"/>
      <c r="F137" s="225"/>
      <c r="G137" s="224">
        <f>ROUND(E137*F137,2)</f>
        <v>0</v>
      </c>
      <c r="H137" s="225"/>
      <c r="I137" s="224">
        <f>ROUND(E137*H137,2)</f>
        <v>0</v>
      </c>
      <c r="J137" s="225"/>
      <c r="K137" s="224">
        <f>ROUND(E137*J137,2)</f>
        <v>0</v>
      </c>
      <c r="L137" s="224">
        <v>21</v>
      </c>
      <c r="M137" s="224">
        <f>G137*(1+L137/100)</f>
        <v>0</v>
      </c>
      <c r="N137" s="224">
        <v>0</v>
      </c>
      <c r="O137" s="224">
        <f>ROUND(E137*N137,2)</f>
        <v>0</v>
      </c>
      <c r="P137" s="224">
        <v>0</v>
      </c>
      <c r="Q137" s="224">
        <f>ROUND(E137*P137,2)</f>
        <v>0</v>
      </c>
      <c r="R137" s="224" t="s">
        <v>291</v>
      </c>
      <c r="S137" s="224" t="s">
        <v>178</v>
      </c>
      <c r="T137" s="224" t="s">
        <v>178</v>
      </c>
      <c r="U137" s="224">
        <v>0</v>
      </c>
      <c r="V137" s="224">
        <f>ROUND(E137*U137,2)</f>
        <v>0</v>
      </c>
      <c r="W137" s="224"/>
      <c r="X137" s="224" t="s">
        <v>256</v>
      </c>
      <c r="Y137" s="213"/>
      <c r="Z137" s="213"/>
      <c r="AA137" s="213"/>
      <c r="AB137" s="213"/>
      <c r="AC137" s="213"/>
      <c r="AD137" s="213"/>
      <c r="AE137" s="213"/>
      <c r="AF137" s="213"/>
      <c r="AG137" s="213" t="s">
        <v>257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1" x14ac:dyDescent="0.2">
      <c r="A138" s="220"/>
      <c r="B138" s="221"/>
      <c r="C138" s="267" t="s">
        <v>258</v>
      </c>
      <c r="D138" s="261"/>
      <c r="E138" s="261"/>
      <c r="F138" s="261"/>
      <c r="G138" s="261"/>
      <c r="H138" s="224"/>
      <c r="I138" s="224"/>
      <c r="J138" s="224"/>
      <c r="K138" s="224"/>
      <c r="L138" s="224"/>
      <c r="M138" s="224"/>
      <c r="N138" s="224"/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13"/>
      <c r="Z138" s="213"/>
      <c r="AA138" s="213"/>
      <c r="AB138" s="213"/>
      <c r="AC138" s="213"/>
      <c r="AD138" s="213"/>
      <c r="AE138" s="213"/>
      <c r="AF138" s="213"/>
      <c r="AG138" s="213" t="s">
        <v>180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x14ac:dyDescent="0.2">
      <c r="A139" s="227" t="s">
        <v>145</v>
      </c>
      <c r="B139" s="228" t="s">
        <v>110</v>
      </c>
      <c r="C139" s="250" t="s">
        <v>111</v>
      </c>
      <c r="D139" s="229"/>
      <c r="E139" s="230"/>
      <c r="F139" s="231"/>
      <c r="G139" s="231">
        <f>SUMIF(AG140:AG148,"&lt;&gt;NOR",G140:G148)</f>
        <v>0</v>
      </c>
      <c r="H139" s="231"/>
      <c r="I139" s="231">
        <f>SUM(I140:I148)</f>
        <v>0</v>
      </c>
      <c r="J139" s="231"/>
      <c r="K139" s="231">
        <f>SUM(K140:K148)</f>
        <v>0</v>
      </c>
      <c r="L139" s="231"/>
      <c r="M139" s="231">
        <f>SUM(M140:M148)</f>
        <v>0</v>
      </c>
      <c r="N139" s="231"/>
      <c r="O139" s="231">
        <f>SUM(O140:O148)</f>
        <v>0</v>
      </c>
      <c r="P139" s="231"/>
      <c r="Q139" s="231">
        <f>SUM(Q140:Q148)</f>
        <v>0</v>
      </c>
      <c r="R139" s="231"/>
      <c r="S139" s="231"/>
      <c r="T139" s="232"/>
      <c r="U139" s="226"/>
      <c r="V139" s="226">
        <f>SUM(V140:V148)</f>
        <v>0</v>
      </c>
      <c r="W139" s="226"/>
      <c r="X139" s="226"/>
      <c r="AG139" t="s">
        <v>146</v>
      </c>
    </row>
    <row r="140" spans="1:60" ht="22.5" outlineLevel="1" x14ac:dyDescent="0.2">
      <c r="A140" s="233">
        <v>39</v>
      </c>
      <c r="B140" s="234" t="s">
        <v>416</v>
      </c>
      <c r="C140" s="251" t="s">
        <v>417</v>
      </c>
      <c r="D140" s="235" t="s">
        <v>234</v>
      </c>
      <c r="E140" s="236">
        <v>6</v>
      </c>
      <c r="F140" s="237"/>
      <c r="G140" s="238">
        <f>ROUND(E140*F140,2)</f>
        <v>0</v>
      </c>
      <c r="H140" s="237"/>
      <c r="I140" s="238">
        <f>ROUND(E140*H140,2)</f>
        <v>0</v>
      </c>
      <c r="J140" s="237"/>
      <c r="K140" s="238">
        <f>ROUND(E140*J140,2)</f>
        <v>0</v>
      </c>
      <c r="L140" s="238">
        <v>21</v>
      </c>
      <c r="M140" s="238">
        <f>G140*(1+L140/100)</f>
        <v>0</v>
      </c>
      <c r="N140" s="238">
        <v>0</v>
      </c>
      <c r="O140" s="238">
        <f>ROUND(E140*N140,2)</f>
        <v>0</v>
      </c>
      <c r="P140" s="238">
        <v>0</v>
      </c>
      <c r="Q140" s="238">
        <f>ROUND(E140*P140,2)</f>
        <v>0</v>
      </c>
      <c r="R140" s="238"/>
      <c r="S140" s="238" t="s">
        <v>150</v>
      </c>
      <c r="T140" s="239" t="s">
        <v>151</v>
      </c>
      <c r="U140" s="224">
        <v>0</v>
      </c>
      <c r="V140" s="224">
        <f>ROUND(E140*U140,2)</f>
        <v>0</v>
      </c>
      <c r="W140" s="224"/>
      <c r="X140" s="224" t="s">
        <v>159</v>
      </c>
      <c r="Y140" s="213"/>
      <c r="Z140" s="213"/>
      <c r="AA140" s="213"/>
      <c r="AB140" s="213"/>
      <c r="AC140" s="213"/>
      <c r="AD140" s="213"/>
      <c r="AE140" s="213"/>
      <c r="AF140" s="213"/>
      <c r="AG140" s="213" t="s">
        <v>160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1" x14ac:dyDescent="0.2">
      <c r="A141" s="220"/>
      <c r="B141" s="221"/>
      <c r="C141" s="252" t="s">
        <v>746</v>
      </c>
      <c r="D141" s="241"/>
      <c r="E141" s="241"/>
      <c r="F141" s="241"/>
      <c r="G141" s="241"/>
      <c r="H141" s="224"/>
      <c r="I141" s="224"/>
      <c r="J141" s="224"/>
      <c r="K141" s="224"/>
      <c r="L141" s="224"/>
      <c r="M141" s="224"/>
      <c r="N141" s="224"/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13"/>
      <c r="Z141" s="213"/>
      <c r="AA141" s="213"/>
      <c r="AB141" s="213"/>
      <c r="AC141" s="213"/>
      <c r="AD141" s="213"/>
      <c r="AE141" s="213"/>
      <c r="AF141" s="213"/>
      <c r="AG141" s="213" t="s">
        <v>155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1" x14ac:dyDescent="0.2">
      <c r="A142" s="220"/>
      <c r="B142" s="221"/>
      <c r="C142" s="265" t="s">
        <v>939</v>
      </c>
      <c r="D142" s="257"/>
      <c r="E142" s="258"/>
      <c r="F142" s="224"/>
      <c r="G142" s="224"/>
      <c r="H142" s="224"/>
      <c r="I142" s="224"/>
      <c r="J142" s="224"/>
      <c r="K142" s="224"/>
      <c r="L142" s="224"/>
      <c r="M142" s="224"/>
      <c r="N142" s="224"/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13"/>
      <c r="Z142" s="213"/>
      <c r="AA142" s="213"/>
      <c r="AB142" s="213"/>
      <c r="AC142" s="213"/>
      <c r="AD142" s="213"/>
      <c r="AE142" s="213"/>
      <c r="AF142" s="213"/>
      <c r="AG142" s="213" t="s">
        <v>183</v>
      </c>
      <c r="AH142" s="213">
        <v>0</v>
      </c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1" x14ac:dyDescent="0.2">
      <c r="A143" s="220"/>
      <c r="B143" s="221"/>
      <c r="C143" s="265" t="s">
        <v>949</v>
      </c>
      <c r="D143" s="257"/>
      <c r="E143" s="258">
        <v>6</v>
      </c>
      <c r="F143" s="224"/>
      <c r="G143" s="224"/>
      <c r="H143" s="224"/>
      <c r="I143" s="224"/>
      <c r="J143" s="224"/>
      <c r="K143" s="224"/>
      <c r="L143" s="224"/>
      <c r="M143" s="224"/>
      <c r="N143" s="224"/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13"/>
      <c r="Z143" s="213"/>
      <c r="AA143" s="213"/>
      <c r="AB143" s="213"/>
      <c r="AC143" s="213"/>
      <c r="AD143" s="213"/>
      <c r="AE143" s="213"/>
      <c r="AF143" s="213"/>
      <c r="AG143" s="213" t="s">
        <v>183</v>
      </c>
      <c r="AH143" s="213">
        <v>0</v>
      </c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1" x14ac:dyDescent="0.2">
      <c r="A144" s="233">
        <v>40</v>
      </c>
      <c r="B144" s="234" t="s">
        <v>794</v>
      </c>
      <c r="C144" s="251" t="s">
        <v>795</v>
      </c>
      <c r="D144" s="235" t="s">
        <v>234</v>
      </c>
      <c r="E144" s="236">
        <v>1</v>
      </c>
      <c r="F144" s="237"/>
      <c r="G144" s="238">
        <f>ROUND(E144*F144,2)</f>
        <v>0</v>
      </c>
      <c r="H144" s="237"/>
      <c r="I144" s="238">
        <f>ROUND(E144*H144,2)</f>
        <v>0</v>
      </c>
      <c r="J144" s="237"/>
      <c r="K144" s="238">
        <f>ROUND(E144*J144,2)</f>
        <v>0</v>
      </c>
      <c r="L144" s="238">
        <v>21</v>
      </c>
      <c r="M144" s="238">
        <f>G144*(1+L144/100)</f>
        <v>0</v>
      </c>
      <c r="N144" s="238">
        <v>0</v>
      </c>
      <c r="O144" s="238">
        <f>ROUND(E144*N144,2)</f>
        <v>0</v>
      </c>
      <c r="P144" s="238">
        <v>0</v>
      </c>
      <c r="Q144" s="238">
        <f>ROUND(E144*P144,2)</f>
        <v>0</v>
      </c>
      <c r="R144" s="238"/>
      <c r="S144" s="238" t="s">
        <v>150</v>
      </c>
      <c r="T144" s="239" t="s">
        <v>151</v>
      </c>
      <c r="U144" s="224">
        <v>0</v>
      </c>
      <c r="V144" s="224">
        <f>ROUND(E144*U144,2)</f>
        <v>0</v>
      </c>
      <c r="W144" s="224"/>
      <c r="X144" s="224" t="s">
        <v>159</v>
      </c>
      <c r="Y144" s="213"/>
      <c r="Z144" s="213"/>
      <c r="AA144" s="213"/>
      <c r="AB144" s="213"/>
      <c r="AC144" s="213"/>
      <c r="AD144" s="213"/>
      <c r="AE144" s="213"/>
      <c r="AF144" s="213"/>
      <c r="AG144" s="213" t="s">
        <v>160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1" x14ac:dyDescent="0.2">
      <c r="A145" s="220"/>
      <c r="B145" s="221"/>
      <c r="C145" s="252" t="s">
        <v>698</v>
      </c>
      <c r="D145" s="241"/>
      <c r="E145" s="241"/>
      <c r="F145" s="241"/>
      <c r="G145" s="241"/>
      <c r="H145" s="224"/>
      <c r="I145" s="224"/>
      <c r="J145" s="224"/>
      <c r="K145" s="224"/>
      <c r="L145" s="224"/>
      <c r="M145" s="224"/>
      <c r="N145" s="224"/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13"/>
      <c r="Z145" s="213"/>
      <c r="AA145" s="213"/>
      <c r="AB145" s="213"/>
      <c r="AC145" s="213"/>
      <c r="AD145" s="213"/>
      <c r="AE145" s="213"/>
      <c r="AF145" s="213"/>
      <c r="AG145" s="213" t="s">
        <v>155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1" x14ac:dyDescent="0.2">
      <c r="A146" s="233">
        <v>41</v>
      </c>
      <c r="B146" s="234" t="s">
        <v>307</v>
      </c>
      <c r="C146" s="251" t="s">
        <v>308</v>
      </c>
      <c r="D146" s="235" t="s">
        <v>158</v>
      </c>
      <c r="E146" s="236">
        <v>1</v>
      </c>
      <c r="F146" s="237"/>
      <c r="G146" s="238">
        <f>ROUND(E146*F146,2)</f>
        <v>0</v>
      </c>
      <c r="H146" s="237"/>
      <c r="I146" s="238">
        <f>ROUND(E146*H146,2)</f>
        <v>0</v>
      </c>
      <c r="J146" s="237"/>
      <c r="K146" s="238">
        <f>ROUND(E146*J146,2)</f>
        <v>0</v>
      </c>
      <c r="L146" s="238">
        <v>21</v>
      </c>
      <c r="M146" s="238">
        <f>G146*(1+L146/100)</f>
        <v>0</v>
      </c>
      <c r="N146" s="238">
        <v>0</v>
      </c>
      <c r="O146" s="238">
        <f>ROUND(E146*N146,2)</f>
        <v>0</v>
      </c>
      <c r="P146" s="238">
        <v>0</v>
      </c>
      <c r="Q146" s="238">
        <f>ROUND(E146*P146,2)</f>
        <v>0</v>
      </c>
      <c r="R146" s="238"/>
      <c r="S146" s="238" t="s">
        <v>150</v>
      </c>
      <c r="T146" s="239" t="s">
        <v>151</v>
      </c>
      <c r="U146" s="224">
        <v>0</v>
      </c>
      <c r="V146" s="224">
        <f>ROUND(E146*U146,2)</f>
        <v>0</v>
      </c>
      <c r="W146" s="224"/>
      <c r="X146" s="224" t="s">
        <v>159</v>
      </c>
      <c r="Y146" s="213"/>
      <c r="Z146" s="213"/>
      <c r="AA146" s="213"/>
      <c r="AB146" s="213"/>
      <c r="AC146" s="213"/>
      <c r="AD146" s="213"/>
      <c r="AE146" s="213"/>
      <c r="AF146" s="213"/>
      <c r="AG146" s="213" t="s">
        <v>160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1" x14ac:dyDescent="0.2">
      <c r="A147" s="220">
        <v>42</v>
      </c>
      <c r="B147" s="221" t="s">
        <v>309</v>
      </c>
      <c r="C147" s="266" t="s">
        <v>310</v>
      </c>
      <c r="D147" s="222" t="s">
        <v>0</v>
      </c>
      <c r="E147" s="262"/>
      <c r="F147" s="225"/>
      <c r="G147" s="224">
        <f>ROUND(E147*F147,2)</f>
        <v>0</v>
      </c>
      <c r="H147" s="225"/>
      <c r="I147" s="224">
        <f>ROUND(E147*H147,2)</f>
        <v>0</v>
      </c>
      <c r="J147" s="225"/>
      <c r="K147" s="224">
        <f>ROUND(E147*J147,2)</f>
        <v>0</v>
      </c>
      <c r="L147" s="224">
        <v>21</v>
      </c>
      <c r="M147" s="224">
        <f>G147*(1+L147/100)</f>
        <v>0</v>
      </c>
      <c r="N147" s="224">
        <v>0</v>
      </c>
      <c r="O147" s="224">
        <f>ROUND(E147*N147,2)</f>
        <v>0</v>
      </c>
      <c r="P147" s="224">
        <v>0</v>
      </c>
      <c r="Q147" s="224">
        <f>ROUND(E147*P147,2)</f>
        <v>0</v>
      </c>
      <c r="R147" s="224" t="s">
        <v>311</v>
      </c>
      <c r="S147" s="224" t="s">
        <v>178</v>
      </c>
      <c r="T147" s="224" t="s">
        <v>178</v>
      </c>
      <c r="U147" s="224">
        <v>0</v>
      </c>
      <c r="V147" s="224">
        <f>ROUND(E147*U147,2)</f>
        <v>0</v>
      </c>
      <c r="W147" s="224"/>
      <c r="X147" s="224" t="s">
        <v>256</v>
      </c>
      <c r="Y147" s="213"/>
      <c r="Z147" s="213"/>
      <c r="AA147" s="213"/>
      <c r="AB147" s="213"/>
      <c r="AC147" s="213"/>
      <c r="AD147" s="213"/>
      <c r="AE147" s="213"/>
      <c r="AF147" s="213"/>
      <c r="AG147" s="213" t="s">
        <v>257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1" x14ac:dyDescent="0.2">
      <c r="A148" s="220"/>
      <c r="B148" s="221"/>
      <c r="C148" s="267" t="s">
        <v>258</v>
      </c>
      <c r="D148" s="261"/>
      <c r="E148" s="261"/>
      <c r="F148" s="261"/>
      <c r="G148" s="261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13"/>
      <c r="Z148" s="213"/>
      <c r="AA148" s="213"/>
      <c r="AB148" s="213"/>
      <c r="AC148" s="213"/>
      <c r="AD148" s="213"/>
      <c r="AE148" s="213"/>
      <c r="AF148" s="213"/>
      <c r="AG148" s="213" t="s">
        <v>180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x14ac:dyDescent="0.2">
      <c r="A149" s="227" t="s">
        <v>145</v>
      </c>
      <c r="B149" s="228" t="s">
        <v>112</v>
      </c>
      <c r="C149" s="250" t="s">
        <v>113</v>
      </c>
      <c r="D149" s="229"/>
      <c r="E149" s="230"/>
      <c r="F149" s="231"/>
      <c r="G149" s="231">
        <f>SUMIF(AG150:AG152,"&lt;&gt;NOR",G150:G152)</f>
        <v>0</v>
      </c>
      <c r="H149" s="231"/>
      <c r="I149" s="231">
        <f>SUM(I150:I152)</f>
        <v>0</v>
      </c>
      <c r="J149" s="231"/>
      <c r="K149" s="231">
        <f>SUM(K150:K152)</f>
        <v>0</v>
      </c>
      <c r="L149" s="231"/>
      <c r="M149" s="231">
        <f>SUM(M150:M152)</f>
        <v>0</v>
      </c>
      <c r="N149" s="231"/>
      <c r="O149" s="231">
        <f>SUM(O150:O152)</f>
        <v>0</v>
      </c>
      <c r="P149" s="231"/>
      <c r="Q149" s="231">
        <f>SUM(Q150:Q152)</f>
        <v>0</v>
      </c>
      <c r="R149" s="231"/>
      <c r="S149" s="231"/>
      <c r="T149" s="232"/>
      <c r="U149" s="226"/>
      <c r="V149" s="226">
        <f>SUM(V150:V152)</f>
        <v>0</v>
      </c>
      <c r="W149" s="226"/>
      <c r="X149" s="226"/>
      <c r="AG149" t="s">
        <v>146</v>
      </c>
    </row>
    <row r="150" spans="1:60" outlineLevel="1" x14ac:dyDescent="0.2">
      <c r="A150" s="233">
        <v>43</v>
      </c>
      <c r="B150" s="234" t="s">
        <v>312</v>
      </c>
      <c r="C150" s="251" t="s">
        <v>916</v>
      </c>
      <c r="D150" s="235" t="s">
        <v>191</v>
      </c>
      <c r="E150" s="236">
        <v>84</v>
      </c>
      <c r="F150" s="237"/>
      <c r="G150" s="238">
        <f>ROUND(E150*F150,2)</f>
        <v>0</v>
      </c>
      <c r="H150" s="237"/>
      <c r="I150" s="238">
        <f>ROUND(E150*H150,2)</f>
        <v>0</v>
      </c>
      <c r="J150" s="237"/>
      <c r="K150" s="238">
        <f>ROUND(E150*J150,2)</f>
        <v>0</v>
      </c>
      <c r="L150" s="238">
        <v>21</v>
      </c>
      <c r="M150" s="238">
        <f>G150*(1+L150/100)</f>
        <v>0</v>
      </c>
      <c r="N150" s="238">
        <v>0</v>
      </c>
      <c r="O150" s="238">
        <f>ROUND(E150*N150,2)</f>
        <v>0</v>
      </c>
      <c r="P150" s="238">
        <v>0</v>
      </c>
      <c r="Q150" s="238">
        <f>ROUND(E150*P150,2)</f>
        <v>0</v>
      </c>
      <c r="R150" s="238"/>
      <c r="S150" s="238" t="s">
        <v>150</v>
      </c>
      <c r="T150" s="239" t="s">
        <v>151</v>
      </c>
      <c r="U150" s="224">
        <v>0</v>
      </c>
      <c r="V150" s="224">
        <f>ROUND(E150*U150,2)</f>
        <v>0</v>
      </c>
      <c r="W150" s="224"/>
      <c r="X150" s="224" t="s">
        <v>159</v>
      </c>
      <c r="Y150" s="213"/>
      <c r="Z150" s="213"/>
      <c r="AA150" s="213"/>
      <c r="AB150" s="213"/>
      <c r="AC150" s="213"/>
      <c r="AD150" s="213"/>
      <c r="AE150" s="213"/>
      <c r="AF150" s="213"/>
      <c r="AG150" s="213" t="s">
        <v>160</v>
      </c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1" x14ac:dyDescent="0.2">
      <c r="A151" s="220"/>
      <c r="B151" s="221"/>
      <c r="C151" s="252" t="s">
        <v>698</v>
      </c>
      <c r="D151" s="241"/>
      <c r="E151" s="241"/>
      <c r="F151" s="241"/>
      <c r="G151" s="241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13"/>
      <c r="Z151" s="213"/>
      <c r="AA151" s="213"/>
      <c r="AB151" s="213"/>
      <c r="AC151" s="213"/>
      <c r="AD151" s="213"/>
      <c r="AE151" s="213"/>
      <c r="AF151" s="213"/>
      <c r="AG151" s="213" t="s">
        <v>155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1" x14ac:dyDescent="0.2">
      <c r="A152" s="220"/>
      <c r="B152" s="221"/>
      <c r="C152" s="265" t="s">
        <v>950</v>
      </c>
      <c r="D152" s="257"/>
      <c r="E152" s="258">
        <v>84</v>
      </c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13"/>
      <c r="Z152" s="213"/>
      <c r="AA152" s="213"/>
      <c r="AB152" s="213"/>
      <c r="AC152" s="213"/>
      <c r="AD152" s="213"/>
      <c r="AE152" s="213"/>
      <c r="AF152" s="213"/>
      <c r="AG152" s="213" t="s">
        <v>183</v>
      </c>
      <c r="AH152" s="213">
        <v>5</v>
      </c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x14ac:dyDescent="0.2">
      <c r="A153" s="227" t="s">
        <v>145</v>
      </c>
      <c r="B153" s="228" t="s">
        <v>114</v>
      </c>
      <c r="C153" s="250" t="s">
        <v>115</v>
      </c>
      <c r="D153" s="229"/>
      <c r="E153" s="230"/>
      <c r="F153" s="231"/>
      <c r="G153" s="231">
        <f>SUMIF(AG154:AG163,"&lt;&gt;NOR",G154:G163)</f>
        <v>0</v>
      </c>
      <c r="H153" s="231"/>
      <c r="I153" s="231">
        <f>SUM(I154:I163)</f>
        <v>0</v>
      </c>
      <c r="J153" s="231"/>
      <c r="K153" s="231">
        <f>SUM(K154:K163)</f>
        <v>0</v>
      </c>
      <c r="L153" s="231"/>
      <c r="M153" s="231">
        <f>SUM(M154:M163)</f>
        <v>0</v>
      </c>
      <c r="N153" s="231"/>
      <c r="O153" s="231">
        <f>SUM(O154:O163)</f>
        <v>0</v>
      </c>
      <c r="P153" s="231"/>
      <c r="Q153" s="231">
        <f>SUM(Q154:Q163)</f>
        <v>0</v>
      </c>
      <c r="R153" s="231"/>
      <c r="S153" s="231"/>
      <c r="T153" s="232"/>
      <c r="U153" s="226"/>
      <c r="V153" s="226">
        <f>SUM(V154:V163)</f>
        <v>8.16</v>
      </c>
      <c r="W153" s="226"/>
      <c r="X153" s="226"/>
      <c r="AG153" t="s">
        <v>146</v>
      </c>
    </row>
    <row r="154" spans="1:60" outlineLevel="1" x14ac:dyDescent="0.2">
      <c r="A154" s="233">
        <v>44</v>
      </c>
      <c r="B154" s="234" t="s">
        <v>315</v>
      </c>
      <c r="C154" s="251" t="s">
        <v>316</v>
      </c>
      <c r="D154" s="235" t="s">
        <v>317</v>
      </c>
      <c r="E154" s="236">
        <v>0.58589999999999998</v>
      </c>
      <c r="F154" s="237"/>
      <c r="G154" s="238">
        <f>ROUND(E154*F154,2)</f>
        <v>0</v>
      </c>
      <c r="H154" s="237"/>
      <c r="I154" s="238">
        <f>ROUND(E154*H154,2)</f>
        <v>0</v>
      </c>
      <c r="J154" s="237"/>
      <c r="K154" s="238">
        <f>ROUND(E154*J154,2)</f>
        <v>0</v>
      </c>
      <c r="L154" s="238">
        <v>21</v>
      </c>
      <c r="M154" s="238">
        <f>G154*(1+L154/100)</f>
        <v>0</v>
      </c>
      <c r="N154" s="238">
        <v>0</v>
      </c>
      <c r="O154" s="238">
        <f>ROUND(E154*N154,2)</f>
        <v>0</v>
      </c>
      <c r="P154" s="238">
        <v>0</v>
      </c>
      <c r="Q154" s="238">
        <f>ROUND(E154*P154,2)</f>
        <v>0</v>
      </c>
      <c r="R154" s="238"/>
      <c r="S154" s="238" t="s">
        <v>150</v>
      </c>
      <c r="T154" s="239" t="s">
        <v>178</v>
      </c>
      <c r="U154" s="224">
        <v>0</v>
      </c>
      <c r="V154" s="224">
        <f>ROUND(E154*U154,2)</f>
        <v>0</v>
      </c>
      <c r="W154" s="224"/>
      <c r="X154" s="224" t="s">
        <v>159</v>
      </c>
      <c r="Y154" s="213"/>
      <c r="Z154" s="213"/>
      <c r="AA154" s="213"/>
      <c r="AB154" s="213"/>
      <c r="AC154" s="213"/>
      <c r="AD154" s="213"/>
      <c r="AE154" s="213"/>
      <c r="AF154" s="213"/>
      <c r="AG154" s="213" t="s">
        <v>160</v>
      </c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1" x14ac:dyDescent="0.2">
      <c r="A155" s="220"/>
      <c r="B155" s="221"/>
      <c r="C155" s="265" t="s">
        <v>951</v>
      </c>
      <c r="D155" s="257"/>
      <c r="E155" s="258">
        <v>0.58589999999999998</v>
      </c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13"/>
      <c r="Z155" s="213"/>
      <c r="AA155" s="213"/>
      <c r="AB155" s="213"/>
      <c r="AC155" s="213"/>
      <c r="AD155" s="213"/>
      <c r="AE155" s="213"/>
      <c r="AF155" s="213"/>
      <c r="AG155" s="213" t="s">
        <v>183</v>
      </c>
      <c r="AH155" s="213">
        <v>0</v>
      </c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1" x14ac:dyDescent="0.2">
      <c r="A156" s="233">
        <v>45</v>
      </c>
      <c r="B156" s="234" t="s">
        <v>319</v>
      </c>
      <c r="C156" s="251" t="s">
        <v>320</v>
      </c>
      <c r="D156" s="235" t="s">
        <v>317</v>
      </c>
      <c r="E156" s="236">
        <v>0.73499999999999999</v>
      </c>
      <c r="F156" s="237"/>
      <c r="G156" s="238">
        <f>ROUND(E156*F156,2)</f>
        <v>0</v>
      </c>
      <c r="H156" s="237"/>
      <c r="I156" s="238">
        <f>ROUND(E156*H156,2)</f>
        <v>0</v>
      </c>
      <c r="J156" s="237"/>
      <c r="K156" s="238">
        <f>ROUND(E156*J156,2)</f>
        <v>0</v>
      </c>
      <c r="L156" s="238">
        <v>21</v>
      </c>
      <c r="M156" s="238">
        <f>G156*(1+L156/100)</f>
        <v>0</v>
      </c>
      <c r="N156" s="238">
        <v>0</v>
      </c>
      <c r="O156" s="238">
        <f>ROUND(E156*N156,2)</f>
        <v>0</v>
      </c>
      <c r="P156" s="238">
        <v>0</v>
      </c>
      <c r="Q156" s="238">
        <f>ROUND(E156*P156,2)</f>
        <v>0</v>
      </c>
      <c r="R156" s="238"/>
      <c r="S156" s="238" t="s">
        <v>150</v>
      </c>
      <c r="T156" s="239" t="s">
        <v>178</v>
      </c>
      <c r="U156" s="224">
        <v>0</v>
      </c>
      <c r="V156" s="224">
        <f>ROUND(E156*U156,2)</f>
        <v>0</v>
      </c>
      <c r="W156" s="224"/>
      <c r="X156" s="224" t="s">
        <v>159</v>
      </c>
      <c r="Y156" s="213"/>
      <c r="Z156" s="213"/>
      <c r="AA156" s="213"/>
      <c r="AB156" s="213"/>
      <c r="AC156" s="213"/>
      <c r="AD156" s="213"/>
      <c r="AE156" s="213"/>
      <c r="AF156" s="213"/>
      <c r="AG156" s="213" t="s">
        <v>160</v>
      </c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1" x14ac:dyDescent="0.2">
      <c r="A157" s="220"/>
      <c r="B157" s="221"/>
      <c r="C157" s="265" t="s">
        <v>952</v>
      </c>
      <c r="D157" s="257"/>
      <c r="E157" s="258">
        <v>0.73499999999999999</v>
      </c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13"/>
      <c r="Z157" s="213"/>
      <c r="AA157" s="213"/>
      <c r="AB157" s="213"/>
      <c r="AC157" s="213"/>
      <c r="AD157" s="213"/>
      <c r="AE157" s="213"/>
      <c r="AF157" s="213"/>
      <c r="AG157" s="213" t="s">
        <v>183</v>
      </c>
      <c r="AH157" s="213">
        <v>0</v>
      </c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ht="22.5" outlineLevel="1" x14ac:dyDescent="0.2">
      <c r="A158" s="242">
        <v>46</v>
      </c>
      <c r="B158" s="243" t="s">
        <v>322</v>
      </c>
      <c r="C158" s="253" t="s">
        <v>323</v>
      </c>
      <c r="D158" s="244" t="s">
        <v>317</v>
      </c>
      <c r="E158" s="245">
        <v>1.3209</v>
      </c>
      <c r="F158" s="246"/>
      <c r="G158" s="247">
        <f>ROUND(E158*F158,2)</f>
        <v>0</v>
      </c>
      <c r="H158" s="246"/>
      <c r="I158" s="247">
        <f>ROUND(E158*H158,2)</f>
        <v>0</v>
      </c>
      <c r="J158" s="246"/>
      <c r="K158" s="247">
        <f>ROUND(E158*J158,2)</f>
        <v>0</v>
      </c>
      <c r="L158" s="247">
        <v>21</v>
      </c>
      <c r="M158" s="247">
        <f>G158*(1+L158/100)</f>
        <v>0</v>
      </c>
      <c r="N158" s="247">
        <v>0</v>
      </c>
      <c r="O158" s="247">
        <f>ROUND(E158*N158,2)</f>
        <v>0</v>
      </c>
      <c r="P158" s="247">
        <v>0</v>
      </c>
      <c r="Q158" s="247">
        <f>ROUND(E158*P158,2)</f>
        <v>0</v>
      </c>
      <c r="R158" s="247" t="s">
        <v>177</v>
      </c>
      <c r="S158" s="247" t="s">
        <v>178</v>
      </c>
      <c r="T158" s="248" t="s">
        <v>178</v>
      </c>
      <c r="U158" s="224">
        <v>0.93</v>
      </c>
      <c r="V158" s="224">
        <f>ROUND(E158*U158,2)</f>
        <v>1.23</v>
      </c>
      <c r="W158" s="224"/>
      <c r="X158" s="224" t="s">
        <v>324</v>
      </c>
      <c r="Y158" s="213"/>
      <c r="Z158" s="213"/>
      <c r="AA158" s="213"/>
      <c r="AB158" s="213"/>
      <c r="AC158" s="213"/>
      <c r="AD158" s="213"/>
      <c r="AE158" s="213"/>
      <c r="AF158" s="213"/>
      <c r="AG158" s="213" t="s">
        <v>325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1" x14ac:dyDescent="0.2">
      <c r="A159" s="242">
        <v>47</v>
      </c>
      <c r="B159" s="243" t="s">
        <v>326</v>
      </c>
      <c r="C159" s="253" t="s">
        <v>327</v>
      </c>
      <c r="D159" s="244" t="s">
        <v>317</v>
      </c>
      <c r="E159" s="245">
        <v>3.9626999999999999</v>
      </c>
      <c r="F159" s="246"/>
      <c r="G159" s="247">
        <f>ROUND(E159*F159,2)</f>
        <v>0</v>
      </c>
      <c r="H159" s="246"/>
      <c r="I159" s="247">
        <f>ROUND(E159*H159,2)</f>
        <v>0</v>
      </c>
      <c r="J159" s="246"/>
      <c r="K159" s="247">
        <f>ROUND(E159*J159,2)</f>
        <v>0</v>
      </c>
      <c r="L159" s="247">
        <v>21</v>
      </c>
      <c r="M159" s="247">
        <f>G159*(1+L159/100)</f>
        <v>0</v>
      </c>
      <c r="N159" s="247">
        <v>0</v>
      </c>
      <c r="O159" s="247">
        <f>ROUND(E159*N159,2)</f>
        <v>0</v>
      </c>
      <c r="P159" s="247">
        <v>0</v>
      </c>
      <c r="Q159" s="247">
        <f>ROUND(E159*P159,2)</f>
        <v>0</v>
      </c>
      <c r="R159" s="247" t="s">
        <v>177</v>
      </c>
      <c r="S159" s="247" t="s">
        <v>178</v>
      </c>
      <c r="T159" s="248" t="s">
        <v>178</v>
      </c>
      <c r="U159" s="224">
        <v>0.65</v>
      </c>
      <c r="V159" s="224">
        <f>ROUND(E159*U159,2)</f>
        <v>2.58</v>
      </c>
      <c r="W159" s="224"/>
      <c r="X159" s="224" t="s">
        <v>324</v>
      </c>
      <c r="Y159" s="213"/>
      <c r="Z159" s="213"/>
      <c r="AA159" s="213"/>
      <c r="AB159" s="213"/>
      <c r="AC159" s="213"/>
      <c r="AD159" s="213"/>
      <c r="AE159" s="213"/>
      <c r="AF159" s="213"/>
      <c r="AG159" s="213" t="s">
        <v>325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1" x14ac:dyDescent="0.2">
      <c r="A160" s="242">
        <v>48</v>
      </c>
      <c r="B160" s="243" t="s">
        <v>328</v>
      </c>
      <c r="C160" s="253" t="s">
        <v>329</v>
      </c>
      <c r="D160" s="244" t="s">
        <v>317</v>
      </c>
      <c r="E160" s="245">
        <v>1.3209</v>
      </c>
      <c r="F160" s="246"/>
      <c r="G160" s="247">
        <f>ROUND(E160*F160,2)</f>
        <v>0</v>
      </c>
      <c r="H160" s="246"/>
      <c r="I160" s="247">
        <f>ROUND(E160*H160,2)</f>
        <v>0</v>
      </c>
      <c r="J160" s="246"/>
      <c r="K160" s="247">
        <f>ROUND(E160*J160,2)</f>
        <v>0</v>
      </c>
      <c r="L160" s="247">
        <v>21</v>
      </c>
      <c r="M160" s="247">
        <f>G160*(1+L160/100)</f>
        <v>0</v>
      </c>
      <c r="N160" s="247">
        <v>0</v>
      </c>
      <c r="O160" s="247">
        <f>ROUND(E160*N160,2)</f>
        <v>0</v>
      </c>
      <c r="P160" s="247">
        <v>0</v>
      </c>
      <c r="Q160" s="247">
        <f>ROUND(E160*P160,2)</f>
        <v>0</v>
      </c>
      <c r="R160" s="247" t="s">
        <v>177</v>
      </c>
      <c r="S160" s="247" t="s">
        <v>178</v>
      </c>
      <c r="T160" s="248" t="s">
        <v>178</v>
      </c>
      <c r="U160" s="224">
        <v>0.98</v>
      </c>
      <c r="V160" s="224">
        <f>ROUND(E160*U160,2)</f>
        <v>1.29</v>
      </c>
      <c r="W160" s="224"/>
      <c r="X160" s="224" t="s">
        <v>324</v>
      </c>
      <c r="Y160" s="213"/>
      <c r="Z160" s="213"/>
      <c r="AA160" s="213"/>
      <c r="AB160" s="213"/>
      <c r="AC160" s="213"/>
      <c r="AD160" s="213"/>
      <c r="AE160" s="213"/>
      <c r="AF160" s="213"/>
      <c r="AG160" s="213" t="s">
        <v>325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1" x14ac:dyDescent="0.2">
      <c r="A161" s="242">
        <v>49</v>
      </c>
      <c r="B161" s="243" t="s">
        <v>330</v>
      </c>
      <c r="C161" s="253" t="s">
        <v>331</v>
      </c>
      <c r="D161" s="244" t="s">
        <v>317</v>
      </c>
      <c r="E161" s="245">
        <v>13.209</v>
      </c>
      <c r="F161" s="246"/>
      <c r="G161" s="247">
        <f>ROUND(E161*F161,2)</f>
        <v>0</v>
      </c>
      <c r="H161" s="246"/>
      <c r="I161" s="247">
        <f>ROUND(E161*H161,2)</f>
        <v>0</v>
      </c>
      <c r="J161" s="246"/>
      <c r="K161" s="247">
        <f>ROUND(E161*J161,2)</f>
        <v>0</v>
      </c>
      <c r="L161" s="247">
        <v>21</v>
      </c>
      <c r="M161" s="247">
        <f>G161*(1+L161/100)</f>
        <v>0</v>
      </c>
      <c r="N161" s="247">
        <v>0</v>
      </c>
      <c r="O161" s="247">
        <f>ROUND(E161*N161,2)</f>
        <v>0</v>
      </c>
      <c r="P161" s="247">
        <v>0</v>
      </c>
      <c r="Q161" s="247">
        <f>ROUND(E161*P161,2)</f>
        <v>0</v>
      </c>
      <c r="R161" s="247" t="s">
        <v>177</v>
      </c>
      <c r="S161" s="247" t="s">
        <v>178</v>
      </c>
      <c r="T161" s="248" t="s">
        <v>178</v>
      </c>
      <c r="U161" s="224">
        <v>0</v>
      </c>
      <c r="V161" s="224">
        <f>ROUND(E161*U161,2)</f>
        <v>0</v>
      </c>
      <c r="W161" s="224"/>
      <c r="X161" s="224" t="s">
        <v>324</v>
      </c>
      <c r="Y161" s="213"/>
      <c r="Z161" s="213"/>
      <c r="AA161" s="213"/>
      <c r="AB161" s="213"/>
      <c r="AC161" s="213"/>
      <c r="AD161" s="213"/>
      <c r="AE161" s="213"/>
      <c r="AF161" s="213"/>
      <c r="AG161" s="213" t="s">
        <v>325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1" x14ac:dyDescent="0.2">
      <c r="A162" s="242">
        <v>50</v>
      </c>
      <c r="B162" s="243" t="s">
        <v>332</v>
      </c>
      <c r="C162" s="253" t="s">
        <v>333</v>
      </c>
      <c r="D162" s="244" t="s">
        <v>317</v>
      </c>
      <c r="E162" s="245">
        <v>1.3209</v>
      </c>
      <c r="F162" s="246"/>
      <c r="G162" s="247">
        <f>ROUND(E162*F162,2)</f>
        <v>0</v>
      </c>
      <c r="H162" s="246"/>
      <c r="I162" s="247">
        <f>ROUND(E162*H162,2)</f>
        <v>0</v>
      </c>
      <c r="J162" s="246"/>
      <c r="K162" s="247">
        <f>ROUND(E162*J162,2)</f>
        <v>0</v>
      </c>
      <c r="L162" s="247">
        <v>21</v>
      </c>
      <c r="M162" s="247">
        <f>G162*(1+L162/100)</f>
        <v>0</v>
      </c>
      <c r="N162" s="247">
        <v>0</v>
      </c>
      <c r="O162" s="247">
        <f>ROUND(E162*N162,2)</f>
        <v>0</v>
      </c>
      <c r="P162" s="247">
        <v>0</v>
      </c>
      <c r="Q162" s="247">
        <f>ROUND(E162*P162,2)</f>
        <v>0</v>
      </c>
      <c r="R162" s="247" t="s">
        <v>177</v>
      </c>
      <c r="S162" s="247" t="s">
        <v>178</v>
      </c>
      <c r="T162" s="248" t="s">
        <v>178</v>
      </c>
      <c r="U162" s="224">
        <v>1.88</v>
      </c>
      <c r="V162" s="224">
        <f>ROUND(E162*U162,2)</f>
        <v>2.48</v>
      </c>
      <c r="W162" s="224"/>
      <c r="X162" s="224" t="s">
        <v>324</v>
      </c>
      <c r="Y162" s="213"/>
      <c r="Z162" s="213"/>
      <c r="AA162" s="213"/>
      <c r="AB162" s="213"/>
      <c r="AC162" s="213"/>
      <c r="AD162" s="213"/>
      <c r="AE162" s="213"/>
      <c r="AF162" s="213"/>
      <c r="AG162" s="213" t="s">
        <v>325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ht="22.5" outlineLevel="1" x14ac:dyDescent="0.2">
      <c r="A163" s="233">
        <v>51</v>
      </c>
      <c r="B163" s="234" t="s">
        <v>334</v>
      </c>
      <c r="C163" s="251" t="s">
        <v>335</v>
      </c>
      <c r="D163" s="235" t="s">
        <v>317</v>
      </c>
      <c r="E163" s="236">
        <v>5.2835999999999999</v>
      </c>
      <c r="F163" s="237"/>
      <c r="G163" s="238">
        <f>ROUND(E163*F163,2)</f>
        <v>0</v>
      </c>
      <c r="H163" s="237"/>
      <c r="I163" s="238">
        <f>ROUND(E163*H163,2)</f>
        <v>0</v>
      </c>
      <c r="J163" s="237"/>
      <c r="K163" s="238">
        <f>ROUND(E163*J163,2)</f>
        <v>0</v>
      </c>
      <c r="L163" s="238">
        <v>21</v>
      </c>
      <c r="M163" s="238">
        <f>G163*(1+L163/100)</f>
        <v>0</v>
      </c>
      <c r="N163" s="238">
        <v>0</v>
      </c>
      <c r="O163" s="238">
        <f>ROUND(E163*N163,2)</f>
        <v>0</v>
      </c>
      <c r="P163" s="238">
        <v>0</v>
      </c>
      <c r="Q163" s="238">
        <f>ROUND(E163*P163,2)</f>
        <v>0</v>
      </c>
      <c r="R163" s="238" t="s">
        <v>177</v>
      </c>
      <c r="S163" s="238" t="s">
        <v>178</v>
      </c>
      <c r="T163" s="239" t="s">
        <v>178</v>
      </c>
      <c r="U163" s="224">
        <v>0.11</v>
      </c>
      <c r="V163" s="224">
        <f>ROUND(E163*U163,2)</f>
        <v>0.57999999999999996</v>
      </c>
      <c r="W163" s="224"/>
      <c r="X163" s="224" t="s">
        <v>324</v>
      </c>
      <c r="Y163" s="213"/>
      <c r="Z163" s="213"/>
      <c r="AA163" s="213"/>
      <c r="AB163" s="213"/>
      <c r="AC163" s="213"/>
      <c r="AD163" s="213"/>
      <c r="AE163" s="213"/>
      <c r="AF163" s="213"/>
      <c r="AG163" s="213" t="s">
        <v>325</v>
      </c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x14ac:dyDescent="0.2">
      <c r="A164" s="3"/>
      <c r="B164" s="4"/>
      <c r="C164" s="254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AE164">
        <v>15</v>
      </c>
      <c r="AF164">
        <v>21</v>
      </c>
      <c r="AG164" t="s">
        <v>132</v>
      </c>
    </row>
    <row r="165" spans="1:60" x14ac:dyDescent="0.2">
      <c r="A165" s="216"/>
      <c r="B165" s="217" t="s">
        <v>29</v>
      </c>
      <c r="C165" s="255"/>
      <c r="D165" s="218"/>
      <c r="E165" s="219"/>
      <c r="F165" s="219"/>
      <c r="G165" s="249">
        <f>G8+G19+G95+G121+G127+G139+G149+G153</f>
        <v>0</v>
      </c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AE165">
        <f>SUMIF(L7:L163,AE164,G7:G163)</f>
        <v>0</v>
      </c>
      <c r="AF165">
        <f>SUMIF(L7:L163,AF164,G7:G163)</f>
        <v>0</v>
      </c>
      <c r="AG165" t="s">
        <v>172</v>
      </c>
    </row>
    <row r="166" spans="1:60" x14ac:dyDescent="0.2">
      <c r="C166" s="256"/>
      <c r="D166" s="10"/>
      <c r="AG166" t="s">
        <v>173</v>
      </c>
    </row>
    <row r="167" spans="1:60" x14ac:dyDescent="0.2">
      <c r="D167" s="10"/>
    </row>
    <row r="168" spans="1:60" x14ac:dyDescent="0.2">
      <c r="D168" s="10"/>
    </row>
    <row r="169" spans="1:60" x14ac:dyDescent="0.2">
      <c r="D169" s="10"/>
    </row>
    <row r="170" spans="1:60" x14ac:dyDescent="0.2">
      <c r="D170" s="10"/>
    </row>
    <row r="171" spans="1:60" x14ac:dyDescent="0.2">
      <c r="D171" s="10"/>
    </row>
    <row r="172" spans="1:60" x14ac:dyDescent="0.2">
      <c r="D172" s="10"/>
    </row>
    <row r="173" spans="1:60" x14ac:dyDescent="0.2">
      <c r="D173" s="10"/>
    </row>
    <row r="174" spans="1:60" x14ac:dyDescent="0.2">
      <c r="D174" s="10"/>
    </row>
    <row r="175" spans="1:60" x14ac:dyDescent="0.2">
      <c r="D175" s="10"/>
    </row>
    <row r="176" spans="1:60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lHzQpHpT9GVYFXbfyXsyUVg0BE3O2VDs60N7UuHm3AQttQs3qCAeIJulm+/dG/rh1AoZww2vX1tCav4KiVT7EQ==" saltValue="3g0iP7rW8O3iPHOqUNm3+g==" spinCount="100000" sheet="1"/>
  <mergeCells count="44">
    <mergeCell ref="C148:G148"/>
    <mergeCell ref="C151:G151"/>
    <mergeCell ref="C126:G126"/>
    <mergeCell ref="C129:G129"/>
    <mergeCell ref="C135:G135"/>
    <mergeCell ref="C138:G138"/>
    <mergeCell ref="C141:G141"/>
    <mergeCell ref="C145:G145"/>
    <mergeCell ref="C102:G102"/>
    <mergeCell ref="C106:G106"/>
    <mergeCell ref="C111:G111"/>
    <mergeCell ref="C116:G116"/>
    <mergeCell ref="C120:G120"/>
    <mergeCell ref="C123:G123"/>
    <mergeCell ref="C65:G65"/>
    <mergeCell ref="C68:G68"/>
    <mergeCell ref="C71:G71"/>
    <mergeCell ref="C74:G74"/>
    <mergeCell ref="C94:G94"/>
    <mergeCell ref="C97:G97"/>
    <mergeCell ref="C50:G50"/>
    <mergeCell ref="C51:G51"/>
    <mergeCell ref="C55:G55"/>
    <mergeCell ref="C56:G56"/>
    <mergeCell ref="C61:G61"/>
    <mergeCell ref="C62:G62"/>
    <mergeCell ref="C35:G35"/>
    <mergeCell ref="C36:G36"/>
    <mergeCell ref="C40:G40"/>
    <mergeCell ref="C41:G41"/>
    <mergeCell ref="C45:G45"/>
    <mergeCell ref="C46:G46"/>
    <mergeCell ref="C17:G17"/>
    <mergeCell ref="C21:G21"/>
    <mergeCell ref="C22:G22"/>
    <mergeCell ref="C25:G25"/>
    <mergeCell ref="C30:G30"/>
    <mergeCell ref="C31:G31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80B96-4584-421C-90FC-9D505919B62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68</v>
      </c>
      <c r="C3" s="202" t="s">
        <v>69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82</v>
      </c>
      <c r="C4" s="205" t="s">
        <v>83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94</v>
      </c>
      <c r="C8" s="250" t="s">
        <v>95</v>
      </c>
      <c r="D8" s="229"/>
      <c r="E8" s="230"/>
      <c r="F8" s="231"/>
      <c r="G8" s="231">
        <f>SUMIF(AG9:AG16,"&lt;&gt;NOR",G9:G16)</f>
        <v>0</v>
      </c>
      <c r="H8" s="231"/>
      <c r="I8" s="231">
        <f>SUM(I9:I16)</f>
        <v>0</v>
      </c>
      <c r="J8" s="231"/>
      <c r="K8" s="231">
        <f>SUM(K9:K16)</f>
        <v>0</v>
      </c>
      <c r="L8" s="231"/>
      <c r="M8" s="231">
        <f>SUM(M9:M16)</f>
        <v>0</v>
      </c>
      <c r="N8" s="231"/>
      <c r="O8" s="231">
        <f>SUM(O9:O16)</f>
        <v>6.43</v>
      </c>
      <c r="P8" s="231"/>
      <c r="Q8" s="231">
        <f>SUM(Q9:Q16)</f>
        <v>0</v>
      </c>
      <c r="R8" s="231"/>
      <c r="S8" s="231"/>
      <c r="T8" s="232"/>
      <c r="U8" s="226"/>
      <c r="V8" s="226">
        <f>SUM(V9:V16)</f>
        <v>89.6</v>
      </c>
      <c r="W8" s="226"/>
      <c r="X8" s="226"/>
      <c r="AG8" t="s">
        <v>146</v>
      </c>
    </row>
    <row r="9" spans="1:60" ht="22.5" outlineLevel="1" x14ac:dyDescent="0.2">
      <c r="A9" s="233">
        <v>1</v>
      </c>
      <c r="B9" s="234" t="s">
        <v>593</v>
      </c>
      <c r="C9" s="251" t="s">
        <v>594</v>
      </c>
      <c r="D9" s="235" t="s">
        <v>176</v>
      </c>
      <c r="E9" s="236">
        <v>350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1.8380000000000001E-2</v>
      </c>
      <c r="O9" s="238">
        <f>ROUND(E9*N9,2)</f>
        <v>6.43</v>
      </c>
      <c r="P9" s="238">
        <v>0</v>
      </c>
      <c r="Q9" s="238">
        <f>ROUND(E9*P9,2)</f>
        <v>0</v>
      </c>
      <c r="R9" s="238" t="s">
        <v>545</v>
      </c>
      <c r="S9" s="238" t="s">
        <v>178</v>
      </c>
      <c r="T9" s="239" t="s">
        <v>178</v>
      </c>
      <c r="U9" s="224">
        <v>0.13900000000000001</v>
      </c>
      <c r="V9" s="224">
        <f>ROUND(E9*U9,2)</f>
        <v>48.65</v>
      </c>
      <c r="W9" s="224"/>
      <c r="X9" s="224" t="s">
        <v>159</v>
      </c>
      <c r="Y9" s="213"/>
      <c r="Z9" s="213"/>
      <c r="AA9" s="213"/>
      <c r="AB9" s="213"/>
      <c r="AC9" s="213"/>
      <c r="AD9" s="213"/>
      <c r="AE9" s="213"/>
      <c r="AF9" s="213"/>
      <c r="AG9" s="213" t="s">
        <v>160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63" t="s">
        <v>595</v>
      </c>
      <c r="D10" s="259"/>
      <c r="E10" s="259"/>
      <c r="F10" s="259"/>
      <c r="G10" s="25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180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20"/>
      <c r="B11" s="221"/>
      <c r="C11" s="264" t="s">
        <v>596</v>
      </c>
      <c r="D11" s="260"/>
      <c r="E11" s="260"/>
      <c r="F11" s="260"/>
      <c r="G11" s="260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13"/>
      <c r="Z11" s="213"/>
      <c r="AA11" s="213"/>
      <c r="AB11" s="213"/>
      <c r="AC11" s="213"/>
      <c r="AD11" s="213"/>
      <c r="AE11" s="213"/>
      <c r="AF11" s="213"/>
      <c r="AG11" s="213" t="s">
        <v>155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33">
        <v>2</v>
      </c>
      <c r="B12" s="234" t="s">
        <v>597</v>
      </c>
      <c r="C12" s="251" t="s">
        <v>598</v>
      </c>
      <c r="D12" s="235" t="s">
        <v>176</v>
      </c>
      <c r="E12" s="236">
        <v>7350</v>
      </c>
      <c r="F12" s="237"/>
      <c r="G12" s="238">
        <f>ROUND(E12*F12,2)</f>
        <v>0</v>
      </c>
      <c r="H12" s="237"/>
      <c r="I12" s="238">
        <f>ROUND(E12*H12,2)</f>
        <v>0</v>
      </c>
      <c r="J12" s="237"/>
      <c r="K12" s="238">
        <f>ROUND(E12*J12,2)</f>
        <v>0</v>
      </c>
      <c r="L12" s="238">
        <v>21</v>
      </c>
      <c r="M12" s="238">
        <f>G12*(1+L12/100)</f>
        <v>0</v>
      </c>
      <c r="N12" s="238">
        <v>0</v>
      </c>
      <c r="O12" s="238">
        <f>ROUND(E12*N12,2)</f>
        <v>0</v>
      </c>
      <c r="P12" s="238">
        <v>0</v>
      </c>
      <c r="Q12" s="238">
        <f>ROUND(E12*P12,2)</f>
        <v>0</v>
      </c>
      <c r="R12" s="238" t="s">
        <v>545</v>
      </c>
      <c r="S12" s="238" t="s">
        <v>178</v>
      </c>
      <c r="T12" s="239" t="s">
        <v>178</v>
      </c>
      <c r="U12" s="224">
        <v>0</v>
      </c>
      <c r="V12" s="224">
        <f>ROUND(E12*U12,2)</f>
        <v>0</v>
      </c>
      <c r="W12" s="224"/>
      <c r="X12" s="224" t="s">
        <v>159</v>
      </c>
      <c r="Y12" s="213"/>
      <c r="Z12" s="213"/>
      <c r="AA12" s="213"/>
      <c r="AB12" s="213"/>
      <c r="AC12" s="213"/>
      <c r="AD12" s="213"/>
      <c r="AE12" s="213"/>
      <c r="AF12" s="213"/>
      <c r="AG12" s="213" t="s">
        <v>160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20"/>
      <c r="B13" s="221"/>
      <c r="C13" s="263" t="s">
        <v>595</v>
      </c>
      <c r="D13" s="259"/>
      <c r="E13" s="259"/>
      <c r="F13" s="259"/>
      <c r="G13" s="25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13"/>
      <c r="Z13" s="213"/>
      <c r="AA13" s="213"/>
      <c r="AB13" s="213"/>
      <c r="AC13" s="213"/>
      <c r="AD13" s="213"/>
      <c r="AE13" s="213"/>
      <c r="AF13" s="213"/>
      <c r="AG13" s="213" t="s">
        <v>180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20"/>
      <c r="B14" s="221"/>
      <c r="C14" s="265" t="s">
        <v>599</v>
      </c>
      <c r="D14" s="257"/>
      <c r="E14" s="258">
        <v>7350</v>
      </c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13"/>
      <c r="Z14" s="213"/>
      <c r="AA14" s="213"/>
      <c r="AB14" s="213"/>
      <c r="AC14" s="213"/>
      <c r="AD14" s="213"/>
      <c r="AE14" s="213"/>
      <c r="AF14" s="213"/>
      <c r="AG14" s="213" t="s">
        <v>183</v>
      </c>
      <c r="AH14" s="213">
        <v>0</v>
      </c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22.5" outlineLevel="1" x14ac:dyDescent="0.2">
      <c r="A15" s="233">
        <v>3</v>
      </c>
      <c r="B15" s="234" t="s">
        <v>600</v>
      </c>
      <c r="C15" s="251" t="s">
        <v>601</v>
      </c>
      <c r="D15" s="235" t="s">
        <v>176</v>
      </c>
      <c r="E15" s="236">
        <v>350</v>
      </c>
      <c r="F15" s="237"/>
      <c r="G15" s="238">
        <f>ROUND(E15*F15,2)</f>
        <v>0</v>
      </c>
      <c r="H15" s="237"/>
      <c r="I15" s="238">
        <f>ROUND(E15*H15,2)</f>
        <v>0</v>
      </c>
      <c r="J15" s="237"/>
      <c r="K15" s="238">
        <f>ROUND(E15*J15,2)</f>
        <v>0</v>
      </c>
      <c r="L15" s="238">
        <v>21</v>
      </c>
      <c r="M15" s="238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38" t="s">
        <v>545</v>
      </c>
      <c r="S15" s="238" t="s">
        <v>178</v>
      </c>
      <c r="T15" s="239" t="s">
        <v>178</v>
      </c>
      <c r="U15" s="224">
        <v>0.11700000000000001</v>
      </c>
      <c r="V15" s="224">
        <f>ROUND(E15*U15,2)</f>
        <v>40.950000000000003</v>
      </c>
      <c r="W15" s="224"/>
      <c r="X15" s="224" t="s">
        <v>159</v>
      </c>
      <c r="Y15" s="213"/>
      <c r="Z15" s="213"/>
      <c r="AA15" s="213"/>
      <c r="AB15" s="213"/>
      <c r="AC15" s="213"/>
      <c r="AD15" s="213"/>
      <c r="AE15" s="213"/>
      <c r="AF15" s="213"/>
      <c r="AG15" s="213" t="s">
        <v>160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20"/>
      <c r="B16" s="221"/>
      <c r="C16" s="265" t="s">
        <v>602</v>
      </c>
      <c r="D16" s="257"/>
      <c r="E16" s="258">
        <v>350</v>
      </c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13"/>
      <c r="Z16" s="213"/>
      <c r="AA16" s="213"/>
      <c r="AB16" s="213"/>
      <c r="AC16" s="213"/>
      <c r="AD16" s="213"/>
      <c r="AE16" s="213"/>
      <c r="AF16" s="213"/>
      <c r="AG16" s="213" t="s">
        <v>183</v>
      </c>
      <c r="AH16" s="213">
        <v>5</v>
      </c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x14ac:dyDescent="0.2">
      <c r="A17" s="227" t="s">
        <v>145</v>
      </c>
      <c r="B17" s="228" t="s">
        <v>98</v>
      </c>
      <c r="C17" s="250" t="s">
        <v>99</v>
      </c>
      <c r="D17" s="229"/>
      <c r="E17" s="230"/>
      <c r="F17" s="231"/>
      <c r="G17" s="231">
        <f>SUMIF(AG18:AG36,"&lt;&gt;NOR",G18:G36)</f>
        <v>0</v>
      </c>
      <c r="H17" s="231"/>
      <c r="I17" s="231">
        <f>SUM(I18:I36)</f>
        <v>0</v>
      </c>
      <c r="J17" s="231"/>
      <c r="K17" s="231">
        <f>SUM(K18:K36)</f>
        <v>0</v>
      </c>
      <c r="L17" s="231"/>
      <c r="M17" s="231">
        <f>SUM(M18:M36)</f>
        <v>0</v>
      </c>
      <c r="N17" s="231"/>
      <c r="O17" s="231">
        <f>SUM(O18:O36)</f>
        <v>0</v>
      </c>
      <c r="P17" s="231"/>
      <c r="Q17" s="231">
        <f>SUM(Q18:Q36)</f>
        <v>0.98</v>
      </c>
      <c r="R17" s="231"/>
      <c r="S17" s="231"/>
      <c r="T17" s="232"/>
      <c r="U17" s="226"/>
      <c r="V17" s="226">
        <f>SUM(V18:V36)</f>
        <v>25.16</v>
      </c>
      <c r="W17" s="226"/>
      <c r="X17" s="226"/>
      <c r="AG17" t="s">
        <v>146</v>
      </c>
    </row>
    <row r="18" spans="1:60" outlineLevel="1" x14ac:dyDescent="0.2">
      <c r="A18" s="233">
        <v>4</v>
      </c>
      <c r="B18" s="234" t="s">
        <v>603</v>
      </c>
      <c r="C18" s="251" t="s">
        <v>604</v>
      </c>
      <c r="D18" s="235" t="s">
        <v>176</v>
      </c>
      <c r="E18" s="236">
        <v>90</v>
      </c>
      <c r="F18" s="237"/>
      <c r="G18" s="238">
        <f>ROUND(E18*F18,2)</f>
        <v>0</v>
      </c>
      <c r="H18" s="237"/>
      <c r="I18" s="238">
        <f>ROUND(E18*H18,2)</f>
        <v>0</v>
      </c>
      <c r="J18" s="237"/>
      <c r="K18" s="238">
        <f>ROUND(E18*J18,2)</f>
        <v>0</v>
      </c>
      <c r="L18" s="238">
        <v>21</v>
      </c>
      <c r="M18" s="238">
        <f>G18*(1+L18/100)</f>
        <v>0</v>
      </c>
      <c r="N18" s="238">
        <v>0</v>
      </c>
      <c r="O18" s="238">
        <f>ROUND(E18*N18,2)</f>
        <v>0</v>
      </c>
      <c r="P18" s="238">
        <v>7.3200000000000001E-3</v>
      </c>
      <c r="Q18" s="238">
        <f>ROUND(E18*P18,2)</f>
        <v>0.66</v>
      </c>
      <c r="R18" s="238" t="s">
        <v>192</v>
      </c>
      <c r="S18" s="238" t="s">
        <v>178</v>
      </c>
      <c r="T18" s="239" t="s">
        <v>178</v>
      </c>
      <c r="U18" s="224">
        <v>0.115</v>
      </c>
      <c r="V18" s="224">
        <f>ROUND(E18*U18,2)</f>
        <v>10.35</v>
      </c>
      <c r="W18" s="224"/>
      <c r="X18" s="224" t="s">
        <v>159</v>
      </c>
      <c r="Y18" s="213"/>
      <c r="Z18" s="213"/>
      <c r="AA18" s="213"/>
      <c r="AB18" s="213"/>
      <c r="AC18" s="213"/>
      <c r="AD18" s="213"/>
      <c r="AE18" s="213"/>
      <c r="AF18" s="213"/>
      <c r="AG18" s="213" t="s">
        <v>160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20"/>
      <c r="B19" s="221"/>
      <c r="C19" s="252" t="s">
        <v>698</v>
      </c>
      <c r="D19" s="241"/>
      <c r="E19" s="241"/>
      <c r="F19" s="241"/>
      <c r="G19" s="241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13"/>
      <c r="Z19" s="213"/>
      <c r="AA19" s="213"/>
      <c r="AB19" s="213"/>
      <c r="AC19" s="213"/>
      <c r="AD19" s="213"/>
      <c r="AE19" s="213"/>
      <c r="AF19" s="213"/>
      <c r="AG19" s="213" t="s">
        <v>155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20"/>
      <c r="B20" s="221"/>
      <c r="C20" s="265" t="s">
        <v>187</v>
      </c>
      <c r="D20" s="257"/>
      <c r="E20" s="258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13"/>
      <c r="Z20" s="213"/>
      <c r="AA20" s="213"/>
      <c r="AB20" s="213"/>
      <c r="AC20" s="213"/>
      <c r="AD20" s="213"/>
      <c r="AE20" s="213"/>
      <c r="AF20" s="213"/>
      <c r="AG20" s="213" t="s">
        <v>183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20"/>
      <c r="B21" s="221"/>
      <c r="C21" s="265" t="s">
        <v>953</v>
      </c>
      <c r="D21" s="257"/>
      <c r="E21" s="258">
        <v>90</v>
      </c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13"/>
      <c r="Z21" s="213"/>
      <c r="AA21" s="213"/>
      <c r="AB21" s="213"/>
      <c r="AC21" s="213"/>
      <c r="AD21" s="213"/>
      <c r="AE21" s="213"/>
      <c r="AF21" s="213"/>
      <c r="AG21" s="213" t="s">
        <v>183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33">
        <v>5</v>
      </c>
      <c r="B22" s="234" t="s">
        <v>954</v>
      </c>
      <c r="C22" s="251" t="s">
        <v>955</v>
      </c>
      <c r="D22" s="235" t="s">
        <v>191</v>
      </c>
      <c r="E22" s="236">
        <v>34</v>
      </c>
      <c r="F22" s="237"/>
      <c r="G22" s="238">
        <f>ROUND(E22*F22,2)</f>
        <v>0</v>
      </c>
      <c r="H22" s="237"/>
      <c r="I22" s="238">
        <f>ROUND(E22*H22,2)</f>
        <v>0</v>
      </c>
      <c r="J22" s="237"/>
      <c r="K22" s="238">
        <f>ROUND(E22*J22,2)</f>
        <v>0</v>
      </c>
      <c r="L22" s="238">
        <v>21</v>
      </c>
      <c r="M22" s="238">
        <f>G22*(1+L22/100)</f>
        <v>0</v>
      </c>
      <c r="N22" s="238">
        <v>0</v>
      </c>
      <c r="O22" s="238">
        <f>ROUND(E22*N22,2)</f>
        <v>0</v>
      </c>
      <c r="P22" s="238">
        <v>3.8400000000000001E-3</v>
      </c>
      <c r="Q22" s="238">
        <f>ROUND(E22*P22,2)</f>
        <v>0.13</v>
      </c>
      <c r="R22" s="238" t="s">
        <v>192</v>
      </c>
      <c r="S22" s="238" t="s">
        <v>178</v>
      </c>
      <c r="T22" s="239" t="s">
        <v>178</v>
      </c>
      <c r="U22" s="224">
        <v>6.9000000000000006E-2</v>
      </c>
      <c r="V22" s="224">
        <f>ROUND(E22*U22,2)</f>
        <v>2.35</v>
      </c>
      <c r="W22" s="224"/>
      <c r="X22" s="224" t="s">
        <v>159</v>
      </c>
      <c r="Y22" s="213"/>
      <c r="Z22" s="213"/>
      <c r="AA22" s="213"/>
      <c r="AB22" s="213"/>
      <c r="AC22" s="213"/>
      <c r="AD22" s="213"/>
      <c r="AE22" s="213"/>
      <c r="AF22" s="213"/>
      <c r="AG22" s="213" t="s">
        <v>160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20"/>
      <c r="B23" s="221"/>
      <c r="C23" s="252" t="s">
        <v>698</v>
      </c>
      <c r="D23" s="241"/>
      <c r="E23" s="241"/>
      <c r="F23" s="241"/>
      <c r="G23" s="241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13"/>
      <c r="Z23" s="213"/>
      <c r="AA23" s="213"/>
      <c r="AB23" s="213"/>
      <c r="AC23" s="213"/>
      <c r="AD23" s="213"/>
      <c r="AE23" s="213"/>
      <c r="AF23" s="213"/>
      <c r="AG23" s="213" t="s">
        <v>155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20"/>
      <c r="B24" s="221"/>
      <c r="C24" s="265" t="s">
        <v>956</v>
      </c>
      <c r="D24" s="257"/>
      <c r="E24" s="258">
        <v>34</v>
      </c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13"/>
      <c r="Z24" s="213"/>
      <c r="AA24" s="213"/>
      <c r="AB24" s="213"/>
      <c r="AC24" s="213"/>
      <c r="AD24" s="213"/>
      <c r="AE24" s="213"/>
      <c r="AF24" s="213"/>
      <c r="AG24" s="213" t="s">
        <v>183</v>
      </c>
      <c r="AH24" s="213">
        <v>0</v>
      </c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33">
        <v>6</v>
      </c>
      <c r="B25" s="234" t="s">
        <v>957</v>
      </c>
      <c r="C25" s="251" t="s">
        <v>958</v>
      </c>
      <c r="D25" s="235" t="s">
        <v>191</v>
      </c>
      <c r="E25" s="236">
        <v>20</v>
      </c>
      <c r="F25" s="237"/>
      <c r="G25" s="238">
        <f>ROUND(E25*F25,2)</f>
        <v>0</v>
      </c>
      <c r="H25" s="237"/>
      <c r="I25" s="238">
        <f>ROUND(E25*H25,2)</f>
        <v>0</v>
      </c>
      <c r="J25" s="237"/>
      <c r="K25" s="238">
        <f>ROUND(E25*J25,2)</f>
        <v>0</v>
      </c>
      <c r="L25" s="238">
        <v>21</v>
      </c>
      <c r="M25" s="238">
        <f>G25*(1+L25/100)</f>
        <v>0</v>
      </c>
      <c r="N25" s="238">
        <v>0</v>
      </c>
      <c r="O25" s="238">
        <f>ROUND(E25*N25,2)</f>
        <v>0</v>
      </c>
      <c r="P25" s="238">
        <v>5.1500000000000001E-3</v>
      </c>
      <c r="Q25" s="238">
        <f>ROUND(E25*P25,2)</f>
        <v>0.1</v>
      </c>
      <c r="R25" s="238" t="s">
        <v>192</v>
      </c>
      <c r="S25" s="238" t="s">
        <v>178</v>
      </c>
      <c r="T25" s="239" t="s">
        <v>178</v>
      </c>
      <c r="U25" s="224">
        <v>0.13109999999999999</v>
      </c>
      <c r="V25" s="224">
        <f>ROUND(E25*U25,2)</f>
        <v>2.62</v>
      </c>
      <c r="W25" s="224"/>
      <c r="X25" s="224" t="s">
        <v>159</v>
      </c>
      <c r="Y25" s="213"/>
      <c r="Z25" s="213"/>
      <c r="AA25" s="213"/>
      <c r="AB25" s="213"/>
      <c r="AC25" s="213"/>
      <c r="AD25" s="213"/>
      <c r="AE25" s="213"/>
      <c r="AF25" s="213"/>
      <c r="AG25" s="213" t="s">
        <v>160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20"/>
      <c r="B26" s="221"/>
      <c r="C26" s="252" t="s">
        <v>698</v>
      </c>
      <c r="D26" s="241"/>
      <c r="E26" s="241"/>
      <c r="F26" s="241"/>
      <c r="G26" s="241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13"/>
      <c r="Z26" s="213"/>
      <c r="AA26" s="213"/>
      <c r="AB26" s="213"/>
      <c r="AC26" s="213"/>
      <c r="AD26" s="213"/>
      <c r="AE26" s="213"/>
      <c r="AF26" s="213"/>
      <c r="AG26" s="213" t="s">
        <v>155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20"/>
      <c r="B27" s="221"/>
      <c r="C27" s="265" t="s">
        <v>959</v>
      </c>
      <c r="D27" s="257"/>
      <c r="E27" s="258">
        <v>20</v>
      </c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13"/>
      <c r="Z27" s="213"/>
      <c r="AA27" s="213"/>
      <c r="AB27" s="213"/>
      <c r="AC27" s="213"/>
      <c r="AD27" s="213"/>
      <c r="AE27" s="213"/>
      <c r="AF27" s="213"/>
      <c r="AG27" s="213" t="s">
        <v>183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33">
        <v>7</v>
      </c>
      <c r="B28" s="234" t="s">
        <v>960</v>
      </c>
      <c r="C28" s="251" t="s">
        <v>961</v>
      </c>
      <c r="D28" s="235" t="s">
        <v>221</v>
      </c>
      <c r="E28" s="236">
        <v>1</v>
      </c>
      <c r="F28" s="237"/>
      <c r="G28" s="238">
        <f>ROUND(E28*F28,2)</f>
        <v>0</v>
      </c>
      <c r="H28" s="237"/>
      <c r="I28" s="238">
        <f>ROUND(E28*H28,2)</f>
        <v>0</v>
      </c>
      <c r="J28" s="237"/>
      <c r="K28" s="238">
        <f>ROUND(E28*J28,2)</f>
        <v>0</v>
      </c>
      <c r="L28" s="238">
        <v>21</v>
      </c>
      <c r="M28" s="238">
        <f>G28*(1+L28/100)</f>
        <v>0</v>
      </c>
      <c r="N28" s="238">
        <v>0</v>
      </c>
      <c r="O28" s="238">
        <f>ROUND(E28*N28,2)</f>
        <v>0</v>
      </c>
      <c r="P28" s="238">
        <v>1.15E-3</v>
      </c>
      <c r="Q28" s="238">
        <f>ROUND(E28*P28,2)</f>
        <v>0</v>
      </c>
      <c r="R28" s="238" t="s">
        <v>192</v>
      </c>
      <c r="S28" s="238" t="s">
        <v>178</v>
      </c>
      <c r="T28" s="239" t="s">
        <v>178</v>
      </c>
      <c r="U28" s="224">
        <v>9.1999999999999998E-2</v>
      </c>
      <c r="V28" s="224">
        <f>ROUND(E28*U28,2)</f>
        <v>0.09</v>
      </c>
      <c r="W28" s="224"/>
      <c r="X28" s="224" t="s">
        <v>159</v>
      </c>
      <c r="Y28" s="213"/>
      <c r="Z28" s="213"/>
      <c r="AA28" s="213"/>
      <c r="AB28" s="213"/>
      <c r="AC28" s="213"/>
      <c r="AD28" s="213"/>
      <c r="AE28" s="213"/>
      <c r="AF28" s="213"/>
      <c r="AG28" s="213" t="s">
        <v>160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20"/>
      <c r="B29" s="221"/>
      <c r="C29" s="252" t="s">
        <v>698</v>
      </c>
      <c r="D29" s="241"/>
      <c r="E29" s="241"/>
      <c r="F29" s="241"/>
      <c r="G29" s="241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13"/>
      <c r="Z29" s="213"/>
      <c r="AA29" s="213"/>
      <c r="AB29" s="213"/>
      <c r="AC29" s="213"/>
      <c r="AD29" s="213"/>
      <c r="AE29" s="213"/>
      <c r="AF29" s="213"/>
      <c r="AG29" s="213" t="s">
        <v>155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20"/>
      <c r="B30" s="221"/>
      <c r="C30" s="265" t="s">
        <v>962</v>
      </c>
      <c r="D30" s="257"/>
      <c r="E30" s="258">
        <v>1</v>
      </c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13"/>
      <c r="Z30" s="213"/>
      <c r="AA30" s="213"/>
      <c r="AB30" s="213"/>
      <c r="AC30" s="213"/>
      <c r="AD30" s="213"/>
      <c r="AE30" s="213"/>
      <c r="AF30" s="213"/>
      <c r="AG30" s="213" t="s">
        <v>183</v>
      </c>
      <c r="AH30" s="213">
        <v>0</v>
      </c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3">
        <v>8</v>
      </c>
      <c r="B31" s="234" t="s">
        <v>189</v>
      </c>
      <c r="C31" s="251" t="s">
        <v>190</v>
      </c>
      <c r="D31" s="235" t="s">
        <v>191</v>
      </c>
      <c r="E31" s="236">
        <v>28</v>
      </c>
      <c r="F31" s="237"/>
      <c r="G31" s="238">
        <f>ROUND(E31*F31,2)</f>
        <v>0</v>
      </c>
      <c r="H31" s="237"/>
      <c r="I31" s="238">
        <f>ROUND(E31*H31,2)</f>
        <v>0</v>
      </c>
      <c r="J31" s="237"/>
      <c r="K31" s="238">
        <f>ROUND(E31*J31,2)</f>
        <v>0</v>
      </c>
      <c r="L31" s="238">
        <v>21</v>
      </c>
      <c r="M31" s="238">
        <f>G31*(1+L31/100)</f>
        <v>0</v>
      </c>
      <c r="N31" s="238">
        <v>0</v>
      </c>
      <c r="O31" s="238">
        <f>ROUND(E31*N31,2)</f>
        <v>0</v>
      </c>
      <c r="P31" s="238">
        <v>3.3700000000000002E-3</v>
      </c>
      <c r="Q31" s="238">
        <f>ROUND(E31*P31,2)</f>
        <v>0.09</v>
      </c>
      <c r="R31" s="238" t="s">
        <v>192</v>
      </c>
      <c r="S31" s="238" t="s">
        <v>178</v>
      </c>
      <c r="T31" s="239" t="s">
        <v>178</v>
      </c>
      <c r="U31" s="224">
        <v>0.115</v>
      </c>
      <c r="V31" s="224">
        <f>ROUND(E31*U31,2)</f>
        <v>3.22</v>
      </c>
      <c r="W31" s="224"/>
      <c r="X31" s="224" t="s">
        <v>159</v>
      </c>
      <c r="Y31" s="213"/>
      <c r="Z31" s="213"/>
      <c r="AA31" s="213"/>
      <c r="AB31" s="213"/>
      <c r="AC31" s="213"/>
      <c r="AD31" s="213"/>
      <c r="AE31" s="213"/>
      <c r="AF31" s="213"/>
      <c r="AG31" s="213" t="s">
        <v>160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20"/>
      <c r="B32" s="221"/>
      <c r="C32" s="252" t="s">
        <v>698</v>
      </c>
      <c r="D32" s="241"/>
      <c r="E32" s="241"/>
      <c r="F32" s="241"/>
      <c r="G32" s="241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13"/>
      <c r="Z32" s="213"/>
      <c r="AA32" s="213"/>
      <c r="AB32" s="213"/>
      <c r="AC32" s="213"/>
      <c r="AD32" s="213"/>
      <c r="AE32" s="213"/>
      <c r="AF32" s="213"/>
      <c r="AG32" s="213" t="s">
        <v>155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20"/>
      <c r="B33" s="221"/>
      <c r="C33" s="265" t="s">
        <v>963</v>
      </c>
      <c r="D33" s="257"/>
      <c r="E33" s="258">
        <v>28</v>
      </c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13"/>
      <c r="Z33" s="213"/>
      <c r="AA33" s="213"/>
      <c r="AB33" s="213"/>
      <c r="AC33" s="213"/>
      <c r="AD33" s="213"/>
      <c r="AE33" s="213"/>
      <c r="AF33" s="213"/>
      <c r="AG33" s="213" t="s">
        <v>183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33">
        <v>9</v>
      </c>
      <c r="B34" s="234" t="s">
        <v>194</v>
      </c>
      <c r="C34" s="251" t="s">
        <v>195</v>
      </c>
      <c r="D34" s="235" t="s">
        <v>191</v>
      </c>
      <c r="E34" s="236">
        <v>24</v>
      </c>
      <c r="F34" s="237"/>
      <c r="G34" s="238">
        <f>ROUND(E34*F34,2)</f>
        <v>0</v>
      </c>
      <c r="H34" s="237"/>
      <c r="I34" s="238">
        <f>ROUND(E34*H34,2)</f>
        <v>0</v>
      </c>
      <c r="J34" s="237"/>
      <c r="K34" s="238">
        <f>ROUND(E34*J34,2)</f>
        <v>0</v>
      </c>
      <c r="L34" s="238">
        <v>21</v>
      </c>
      <c r="M34" s="238">
        <f>G34*(1+L34/100)</f>
        <v>0</v>
      </c>
      <c r="N34" s="238">
        <v>0</v>
      </c>
      <c r="O34" s="238">
        <f>ROUND(E34*N34,2)</f>
        <v>0</v>
      </c>
      <c r="P34" s="238">
        <v>0</v>
      </c>
      <c r="Q34" s="238">
        <f>ROUND(E34*P34,2)</f>
        <v>0</v>
      </c>
      <c r="R34" s="238"/>
      <c r="S34" s="238" t="s">
        <v>178</v>
      </c>
      <c r="T34" s="239" t="s">
        <v>151</v>
      </c>
      <c r="U34" s="224">
        <v>0.27200000000000002</v>
      </c>
      <c r="V34" s="224">
        <f>ROUND(E34*U34,2)</f>
        <v>6.53</v>
      </c>
      <c r="W34" s="224"/>
      <c r="X34" s="224" t="s">
        <v>159</v>
      </c>
      <c r="Y34" s="213"/>
      <c r="Z34" s="213"/>
      <c r="AA34" s="213"/>
      <c r="AB34" s="213"/>
      <c r="AC34" s="213"/>
      <c r="AD34" s="213"/>
      <c r="AE34" s="213"/>
      <c r="AF34" s="213"/>
      <c r="AG34" s="213" t="s">
        <v>160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20"/>
      <c r="B35" s="221"/>
      <c r="C35" s="252" t="s">
        <v>964</v>
      </c>
      <c r="D35" s="241"/>
      <c r="E35" s="241"/>
      <c r="F35" s="241"/>
      <c r="G35" s="241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13"/>
      <c r="Z35" s="213"/>
      <c r="AA35" s="213"/>
      <c r="AB35" s="213"/>
      <c r="AC35" s="213"/>
      <c r="AD35" s="213"/>
      <c r="AE35" s="213"/>
      <c r="AF35" s="213"/>
      <c r="AG35" s="213" t="s">
        <v>155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20"/>
      <c r="B36" s="221"/>
      <c r="C36" s="265" t="s">
        <v>633</v>
      </c>
      <c r="D36" s="257"/>
      <c r="E36" s="258">
        <v>24</v>
      </c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13"/>
      <c r="Z36" s="213"/>
      <c r="AA36" s="213"/>
      <c r="AB36" s="213"/>
      <c r="AC36" s="213"/>
      <c r="AD36" s="213"/>
      <c r="AE36" s="213"/>
      <c r="AF36" s="213"/>
      <c r="AG36" s="213" t="s">
        <v>183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x14ac:dyDescent="0.2">
      <c r="A37" s="227" t="s">
        <v>145</v>
      </c>
      <c r="B37" s="228" t="s">
        <v>100</v>
      </c>
      <c r="C37" s="250" t="s">
        <v>101</v>
      </c>
      <c r="D37" s="229"/>
      <c r="E37" s="230"/>
      <c r="F37" s="231"/>
      <c r="G37" s="231">
        <f>SUMIF(AG38:AG39,"&lt;&gt;NOR",G38:G39)</f>
        <v>0</v>
      </c>
      <c r="H37" s="231"/>
      <c r="I37" s="231">
        <f>SUM(I38:I39)</f>
        <v>0</v>
      </c>
      <c r="J37" s="231"/>
      <c r="K37" s="231">
        <f>SUM(K38:K39)</f>
        <v>0</v>
      </c>
      <c r="L37" s="231"/>
      <c r="M37" s="231">
        <f>SUM(M38:M39)</f>
        <v>0</v>
      </c>
      <c r="N37" s="231"/>
      <c r="O37" s="231">
        <f>SUM(O38:O39)</f>
        <v>0</v>
      </c>
      <c r="P37" s="231"/>
      <c r="Q37" s="231">
        <f>SUM(Q38:Q39)</f>
        <v>0</v>
      </c>
      <c r="R37" s="231"/>
      <c r="S37" s="231"/>
      <c r="T37" s="232"/>
      <c r="U37" s="226"/>
      <c r="V37" s="226">
        <f>SUM(V38:V39)</f>
        <v>16.579999999999998</v>
      </c>
      <c r="W37" s="226"/>
      <c r="X37" s="226"/>
      <c r="AG37" t="s">
        <v>146</v>
      </c>
    </row>
    <row r="38" spans="1:60" ht="33.75" outlineLevel="1" x14ac:dyDescent="0.2">
      <c r="A38" s="233">
        <v>10</v>
      </c>
      <c r="B38" s="234" t="s">
        <v>345</v>
      </c>
      <c r="C38" s="251" t="s">
        <v>346</v>
      </c>
      <c r="D38" s="235" t="s">
        <v>317</v>
      </c>
      <c r="E38" s="236">
        <v>6.4329999999999998</v>
      </c>
      <c r="F38" s="237"/>
      <c r="G38" s="238">
        <f>ROUND(E38*F38,2)</f>
        <v>0</v>
      </c>
      <c r="H38" s="237"/>
      <c r="I38" s="238">
        <f>ROUND(E38*H38,2)</f>
        <v>0</v>
      </c>
      <c r="J38" s="237"/>
      <c r="K38" s="238">
        <f>ROUND(E38*J38,2)</f>
        <v>0</v>
      </c>
      <c r="L38" s="238">
        <v>21</v>
      </c>
      <c r="M38" s="238">
        <f>G38*(1+L38/100)</f>
        <v>0</v>
      </c>
      <c r="N38" s="238">
        <v>0</v>
      </c>
      <c r="O38" s="238">
        <f>ROUND(E38*N38,2)</f>
        <v>0</v>
      </c>
      <c r="P38" s="238">
        <v>0</v>
      </c>
      <c r="Q38" s="238">
        <f>ROUND(E38*P38,2)</f>
        <v>0</v>
      </c>
      <c r="R38" s="238" t="s">
        <v>347</v>
      </c>
      <c r="S38" s="238" t="s">
        <v>178</v>
      </c>
      <c r="T38" s="239" t="s">
        <v>178</v>
      </c>
      <c r="U38" s="224">
        <v>2.577</v>
      </c>
      <c r="V38" s="224">
        <f>ROUND(E38*U38,2)</f>
        <v>16.579999999999998</v>
      </c>
      <c r="W38" s="224"/>
      <c r="X38" s="224" t="s">
        <v>256</v>
      </c>
      <c r="Y38" s="213"/>
      <c r="Z38" s="213"/>
      <c r="AA38" s="213"/>
      <c r="AB38" s="213"/>
      <c r="AC38" s="213"/>
      <c r="AD38" s="213"/>
      <c r="AE38" s="213"/>
      <c r="AF38" s="213"/>
      <c r="AG38" s="213" t="s">
        <v>257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20"/>
      <c r="B39" s="221"/>
      <c r="C39" s="263" t="s">
        <v>348</v>
      </c>
      <c r="D39" s="259"/>
      <c r="E39" s="259"/>
      <c r="F39" s="259"/>
      <c r="G39" s="259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13"/>
      <c r="Z39" s="213"/>
      <c r="AA39" s="213"/>
      <c r="AB39" s="213"/>
      <c r="AC39" s="213"/>
      <c r="AD39" s="213"/>
      <c r="AE39" s="213"/>
      <c r="AF39" s="213"/>
      <c r="AG39" s="213" t="s">
        <v>180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x14ac:dyDescent="0.2">
      <c r="A40" s="227" t="s">
        <v>145</v>
      </c>
      <c r="B40" s="228" t="s">
        <v>104</v>
      </c>
      <c r="C40" s="250" t="s">
        <v>105</v>
      </c>
      <c r="D40" s="229"/>
      <c r="E40" s="230"/>
      <c r="F40" s="231"/>
      <c r="G40" s="231">
        <f>SUMIF(AG41:AG59,"&lt;&gt;NOR",G41:G59)</f>
        <v>0</v>
      </c>
      <c r="H40" s="231"/>
      <c r="I40" s="231">
        <f>SUM(I41:I59)</f>
        <v>0</v>
      </c>
      <c r="J40" s="231"/>
      <c r="K40" s="231">
        <f>SUM(K41:K59)</f>
        <v>0</v>
      </c>
      <c r="L40" s="231"/>
      <c r="M40" s="231">
        <f>SUM(M41:M59)</f>
        <v>0</v>
      </c>
      <c r="N40" s="231"/>
      <c r="O40" s="231">
        <f>SUM(O41:O59)</f>
        <v>0.21000000000000002</v>
      </c>
      <c r="P40" s="231"/>
      <c r="Q40" s="231">
        <f>SUM(Q41:Q59)</f>
        <v>0</v>
      </c>
      <c r="R40" s="231"/>
      <c r="S40" s="231"/>
      <c r="T40" s="232"/>
      <c r="U40" s="226"/>
      <c r="V40" s="226">
        <f>SUM(V41:V59)</f>
        <v>47.7</v>
      </c>
      <c r="W40" s="226"/>
      <c r="X40" s="226"/>
      <c r="AG40" t="s">
        <v>146</v>
      </c>
    </row>
    <row r="41" spans="1:60" outlineLevel="1" x14ac:dyDescent="0.2">
      <c r="A41" s="233">
        <v>11</v>
      </c>
      <c r="B41" s="234" t="s">
        <v>611</v>
      </c>
      <c r="C41" s="251" t="s">
        <v>612</v>
      </c>
      <c r="D41" s="235" t="s">
        <v>176</v>
      </c>
      <c r="E41" s="236">
        <v>90</v>
      </c>
      <c r="F41" s="237"/>
      <c r="G41" s="238">
        <f>ROUND(E41*F41,2)</f>
        <v>0</v>
      </c>
      <c r="H41" s="237"/>
      <c r="I41" s="238">
        <f>ROUND(E41*H41,2)</f>
        <v>0</v>
      </c>
      <c r="J41" s="237"/>
      <c r="K41" s="238">
        <f>ROUND(E41*J41,2)</f>
        <v>0</v>
      </c>
      <c r="L41" s="238">
        <v>21</v>
      </c>
      <c r="M41" s="238">
        <f>G41*(1+L41/100)</f>
        <v>0</v>
      </c>
      <c r="N41" s="238">
        <v>0</v>
      </c>
      <c r="O41" s="238">
        <f>ROUND(E41*N41,2)</f>
        <v>0</v>
      </c>
      <c r="P41" s="238">
        <v>0</v>
      </c>
      <c r="Q41" s="238">
        <f>ROUND(E41*P41,2)</f>
        <v>0</v>
      </c>
      <c r="R41" s="238" t="s">
        <v>261</v>
      </c>
      <c r="S41" s="238" t="s">
        <v>178</v>
      </c>
      <c r="T41" s="239" t="s">
        <v>178</v>
      </c>
      <c r="U41" s="224">
        <v>0.41</v>
      </c>
      <c r="V41" s="224">
        <f>ROUND(E41*U41,2)</f>
        <v>36.9</v>
      </c>
      <c r="W41" s="224"/>
      <c r="X41" s="224" t="s">
        <v>159</v>
      </c>
      <c r="Y41" s="213"/>
      <c r="Z41" s="213"/>
      <c r="AA41" s="213"/>
      <c r="AB41" s="213"/>
      <c r="AC41" s="213"/>
      <c r="AD41" s="213"/>
      <c r="AE41" s="213"/>
      <c r="AF41" s="213"/>
      <c r="AG41" s="213" t="s">
        <v>160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20"/>
      <c r="B42" s="221"/>
      <c r="C42" s="252" t="s">
        <v>698</v>
      </c>
      <c r="D42" s="241"/>
      <c r="E42" s="241"/>
      <c r="F42" s="241"/>
      <c r="G42" s="241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13"/>
      <c r="Z42" s="213"/>
      <c r="AA42" s="213"/>
      <c r="AB42" s="213"/>
      <c r="AC42" s="213"/>
      <c r="AD42" s="213"/>
      <c r="AE42" s="213"/>
      <c r="AF42" s="213"/>
      <c r="AG42" s="213" t="s">
        <v>155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20"/>
      <c r="B43" s="221"/>
      <c r="C43" s="265" t="s">
        <v>187</v>
      </c>
      <c r="D43" s="257"/>
      <c r="E43" s="258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13"/>
      <c r="Z43" s="213"/>
      <c r="AA43" s="213"/>
      <c r="AB43" s="213"/>
      <c r="AC43" s="213"/>
      <c r="AD43" s="213"/>
      <c r="AE43" s="213"/>
      <c r="AF43" s="213"/>
      <c r="AG43" s="213" t="s">
        <v>183</v>
      </c>
      <c r="AH43" s="213">
        <v>0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20"/>
      <c r="B44" s="221"/>
      <c r="C44" s="265" t="s">
        <v>953</v>
      </c>
      <c r="D44" s="257"/>
      <c r="E44" s="258">
        <v>90</v>
      </c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13"/>
      <c r="Z44" s="213"/>
      <c r="AA44" s="213"/>
      <c r="AB44" s="213"/>
      <c r="AC44" s="213"/>
      <c r="AD44" s="213"/>
      <c r="AE44" s="213"/>
      <c r="AF44" s="213"/>
      <c r="AG44" s="213" t="s">
        <v>183</v>
      </c>
      <c r="AH44" s="213">
        <v>0</v>
      </c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ht="22.5" outlineLevel="1" x14ac:dyDescent="0.2">
      <c r="A45" s="233">
        <v>12</v>
      </c>
      <c r="B45" s="234" t="s">
        <v>613</v>
      </c>
      <c r="C45" s="251" t="s">
        <v>614</v>
      </c>
      <c r="D45" s="235" t="s">
        <v>176</v>
      </c>
      <c r="E45" s="236">
        <v>90</v>
      </c>
      <c r="F45" s="237"/>
      <c r="G45" s="238">
        <f>ROUND(E45*F45,2)</f>
        <v>0</v>
      </c>
      <c r="H45" s="237"/>
      <c r="I45" s="238">
        <f>ROUND(E45*H45,2)</f>
        <v>0</v>
      </c>
      <c r="J45" s="237"/>
      <c r="K45" s="238">
        <f>ROUND(E45*J45,2)</f>
        <v>0</v>
      </c>
      <c r="L45" s="238">
        <v>21</v>
      </c>
      <c r="M45" s="238">
        <f>G45*(1+L45/100)</f>
        <v>0</v>
      </c>
      <c r="N45" s="238">
        <v>2.0000000000000002E-5</v>
      </c>
      <c r="O45" s="238">
        <f>ROUND(E45*N45,2)</f>
        <v>0</v>
      </c>
      <c r="P45" s="238">
        <v>0</v>
      </c>
      <c r="Q45" s="238">
        <f>ROUND(E45*P45,2)</f>
        <v>0</v>
      </c>
      <c r="R45" s="238" t="s">
        <v>261</v>
      </c>
      <c r="S45" s="238" t="s">
        <v>178</v>
      </c>
      <c r="T45" s="239" t="s">
        <v>178</v>
      </c>
      <c r="U45" s="224">
        <v>0.12</v>
      </c>
      <c r="V45" s="224">
        <f>ROUND(E45*U45,2)</f>
        <v>10.8</v>
      </c>
      <c r="W45" s="224"/>
      <c r="X45" s="224" t="s">
        <v>159</v>
      </c>
      <c r="Y45" s="213"/>
      <c r="Z45" s="213"/>
      <c r="AA45" s="213"/>
      <c r="AB45" s="213"/>
      <c r="AC45" s="213"/>
      <c r="AD45" s="213"/>
      <c r="AE45" s="213"/>
      <c r="AF45" s="213"/>
      <c r="AG45" s="213" t="s">
        <v>160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20"/>
      <c r="B46" s="221"/>
      <c r="C46" s="252" t="s">
        <v>698</v>
      </c>
      <c r="D46" s="241"/>
      <c r="E46" s="241"/>
      <c r="F46" s="241"/>
      <c r="G46" s="241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13"/>
      <c r="Z46" s="213"/>
      <c r="AA46" s="213"/>
      <c r="AB46" s="213"/>
      <c r="AC46" s="213"/>
      <c r="AD46" s="213"/>
      <c r="AE46" s="213"/>
      <c r="AF46" s="213"/>
      <c r="AG46" s="213" t="s">
        <v>155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20"/>
      <c r="B47" s="221"/>
      <c r="C47" s="265" t="s">
        <v>965</v>
      </c>
      <c r="D47" s="257"/>
      <c r="E47" s="258">
        <v>90</v>
      </c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13"/>
      <c r="Z47" s="213"/>
      <c r="AA47" s="213"/>
      <c r="AB47" s="213"/>
      <c r="AC47" s="213"/>
      <c r="AD47" s="213"/>
      <c r="AE47" s="213"/>
      <c r="AF47" s="213"/>
      <c r="AG47" s="213" t="s">
        <v>183</v>
      </c>
      <c r="AH47" s="213">
        <v>5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ht="22.5" outlineLevel="1" x14ac:dyDescent="0.2">
      <c r="A48" s="233">
        <v>13</v>
      </c>
      <c r="B48" s="234" t="s">
        <v>616</v>
      </c>
      <c r="C48" s="251" t="s">
        <v>617</v>
      </c>
      <c r="D48" s="235" t="s">
        <v>176</v>
      </c>
      <c r="E48" s="236">
        <v>108</v>
      </c>
      <c r="F48" s="237"/>
      <c r="G48" s="238">
        <f>ROUND(E48*F48,2)</f>
        <v>0</v>
      </c>
      <c r="H48" s="237"/>
      <c r="I48" s="238">
        <f>ROUND(E48*H48,2)</f>
        <v>0</v>
      </c>
      <c r="J48" s="237"/>
      <c r="K48" s="238">
        <f>ROUND(E48*J48,2)</f>
        <v>0</v>
      </c>
      <c r="L48" s="238">
        <v>21</v>
      </c>
      <c r="M48" s="238">
        <f>G48*(1+L48/100)</f>
        <v>0</v>
      </c>
      <c r="N48" s="238">
        <v>0</v>
      </c>
      <c r="O48" s="238">
        <f>ROUND(E48*N48,2)</f>
        <v>0</v>
      </c>
      <c r="P48" s="238">
        <v>0</v>
      </c>
      <c r="Q48" s="238">
        <f>ROUND(E48*P48,2)</f>
        <v>0</v>
      </c>
      <c r="R48" s="238"/>
      <c r="S48" s="238" t="s">
        <v>150</v>
      </c>
      <c r="T48" s="239" t="s">
        <v>151</v>
      </c>
      <c r="U48" s="224">
        <v>0</v>
      </c>
      <c r="V48" s="224">
        <f>ROUND(E48*U48,2)</f>
        <v>0</v>
      </c>
      <c r="W48" s="224"/>
      <c r="X48" s="224" t="s">
        <v>159</v>
      </c>
      <c r="Y48" s="213"/>
      <c r="Z48" s="213"/>
      <c r="AA48" s="213"/>
      <c r="AB48" s="213"/>
      <c r="AC48" s="213"/>
      <c r="AD48" s="213"/>
      <c r="AE48" s="213"/>
      <c r="AF48" s="213"/>
      <c r="AG48" s="213" t="s">
        <v>160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20"/>
      <c r="B49" s="221"/>
      <c r="C49" s="252" t="s">
        <v>698</v>
      </c>
      <c r="D49" s="241"/>
      <c r="E49" s="241"/>
      <c r="F49" s="241"/>
      <c r="G49" s="241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13"/>
      <c r="Z49" s="213"/>
      <c r="AA49" s="213"/>
      <c r="AB49" s="213"/>
      <c r="AC49" s="213"/>
      <c r="AD49" s="213"/>
      <c r="AE49" s="213"/>
      <c r="AF49" s="213"/>
      <c r="AG49" s="213" t="s">
        <v>155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20"/>
      <c r="B50" s="221"/>
      <c r="C50" s="265" t="s">
        <v>966</v>
      </c>
      <c r="D50" s="257"/>
      <c r="E50" s="258">
        <v>108</v>
      </c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13"/>
      <c r="Z50" s="213"/>
      <c r="AA50" s="213"/>
      <c r="AB50" s="213"/>
      <c r="AC50" s="213"/>
      <c r="AD50" s="213"/>
      <c r="AE50" s="213"/>
      <c r="AF50" s="213"/>
      <c r="AG50" s="213" t="s">
        <v>183</v>
      </c>
      <c r="AH50" s="213">
        <v>5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33">
        <v>14</v>
      </c>
      <c r="B51" s="234" t="s">
        <v>268</v>
      </c>
      <c r="C51" s="251" t="s">
        <v>269</v>
      </c>
      <c r="D51" s="235" t="s">
        <v>221</v>
      </c>
      <c r="E51" s="236">
        <v>48</v>
      </c>
      <c r="F51" s="237"/>
      <c r="G51" s="238">
        <f>ROUND(E51*F51,2)</f>
        <v>0</v>
      </c>
      <c r="H51" s="237"/>
      <c r="I51" s="238">
        <f>ROUND(E51*H51,2)</f>
        <v>0</v>
      </c>
      <c r="J51" s="237"/>
      <c r="K51" s="238">
        <f>ROUND(E51*J51,2)</f>
        <v>0</v>
      </c>
      <c r="L51" s="238">
        <v>21</v>
      </c>
      <c r="M51" s="238">
        <f>G51*(1+L51/100)</f>
        <v>0</v>
      </c>
      <c r="N51" s="238">
        <v>8.0000000000000004E-4</v>
      </c>
      <c r="O51" s="238">
        <f>ROUND(E51*N51,2)</f>
        <v>0.04</v>
      </c>
      <c r="P51" s="238">
        <v>0</v>
      </c>
      <c r="Q51" s="238">
        <f>ROUND(E51*P51,2)</f>
        <v>0</v>
      </c>
      <c r="R51" s="238" t="s">
        <v>243</v>
      </c>
      <c r="S51" s="238" t="s">
        <v>178</v>
      </c>
      <c r="T51" s="239" t="s">
        <v>178</v>
      </c>
      <c r="U51" s="224">
        <v>0</v>
      </c>
      <c r="V51" s="224">
        <f>ROUND(E51*U51,2)</f>
        <v>0</v>
      </c>
      <c r="W51" s="224"/>
      <c r="X51" s="224" t="s">
        <v>237</v>
      </c>
      <c r="Y51" s="213"/>
      <c r="Z51" s="213"/>
      <c r="AA51" s="213"/>
      <c r="AB51" s="213"/>
      <c r="AC51" s="213"/>
      <c r="AD51" s="213"/>
      <c r="AE51" s="213"/>
      <c r="AF51" s="213"/>
      <c r="AG51" s="213" t="s">
        <v>238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20"/>
      <c r="B52" s="221"/>
      <c r="C52" s="252" t="s">
        <v>403</v>
      </c>
      <c r="D52" s="241"/>
      <c r="E52" s="241"/>
      <c r="F52" s="241"/>
      <c r="G52" s="241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13"/>
      <c r="Z52" s="213"/>
      <c r="AA52" s="213"/>
      <c r="AB52" s="213"/>
      <c r="AC52" s="213"/>
      <c r="AD52" s="213"/>
      <c r="AE52" s="213"/>
      <c r="AF52" s="213"/>
      <c r="AG52" s="213" t="s">
        <v>155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20"/>
      <c r="B53" s="221"/>
      <c r="C53" s="265" t="s">
        <v>967</v>
      </c>
      <c r="D53" s="257"/>
      <c r="E53" s="258">
        <v>48</v>
      </c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13"/>
      <c r="Z53" s="213"/>
      <c r="AA53" s="213"/>
      <c r="AB53" s="213"/>
      <c r="AC53" s="213"/>
      <c r="AD53" s="213"/>
      <c r="AE53" s="213"/>
      <c r="AF53" s="213"/>
      <c r="AG53" s="213" t="s">
        <v>183</v>
      </c>
      <c r="AH53" s="213">
        <v>0</v>
      </c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ht="22.5" outlineLevel="1" x14ac:dyDescent="0.2">
      <c r="A54" s="233">
        <v>15</v>
      </c>
      <c r="B54" s="234" t="s">
        <v>273</v>
      </c>
      <c r="C54" s="251" t="s">
        <v>274</v>
      </c>
      <c r="D54" s="235" t="s">
        <v>275</v>
      </c>
      <c r="E54" s="236">
        <v>4.7249999999999996</v>
      </c>
      <c r="F54" s="237"/>
      <c r="G54" s="238">
        <f>ROUND(E54*F54,2)</f>
        <v>0</v>
      </c>
      <c r="H54" s="237"/>
      <c r="I54" s="238">
        <f>ROUND(E54*H54,2)</f>
        <v>0</v>
      </c>
      <c r="J54" s="237"/>
      <c r="K54" s="238">
        <f>ROUND(E54*J54,2)</f>
        <v>0</v>
      </c>
      <c r="L54" s="238">
        <v>21</v>
      </c>
      <c r="M54" s="238">
        <f>G54*(1+L54/100)</f>
        <v>0</v>
      </c>
      <c r="N54" s="238">
        <v>3.5000000000000003E-2</v>
      </c>
      <c r="O54" s="238">
        <f>ROUND(E54*N54,2)</f>
        <v>0.17</v>
      </c>
      <c r="P54" s="238">
        <v>0</v>
      </c>
      <c r="Q54" s="238">
        <f>ROUND(E54*P54,2)</f>
        <v>0</v>
      </c>
      <c r="R54" s="238" t="s">
        <v>243</v>
      </c>
      <c r="S54" s="238" t="s">
        <v>178</v>
      </c>
      <c r="T54" s="239" t="s">
        <v>178</v>
      </c>
      <c r="U54" s="224">
        <v>0</v>
      </c>
      <c r="V54" s="224">
        <f>ROUND(E54*U54,2)</f>
        <v>0</v>
      </c>
      <c r="W54" s="224"/>
      <c r="X54" s="224" t="s">
        <v>237</v>
      </c>
      <c r="Y54" s="213"/>
      <c r="Z54" s="213"/>
      <c r="AA54" s="213"/>
      <c r="AB54" s="213"/>
      <c r="AC54" s="213"/>
      <c r="AD54" s="213"/>
      <c r="AE54" s="213"/>
      <c r="AF54" s="213"/>
      <c r="AG54" s="213" t="s">
        <v>238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20"/>
      <c r="B55" s="221"/>
      <c r="C55" s="252" t="s">
        <v>698</v>
      </c>
      <c r="D55" s="241"/>
      <c r="E55" s="241"/>
      <c r="F55" s="241"/>
      <c r="G55" s="241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13"/>
      <c r="Z55" s="213"/>
      <c r="AA55" s="213"/>
      <c r="AB55" s="213"/>
      <c r="AC55" s="213"/>
      <c r="AD55" s="213"/>
      <c r="AE55" s="213"/>
      <c r="AF55" s="213"/>
      <c r="AG55" s="213" t="s">
        <v>155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20"/>
      <c r="B56" s="221"/>
      <c r="C56" s="265" t="s">
        <v>187</v>
      </c>
      <c r="D56" s="257"/>
      <c r="E56" s="258"/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13"/>
      <c r="Z56" s="213"/>
      <c r="AA56" s="213"/>
      <c r="AB56" s="213"/>
      <c r="AC56" s="213"/>
      <c r="AD56" s="213"/>
      <c r="AE56" s="213"/>
      <c r="AF56" s="213"/>
      <c r="AG56" s="213" t="s">
        <v>183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20"/>
      <c r="B57" s="221"/>
      <c r="C57" s="265" t="s">
        <v>968</v>
      </c>
      <c r="D57" s="257"/>
      <c r="E57" s="258">
        <v>4.7249999999999996</v>
      </c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13"/>
      <c r="Z57" s="213"/>
      <c r="AA57" s="213"/>
      <c r="AB57" s="213"/>
      <c r="AC57" s="213"/>
      <c r="AD57" s="213"/>
      <c r="AE57" s="213"/>
      <c r="AF57" s="213"/>
      <c r="AG57" s="213" t="s">
        <v>183</v>
      </c>
      <c r="AH57" s="213">
        <v>0</v>
      </c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20">
        <v>16</v>
      </c>
      <c r="B58" s="221" t="s">
        <v>281</v>
      </c>
      <c r="C58" s="266" t="s">
        <v>282</v>
      </c>
      <c r="D58" s="222" t="s">
        <v>0</v>
      </c>
      <c r="E58" s="262"/>
      <c r="F58" s="225"/>
      <c r="G58" s="224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0</v>
      </c>
      <c r="O58" s="224">
        <f>ROUND(E58*N58,2)</f>
        <v>0</v>
      </c>
      <c r="P58" s="224">
        <v>0</v>
      </c>
      <c r="Q58" s="224">
        <f>ROUND(E58*P58,2)</f>
        <v>0</v>
      </c>
      <c r="R58" s="224" t="s">
        <v>261</v>
      </c>
      <c r="S58" s="224" t="s">
        <v>178</v>
      </c>
      <c r="T58" s="224" t="s">
        <v>178</v>
      </c>
      <c r="U58" s="224">
        <v>0</v>
      </c>
      <c r="V58" s="224">
        <f>ROUND(E58*U58,2)</f>
        <v>0</v>
      </c>
      <c r="W58" s="224"/>
      <c r="X58" s="224" t="s">
        <v>256</v>
      </c>
      <c r="Y58" s="213"/>
      <c r="Z58" s="213"/>
      <c r="AA58" s="213"/>
      <c r="AB58" s="213"/>
      <c r="AC58" s="213"/>
      <c r="AD58" s="213"/>
      <c r="AE58" s="213"/>
      <c r="AF58" s="213"/>
      <c r="AG58" s="213" t="s">
        <v>257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1" x14ac:dyDescent="0.2">
      <c r="A59" s="220"/>
      <c r="B59" s="221"/>
      <c r="C59" s="267" t="s">
        <v>258</v>
      </c>
      <c r="D59" s="261"/>
      <c r="E59" s="261"/>
      <c r="F59" s="261"/>
      <c r="G59" s="261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13"/>
      <c r="Z59" s="213"/>
      <c r="AA59" s="213"/>
      <c r="AB59" s="213"/>
      <c r="AC59" s="213"/>
      <c r="AD59" s="213"/>
      <c r="AE59" s="213"/>
      <c r="AF59" s="213"/>
      <c r="AG59" s="213" t="s">
        <v>180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x14ac:dyDescent="0.2">
      <c r="A60" s="227" t="s">
        <v>145</v>
      </c>
      <c r="B60" s="228" t="s">
        <v>106</v>
      </c>
      <c r="C60" s="250" t="s">
        <v>107</v>
      </c>
      <c r="D60" s="229"/>
      <c r="E60" s="230"/>
      <c r="F60" s="231"/>
      <c r="G60" s="231">
        <f>SUMIF(AG61:AG94,"&lt;&gt;NOR",G61:G94)</f>
        <v>0</v>
      </c>
      <c r="H60" s="231"/>
      <c r="I60" s="231">
        <f>SUM(I61:I94)</f>
        <v>0</v>
      </c>
      <c r="J60" s="231"/>
      <c r="K60" s="231">
        <f>SUM(K61:K94)</f>
        <v>0</v>
      </c>
      <c r="L60" s="231"/>
      <c r="M60" s="231">
        <f>SUM(M61:M94)</f>
        <v>0</v>
      </c>
      <c r="N60" s="231"/>
      <c r="O60" s="231">
        <f>SUM(O61:O94)</f>
        <v>0.36</v>
      </c>
      <c r="P60" s="231"/>
      <c r="Q60" s="231">
        <f>SUM(Q61:Q94)</f>
        <v>0</v>
      </c>
      <c r="R60" s="231"/>
      <c r="S60" s="231"/>
      <c r="T60" s="232"/>
      <c r="U60" s="226"/>
      <c r="V60" s="226">
        <f>SUM(V61:V94)</f>
        <v>194.86999999999998</v>
      </c>
      <c r="W60" s="226"/>
      <c r="X60" s="226"/>
      <c r="AG60" t="s">
        <v>146</v>
      </c>
    </row>
    <row r="61" spans="1:60" ht="22.5" outlineLevel="1" x14ac:dyDescent="0.2">
      <c r="A61" s="233">
        <v>17</v>
      </c>
      <c r="B61" s="234" t="s">
        <v>621</v>
      </c>
      <c r="C61" s="251" t="s">
        <v>622</v>
      </c>
      <c r="D61" s="235" t="s">
        <v>176</v>
      </c>
      <c r="E61" s="236">
        <v>126</v>
      </c>
      <c r="F61" s="237"/>
      <c r="G61" s="238">
        <f>ROUND(E61*F61,2)</f>
        <v>0</v>
      </c>
      <c r="H61" s="237"/>
      <c r="I61" s="238">
        <f>ROUND(E61*H61,2)</f>
        <v>0</v>
      </c>
      <c r="J61" s="237"/>
      <c r="K61" s="238">
        <f>ROUND(E61*J61,2)</f>
        <v>0</v>
      </c>
      <c r="L61" s="238">
        <v>21</v>
      </c>
      <c r="M61" s="238">
        <f>G61*(1+L61/100)</f>
        <v>0</v>
      </c>
      <c r="N61" s="238">
        <v>2.2699999999999999E-3</v>
      </c>
      <c r="O61" s="238">
        <f>ROUND(E61*N61,2)</f>
        <v>0.28999999999999998</v>
      </c>
      <c r="P61" s="238">
        <v>0</v>
      </c>
      <c r="Q61" s="238">
        <f>ROUND(E61*P61,2)</f>
        <v>0</v>
      </c>
      <c r="R61" s="238" t="s">
        <v>192</v>
      </c>
      <c r="S61" s="238" t="s">
        <v>178</v>
      </c>
      <c r="T61" s="239" t="s">
        <v>178</v>
      </c>
      <c r="U61" s="224">
        <v>1.2967299999999999</v>
      </c>
      <c r="V61" s="224">
        <f>ROUND(E61*U61,2)</f>
        <v>163.38999999999999</v>
      </c>
      <c r="W61" s="224"/>
      <c r="X61" s="224" t="s">
        <v>159</v>
      </c>
      <c r="Y61" s="213"/>
      <c r="Z61" s="213"/>
      <c r="AA61" s="213"/>
      <c r="AB61" s="213"/>
      <c r="AC61" s="213"/>
      <c r="AD61" s="213"/>
      <c r="AE61" s="213"/>
      <c r="AF61" s="213"/>
      <c r="AG61" s="213" t="s">
        <v>160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20"/>
      <c r="B62" s="221"/>
      <c r="C62" s="263" t="s">
        <v>623</v>
      </c>
      <c r="D62" s="259"/>
      <c r="E62" s="259"/>
      <c r="F62" s="259"/>
      <c r="G62" s="259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13"/>
      <c r="Z62" s="213"/>
      <c r="AA62" s="213"/>
      <c r="AB62" s="213"/>
      <c r="AC62" s="213"/>
      <c r="AD62" s="213"/>
      <c r="AE62" s="213"/>
      <c r="AF62" s="213"/>
      <c r="AG62" s="213" t="s">
        <v>180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20"/>
      <c r="B63" s="221"/>
      <c r="C63" s="264" t="s">
        <v>969</v>
      </c>
      <c r="D63" s="260"/>
      <c r="E63" s="260"/>
      <c r="F63" s="260"/>
      <c r="G63" s="260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13"/>
      <c r="Z63" s="213"/>
      <c r="AA63" s="213"/>
      <c r="AB63" s="213"/>
      <c r="AC63" s="213"/>
      <c r="AD63" s="213"/>
      <c r="AE63" s="213"/>
      <c r="AF63" s="213"/>
      <c r="AG63" s="213" t="s">
        <v>155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20"/>
      <c r="B64" s="221"/>
      <c r="C64" s="265" t="s">
        <v>970</v>
      </c>
      <c r="D64" s="257"/>
      <c r="E64" s="258">
        <v>126</v>
      </c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13"/>
      <c r="Z64" s="213"/>
      <c r="AA64" s="213"/>
      <c r="AB64" s="213"/>
      <c r="AC64" s="213"/>
      <c r="AD64" s="213"/>
      <c r="AE64" s="213"/>
      <c r="AF64" s="213"/>
      <c r="AG64" s="213" t="s">
        <v>183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ht="22.5" outlineLevel="1" x14ac:dyDescent="0.2">
      <c r="A65" s="233">
        <v>18</v>
      </c>
      <c r="B65" s="234" t="s">
        <v>971</v>
      </c>
      <c r="C65" s="251" t="s">
        <v>972</v>
      </c>
      <c r="D65" s="235" t="s">
        <v>191</v>
      </c>
      <c r="E65" s="236">
        <v>20</v>
      </c>
      <c r="F65" s="237"/>
      <c r="G65" s="238">
        <f>ROUND(E65*F65,2)</f>
        <v>0</v>
      </c>
      <c r="H65" s="237"/>
      <c r="I65" s="238">
        <f>ROUND(E65*H65,2)</f>
        <v>0</v>
      </c>
      <c r="J65" s="237"/>
      <c r="K65" s="238">
        <f>ROUND(E65*J65,2)</f>
        <v>0</v>
      </c>
      <c r="L65" s="238">
        <v>21</v>
      </c>
      <c r="M65" s="238">
        <f>G65*(1+L65/100)</f>
        <v>0</v>
      </c>
      <c r="N65" s="238">
        <v>2.0999999999999999E-3</v>
      </c>
      <c r="O65" s="238">
        <f>ROUND(E65*N65,2)</f>
        <v>0.04</v>
      </c>
      <c r="P65" s="238">
        <v>0</v>
      </c>
      <c r="Q65" s="238">
        <f>ROUND(E65*P65,2)</f>
        <v>0</v>
      </c>
      <c r="R65" s="238" t="s">
        <v>192</v>
      </c>
      <c r="S65" s="238" t="s">
        <v>178</v>
      </c>
      <c r="T65" s="239" t="s">
        <v>178</v>
      </c>
      <c r="U65" s="224">
        <v>0.59</v>
      </c>
      <c r="V65" s="224">
        <f>ROUND(E65*U65,2)</f>
        <v>11.8</v>
      </c>
      <c r="W65" s="224"/>
      <c r="X65" s="224" t="s">
        <v>159</v>
      </c>
      <c r="Y65" s="213"/>
      <c r="Z65" s="213"/>
      <c r="AA65" s="213"/>
      <c r="AB65" s="213"/>
      <c r="AC65" s="213"/>
      <c r="AD65" s="213"/>
      <c r="AE65" s="213"/>
      <c r="AF65" s="213"/>
      <c r="AG65" s="213" t="s">
        <v>160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20"/>
      <c r="B66" s="221"/>
      <c r="C66" s="263" t="s">
        <v>584</v>
      </c>
      <c r="D66" s="259"/>
      <c r="E66" s="259"/>
      <c r="F66" s="259"/>
      <c r="G66" s="259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13"/>
      <c r="Z66" s="213"/>
      <c r="AA66" s="213"/>
      <c r="AB66" s="213"/>
      <c r="AC66" s="213"/>
      <c r="AD66" s="213"/>
      <c r="AE66" s="213"/>
      <c r="AF66" s="213"/>
      <c r="AG66" s="213" t="s">
        <v>180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20"/>
      <c r="B67" s="221"/>
      <c r="C67" s="264" t="s">
        <v>973</v>
      </c>
      <c r="D67" s="260"/>
      <c r="E67" s="260"/>
      <c r="F67" s="260"/>
      <c r="G67" s="260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13"/>
      <c r="Z67" s="213"/>
      <c r="AA67" s="213"/>
      <c r="AB67" s="213"/>
      <c r="AC67" s="213"/>
      <c r="AD67" s="213"/>
      <c r="AE67" s="213"/>
      <c r="AF67" s="213"/>
      <c r="AG67" s="213" t="s">
        <v>155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20"/>
      <c r="B68" s="221"/>
      <c r="C68" s="265" t="s">
        <v>959</v>
      </c>
      <c r="D68" s="257"/>
      <c r="E68" s="258">
        <v>20</v>
      </c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13"/>
      <c r="Z68" s="213"/>
      <c r="AA68" s="213"/>
      <c r="AB68" s="213"/>
      <c r="AC68" s="213"/>
      <c r="AD68" s="213"/>
      <c r="AE68" s="213"/>
      <c r="AF68" s="213"/>
      <c r="AG68" s="213" t="s">
        <v>183</v>
      </c>
      <c r="AH68" s="213">
        <v>0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ht="22.5" outlineLevel="1" x14ac:dyDescent="0.2">
      <c r="A69" s="233">
        <v>19</v>
      </c>
      <c r="B69" s="234" t="s">
        <v>626</v>
      </c>
      <c r="C69" s="251" t="s">
        <v>627</v>
      </c>
      <c r="D69" s="235" t="s">
        <v>191</v>
      </c>
      <c r="E69" s="236">
        <v>12</v>
      </c>
      <c r="F69" s="237"/>
      <c r="G69" s="238">
        <f>ROUND(E69*F69,2)</f>
        <v>0</v>
      </c>
      <c r="H69" s="237"/>
      <c r="I69" s="238">
        <f>ROUND(E69*H69,2)</f>
        <v>0</v>
      </c>
      <c r="J69" s="237"/>
      <c r="K69" s="238">
        <f>ROUND(E69*J69,2)</f>
        <v>0</v>
      </c>
      <c r="L69" s="238">
        <v>21</v>
      </c>
      <c r="M69" s="238">
        <f>G69*(1+L69/100)</f>
        <v>0</v>
      </c>
      <c r="N69" s="238">
        <v>2.1000000000000001E-4</v>
      </c>
      <c r="O69" s="238">
        <f>ROUND(E69*N69,2)</f>
        <v>0</v>
      </c>
      <c r="P69" s="238">
        <v>0</v>
      </c>
      <c r="Q69" s="238">
        <f>ROUND(E69*P69,2)</f>
        <v>0</v>
      </c>
      <c r="R69" s="238" t="s">
        <v>192</v>
      </c>
      <c r="S69" s="238" t="s">
        <v>178</v>
      </c>
      <c r="T69" s="239" t="s">
        <v>151</v>
      </c>
      <c r="U69" s="224">
        <v>0.24149999999999999</v>
      </c>
      <c r="V69" s="224">
        <f>ROUND(E69*U69,2)</f>
        <v>2.9</v>
      </c>
      <c r="W69" s="224"/>
      <c r="X69" s="224" t="s">
        <v>159</v>
      </c>
      <c r="Y69" s="213"/>
      <c r="Z69" s="213"/>
      <c r="AA69" s="213"/>
      <c r="AB69" s="213"/>
      <c r="AC69" s="213"/>
      <c r="AD69" s="213"/>
      <c r="AE69" s="213"/>
      <c r="AF69" s="213"/>
      <c r="AG69" s="213" t="s">
        <v>160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20"/>
      <c r="B70" s="221"/>
      <c r="C70" s="252" t="s">
        <v>974</v>
      </c>
      <c r="D70" s="241"/>
      <c r="E70" s="241"/>
      <c r="F70" s="241"/>
      <c r="G70" s="241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13"/>
      <c r="Z70" s="213"/>
      <c r="AA70" s="213"/>
      <c r="AB70" s="213"/>
      <c r="AC70" s="213"/>
      <c r="AD70" s="213"/>
      <c r="AE70" s="213"/>
      <c r="AF70" s="213"/>
      <c r="AG70" s="213" t="s">
        <v>155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20"/>
      <c r="B71" s="221"/>
      <c r="C71" s="265" t="s">
        <v>975</v>
      </c>
      <c r="D71" s="257"/>
      <c r="E71" s="258">
        <v>12</v>
      </c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13"/>
      <c r="Z71" s="213"/>
      <c r="AA71" s="213"/>
      <c r="AB71" s="213"/>
      <c r="AC71" s="213"/>
      <c r="AD71" s="213"/>
      <c r="AE71" s="213"/>
      <c r="AF71" s="213"/>
      <c r="AG71" s="213" t="s">
        <v>183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ht="22.5" outlineLevel="1" x14ac:dyDescent="0.2">
      <c r="A72" s="233">
        <v>20</v>
      </c>
      <c r="B72" s="234" t="s">
        <v>630</v>
      </c>
      <c r="C72" s="251" t="s">
        <v>631</v>
      </c>
      <c r="D72" s="235" t="s">
        <v>191</v>
      </c>
      <c r="E72" s="236">
        <v>20</v>
      </c>
      <c r="F72" s="237"/>
      <c r="G72" s="238">
        <f>ROUND(E72*F72,2)</f>
        <v>0</v>
      </c>
      <c r="H72" s="237"/>
      <c r="I72" s="238">
        <f>ROUND(E72*H72,2)</f>
        <v>0</v>
      </c>
      <c r="J72" s="237"/>
      <c r="K72" s="238">
        <f>ROUND(E72*J72,2)</f>
        <v>0</v>
      </c>
      <c r="L72" s="238">
        <v>21</v>
      </c>
      <c r="M72" s="238">
        <f>G72*(1+L72/100)</f>
        <v>0</v>
      </c>
      <c r="N72" s="238">
        <v>2.7E-4</v>
      </c>
      <c r="O72" s="238">
        <f>ROUND(E72*N72,2)</f>
        <v>0.01</v>
      </c>
      <c r="P72" s="238">
        <v>0</v>
      </c>
      <c r="Q72" s="238">
        <f>ROUND(E72*P72,2)</f>
        <v>0</v>
      </c>
      <c r="R72" s="238" t="s">
        <v>192</v>
      </c>
      <c r="S72" s="238" t="s">
        <v>178</v>
      </c>
      <c r="T72" s="239" t="s">
        <v>178</v>
      </c>
      <c r="U72" s="224">
        <v>7.7049999999999993E-2</v>
      </c>
      <c r="V72" s="224">
        <f>ROUND(E72*U72,2)</f>
        <v>1.54</v>
      </c>
      <c r="W72" s="224"/>
      <c r="X72" s="224" t="s">
        <v>159</v>
      </c>
      <c r="Y72" s="213"/>
      <c r="Z72" s="213"/>
      <c r="AA72" s="213"/>
      <c r="AB72" s="213"/>
      <c r="AC72" s="213"/>
      <c r="AD72" s="213"/>
      <c r="AE72" s="213"/>
      <c r="AF72" s="213"/>
      <c r="AG72" s="213" t="s">
        <v>160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20"/>
      <c r="B73" s="221"/>
      <c r="C73" s="252" t="s">
        <v>976</v>
      </c>
      <c r="D73" s="241"/>
      <c r="E73" s="241"/>
      <c r="F73" s="241"/>
      <c r="G73" s="241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13"/>
      <c r="Z73" s="213"/>
      <c r="AA73" s="213"/>
      <c r="AB73" s="213"/>
      <c r="AC73" s="213"/>
      <c r="AD73" s="213"/>
      <c r="AE73" s="213"/>
      <c r="AF73" s="213"/>
      <c r="AG73" s="213" t="s">
        <v>155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20"/>
      <c r="B74" s="221"/>
      <c r="C74" s="265" t="s">
        <v>959</v>
      </c>
      <c r="D74" s="257"/>
      <c r="E74" s="258">
        <v>20</v>
      </c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13"/>
      <c r="Z74" s="213"/>
      <c r="AA74" s="213"/>
      <c r="AB74" s="213"/>
      <c r="AC74" s="213"/>
      <c r="AD74" s="213"/>
      <c r="AE74" s="213"/>
      <c r="AF74" s="213"/>
      <c r="AG74" s="213" t="s">
        <v>183</v>
      </c>
      <c r="AH74" s="213">
        <v>0</v>
      </c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33">
        <v>21</v>
      </c>
      <c r="B75" s="234" t="s">
        <v>977</v>
      </c>
      <c r="C75" s="251" t="s">
        <v>978</v>
      </c>
      <c r="D75" s="235" t="s">
        <v>191</v>
      </c>
      <c r="E75" s="236">
        <v>60</v>
      </c>
      <c r="F75" s="237"/>
      <c r="G75" s="238">
        <f>ROUND(E75*F75,2)</f>
        <v>0</v>
      </c>
      <c r="H75" s="237"/>
      <c r="I75" s="238">
        <f>ROUND(E75*H75,2)</f>
        <v>0</v>
      </c>
      <c r="J75" s="237"/>
      <c r="K75" s="238">
        <f>ROUND(E75*J75,2)</f>
        <v>0</v>
      </c>
      <c r="L75" s="238">
        <v>21</v>
      </c>
      <c r="M75" s="238">
        <f>G75*(1+L75/100)</f>
        <v>0</v>
      </c>
      <c r="N75" s="238">
        <v>3.0000000000000001E-5</v>
      </c>
      <c r="O75" s="238">
        <f>ROUND(E75*N75,2)</f>
        <v>0</v>
      </c>
      <c r="P75" s="238">
        <v>0</v>
      </c>
      <c r="Q75" s="238">
        <f>ROUND(E75*P75,2)</f>
        <v>0</v>
      </c>
      <c r="R75" s="238"/>
      <c r="S75" s="238" t="s">
        <v>150</v>
      </c>
      <c r="T75" s="239" t="s">
        <v>151</v>
      </c>
      <c r="U75" s="224">
        <v>0.1265</v>
      </c>
      <c r="V75" s="224">
        <f>ROUND(E75*U75,2)</f>
        <v>7.59</v>
      </c>
      <c r="W75" s="224"/>
      <c r="X75" s="224" t="s">
        <v>159</v>
      </c>
      <c r="Y75" s="213"/>
      <c r="Z75" s="213"/>
      <c r="AA75" s="213"/>
      <c r="AB75" s="213"/>
      <c r="AC75" s="213"/>
      <c r="AD75" s="213"/>
      <c r="AE75" s="213"/>
      <c r="AF75" s="213"/>
      <c r="AG75" s="213" t="s">
        <v>160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1" x14ac:dyDescent="0.2">
      <c r="A76" s="220"/>
      <c r="B76" s="221"/>
      <c r="C76" s="252" t="s">
        <v>979</v>
      </c>
      <c r="D76" s="241"/>
      <c r="E76" s="241"/>
      <c r="F76" s="241"/>
      <c r="G76" s="241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13"/>
      <c r="Z76" s="213"/>
      <c r="AA76" s="213"/>
      <c r="AB76" s="213"/>
      <c r="AC76" s="213"/>
      <c r="AD76" s="213"/>
      <c r="AE76" s="213"/>
      <c r="AF76" s="213"/>
      <c r="AG76" s="213" t="s">
        <v>155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20"/>
      <c r="B77" s="221"/>
      <c r="C77" s="265" t="s">
        <v>980</v>
      </c>
      <c r="D77" s="257"/>
      <c r="E77" s="258">
        <v>60</v>
      </c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13"/>
      <c r="Z77" s="213"/>
      <c r="AA77" s="213"/>
      <c r="AB77" s="213"/>
      <c r="AC77" s="213"/>
      <c r="AD77" s="213"/>
      <c r="AE77" s="213"/>
      <c r="AF77" s="213"/>
      <c r="AG77" s="213" t="s">
        <v>183</v>
      </c>
      <c r="AH77" s="213">
        <v>0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ht="22.5" outlineLevel="1" x14ac:dyDescent="0.2">
      <c r="A78" s="233">
        <v>22</v>
      </c>
      <c r="B78" s="234" t="s">
        <v>634</v>
      </c>
      <c r="C78" s="251" t="s">
        <v>635</v>
      </c>
      <c r="D78" s="235" t="s">
        <v>191</v>
      </c>
      <c r="E78" s="236">
        <v>26</v>
      </c>
      <c r="F78" s="237"/>
      <c r="G78" s="238">
        <f>ROUND(E78*F78,2)</f>
        <v>0</v>
      </c>
      <c r="H78" s="237"/>
      <c r="I78" s="238">
        <f>ROUND(E78*H78,2)</f>
        <v>0</v>
      </c>
      <c r="J78" s="237"/>
      <c r="K78" s="238">
        <f>ROUND(E78*J78,2)</f>
        <v>0</v>
      </c>
      <c r="L78" s="238">
        <v>21</v>
      </c>
      <c r="M78" s="238">
        <f>G78*(1+L78/100)</f>
        <v>0</v>
      </c>
      <c r="N78" s="238">
        <v>5.1999999999999995E-4</v>
      </c>
      <c r="O78" s="238">
        <f>ROUND(E78*N78,2)</f>
        <v>0.01</v>
      </c>
      <c r="P78" s="238">
        <v>0</v>
      </c>
      <c r="Q78" s="238">
        <f>ROUND(E78*P78,2)</f>
        <v>0</v>
      </c>
      <c r="R78" s="238"/>
      <c r="S78" s="238" t="s">
        <v>150</v>
      </c>
      <c r="T78" s="239" t="s">
        <v>151</v>
      </c>
      <c r="U78" s="224">
        <v>0.13800000000000001</v>
      </c>
      <c r="V78" s="224">
        <f>ROUND(E78*U78,2)</f>
        <v>3.59</v>
      </c>
      <c r="W78" s="224"/>
      <c r="X78" s="224" t="s">
        <v>159</v>
      </c>
      <c r="Y78" s="213"/>
      <c r="Z78" s="213"/>
      <c r="AA78" s="213"/>
      <c r="AB78" s="213"/>
      <c r="AC78" s="213"/>
      <c r="AD78" s="213"/>
      <c r="AE78" s="213"/>
      <c r="AF78" s="213"/>
      <c r="AG78" s="213" t="s">
        <v>160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20"/>
      <c r="B79" s="221"/>
      <c r="C79" s="252" t="s">
        <v>976</v>
      </c>
      <c r="D79" s="241"/>
      <c r="E79" s="241"/>
      <c r="F79" s="241"/>
      <c r="G79" s="241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13"/>
      <c r="Z79" s="213"/>
      <c r="AA79" s="213"/>
      <c r="AB79" s="213"/>
      <c r="AC79" s="213"/>
      <c r="AD79" s="213"/>
      <c r="AE79" s="213"/>
      <c r="AF79" s="213"/>
      <c r="AG79" s="213" t="s">
        <v>155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20"/>
      <c r="B80" s="221"/>
      <c r="C80" s="265" t="s">
        <v>981</v>
      </c>
      <c r="D80" s="257"/>
      <c r="E80" s="258">
        <v>26</v>
      </c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13"/>
      <c r="Z80" s="213"/>
      <c r="AA80" s="213"/>
      <c r="AB80" s="213"/>
      <c r="AC80" s="213"/>
      <c r="AD80" s="213"/>
      <c r="AE80" s="213"/>
      <c r="AF80" s="213"/>
      <c r="AG80" s="213" t="s">
        <v>183</v>
      </c>
      <c r="AH80" s="213">
        <v>0</v>
      </c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ht="22.5" outlineLevel="1" x14ac:dyDescent="0.2">
      <c r="A81" s="233">
        <v>23</v>
      </c>
      <c r="B81" s="234" t="s">
        <v>982</v>
      </c>
      <c r="C81" s="251" t="s">
        <v>983</v>
      </c>
      <c r="D81" s="235" t="s">
        <v>191</v>
      </c>
      <c r="E81" s="236">
        <v>8</v>
      </c>
      <c r="F81" s="237"/>
      <c r="G81" s="238">
        <f>ROUND(E81*F81,2)</f>
        <v>0</v>
      </c>
      <c r="H81" s="237"/>
      <c r="I81" s="238">
        <f>ROUND(E81*H81,2)</f>
        <v>0</v>
      </c>
      <c r="J81" s="237"/>
      <c r="K81" s="238">
        <f>ROUND(E81*J81,2)</f>
        <v>0</v>
      </c>
      <c r="L81" s="238">
        <v>21</v>
      </c>
      <c r="M81" s="238">
        <f>G81*(1+L81/100)</f>
        <v>0</v>
      </c>
      <c r="N81" s="238">
        <v>5.1999999999999995E-4</v>
      </c>
      <c r="O81" s="238">
        <f>ROUND(E81*N81,2)</f>
        <v>0</v>
      </c>
      <c r="P81" s="238">
        <v>0</v>
      </c>
      <c r="Q81" s="238">
        <f>ROUND(E81*P81,2)</f>
        <v>0</v>
      </c>
      <c r="R81" s="238"/>
      <c r="S81" s="238" t="s">
        <v>150</v>
      </c>
      <c r="T81" s="239" t="s">
        <v>151</v>
      </c>
      <c r="U81" s="224">
        <v>0.13800000000000001</v>
      </c>
      <c r="V81" s="224">
        <f>ROUND(E81*U81,2)</f>
        <v>1.1000000000000001</v>
      </c>
      <c r="W81" s="224"/>
      <c r="X81" s="224" t="s">
        <v>159</v>
      </c>
      <c r="Y81" s="213"/>
      <c r="Z81" s="213"/>
      <c r="AA81" s="213"/>
      <c r="AB81" s="213"/>
      <c r="AC81" s="213"/>
      <c r="AD81" s="213"/>
      <c r="AE81" s="213"/>
      <c r="AF81" s="213"/>
      <c r="AG81" s="213" t="s">
        <v>160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20"/>
      <c r="B82" s="221"/>
      <c r="C82" s="252" t="s">
        <v>976</v>
      </c>
      <c r="D82" s="241"/>
      <c r="E82" s="241"/>
      <c r="F82" s="241"/>
      <c r="G82" s="241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13"/>
      <c r="Z82" s="213"/>
      <c r="AA82" s="213"/>
      <c r="AB82" s="213"/>
      <c r="AC82" s="213"/>
      <c r="AD82" s="213"/>
      <c r="AE82" s="213"/>
      <c r="AF82" s="213"/>
      <c r="AG82" s="213" t="s">
        <v>155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20"/>
      <c r="B83" s="221"/>
      <c r="C83" s="265" t="s">
        <v>984</v>
      </c>
      <c r="D83" s="257"/>
      <c r="E83" s="258">
        <v>8</v>
      </c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13"/>
      <c r="Z83" s="213"/>
      <c r="AA83" s="213"/>
      <c r="AB83" s="213"/>
      <c r="AC83" s="213"/>
      <c r="AD83" s="213"/>
      <c r="AE83" s="213"/>
      <c r="AF83" s="213"/>
      <c r="AG83" s="213" t="s">
        <v>183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ht="22.5" outlineLevel="1" x14ac:dyDescent="0.2">
      <c r="A84" s="233">
        <v>24</v>
      </c>
      <c r="B84" s="234" t="s">
        <v>985</v>
      </c>
      <c r="C84" s="251" t="s">
        <v>986</v>
      </c>
      <c r="D84" s="235" t="s">
        <v>191</v>
      </c>
      <c r="E84" s="236">
        <v>20</v>
      </c>
      <c r="F84" s="237"/>
      <c r="G84" s="238">
        <f>ROUND(E84*F84,2)</f>
        <v>0</v>
      </c>
      <c r="H84" s="237"/>
      <c r="I84" s="238">
        <f>ROUND(E84*H84,2)</f>
        <v>0</v>
      </c>
      <c r="J84" s="237"/>
      <c r="K84" s="238">
        <f>ROUND(E84*J84,2)</f>
        <v>0</v>
      </c>
      <c r="L84" s="238">
        <v>21</v>
      </c>
      <c r="M84" s="238">
        <f>G84*(1+L84/100)</f>
        <v>0</v>
      </c>
      <c r="N84" s="238">
        <v>5.1999999999999995E-4</v>
      </c>
      <c r="O84" s="238">
        <f>ROUND(E84*N84,2)</f>
        <v>0.01</v>
      </c>
      <c r="P84" s="238">
        <v>0</v>
      </c>
      <c r="Q84" s="238">
        <f>ROUND(E84*P84,2)</f>
        <v>0</v>
      </c>
      <c r="R84" s="238"/>
      <c r="S84" s="238" t="s">
        <v>150</v>
      </c>
      <c r="T84" s="239" t="s">
        <v>151</v>
      </c>
      <c r="U84" s="224">
        <v>0.13800000000000001</v>
      </c>
      <c r="V84" s="224">
        <f>ROUND(E84*U84,2)</f>
        <v>2.76</v>
      </c>
      <c r="W84" s="224"/>
      <c r="X84" s="224" t="s">
        <v>159</v>
      </c>
      <c r="Y84" s="213"/>
      <c r="Z84" s="213"/>
      <c r="AA84" s="213"/>
      <c r="AB84" s="213"/>
      <c r="AC84" s="213"/>
      <c r="AD84" s="213"/>
      <c r="AE84" s="213"/>
      <c r="AF84" s="213"/>
      <c r="AG84" s="213" t="s">
        <v>160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20"/>
      <c r="B85" s="221"/>
      <c r="C85" s="252" t="s">
        <v>976</v>
      </c>
      <c r="D85" s="241"/>
      <c r="E85" s="241"/>
      <c r="F85" s="241"/>
      <c r="G85" s="241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13"/>
      <c r="Z85" s="213"/>
      <c r="AA85" s="213"/>
      <c r="AB85" s="213"/>
      <c r="AC85" s="213"/>
      <c r="AD85" s="213"/>
      <c r="AE85" s="213"/>
      <c r="AF85" s="213"/>
      <c r="AG85" s="213" t="s">
        <v>155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20"/>
      <c r="B86" s="221"/>
      <c r="C86" s="265" t="s">
        <v>959</v>
      </c>
      <c r="D86" s="257"/>
      <c r="E86" s="258">
        <v>20</v>
      </c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13"/>
      <c r="Z86" s="213"/>
      <c r="AA86" s="213"/>
      <c r="AB86" s="213"/>
      <c r="AC86" s="213"/>
      <c r="AD86" s="213"/>
      <c r="AE86" s="213"/>
      <c r="AF86" s="213"/>
      <c r="AG86" s="213" t="s">
        <v>183</v>
      </c>
      <c r="AH86" s="213">
        <v>0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ht="22.5" outlineLevel="1" x14ac:dyDescent="0.2">
      <c r="A87" s="233">
        <v>25</v>
      </c>
      <c r="B87" s="234" t="s">
        <v>987</v>
      </c>
      <c r="C87" s="251" t="s">
        <v>988</v>
      </c>
      <c r="D87" s="235" t="s">
        <v>221</v>
      </c>
      <c r="E87" s="236">
        <v>2</v>
      </c>
      <c r="F87" s="237"/>
      <c r="G87" s="238">
        <f>ROUND(E87*F87,2)</f>
        <v>0</v>
      </c>
      <c r="H87" s="237"/>
      <c r="I87" s="238">
        <f>ROUND(E87*H87,2)</f>
        <v>0</v>
      </c>
      <c r="J87" s="237"/>
      <c r="K87" s="238">
        <f>ROUND(E87*J87,2)</f>
        <v>0</v>
      </c>
      <c r="L87" s="238">
        <v>21</v>
      </c>
      <c r="M87" s="238">
        <f>G87*(1+L87/100)</f>
        <v>0</v>
      </c>
      <c r="N87" s="238">
        <v>0</v>
      </c>
      <c r="O87" s="238">
        <f>ROUND(E87*N87,2)</f>
        <v>0</v>
      </c>
      <c r="P87" s="238">
        <v>0</v>
      </c>
      <c r="Q87" s="238">
        <f>ROUND(E87*P87,2)</f>
        <v>0</v>
      </c>
      <c r="R87" s="238"/>
      <c r="S87" s="238" t="s">
        <v>150</v>
      </c>
      <c r="T87" s="239" t="s">
        <v>151</v>
      </c>
      <c r="U87" s="224">
        <v>0.1</v>
      </c>
      <c r="V87" s="224">
        <f>ROUND(E87*U87,2)</f>
        <v>0.2</v>
      </c>
      <c r="W87" s="224"/>
      <c r="X87" s="224" t="s">
        <v>159</v>
      </c>
      <c r="Y87" s="213"/>
      <c r="Z87" s="213"/>
      <c r="AA87" s="213"/>
      <c r="AB87" s="213"/>
      <c r="AC87" s="213"/>
      <c r="AD87" s="213"/>
      <c r="AE87" s="213"/>
      <c r="AF87" s="213"/>
      <c r="AG87" s="213" t="s">
        <v>160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1" x14ac:dyDescent="0.2">
      <c r="A88" s="220"/>
      <c r="B88" s="221"/>
      <c r="C88" s="252" t="s">
        <v>698</v>
      </c>
      <c r="D88" s="241"/>
      <c r="E88" s="241"/>
      <c r="F88" s="241"/>
      <c r="G88" s="241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13"/>
      <c r="Z88" s="213"/>
      <c r="AA88" s="213"/>
      <c r="AB88" s="213"/>
      <c r="AC88" s="213"/>
      <c r="AD88" s="213"/>
      <c r="AE88" s="213"/>
      <c r="AF88" s="213"/>
      <c r="AG88" s="213" t="s">
        <v>155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20"/>
      <c r="B89" s="221"/>
      <c r="C89" s="265" t="s">
        <v>989</v>
      </c>
      <c r="D89" s="257"/>
      <c r="E89" s="258">
        <v>2</v>
      </c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13"/>
      <c r="Z89" s="213"/>
      <c r="AA89" s="213"/>
      <c r="AB89" s="213"/>
      <c r="AC89" s="213"/>
      <c r="AD89" s="213"/>
      <c r="AE89" s="213"/>
      <c r="AF89" s="213"/>
      <c r="AG89" s="213" t="s">
        <v>183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ht="22.5" outlineLevel="1" x14ac:dyDescent="0.2">
      <c r="A90" s="242">
        <v>26</v>
      </c>
      <c r="B90" s="243" t="s">
        <v>637</v>
      </c>
      <c r="C90" s="253" t="s">
        <v>638</v>
      </c>
      <c r="D90" s="244" t="s">
        <v>221</v>
      </c>
      <c r="E90" s="245">
        <v>1</v>
      </c>
      <c r="F90" s="246"/>
      <c r="G90" s="247">
        <f>ROUND(E90*F90,2)</f>
        <v>0</v>
      </c>
      <c r="H90" s="246"/>
      <c r="I90" s="247">
        <f>ROUND(E90*H90,2)</f>
        <v>0</v>
      </c>
      <c r="J90" s="246"/>
      <c r="K90" s="247">
        <f>ROUND(E90*J90,2)</f>
        <v>0</v>
      </c>
      <c r="L90" s="247">
        <v>21</v>
      </c>
      <c r="M90" s="247">
        <f>G90*(1+L90/100)</f>
        <v>0</v>
      </c>
      <c r="N90" s="247">
        <v>5.0000000000000001E-4</v>
      </c>
      <c r="O90" s="247">
        <f>ROUND(E90*N90,2)</f>
        <v>0</v>
      </c>
      <c r="P90" s="247">
        <v>0</v>
      </c>
      <c r="Q90" s="247">
        <f>ROUND(E90*P90,2)</f>
        <v>0</v>
      </c>
      <c r="R90" s="247" t="s">
        <v>243</v>
      </c>
      <c r="S90" s="247" t="s">
        <v>178</v>
      </c>
      <c r="T90" s="248" t="s">
        <v>178</v>
      </c>
      <c r="U90" s="224">
        <v>0</v>
      </c>
      <c r="V90" s="224">
        <f>ROUND(E90*U90,2)</f>
        <v>0</v>
      </c>
      <c r="W90" s="224"/>
      <c r="X90" s="224" t="s">
        <v>237</v>
      </c>
      <c r="Y90" s="213"/>
      <c r="Z90" s="213"/>
      <c r="AA90" s="213"/>
      <c r="AB90" s="213"/>
      <c r="AC90" s="213"/>
      <c r="AD90" s="213"/>
      <c r="AE90" s="213"/>
      <c r="AF90" s="213"/>
      <c r="AG90" s="213" t="s">
        <v>238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ht="22.5" outlineLevel="1" x14ac:dyDescent="0.2">
      <c r="A91" s="233">
        <v>27</v>
      </c>
      <c r="B91" s="234" t="s">
        <v>990</v>
      </c>
      <c r="C91" s="251" t="s">
        <v>991</v>
      </c>
      <c r="D91" s="235" t="s">
        <v>221</v>
      </c>
      <c r="E91" s="236">
        <v>1</v>
      </c>
      <c r="F91" s="237"/>
      <c r="G91" s="238">
        <f>ROUND(E91*F91,2)</f>
        <v>0</v>
      </c>
      <c r="H91" s="237"/>
      <c r="I91" s="238">
        <f>ROUND(E91*H91,2)</f>
        <v>0</v>
      </c>
      <c r="J91" s="237"/>
      <c r="K91" s="238">
        <f>ROUND(E91*J91,2)</f>
        <v>0</v>
      </c>
      <c r="L91" s="238">
        <v>21</v>
      </c>
      <c r="M91" s="238">
        <f>G91*(1+L91/100)</f>
        <v>0</v>
      </c>
      <c r="N91" s="238">
        <v>2.0000000000000002E-5</v>
      </c>
      <c r="O91" s="238">
        <f>ROUND(E91*N91,2)</f>
        <v>0</v>
      </c>
      <c r="P91" s="238">
        <v>0</v>
      </c>
      <c r="Q91" s="238">
        <f>ROUND(E91*P91,2)</f>
        <v>0</v>
      </c>
      <c r="R91" s="238" t="s">
        <v>243</v>
      </c>
      <c r="S91" s="238" t="s">
        <v>178</v>
      </c>
      <c r="T91" s="239" t="s">
        <v>178</v>
      </c>
      <c r="U91" s="224">
        <v>0</v>
      </c>
      <c r="V91" s="224">
        <f>ROUND(E91*U91,2)</f>
        <v>0</v>
      </c>
      <c r="W91" s="224"/>
      <c r="X91" s="224" t="s">
        <v>237</v>
      </c>
      <c r="Y91" s="213"/>
      <c r="Z91" s="213"/>
      <c r="AA91" s="213"/>
      <c r="AB91" s="213"/>
      <c r="AC91" s="213"/>
      <c r="AD91" s="213"/>
      <c r="AE91" s="213"/>
      <c r="AF91" s="213"/>
      <c r="AG91" s="213" t="s">
        <v>238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1" x14ac:dyDescent="0.2">
      <c r="A92" s="220"/>
      <c r="B92" s="221"/>
      <c r="C92" s="265" t="s">
        <v>962</v>
      </c>
      <c r="D92" s="257"/>
      <c r="E92" s="258">
        <v>1</v>
      </c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13"/>
      <c r="Z92" s="213"/>
      <c r="AA92" s="213"/>
      <c r="AB92" s="213"/>
      <c r="AC92" s="213"/>
      <c r="AD92" s="213"/>
      <c r="AE92" s="213"/>
      <c r="AF92" s="213"/>
      <c r="AG92" s="213" t="s">
        <v>183</v>
      </c>
      <c r="AH92" s="213">
        <v>0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20">
        <v>28</v>
      </c>
      <c r="B93" s="221" t="s">
        <v>287</v>
      </c>
      <c r="C93" s="266" t="s">
        <v>288</v>
      </c>
      <c r="D93" s="222" t="s">
        <v>0</v>
      </c>
      <c r="E93" s="262"/>
      <c r="F93" s="225"/>
      <c r="G93" s="224">
        <f>ROUND(E93*F93,2)</f>
        <v>0</v>
      </c>
      <c r="H93" s="225"/>
      <c r="I93" s="224">
        <f>ROUND(E93*H93,2)</f>
        <v>0</v>
      </c>
      <c r="J93" s="225"/>
      <c r="K93" s="224">
        <f>ROUND(E93*J93,2)</f>
        <v>0</v>
      </c>
      <c r="L93" s="224">
        <v>21</v>
      </c>
      <c r="M93" s="224">
        <f>G93*(1+L93/100)</f>
        <v>0</v>
      </c>
      <c r="N93" s="224">
        <v>0</v>
      </c>
      <c r="O93" s="224">
        <f>ROUND(E93*N93,2)</f>
        <v>0</v>
      </c>
      <c r="P93" s="224">
        <v>0</v>
      </c>
      <c r="Q93" s="224">
        <f>ROUND(E93*P93,2)</f>
        <v>0</v>
      </c>
      <c r="R93" s="224" t="s">
        <v>192</v>
      </c>
      <c r="S93" s="224" t="s">
        <v>178</v>
      </c>
      <c r="T93" s="224" t="s">
        <v>178</v>
      </c>
      <c r="U93" s="224">
        <v>0</v>
      </c>
      <c r="V93" s="224">
        <f>ROUND(E93*U93,2)</f>
        <v>0</v>
      </c>
      <c r="W93" s="224"/>
      <c r="X93" s="224" t="s">
        <v>256</v>
      </c>
      <c r="Y93" s="213"/>
      <c r="Z93" s="213"/>
      <c r="AA93" s="213"/>
      <c r="AB93" s="213"/>
      <c r="AC93" s="213"/>
      <c r="AD93" s="213"/>
      <c r="AE93" s="213"/>
      <c r="AF93" s="213"/>
      <c r="AG93" s="213" t="s">
        <v>257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20"/>
      <c r="B94" s="221"/>
      <c r="C94" s="267" t="s">
        <v>258</v>
      </c>
      <c r="D94" s="261"/>
      <c r="E94" s="261"/>
      <c r="F94" s="261"/>
      <c r="G94" s="261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13"/>
      <c r="Z94" s="213"/>
      <c r="AA94" s="213"/>
      <c r="AB94" s="213"/>
      <c r="AC94" s="213"/>
      <c r="AD94" s="213"/>
      <c r="AE94" s="213"/>
      <c r="AF94" s="213"/>
      <c r="AG94" s="213" t="s">
        <v>180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x14ac:dyDescent="0.2">
      <c r="A95" s="227" t="s">
        <v>145</v>
      </c>
      <c r="B95" s="228" t="s">
        <v>108</v>
      </c>
      <c r="C95" s="250" t="s">
        <v>109</v>
      </c>
      <c r="D95" s="229"/>
      <c r="E95" s="230"/>
      <c r="F95" s="231"/>
      <c r="G95" s="231">
        <f>SUMIF(AG96:AG105,"&lt;&gt;NOR",G96:G105)</f>
        <v>0</v>
      </c>
      <c r="H95" s="231"/>
      <c r="I95" s="231">
        <f>SUM(I96:I105)</f>
        <v>0</v>
      </c>
      <c r="J95" s="231"/>
      <c r="K95" s="231">
        <f>SUM(K96:K105)</f>
        <v>0</v>
      </c>
      <c r="L95" s="231"/>
      <c r="M95" s="231">
        <f>SUM(M96:M105)</f>
        <v>0</v>
      </c>
      <c r="N95" s="231"/>
      <c r="O95" s="231">
        <f>SUM(O96:O105)</f>
        <v>1.59</v>
      </c>
      <c r="P95" s="231"/>
      <c r="Q95" s="231">
        <f>SUM(Q96:Q105)</f>
        <v>0</v>
      </c>
      <c r="R95" s="231"/>
      <c r="S95" s="231"/>
      <c r="T95" s="232"/>
      <c r="U95" s="226"/>
      <c r="V95" s="226">
        <f>SUM(V96:V105)</f>
        <v>26.28</v>
      </c>
      <c r="W95" s="226"/>
      <c r="X95" s="226"/>
      <c r="AG95" t="s">
        <v>146</v>
      </c>
    </row>
    <row r="96" spans="1:60" outlineLevel="1" x14ac:dyDescent="0.2">
      <c r="A96" s="233">
        <v>29</v>
      </c>
      <c r="B96" s="234" t="s">
        <v>639</v>
      </c>
      <c r="C96" s="251" t="s">
        <v>640</v>
      </c>
      <c r="D96" s="235" t="s">
        <v>176</v>
      </c>
      <c r="E96" s="236">
        <v>90</v>
      </c>
      <c r="F96" s="237"/>
      <c r="G96" s="238">
        <f>ROUND(E96*F96,2)</f>
        <v>0</v>
      </c>
      <c r="H96" s="237"/>
      <c r="I96" s="238">
        <f>ROUND(E96*H96,2)</f>
        <v>0</v>
      </c>
      <c r="J96" s="237"/>
      <c r="K96" s="238">
        <f>ROUND(E96*J96,2)</f>
        <v>0</v>
      </c>
      <c r="L96" s="238">
        <v>21</v>
      </c>
      <c r="M96" s="238">
        <f>G96*(1+L96/100)</f>
        <v>0</v>
      </c>
      <c r="N96" s="238">
        <v>0</v>
      </c>
      <c r="O96" s="238">
        <f>ROUND(E96*N96,2)</f>
        <v>0</v>
      </c>
      <c r="P96" s="238">
        <v>0</v>
      </c>
      <c r="Q96" s="238">
        <f>ROUND(E96*P96,2)</f>
        <v>0</v>
      </c>
      <c r="R96" s="238" t="s">
        <v>641</v>
      </c>
      <c r="S96" s="238" t="s">
        <v>178</v>
      </c>
      <c r="T96" s="239" t="s">
        <v>151</v>
      </c>
      <c r="U96" s="224">
        <v>0.29199999999999998</v>
      </c>
      <c r="V96" s="224">
        <f>ROUND(E96*U96,2)</f>
        <v>26.28</v>
      </c>
      <c r="W96" s="224"/>
      <c r="X96" s="224" t="s">
        <v>159</v>
      </c>
      <c r="Y96" s="213"/>
      <c r="Z96" s="213"/>
      <c r="AA96" s="213"/>
      <c r="AB96" s="213"/>
      <c r="AC96" s="213"/>
      <c r="AD96" s="213"/>
      <c r="AE96" s="213"/>
      <c r="AF96" s="213"/>
      <c r="AG96" s="213" t="s">
        <v>160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20"/>
      <c r="B97" s="221"/>
      <c r="C97" s="252" t="s">
        <v>698</v>
      </c>
      <c r="D97" s="241"/>
      <c r="E97" s="241"/>
      <c r="F97" s="241"/>
      <c r="G97" s="241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13"/>
      <c r="Z97" s="213"/>
      <c r="AA97" s="213"/>
      <c r="AB97" s="213"/>
      <c r="AC97" s="213"/>
      <c r="AD97" s="213"/>
      <c r="AE97" s="213"/>
      <c r="AF97" s="213"/>
      <c r="AG97" s="213" t="s">
        <v>155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20"/>
      <c r="B98" s="221"/>
      <c r="C98" s="265" t="s">
        <v>187</v>
      </c>
      <c r="D98" s="257"/>
      <c r="E98" s="258"/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13"/>
      <c r="Z98" s="213"/>
      <c r="AA98" s="213"/>
      <c r="AB98" s="213"/>
      <c r="AC98" s="213"/>
      <c r="AD98" s="213"/>
      <c r="AE98" s="213"/>
      <c r="AF98" s="213"/>
      <c r="AG98" s="213" t="s">
        <v>183</v>
      </c>
      <c r="AH98" s="213">
        <v>0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1" x14ac:dyDescent="0.2">
      <c r="A99" s="220"/>
      <c r="B99" s="221"/>
      <c r="C99" s="265" t="s">
        <v>953</v>
      </c>
      <c r="D99" s="257"/>
      <c r="E99" s="258">
        <v>90</v>
      </c>
      <c r="F99" s="224"/>
      <c r="G99" s="224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13"/>
      <c r="Z99" s="213"/>
      <c r="AA99" s="213"/>
      <c r="AB99" s="213"/>
      <c r="AC99" s="213"/>
      <c r="AD99" s="213"/>
      <c r="AE99" s="213"/>
      <c r="AF99" s="213"/>
      <c r="AG99" s="213" t="s">
        <v>183</v>
      </c>
      <c r="AH99" s="213">
        <v>0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1" x14ac:dyDescent="0.2">
      <c r="A100" s="233">
        <v>30</v>
      </c>
      <c r="B100" s="234" t="s">
        <v>642</v>
      </c>
      <c r="C100" s="251" t="s">
        <v>643</v>
      </c>
      <c r="D100" s="235" t="s">
        <v>234</v>
      </c>
      <c r="E100" s="236">
        <v>550</v>
      </c>
      <c r="F100" s="237"/>
      <c r="G100" s="238">
        <f>ROUND(E100*F100,2)</f>
        <v>0</v>
      </c>
      <c r="H100" s="237"/>
      <c r="I100" s="238">
        <f>ROUND(E100*H100,2)</f>
        <v>0</v>
      </c>
      <c r="J100" s="237"/>
      <c r="K100" s="238">
        <f>ROUND(E100*J100,2)</f>
        <v>0</v>
      </c>
      <c r="L100" s="238">
        <v>21</v>
      </c>
      <c r="M100" s="238">
        <f>G100*(1+L100/100)</f>
        <v>0</v>
      </c>
      <c r="N100" s="238">
        <v>0</v>
      </c>
      <c r="O100" s="238">
        <f>ROUND(E100*N100,2)</f>
        <v>0</v>
      </c>
      <c r="P100" s="238">
        <v>0</v>
      </c>
      <c r="Q100" s="238">
        <f>ROUND(E100*P100,2)</f>
        <v>0</v>
      </c>
      <c r="R100" s="238"/>
      <c r="S100" s="238" t="s">
        <v>150</v>
      </c>
      <c r="T100" s="239" t="s">
        <v>151</v>
      </c>
      <c r="U100" s="224">
        <v>0</v>
      </c>
      <c r="V100" s="224">
        <f>ROUND(E100*U100,2)</f>
        <v>0</v>
      </c>
      <c r="W100" s="224"/>
      <c r="X100" s="224" t="s">
        <v>159</v>
      </c>
      <c r="Y100" s="213"/>
      <c r="Z100" s="213"/>
      <c r="AA100" s="213"/>
      <c r="AB100" s="213"/>
      <c r="AC100" s="213"/>
      <c r="AD100" s="213"/>
      <c r="AE100" s="213"/>
      <c r="AF100" s="213"/>
      <c r="AG100" s="213" t="s">
        <v>160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20"/>
      <c r="B101" s="221"/>
      <c r="C101" s="265" t="s">
        <v>992</v>
      </c>
      <c r="D101" s="257"/>
      <c r="E101" s="258">
        <v>550</v>
      </c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13"/>
      <c r="Z101" s="213"/>
      <c r="AA101" s="213"/>
      <c r="AB101" s="213"/>
      <c r="AC101" s="213"/>
      <c r="AD101" s="213"/>
      <c r="AE101" s="213"/>
      <c r="AF101" s="213"/>
      <c r="AG101" s="213" t="s">
        <v>183</v>
      </c>
      <c r="AH101" s="213">
        <v>0</v>
      </c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ht="22.5" outlineLevel="1" x14ac:dyDescent="0.2">
      <c r="A102" s="233">
        <v>31</v>
      </c>
      <c r="B102" s="234" t="s">
        <v>296</v>
      </c>
      <c r="C102" s="251" t="s">
        <v>297</v>
      </c>
      <c r="D102" s="235" t="s">
        <v>176</v>
      </c>
      <c r="E102" s="236">
        <v>108</v>
      </c>
      <c r="F102" s="237"/>
      <c r="G102" s="238">
        <f>ROUND(E102*F102,2)</f>
        <v>0</v>
      </c>
      <c r="H102" s="237"/>
      <c r="I102" s="238">
        <f>ROUND(E102*H102,2)</f>
        <v>0</v>
      </c>
      <c r="J102" s="237"/>
      <c r="K102" s="238">
        <f>ROUND(E102*J102,2)</f>
        <v>0</v>
      </c>
      <c r="L102" s="238">
        <v>21</v>
      </c>
      <c r="M102" s="238">
        <f>G102*(1+L102/100)</f>
        <v>0</v>
      </c>
      <c r="N102" s="238">
        <v>1.47E-2</v>
      </c>
      <c r="O102" s="238">
        <f>ROUND(E102*N102,2)</f>
        <v>1.59</v>
      </c>
      <c r="P102" s="238">
        <v>0</v>
      </c>
      <c r="Q102" s="238">
        <f>ROUND(E102*P102,2)</f>
        <v>0</v>
      </c>
      <c r="R102" s="238" t="s">
        <v>243</v>
      </c>
      <c r="S102" s="238" t="s">
        <v>178</v>
      </c>
      <c r="T102" s="239" t="s">
        <v>178</v>
      </c>
      <c r="U102" s="224">
        <v>0</v>
      </c>
      <c r="V102" s="224">
        <f>ROUND(E102*U102,2)</f>
        <v>0</v>
      </c>
      <c r="W102" s="224"/>
      <c r="X102" s="224" t="s">
        <v>237</v>
      </c>
      <c r="Y102" s="213"/>
      <c r="Z102" s="213"/>
      <c r="AA102" s="213"/>
      <c r="AB102" s="213"/>
      <c r="AC102" s="213"/>
      <c r="AD102" s="213"/>
      <c r="AE102" s="213"/>
      <c r="AF102" s="213"/>
      <c r="AG102" s="213" t="s">
        <v>238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20"/>
      <c r="B103" s="221"/>
      <c r="C103" s="265" t="s">
        <v>993</v>
      </c>
      <c r="D103" s="257"/>
      <c r="E103" s="258">
        <v>108</v>
      </c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13"/>
      <c r="Z103" s="213"/>
      <c r="AA103" s="213"/>
      <c r="AB103" s="213"/>
      <c r="AC103" s="213"/>
      <c r="AD103" s="213"/>
      <c r="AE103" s="213"/>
      <c r="AF103" s="213"/>
      <c r="AG103" s="213" t="s">
        <v>183</v>
      </c>
      <c r="AH103" s="213">
        <v>5</v>
      </c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1" x14ac:dyDescent="0.2">
      <c r="A104" s="220">
        <v>32</v>
      </c>
      <c r="B104" s="221" t="s">
        <v>299</v>
      </c>
      <c r="C104" s="266" t="s">
        <v>300</v>
      </c>
      <c r="D104" s="222" t="s">
        <v>0</v>
      </c>
      <c r="E104" s="262"/>
      <c r="F104" s="225"/>
      <c r="G104" s="224">
        <f>ROUND(E104*F104,2)</f>
        <v>0</v>
      </c>
      <c r="H104" s="225"/>
      <c r="I104" s="224">
        <f>ROUND(E104*H104,2)</f>
        <v>0</v>
      </c>
      <c r="J104" s="225"/>
      <c r="K104" s="224">
        <f>ROUND(E104*J104,2)</f>
        <v>0</v>
      </c>
      <c r="L104" s="224">
        <v>21</v>
      </c>
      <c r="M104" s="224">
        <f>G104*(1+L104/100)</f>
        <v>0</v>
      </c>
      <c r="N104" s="224">
        <v>0</v>
      </c>
      <c r="O104" s="224">
        <f>ROUND(E104*N104,2)</f>
        <v>0</v>
      </c>
      <c r="P104" s="224">
        <v>0</v>
      </c>
      <c r="Q104" s="224">
        <f>ROUND(E104*P104,2)</f>
        <v>0</v>
      </c>
      <c r="R104" s="224" t="s">
        <v>291</v>
      </c>
      <c r="S104" s="224" t="s">
        <v>178</v>
      </c>
      <c r="T104" s="224" t="s">
        <v>178</v>
      </c>
      <c r="U104" s="224">
        <v>0</v>
      </c>
      <c r="V104" s="224">
        <f>ROUND(E104*U104,2)</f>
        <v>0</v>
      </c>
      <c r="W104" s="224"/>
      <c r="X104" s="224" t="s">
        <v>256</v>
      </c>
      <c r="Y104" s="213"/>
      <c r="Z104" s="213"/>
      <c r="AA104" s="213"/>
      <c r="AB104" s="213"/>
      <c r="AC104" s="213"/>
      <c r="AD104" s="213"/>
      <c r="AE104" s="213"/>
      <c r="AF104" s="213"/>
      <c r="AG104" s="213" t="s">
        <v>257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1" x14ac:dyDescent="0.2">
      <c r="A105" s="220"/>
      <c r="B105" s="221"/>
      <c r="C105" s="267" t="s">
        <v>258</v>
      </c>
      <c r="D105" s="261"/>
      <c r="E105" s="261"/>
      <c r="F105" s="261"/>
      <c r="G105" s="261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13"/>
      <c r="Z105" s="213"/>
      <c r="AA105" s="213"/>
      <c r="AB105" s="213"/>
      <c r="AC105" s="213"/>
      <c r="AD105" s="213"/>
      <c r="AE105" s="213"/>
      <c r="AF105" s="213"/>
      <c r="AG105" s="213" t="s">
        <v>180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x14ac:dyDescent="0.2">
      <c r="A106" s="227" t="s">
        <v>145</v>
      </c>
      <c r="B106" s="228" t="s">
        <v>110</v>
      </c>
      <c r="C106" s="250" t="s">
        <v>111</v>
      </c>
      <c r="D106" s="229"/>
      <c r="E106" s="230"/>
      <c r="F106" s="231"/>
      <c r="G106" s="231">
        <f>SUMIF(AG107:AG107,"&lt;&gt;NOR",G107:G107)</f>
        <v>0</v>
      </c>
      <c r="H106" s="231"/>
      <c r="I106" s="231">
        <f>SUM(I107:I107)</f>
        <v>0</v>
      </c>
      <c r="J106" s="231"/>
      <c r="K106" s="231">
        <f>SUM(K107:K107)</f>
        <v>0</v>
      </c>
      <c r="L106" s="231"/>
      <c r="M106" s="231">
        <f>SUM(M107:M107)</f>
        <v>0</v>
      </c>
      <c r="N106" s="231"/>
      <c r="O106" s="231">
        <f>SUM(O107:O107)</f>
        <v>0</v>
      </c>
      <c r="P106" s="231"/>
      <c r="Q106" s="231">
        <f>SUM(Q107:Q107)</f>
        <v>0</v>
      </c>
      <c r="R106" s="231"/>
      <c r="S106" s="231"/>
      <c r="T106" s="232"/>
      <c r="U106" s="226"/>
      <c r="V106" s="226">
        <f>SUM(V107:V107)</f>
        <v>0</v>
      </c>
      <c r="W106" s="226"/>
      <c r="X106" s="226"/>
      <c r="AG106" t="s">
        <v>146</v>
      </c>
    </row>
    <row r="107" spans="1:60" outlineLevel="1" x14ac:dyDescent="0.2">
      <c r="A107" s="242">
        <v>33</v>
      </c>
      <c r="B107" s="243" t="s">
        <v>307</v>
      </c>
      <c r="C107" s="253" t="s">
        <v>308</v>
      </c>
      <c r="D107" s="244" t="s">
        <v>158</v>
      </c>
      <c r="E107" s="245">
        <v>1</v>
      </c>
      <c r="F107" s="246"/>
      <c r="G107" s="247">
        <f>ROUND(E107*F107,2)</f>
        <v>0</v>
      </c>
      <c r="H107" s="246"/>
      <c r="I107" s="247">
        <f>ROUND(E107*H107,2)</f>
        <v>0</v>
      </c>
      <c r="J107" s="246"/>
      <c r="K107" s="247">
        <f>ROUND(E107*J107,2)</f>
        <v>0</v>
      </c>
      <c r="L107" s="247">
        <v>21</v>
      </c>
      <c r="M107" s="247">
        <f>G107*(1+L107/100)</f>
        <v>0</v>
      </c>
      <c r="N107" s="247">
        <v>0</v>
      </c>
      <c r="O107" s="247">
        <f>ROUND(E107*N107,2)</f>
        <v>0</v>
      </c>
      <c r="P107" s="247">
        <v>0</v>
      </c>
      <c r="Q107" s="247">
        <f>ROUND(E107*P107,2)</f>
        <v>0</v>
      </c>
      <c r="R107" s="247"/>
      <c r="S107" s="247" t="s">
        <v>150</v>
      </c>
      <c r="T107" s="248" t="s">
        <v>151</v>
      </c>
      <c r="U107" s="224">
        <v>0</v>
      </c>
      <c r="V107" s="224">
        <f>ROUND(E107*U107,2)</f>
        <v>0</v>
      </c>
      <c r="W107" s="224"/>
      <c r="X107" s="224" t="s">
        <v>159</v>
      </c>
      <c r="Y107" s="213"/>
      <c r="Z107" s="213"/>
      <c r="AA107" s="213"/>
      <c r="AB107" s="213"/>
      <c r="AC107" s="213"/>
      <c r="AD107" s="213"/>
      <c r="AE107" s="213"/>
      <c r="AF107" s="213"/>
      <c r="AG107" s="213" t="s">
        <v>160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x14ac:dyDescent="0.2">
      <c r="A108" s="227" t="s">
        <v>145</v>
      </c>
      <c r="B108" s="228" t="s">
        <v>112</v>
      </c>
      <c r="C108" s="250" t="s">
        <v>113</v>
      </c>
      <c r="D108" s="229"/>
      <c r="E108" s="230"/>
      <c r="F108" s="231"/>
      <c r="G108" s="231">
        <f>SUMIF(AG109:AG110,"&lt;&gt;NOR",G109:G110)</f>
        <v>0</v>
      </c>
      <c r="H108" s="231"/>
      <c r="I108" s="231">
        <f>SUM(I109:I110)</f>
        <v>0</v>
      </c>
      <c r="J108" s="231"/>
      <c r="K108" s="231">
        <f>SUM(K109:K110)</f>
        <v>0</v>
      </c>
      <c r="L108" s="231"/>
      <c r="M108" s="231">
        <f>SUM(M109:M110)</f>
        <v>0</v>
      </c>
      <c r="N108" s="231"/>
      <c r="O108" s="231">
        <f>SUM(O109:O110)</f>
        <v>0</v>
      </c>
      <c r="P108" s="231"/>
      <c r="Q108" s="231">
        <f>SUM(Q109:Q110)</f>
        <v>0</v>
      </c>
      <c r="R108" s="231"/>
      <c r="S108" s="231"/>
      <c r="T108" s="232"/>
      <c r="U108" s="226"/>
      <c r="V108" s="226">
        <f>SUM(V109:V110)</f>
        <v>0</v>
      </c>
      <c r="W108" s="226"/>
      <c r="X108" s="226"/>
      <c r="AG108" t="s">
        <v>146</v>
      </c>
    </row>
    <row r="109" spans="1:60" outlineLevel="1" x14ac:dyDescent="0.2">
      <c r="A109" s="233">
        <v>34</v>
      </c>
      <c r="B109" s="234" t="s">
        <v>312</v>
      </c>
      <c r="C109" s="251" t="s">
        <v>313</v>
      </c>
      <c r="D109" s="235" t="s">
        <v>191</v>
      </c>
      <c r="E109" s="236">
        <v>24</v>
      </c>
      <c r="F109" s="237"/>
      <c r="G109" s="238">
        <f>ROUND(E109*F109,2)</f>
        <v>0</v>
      </c>
      <c r="H109" s="237"/>
      <c r="I109" s="238">
        <f>ROUND(E109*H109,2)</f>
        <v>0</v>
      </c>
      <c r="J109" s="237"/>
      <c r="K109" s="238">
        <f>ROUND(E109*J109,2)</f>
        <v>0</v>
      </c>
      <c r="L109" s="238">
        <v>21</v>
      </c>
      <c r="M109" s="238">
        <f>G109*(1+L109/100)</f>
        <v>0</v>
      </c>
      <c r="N109" s="238">
        <v>0</v>
      </c>
      <c r="O109" s="238">
        <f>ROUND(E109*N109,2)</f>
        <v>0</v>
      </c>
      <c r="P109" s="238">
        <v>0</v>
      </c>
      <c r="Q109" s="238">
        <f>ROUND(E109*P109,2)</f>
        <v>0</v>
      </c>
      <c r="R109" s="238"/>
      <c r="S109" s="238" t="s">
        <v>150</v>
      </c>
      <c r="T109" s="239" t="s">
        <v>151</v>
      </c>
      <c r="U109" s="224">
        <v>0</v>
      </c>
      <c r="V109" s="224">
        <f>ROUND(E109*U109,2)</f>
        <v>0</v>
      </c>
      <c r="W109" s="224"/>
      <c r="X109" s="224" t="s">
        <v>159</v>
      </c>
      <c r="Y109" s="213"/>
      <c r="Z109" s="213"/>
      <c r="AA109" s="213"/>
      <c r="AB109" s="213"/>
      <c r="AC109" s="213"/>
      <c r="AD109" s="213"/>
      <c r="AE109" s="213"/>
      <c r="AF109" s="213"/>
      <c r="AG109" s="213" t="s">
        <v>160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1" x14ac:dyDescent="0.2">
      <c r="A110" s="220"/>
      <c r="B110" s="221"/>
      <c r="C110" s="265" t="s">
        <v>994</v>
      </c>
      <c r="D110" s="257"/>
      <c r="E110" s="258">
        <v>24</v>
      </c>
      <c r="F110" s="224"/>
      <c r="G110" s="224"/>
      <c r="H110" s="224"/>
      <c r="I110" s="224"/>
      <c r="J110" s="224"/>
      <c r="K110" s="224"/>
      <c r="L110" s="224"/>
      <c r="M110" s="224"/>
      <c r="N110" s="2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13"/>
      <c r="Z110" s="213"/>
      <c r="AA110" s="213"/>
      <c r="AB110" s="213"/>
      <c r="AC110" s="213"/>
      <c r="AD110" s="213"/>
      <c r="AE110" s="213"/>
      <c r="AF110" s="213"/>
      <c r="AG110" s="213" t="s">
        <v>183</v>
      </c>
      <c r="AH110" s="213">
        <v>5</v>
      </c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x14ac:dyDescent="0.2">
      <c r="A111" s="227" t="s">
        <v>145</v>
      </c>
      <c r="B111" s="228" t="s">
        <v>114</v>
      </c>
      <c r="C111" s="250" t="s">
        <v>115</v>
      </c>
      <c r="D111" s="229"/>
      <c r="E111" s="230"/>
      <c r="F111" s="231"/>
      <c r="G111" s="231">
        <f>SUMIF(AG112:AG118,"&lt;&gt;NOR",G112:G118)</f>
        <v>0</v>
      </c>
      <c r="H111" s="231"/>
      <c r="I111" s="231">
        <f>SUM(I112:I118)</f>
        <v>0</v>
      </c>
      <c r="J111" s="231"/>
      <c r="K111" s="231">
        <f>SUM(K112:K118)</f>
        <v>0</v>
      </c>
      <c r="L111" s="231"/>
      <c r="M111" s="231">
        <f>SUM(M112:M118)</f>
        <v>0</v>
      </c>
      <c r="N111" s="231"/>
      <c r="O111" s="231">
        <f>SUM(O112:O118)</f>
        <v>0</v>
      </c>
      <c r="P111" s="231"/>
      <c r="Q111" s="231">
        <f>SUM(Q112:Q118)</f>
        <v>0</v>
      </c>
      <c r="R111" s="231"/>
      <c r="S111" s="231"/>
      <c r="T111" s="232"/>
      <c r="U111" s="226"/>
      <c r="V111" s="226">
        <f>SUM(V112:V118)</f>
        <v>6.75</v>
      </c>
      <c r="W111" s="226"/>
      <c r="X111" s="226"/>
      <c r="AG111" t="s">
        <v>146</v>
      </c>
    </row>
    <row r="112" spans="1:60" ht="22.5" outlineLevel="1" x14ac:dyDescent="0.2">
      <c r="A112" s="242">
        <v>35</v>
      </c>
      <c r="B112" s="243" t="s">
        <v>322</v>
      </c>
      <c r="C112" s="253" t="s">
        <v>323</v>
      </c>
      <c r="D112" s="244" t="s">
        <v>317</v>
      </c>
      <c r="E112" s="245">
        <v>0.98787000000000003</v>
      </c>
      <c r="F112" s="246"/>
      <c r="G112" s="247">
        <f>ROUND(E112*F112,2)</f>
        <v>0</v>
      </c>
      <c r="H112" s="246"/>
      <c r="I112" s="247">
        <f>ROUND(E112*H112,2)</f>
        <v>0</v>
      </c>
      <c r="J112" s="246"/>
      <c r="K112" s="247">
        <f>ROUND(E112*J112,2)</f>
        <v>0</v>
      </c>
      <c r="L112" s="247">
        <v>21</v>
      </c>
      <c r="M112" s="247">
        <f>G112*(1+L112/100)</f>
        <v>0</v>
      </c>
      <c r="N112" s="247">
        <v>0</v>
      </c>
      <c r="O112" s="247">
        <f>ROUND(E112*N112,2)</f>
        <v>0</v>
      </c>
      <c r="P112" s="247">
        <v>0</v>
      </c>
      <c r="Q112" s="247">
        <f>ROUND(E112*P112,2)</f>
        <v>0</v>
      </c>
      <c r="R112" s="247" t="s">
        <v>177</v>
      </c>
      <c r="S112" s="247" t="s">
        <v>178</v>
      </c>
      <c r="T112" s="248" t="s">
        <v>178</v>
      </c>
      <c r="U112" s="224">
        <v>0.93</v>
      </c>
      <c r="V112" s="224">
        <f>ROUND(E112*U112,2)</f>
        <v>0.92</v>
      </c>
      <c r="W112" s="224"/>
      <c r="X112" s="224" t="s">
        <v>324</v>
      </c>
      <c r="Y112" s="213"/>
      <c r="Z112" s="213"/>
      <c r="AA112" s="213"/>
      <c r="AB112" s="213"/>
      <c r="AC112" s="213"/>
      <c r="AD112" s="213"/>
      <c r="AE112" s="213"/>
      <c r="AF112" s="213"/>
      <c r="AG112" s="213" t="s">
        <v>325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1" x14ac:dyDescent="0.2">
      <c r="A113" s="242">
        <v>36</v>
      </c>
      <c r="B113" s="243" t="s">
        <v>326</v>
      </c>
      <c r="C113" s="253" t="s">
        <v>327</v>
      </c>
      <c r="D113" s="244" t="s">
        <v>317</v>
      </c>
      <c r="E113" s="245">
        <v>3.9514800000000001</v>
      </c>
      <c r="F113" s="246"/>
      <c r="G113" s="247">
        <f>ROUND(E113*F113,2)</f>
        <v>0</v>
      </c>
      <c r="H113" s="246"/>
      <c r="I113" s="247">
        <f>ROUND(E113*H113,2)</f>
        <v>0</v>
      </c>
      <c r="J113" s="246"/>
      <c r="K113" s="247">
        <f>ROUND(E113*J113,2)</f>
        <v>0</v>
      </c>
      <c r="L113" s="247">
        <v>21</v>
      </c>
      <c r="M113" s="247">
        <f>G113*(1+L113/100)</f>
        <v>0</v>
      </c>
      <c r="N113" s="247">
        <v>0</v>
      </c>
      <c r="O113" s="247">
        <f>ROUND(E113*N113,2)</f>
        <v>0</v>
      </c>
      <c r="P113" s="247">
        <v>0</v>
      </c>
      <c r="Q113" s="247">
        <f>ROUND(E113*P113,2)</f>
        <v>0</v>
      </c>
      <c r="R113" s="247" t="s">
        <v>177</v>
      </c>
      <c r="S113" s="247" t="s">
        <v>178</v>
      </c>
      <c r="T113" s="248" t="s">
        <v>178</v>
      </c>
      <c r="U113" s="224">
        <v>0.65</v>
      </c>
      <c r="V113" s="224">
        <f>ROUND(E113*U113,2)</f>
        <v>2.57</v>
      </c>
      <c r="W113" s="224"/>
      <c r="X113" s="224" t="s">
        <v>324</v>
      </c>
      <c r="Y113" s="213"/>
      <c r="Z113" s="213"/>
      <c r="AA113" s="213"/>
      <c r="AB113" s="213"/>
      <c r="AC113" s="213"/>
      <c r="AD113" s="213"/>
      <c r="AE113" s="213"/>
      <c r="AF113" s="213"/>
      <c r="AG113" s="213" t="s">
        <v>325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1" x14ac:dyDescent="0.2">
      <c r="A114" s="242">
        <v>37</v>
      </c>
      <c r="B114" s="243" t="s">
        <v>328</v>
      </c>
      <c r="C114" s="253" t="s">
        <v>329</v>
      </c>
      <c r="D114" s="244" t="s">
        <v>317</v>
      </c>
      <c r="E114" s="245">
        <v>0.98787000000000003</v>
      </c>
      <c r="F114" s="246"/>
      <c r="G114" s="247">
        <f>ROUND(E114*F114,2)</f>
        <v>0</v>
      </c>
      <c r="H114" s="246"/>
      <c r="I114" s="247">
        <f>ROUND(E114*H114,2)</f>
        <v>0</v>
      </c>
      <c r="J114" s="246"/>
      <c r="K114" s="247">
        <f>ROUND(E114*J114,2)</f>
        <v>0</v>
      </c>
      <c r="L114" s="247">
        <v>21</v>
      </c>
      <c r="M114" s="247">
        <f>G114*(1+L114/100)</f>
        <v>0</v>
      </c>
      <c r="N114" s="247">
        <v>0</v>
      </c>
      <c r="O114" s="247">
        <f>ROUND(E114*N114,2)</f>
        <v>0</v>
      </c>
      <c r="P114" s="247">
        <v>0</v>
      </c>
      <c r="Q114" s="247">
        <f>ROUND(E114*P114,2)</f>
        <v>0</v>
      </c>
      <c r="R114" s="247" t="s">
        <v>177</v>
      </c>
      <c r="S114" s="247" t="s">
        <v>178</v>
      </c>
      <c r="T114" s="248" t="s">
        <v>178</v>
      </c>
      <c r="U114" s="224">
        <v>0.98</v>
      </c>
      <c r="V114" s="224">
        <f>ROUND(E114*U114,2)</f>
        <v>0.97</v>
      </c>
      <c r="W114" s="224"/>
      <c r="X114" s="224" t="s">
        <v>324</v>
      </c>
      <c r="Y114" s="213"/>
      <c r="Z114" s="213"/>
      <c r="AA114" s="213"/>
      <c r="AB114" s="213"/>
      <c r="AC114" s="213"/>
      <c r="AD114" s="213"/>
      <c r="AE114" s="213"/>
      <c r="AF114" s="213"/>
      <c r="AG114" s="213" t="s">
        <v>325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42">
        <v>38</v>
      </c>
      <c r="B115" s="243" t="s">
        <v>330</v>
      </c>
      <c r="C115" s="253" t="s">
        <v>331</v>
      </c>
      <c r="D115" s="244" t="s">
        <v>317</v>
      </c>
      <c r="E115" s="245">
        <v>9.8787000000000003</v>
      </c>
      <c r="F115" s="246"/>
      <c r="G115" s="247">
        <f>ROUND(E115*F115,2)</f>
        <v>0</v>
      </c>
      <c r="H115" s="246"/>
      <c r="I115" s="247">
        <f>ROUND(E115*H115,2)</f>
        <v>0</v>
      </c>
      <c r="J115" s="246"/>
      <c r="K115" s="247">
        <f>ROUND(E115*J115,2)</f>
        <v>0</v>
      </c>
      <c r="L115" s="247">
        <v>21</v>
      </c>
      <c r="M115" s="247">
        <f>G115*(1+L115/100)</f>
        <v>0</v>
      </c>
      <c r="N115" s="247">
        <v>0</v>
      </c>
      <c r="O115" s="247">
        <f>ROUND(E115*N115,2)</f>
        <v>0</v>
      </c>
      <c r="P115" s="247">
        <v>0</v>
      </c>
      <c r="Q115" s="247">
        <f>ROUND(E115*P115,2)</f>
        <v>0</v>
      </c>
      <c r="R115" s="247" t="s">
        <v>177</v>
      </c>
      <c r="S115" s="247" t="s">
        <v>178</v>
      </c>
      <c r="T115" s="248" t="s">
        <v>178</v>
      </c>
      <c r="U115" s="224">
        <v>0</v>
      </c>
      <c r="V115" s="224">
        <f>ROUND(E115*U115,2)</f>
        <v>0</v>
      </c>
      <c r="W115" s="224"/>
      <c r="X115" s="224" t="s">
        <v>324</v>
      </c>
      <c r="Y115" s="213"/>
      <c r="Z115" s="213"/>
      <c r="AA115" s="213"/>
      <c r="AB115" s="213"/>
      <c r="AC115" s="213"/>
      <c r="AD115" s="213"/>
      <c r="AE115" s="213"/>
      <c r="AF115" s="213"/>
      <c r="AG115" s="213" t="s">
        <v>325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1" x14ac:dyDescent="0.2">
      <c r="A116" s="242">
        <v>39</v>
      </c>
      <c r="B116" s="243" t="s">
        <v>332</v>
      </c>
      <c r="C116" s="253" t="s">
        <v>333</v>
      </c>
      <c r="D116" s="244" t="s">
        <v>317</v>
      </c>
      <c r="E116" s="245">
        <v>0.98787000000000003</v>
      </c>
      <c r="F116" s="246"/>
      <c r="G116" s="247">
        <f>ROUND(E116*F116,2)</f>
        <v>0</v>
      </c>
      <c r="H116" s="246"/>
      <c r="I116" s="247">
        <f>ROUND(E116*H116,2)</f>
        <v>0</v>
      </c>
      <c r="J116" s="246"/>
      <c r="K116" s="247">
        <f>ROUND(E116*J116,2)</f>
        <v>0</v>
      </c>
      <c r="L116" s="247">
        <v>21</v>
      </c>
      <c r="M116" s="247">
        <f>G116*(1+L116/100)</f>
        <v>0</v>
      </c>
      <c r="N116" s="247">
        <v>0</v>
      </c>
      <c r="O116" s="247">
        <f>ROUND(E116*N116,2)</f>
        <v>0</v>
      </c>
      <c r="P116" s="247">
        <v>0</v>
      </c>
      <c r="Q116" s="247">
        <f>ROUND(E116*P116,2)</f>
        <v>0</v>
      </c>
      <c r="R116" s="247" t="s">
        <v>177</v>
      </c>
      <c r="S116" s="247" t="s">
        <v>178</v>
      </c>
      <c r="T116" s="248" t="s">
        <v>178</v>
      </c>
      <c r="U116" s="224">
        <v>1.88</v>
      </c>
      <c r="V116" s="224">
        <f>ROUND(E116*U116,2)</f>
        <v>1.86</v>
      </c>
      <c r="W116" s="224"/>
      <c r="X116" s="224" t="s">
        <v>324</v>
      </c>
      <c r="Y116" s="213"/>
      <c r="Z116" s="213"/>
      <c r="AA116" s="213"/>
      <c r="AB116" s="213"/>
      <c r="AC116" s="213"/>
      <c r="AD116" s="213"/>
      <c r="AE116" s="213"/>
      <c r="AF116" s="213"/>
      <c r="AG116" s="213" t="s">
        <v>325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ht="22.5" outlineLevel="1" x14ac:dyDescent="0.2">
      <c r="A117" s="242">
        <v>40</v>
      </c>
      <c r="B117" s="243" t="s">
        <v>334</v>
      </c>
      <c r="C117" s="253" t="s">
        <v>335</v>
      </c>
      <c r="D117" s="244" t="s">
        <v>317</v>
      </c>
      <c r="E117" s="245">
        <v>3.9514800000000001</v>
      </c>
      <c r="F117" s="246"/>
      <c r="G117" s="247">
        <f>ROUND(E117*F117,2)</f>
        <v>0</v>
      </c>
      <c r="H117" s="246"/>
      <c r="I117" s="247">
        <f>ROUND(E117*H117,2)</f>
        <v>0</v>
      </c>
      <c r="J117" s="246"/>
      <c r="K117" s="247">
        <f>ROUND(E117*J117,2)</f>
        <v>0</v>
      </c>
      <c r="L117" s="247">
        <v>21</v>
      </c>
      <c r="M117" s="247">
        <f>G117*(1+L117/100)</f>
        <v>0</v>
      </c>
      <c r="N117" s="247">
        <v>0</v>
      </c>
      <c r="O117" s="247">
        <f>ROUND(E117*N117,2)</f>
        <v>0</v>
      </c>
      <c r="P117" s="247">
        <v>0</v>
      </c>
      <c r="Q117" s="247">
        <f>ROUND(E117*P117,2)</f>
        <v>0</v>
      </c>
      <c r="R117" s="247" t="s">
        <v>177</v>
      </c>
      <c r="S117" s="247" t="s">
        <v>178</v>
      </c>
      <c r="T117" s="248" t="s">
        <v>178</v>
      </c>
      <c r="U117" s="224">
        <v>0.11</v>
      </c>
      <c r="V117" s="224">
        <f>ROUND(E117*U117,2)</f>
        <v>0.43</v>
      </c>
      <c r="W117" s="224"/>
      <c r="X117" s="224" t="s">
        <v>324</v>
      </c>
      <c r="Y117" s="213"/>
      <c r="Z117" s="213"/>
      <c r="AA117" s="213"/>
      <c r="AB117" s="213"/>
      <c r="AC117" s="213"/>
      <c r="AD117" s="213"/>
      <c r="AE117" s="213"/>
      <c r="AF117" s="213"/>
      <c r="AG117" s="213" t="s">
        <v>325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ht="22.5" outlineLevel="1" x14ac:dyDescent="0.2">
      <c r="A118" s="233">
        <v>41</v>
      </c>
      <c r="B118" s="234" t="s">
        <v>647</v>
      </c>
      <c r="C118" s="251" t="s">
        <v>648</v>
      </c>
      <c r="D118" s="235" t="s">
        <v>317</v>
      </c>
      <c r="E118" s="236">
        <v>3.9514800000000001</v>
      </c>
      <c r="F118" s="237"/>
      <c r="G118" s="238">
        <f>ROUND(E118*F118,2)</f>
        <v>0</v>
      </c>
      <c r="H118" s="237"/>
      <c r="I118" s="238">
        <f>ROUND(E118*H118,2)</f>
        <v>0</v>
      </c>
      <c r="J118" s="237"/>
      <c r="K118" s="238">
        <f>ROUND(E118*J118,2)</f>
        <v>0</v>
      </c>
      <c r="L118" s="238">
        <v>21</v>
      </c>
      <c r="M118" s="238">
        <f>G118*(1+L118/100)</f>
        <v>0</v>
      </c>
      <c r="N118" s="238">
        <v>0</v>
      </c>
      <c r="O118" s="238">
        <f>ROUND(E118*N118,2)</f>
        <v>0</v>
      </c>
      <c r="P118" s="238">
        <v>0</v>
      </c>
      <c r="Q118" s="238">
        <f>ROUND(E118*P118,2)</f>
        <v>0</v>
      </c>
      <c r="R118" s="238" t="s">
        <v>177</v>
      </c>
      <c r="S118" s="238" t="s">
        <v>178</v>
      </c>
      <c r="T118" s="239" t="s">
        <v>178</v>
      </c>
      <c r="U118" s="224">
        <v>0</v>
      </c>
      <c r="V118" s="224">
        <f>ROUND(E118*U118,2)</f>
        <v>0</v>
      </c>
      <c r="W118" s="224"/>
      <c r="X118" s="224" t="s">
        <v>324</v>
      </c>
      <c r="Y118" s="213"/>
      <c r="Z118" s="213"/>
      <c r="AA118" s="213"/>
      <c r="AB118" s="213"/>
      <c r="AC118" s="213"/>
      <c r="AD118" s="213"/>
      <c r="AE118" s="213"/>
      <c r="AF118" s="213"/>
      <c r="AG118" s="213" t="s">
        <v>325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x14ac:dyDescent="0.2">
      <c r="A119" s="3"/>
      <c r="B119" s="4"/>
      <c r="C119" s="254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AE119">
        <v>15</v>
      </c>
      <c r="AF119">
        <v>21</v>
      </c>
      <c r="AG119" t="s">
        <v>132</v>
      </c>
    </row>
    <row r="120" spans="1:60" x14ac:dyDescent="0.2">
      <c r="A120" s="216"/>
      <c r="B120" s="217" t="s">
        <v>29</v>
      </c>
      <c r="C120" s="255"/>
      <c r="D120" s="218"/>
      <c r="E120" s="219"/>
      <c r="F120" s="219"/>
      <c r="G120" s="249">
        <f>G8+G17+G37+G40+G60+G95+G106+G108+G111</f>
        <v>0</v>
      </c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AE120">
        <f>SUMIF(L7:L118,AE119,G7:G118)</f>
        <v>0</v>
      </c>
      <c r="AF120">
        <f>SUMIF(L7:L118,AF119,G7:G118)</f>
        <v>0</v>
      </c>
      <c r="AG120" t="s">
        <v>172</v>
      </c>
    </row>
    <row r="121" spans="1:60" x14ac:dyDescent="0.2">
      <c r="C121" s="256"/>
      <c r="D121" s="10"/>
      <c r="AG121" t="s">
        <v>173</v>
      </c>
    </row>
    <row r="122" spans="1:60" x14ac:dyDescent="0.2">
      <c r="D122" s="10"/>
    </row>
    <row r="123" spans="1:60" x14ac:dyDescent="0.2">
      <c r="D123" s="10"/>
    </row>
    <row r="124" spans="1:60" x14ac:dyDescent="0.2">
      <c r="D124" s="10"/>
    </row>
    <row r="125" spans="1:60" x14ac:dyDescent="0.2">
      <c r="D125" s="10"/>
    </row>
    <row r="126" spans="1:60" x14ac:dyDescent="0.2">
      <c r="D126" s="10"/>
    </row>
    <row r="127" spans="1:60" x14ac:dyDescent="0.2">
      <c r="D127" s="10"/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5cjJBXeA+rZWSe877NAyeejNzAcD/tttFIr4lxBIstWyubmaxMubpVb8UfFaly5m7a8FnjEQdyaxHfZucaFrtg==" saltValue="DTNVojy5M41KiFffZgn8bw==" spinCount="100000" sheet="1"/>
  <mergeCells count="34">
    <mergeCell ref="C88:G88"/>
    <mergeCell ref="C94:G94"/>
    <mergeCell ref="C97:G97"/>
    <mergeCell ref="C105:G105"/>
    <mergeCell ref="C70:G70"/>
    <mergeCell ref="C73:G73"/>
    <mergeCell ref="C76:G76"/>
    <mergeCell ref="C79:G79"/>
    <mergeCell ref="C82:G82"/>
    <mergeCell ref="C85:G85"/>
    <mergeCell ref="C55:G55"/>
    <mergeCell ref="C59:G59"/>
    <mergeCell ref="C62:G62"/>
    <mergeCell ref="C63:G63"/>
    <mergeCell ref="C66:G66"/>
    <mergeCell ref="C67:G67"/>
    <mergeCell ref="C35:G35"/>
    <mergeCell ref="C39:G39"/>
    <mergeCell ref="C42:G42"/>
    <mergeCell ref="C46:G46"/>
    <mergeCell ref="C49:G49"/>
    <mergeCell ref="C52:G52"/>
    <mergeCell ref="C13:G13"/>
    <mergeCell ref="C19:G19"/>
    <mergeCell ref="C23:G23"/>
    <mergeCell ref="C26:G26"/>
    <mergeCell ref="C29:G29"/>
    <mergeCell ref="C32:G32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86"/>
  <sheetViews>
    <sheetView showGridLines="0" tabSelected="1" topLeftCell="B1" zoomScaleNormal="100" zoomScaleSheetLayoutView="75" workbookViewId="0">
      <selection activeCell="A29" sqref="A29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36</v>
      </c>
      <c r="B1" s="77" t="s">
        <v>41</v>
      </c>
      <c r="C1" s="78"/>
      <c r="D1" s="78"/>
      <c r="E1" s="78"/>
      <c r="F1" s="78"/>
      <c r="G1" s="78"/>
      <c r="H1" s="78"/>
      <c r="I1" s="78"/>
      <c r="J1" s="79"/>
    </row>
    <row r="2" spans="1:15" ht="36" customHeight="1" x14ac:dyDescent="0.2">
      <c r="A2" s="2"/>
      <c r="B2" s="111" t="s">
        <v>22</v>
      </c>
      <c r="C2" s="112"/>
      <c r="D2" s="113" t="s">
        <v>43</v>
      </c>
      <c r="E2" s="114" t="s">
        <v>44</v>
      </c>
      <c r="F2" s="115"/>
      <c r="G2" s="115"/>
      <c r="H2" s="115"/>
      <c r="I2" s="115"/>
      <c r="J2" s="116"/>
      <c r="O2" s="1"/>
    </row>
    <row r="3" spans="1:15" ht="27" hidden="1" customHeight="1" x14ac:dyDescent="0.2">
      <c r="A3" s="2"/>
      <c r="B3" s="117"/>
      <c r="C3" s="112"/>
      <c r="D3" s="118"/>
      <c r="E3" s="119"/>
      <c r="F3" s="120"/>
      <c r="G3" s="120"/>
      <c r="H3" s="120"/>
      <c r="I3" s="120"/>
      <c r="J3" s="121"/>
    </row>
    <row r="4" spans="1:15" ht="23.25" customHeight="1" x14ac:dyDescent="0.2">
      <c r="A4" s="2"/>
      <c r="B4" s="122"/>
      <c r="C4" s="123"/>
      <c r="D4" s="124"/>
      <c r="E4" s="125"/>
      <c r="F4" s="125"/>
      <c r="G4" s="125"/>
      <c r="H4" s="125"/>
      <c r="I4" s="125"/>
      <c r="J4" s="126"/>
    </row>
    <row r="5" spans="1:15" ht="24" customHeight="1" x14ac:dyDescent="0.2">
      <c r="A5" s="2"/>
      <c r="B5" s="31" t="s">
        <v>42</v>
      </c>
      <c r="D5" s="92"/>
      <c r="E5" s="93"/>
      <c r="F5" s="93"/>
      <c r="G5" s="93"/>
      <c r="H5" s="18" t="s">
        <v>40</v>
      </c>
      <c r="I5" s="22"/>
      <c r="J5" s="8"/>
    </row>
    <row r="6" spans="1:15" ht="15.75" customHeight="1" x14ac:dyDescent="0.2">
      <c r="A6" s="2"/>
      <c r="B6" s="28"/>
      <c r="C6" s="55"/>
      <c r="D6" s="86"/>
      <c r="E6" s="94"/>
      <c r="F6" s="94"/>
      <c r="G6" s="94"/>
      <c r="H6" s="18" t="s">
        <v>34</v>
      </c>
      <c r="I6" s="22"/>
      <c r="J6" s="8"/>
    </row>
    <row r="7" spans="1:15" ht="15.75" customHeight="1" x14ac:dyDescent="0.2">
      <c r="A7" s="2"/>
      <c r="B7" s="29"/>
      <c r="C7" s="56"/>
      <c r="D7" s="53"/>
      <c r="E7" s="95"/>
      <c r="F7" s="96"/>
      <c r="G7" s="96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40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127"/>
      <c r="E11" s="127"/>
      <c r="F11" s="127"/>
      <c r="G11" s="127"/>
      <c r="H11" s="18" t="s">
        <v>40</v>
      </c>
      <c r="I11" s="132"/>
      <c r="J11" s="8"/>
    </row>
    <row r="12" spans="1:15" ht="15.75" customHeight="1" x14ac:dyDescent="0.2">
      <c r="A12" s="2"/>
      <c r="B12" s="28"/>
      <c r="C12" s="55"/>
      <c r="D12" s="128"/>
      <c r="E12" s="128"/>
      <c r="F12" s="128"/>
      <c r="G12" s="128"/>
      <c r="H12" s="18" t="s">
        <v>34</v>
      </c>
      <c r="I12" s="132"/>
      <c r="J12" s="8"/>
    </row>
    <row r="13" spans="1:15" ht="15.75" customHeight="1" x14ac:dyDescent="0.2">
      <c r="A13" s="2"/>
      <c r="B13" s="29"/>
      <c r="C13" s="56"/>
      <c r="D13" s="131"/>
      <c r="E13" s="129"/>
      <c r="F13" s="130"/>
      <c r="G13" s="130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61"/>
      <c r="D15" s="54"/>
      <c r="E15" s="87"/>
      <c r="F15" s="87"/>
      <c r="G15" s="88"/>
      <c r="H15" s="88"/>
      <c r="I15" s="88" t="s">
        <v>29</v>
      </c>
      <c r="J15" s="89"/>
    </row>
    <row r="16" spans="1:15" ht="23.25" customHeight="1" x14ac:dyDescent="0.2">
      <c r="A16" s="197" t="s">
        <v>24</v>
      </c>
      <c r="B16" s="38" t="s">
        <v>24</v>
      </c>
      <c r="C16" s="62"/>
      <c r="D16" s="63"/>
      <c r="E16" s="83"/>
      <c r="F16" s="84"/>
      <c r="G16" s="83"/>
      <c r="H16" s="84"/>
      <c r="I16" s="83">
        <f>SUMIF(F68:F82,A16,I68:I82)+SUMIF(F68:F82,"PSU",I68:I82)</f>
        <v>0</v>
      </c>
      <c r="J16" s="85"/>
    </row>
    <row r="17" spans="1:10" ht="23.25" customHeight="1" x14ac:dyDescent="0.2">
      <c r="A17" s="197" t="s">
        <v>25</v>
      </c>
      <c r="B17" s="38" t="s">
        <v>25</v>
      </c>
      <c r="C17" s="62"/>
      <c r="D17" s="63"/>
      <c r="E17" s="83"/>
      <c r="F17" s="84"/>
      <c r="G17" s="83"/>
      <c r="H17" s="84"/>
      <c r="I17" s="83">
        <f>SUMIF(F68:F82,A17,I68:I82)</f>
        <v>0</v>
      </c>
      <c r="J17" s="85"/>
    </row>
    <row r="18" spans="1:10" ht="23.25" customHeight="1" x14ac:dyDescent="0.2">
      <c r="A18" s="197" t="s">
        <v>26</v>
      </c>
      <c r="B18" s="38" t="s">
        <v>26</v>
      </c>
      <c r="C18" s="62"/>
      <c r="D18" s="63"/>
      <c r="E18" s="83"/>
      <c r="F18" s="84"/>
      <c r="G18" s="83"/>
      <c r="H18" s="84"/>
      <c r="I18" s="83">
        <f>SUMIF(F68:F82,A18,I68:I82)</f>
        <v>0</v>
      </c>
      <c r="J18" s="85"/>
    </row>
    <row r="19" spans="1:10" ht="23.25" customHeight="1" x14ac:dyDescent="0.2">
      <c r="A19" s="197" t="s">
        <v>117</v>
      </c>
      <c r="B19" s="38" t="s">
        <v>27</v>
      </c>
      <c r="C19" s="62"/>
      <c r="D19" s="63"/>
      <c r="E19" s="83"/>
      <c r="F19" s="84"/>
      <c r="G19" s="83"/>
      <c r="H19" s="84"/>
      <c r="I19" s="83">
        <f>SUMIF(F68:F82,A19,I68:I82)</f>
        <v>0</v>
      </c>
      <c r="J19" s="85"/>
    </row>
    <row r="20" spans="1:10" ht="23.25" customHeight="1" x14ac:dyDescent="0.2">
      <c r="A20" s="197" t="s">
        <v>118</v>
      </c>
      <c r="B20" s="38" t="s">
        <v>28</v>
      </c>
      <c r="C20" s="62"/>
      <c r="D20" s="63"/>
      <c r="E20" s="83"/>
      <c r="F20" s="84"/>
      <c r="G20" s="83"/>
      <c r="H20" s="84"/>
      <c r="I20" s="83">
        <f>SUMIF(F68:F82,A20,I68:I82)</f>
        <v>0</v>
      </c>
      <c r="J20" s="85"/>
    </row>
    <row r="21" spans="1:10" ht="23.25" customHeight="1" x14ac:dyDescent="0.2">
      <c r="A21" s="2"/>
      <c r="B21" s="48" t="s">
        <v>29</v>
      </c>
      <c r="C21" s="64"/>
      <c r="D21" s="65"/>
      <c r="E21" s="90"/>
      <c r="F21" s="91"/>
      <c r="G21" s="90"/>
      <c r="H21" s="91"/>
      <c r="I21" s="90">
        <f>SUM(I16:J20)</f>
        <v>0</v>
      </c>
      <c r="J21" s="102"/>
    </row>
    <row r="22" spans="1:10" ht="33" customHeight="1" x14ac:dyDescent="0.2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/>
      <c r="B23" s="38" t="s">
        <v>12</v>
      </c>
      <c r="C23" s="62"/>
      <c r="D23" s="63"/>
      <c r="E23" s="67">
        <v>15</v>
      </c>
      <c r="F23" s="39" t="s">
        <v>0</v>
      </c>
      <c r="G23" s="100">
        <f>ZakladDPHSniVypocet</f>
        <v>0</v>
      </c>
      <c r="H23" s="101"/>
      <c r="I23" s="101"/>
      <c r="J23" s="40" t="str">
        <f t="shared" ref="J23:J28" si="0">Mena</f>
        <v>CZK</v>
      </c>
    </row>
    <row r="24" spans="1:10" ht="23.25" hidden="1" customHeight="1" x14ac:dyDescent="0.2">
      <c r="A24" s="2"/>
      <c r="B24" s="38" t="s">
        <v>13</v>
      </c>
      <c r="C24" s="62"/>
      <c r="D24" s="63"/>
      <c r="E24" s="67">
        <f>SazbaDPH1</f>
        <v>15</v>
      </c>
      <c r="F24" s="39" t="s">
        <v>0</v>
      </c>
      <c r="G24" s="98">
        <f>I23*E23/100</f>
        <v>0</v>
      </c>
      <c r="H24" s="99"/>
      <c r="I24" s="99"/>
      <c r="J24" s="40" t="str">
        <f t="shared" si="0"/>
        <v>CZK</v>
      </c>
    </row>
    <row r="25" spans="1:10" ht="23.25" customHeight="1" x14ac:dyDescent="0.2">
      <c r="A25" s="2"/>
      <c r="B25" s="38" t="s">
        <v>14</v>
      </c>
      <c r="C25" s="62"/>
      <c r="D25" s="63"/>
      <c r="E25" s="67">
        <v>21</v>
      </c>
      <c r="F25" s="39" t="s">
        <v>0</v>
      </c>
      <c r="G25" s="100">
        <f>ZakladDPHZaklVypocet</f>
        <v>0</v>
      </c>
      <c r="H25" s="101"/>
      <c r="I25" s="101"/>
      <c r="J25" s="40" t="str">
        <f t="shared" si="0"/>
        <v>CZK</v>
      </c>
    </row>
    <row r="26" spans="1:10" ht="23.25" hidden="1" customHeight="1" x14ac:dyDescent="0.2">
      <c r="A26" s="2"/>
      <c r="B26" s="32" t="s">
        <v>15</v>
      </c>
      <c r="C26" s="68"/>
      <c r="D26" s="54"/>
      <c r="E26" s="69">
        <f>SazbaDPH2</f>
        <v>21</v>
      </c>
      <c r="F26" s="30" t="s">
        <v>0</v>
      </c>
      <c r="G26" s="80">
        <f>I25*E25/100</f>
        <v>0</v>
      </c>
      <c r="H26" s="81"/>
      <c r="I26" s="81"/>
      <c r="J26" s="37" t="str">
        <f t="shared" si="0"/>
        <v>CZK</v>
      </c>
    </row>
    <row r="27" spans="1:10" ht="23.25" customHeight="1" thickBot="1" x14ac:dyDescent="0.25">
      <c r="A27" s="2">
        <f>ZakladDPHSni+ZakladDPHZakl</f>
        <v>0</v>
      </c>
      <c r="B27" s="31" t="s">
        <v>4</v>
      </c>
      <c r="C27" s="70"/>
      <c r="D27" s="71"/>
      <c r="E27" s="70"/>
      <c r="F27" s="16"/>
      <c r="G27" s="82">
        <f>CenaCelkemBezDPH-(ZakladDPHSni+ZakladDPHZakl)</f>
        <v>0</v>
      </c>
      <c r="H27" s="82"/>
      <c r="I27" s="82"/>
      <c r="J27" s="41" t="str">
        <f t="shared" si="0"/>
        <v>CZK</v>
      </c>
    </row>
    <row r="28" spans="1:10" ht="27.75" customHeight="1" thickBot="1" x14ac:dyDescent="0.25">
      <c r="A28" s="2">
        <f>(A27-INT(A27))*100</f>
        <v>0</v>
      </c>
      <c r="B28" s="167" t="s">
        <v>23</v>
      </c>
      <c r="C28" s="168"/>
      <c r="D28" s="168"/>
      <c r="E28" s="169"/>
      <c r="F28" s="170"/>
      <c r="G28" s="171">
        <f>A27</f>
        <v>0</v>
      </c>
      <c r="H28" s="171"/>
      <c r="I28" s="171"/>
      <c r="J28" s="172" t="str">
        <f t="shared" si="0"/>
        <v>CZK</v>
      </c>
    </row>
    <row r="29" spans="1:10" ht="27.75" hidden="1" customHeight="1" thickBot="1" x14ac:dyDescent="0.25">
      <c r="A29" s="2"/>
      <c r="B29" s="167" t="s">
        <v>35</v>
      </c>
      <c r="C29" s="173"/>
      <c r="D29" s="173"/>
      <c r="E29" s="173"/>
      <c r="F29" s="174"/>
      <c r="G29" s="175">
        <f>ZakladDPHSni+DPHSni+ZakladDPHZakl+DPHZakl+Zaokrouhleni</f>
        <v>0</v>
      </c>
      <c r="H29" s="175"/>
      <c r="I29" s="175"/>
      <c r="J29" s="176" t="s">
        <v>87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103"/>
      <c r="E34" s="104"/>
      <c r="G34" s="105"/>
      <c r="H34" s="106"/>
      <c r="I34" s="106"/>
      <c r="J34" s="25"/>
    </row>
    <row r="35" spans="1:10" ht="12.75" customHeight="1" x14ac:dyDescent="0.2">
      <c r="A35" s="2"/>
      <c r="B35" s="2"/>
      <c r="D35" s="97" t="s">
        <v>2</v>
      </c>
      <c r="E35" s="97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136" t="s">
        <v>16</v>
      </c>
      <c r="C37" s="137"/>
      <c r="D37" s="137"/>
      <c r="E37" s="137"/>
      <c r="F37" s="138"/>
      <c r="G37" s="138"/>
      <c r="H37" s="138"/>
      <c r="I37" s="138"/>
      <c r="J37" s="139"/>
    </row>
    <row r="38" spans="1:10" ht="25.5" customHeight="1" x14ac:dyDescent="0.2">
      <c r="A38" s="135" t="s">
        <v>37</v>
      </c>
      <c r="B38" s="140" t="s">
        <v>17</v>
      </c>
      <c r="C38" s="141" t="s">
        <v>5</v>
      </c>
      <c r="D38" s="141"/>
      <c r="E38" s="141"/>
      <c r="F38" s="142" t="str">
        <f>B23</f>
        <v>Základ pro sníženou DPH</v>
      </c>
      <c r="G38" s="142" t="str">
        <f>B25</f>
        <v>Základ pro základní DPH</v>
      </c>
      <c r="H38" s="143" t="s">
        <v>18</v>
      </c>
      <c r="I38" s="144" t="s">
        <v>1</v>
      </c>
      <c r="J38" s="145" t="s">
        <v>0</v>
      </c>
    </row>
    <row r="39" spans="1:10" ht="25.5" hidden="1" customHeight="1" x14ac:dyDescent="0.2">
      <c r="A39" s="135">
        <v>1</v>
      </c>
      <c r="B39" s="146" t="s">
        <v>45</v>
      </c>
      <c r="C39" s="147"/>
      <c r="D39" s="147"/>
      <c r="E39" s="147"/>
      <c r="F39" s="148">
        <f>'D.0 D.0 Pol'!AE19+'D.1 D.1.1 Pol'!AE150+'D.1 D.1.2 Pol'!AE192+'D.1 D.1.3 Pol'!AE176+'D.1 D.1.4 Pol'!AE140+'D.1 D.1.5 Pol'!AE178+'D.1 D.1.6 Pol'!AE141+'D.1 D.1.7 Pol'!AE93+'D.1 D.1.8 Pol'!AE77+'D.2 D.2.10 Pol'!AE175+'D.2 D.2.11 Pol'!AE173+'D.2 D.2.12 Pol'!AE148+'D.2 D.2.13 Pol'!AE139+'D.2 D.2.14 Pol'!AE176+'D.2 D.2.15 Pol'!AE165+'D.2 D.2.16 Pol'!AE120+'D.2 D.2.17 Pol'!AE67</f>
        <v>0</v>
      </c>
      <c r="G39" s="149">
        <f>'D.0 D.0 Pol'!AF19+'D.1 D.1.1 Pol'!AF150+'D.1 D.1.2 Pol'!AF192+'D.1 D.1.3 Pol'!AF176+'D.1 D.1.4 Pol'!AF140+'D.1 D.1.5 Pol'!AF178+'D.1 D.1.6 Pol'!AF141+'D.1 D.1.7 Pol'!AF93+'D.1 D.1.8 Pol'!AF77+'D.2 D.2.10 Pol'!AF175+'D.2 D.2.11 Pol'!AF173+'D.2 D.2.12 Pol'!AF148+'D.2 D.2.13 Pol'!AF139+'D.2 D.2.14 Pol'!AF176+'D.2 D.2.15 Pol'!AF165+'D.2 D.2.16 Pol'!AF120+'D.2 D.2.17 Pol'!AF67</f>
        <v>0</v>
      </c>
      <c r="H39" s="150"/>
      <c r="I39" s="151">
        <f>F39+G39+H39</f>
        <v>0</v>
      </c>
      <c r="J39" s="152" t="str">
        <f>IF(_xlfn.SINGLE(CenaCelkemVypocet)=0,"",I39/_xlfn.SINGLE(CenaCelkemVypocet)*100)</f>
        <v/>
      </c>
    </row>
    <row r="40" spans="1:10" ht="25.5" customHeight="1" x14ac:dyDescent="0.2">
      <c r="A40" s="135">
        <v>2</v>
      </c>
      <c r="B40" s="153"/>
      <c r="C40" s="154" t="s">
        <v>46</v>
      </c>
      <c r="D40" s="154"/>
      <c r="E40" s="154"/>
      <c r="F40" s="155"/>
      <c r="G40" s="156"/>
      <c r="H40" s="156"/>
      <c r="I40" s="157"/>
      <c r="J40" s="158"/>
    </row>
    <row r="41" spans="1:10" ht="25.5" customHeight="1" x14ac:dyDescent="0.2">
      <c r="A41" s="135">
        <v>2</v>
      </c>
      <c r="B41" s="153" t="s">
        <v>47</v>
      </c>
      <c r="C41" s="154" t="s">
        <v>48</v>
      </c>
      <c r="D41" s="154"/>
      <c r="E41" s="154"/>
      <c r="F41" s="155">
        <f>'D.0 D.0 Pol'!AE19</f>
        <v>0</v>
      </c>
      <c r="G41" s="156">
        <f>'D.0 D.0 Pol'!AF19</f>
        <v>0</v>
      </c>
      <c r="H41" s="156"/>
      <c r="I41" s="157">
        <f>F41+G41+H41</f>
        <v>0</v>
      </c>
      <c r="J41" s="158" t="str">
        <f>IF(_xlfn.SINGLE(CenaCelkemVypocet)=0,"",I41/_xlfn.SINGLE(CenaCelkemVypocet)*100)</f>
        <v/>
      </c>
    </row>
    <row r="42" spans="1:10" ht="25.5" customHeight="1" x14ac:dyDescent="0.2">
      <c r="A42" s="135">
        <v>3</v>
      </c>
      <c r="B42" s="159" t="s">
        <v>47</v>
      </c>
      <c r="C42" s="147" t="s">
        <v>49</v>
      </c>
      <c r="D42" s="147"/>
      <c r="E42" s="147"/>
      <c r="F42" s="160">
        <f>'D.0 D.0 Pol'!AE19</f>
        <v>0</v>
      </c>
      <c r="G42" s="150">
        <f>'D.0 D.0 Pol'!AF19</f>
        <v>0</v>
      </c>
      <c r="H42" s="150"/>
      <c r="I42" s="151">
        <f>F42+G42+H42</f>
        <v>0</v>
      </c>
      <c r="J42" s="152" t="str">
        <f>IF(_xlfn.SINGLE(CenaCelkemVypocet)=0,"",I42/_xlfn.SINGLE(CenaCelkemVypocet)*100)</f>
        <v/>
      </c>
    </row>
    <row r="43" spans="1:10" ht="25.5" customHeight="1" x14ac:dyDescent="0.2">
      <c r="A43" s="135">
        <v>2</v>
      </c>
      <c r="B43" s="153" t="s">
        <v>50</v>
      </c>
      <c r="C43" s="154" t="s">
        <v>51</v>
      </c>
      <c r="D43" s="154"/>
      <c r="E43" s="154"/>
      <c r="F43" s="155">
        <f>'D.1 D.1.1 Pol'!AE150+'D.1 D.1.2 Pol'!AE192+'D.1 D.1.3 Pol'!AE176+'D.1 D.1.4 Pol'!AE140+'D.1 D.1.5 Pol'!AE178+'D.1 D.1.6 Pol'!AE141+'D.1 D.1.7 Pol'!AE93+'D.1 D.1.8 Pol'!AE77</f>
        <v>0</v>
      </c>
      <c r="G43" s="156">
        <f>'D.1 D.1.1 Pol'!AF150+'D.1 D.1.2 Pol'!AF192+'D.1 D.1.3 Pol'!AF176+'D.1 D.1.4 Pol'!AF140+'D.1 D.1.5 Pol'!AF178+'D.1 D.1.6 Pol'!AF141+'D.1 D.1.7 Pol'!AF93+'D.1 D.1.8 Pol'!AF77</f>
        <v>0</v>
      </c>
      <c r="H43" s="156"/>
      <c r="I43" s="157">
        <f>F43+G43+H43</f>
        <v>0</v>
      </c>
      <c r="J43" s="158" t="str">
        <f>IF(_xlfn.SINGLE(CenaCelkemVypocet)=0,"",I43/_xlfn.SINGLE(CenaCelkemVypocet)*100)</f>
        <v/>
      </c>
    </row>
    <row r="44" spans="1:10" ht="25.5" customHeight="1" x14ac:dyDescent="0.2">
      <c r="A44" s="135">
        <v>3</v>
      </c>
      <c r="B44" s="159" t="s">
        <v>52</v>
      </c>
      <c r="C44" s="147" t="s">
        <v>53</v>
      </c>
      <c r="D44" s="147"/>
      <c r="E44" s="147"/>
      <c r="F44" s="160">
        <f>'D.1 D.1.1 Pol'!AE150</f>
        <v>0</v>
      </c>
      <c r="G44" s="150">
        <f>'D.1 D.1.1 Pol'!AF150</f>
        <v>0</v>
      </c>
      <c r="H44" s="150"/>
      <c r="I44" s="151">
        <f>F44+G44+H44</f>
        <v>0</v>
      </c>
      <c r="J44" s="152" t="str">
        <f>IF(_xlfn.SINGLE(CenaCelkemVypocet)=0,"",I44/_xlfn.SINGLE(CenaCelkemVypocet)*100)</f>
        <v/>
      </c>
    </row>
    <row r="45" spans="1:10" ht="25.5" customHeight="1" x14ac:dyDescent="0.2">
      <c r="A45" s="135">
        <v>3</v>
      </c>
      <c r="B45" s="159" t="s">
        <v>54</v>
      </c>
      <c r="C45" s="147" t="s">
        <v>55</v>
      </c>
      <c r="D45" s="147"/>
      <c r="E45" s="147"/>
      <c r="F45" s="160">
        <f>'D.1 D.1.2 Pol'!AE192</f>
        <v>0</v>
      </c>
      <c r="G45" s="150">
        <f>'D.1 D.1.2 Pol'!AF192</f>
        <v>0</v>
      </c>
      <c r="H45" s="150"/>
      <c r="I45" s="151">
        <f>F45+G45+H45</f>
        <v>0</v>
      </c>
      <c r="J45" s="152" t="str">
        <f>IF(_xlfn.SINGLE(CenaCelkemVypocet)=0,"",I45/_xlfn.SINGLE(CenaCelkemVypocet)*100)</f>
        <v/>
      </c>
    </row>
    <row r="46" spans="1:10" ht="25.5" customHeight="1" x14ac:dyDescent="0.2">
      <c r="A46" s="135">
        <v>3</v>
      </c>
      <c r="B46" s="159" t="s">
        <v>56</v>
      </c>
      <c r="C46" s="147" t="s">
        <v>57</v>
      </c>
      <c r="D46" s="147"/>
      <c r="E46" s="147"/>
      <c r="F46" s="160">
        <f>'D.1 D.1.3 Pol'!AE176</f>
        <v>0</v>
      </c>
      <c r="G46" s="150">
        <f>'D.1 D.1.3 Pol'!AF176</f>
        <v>0</v>
      </c>
      <c r="H46" s="150"/>
      <c r="I46" s="151">
        <f>F46+G46+H46</f>
        <v>0</v>
      </c>
      <c r="J46" s="152" t="str">
        <f>IF(_xlfn.SINGLE(CenaCelkemVypocet)=0,"",I46/_xlfn.SINGLE(CenaCelkemVypocet)*100)</f>
        <v/>
      </c>
    </row>
    <row r="47" spans="1:10" ht="25.5" customHeight="1" x14ac:dyDescent="0.2">
      <c r="A47" s="135">
        <v>3</v>
      </c>
      <c r="B47" s="159" t="s">
        <v>58</v>
      </c>
      <c r="C47" s="147" t="s">
        <v>59</v>
      </c>
      <c r="D47" s="147"/>
      <c r="E47" s="147"/>
      <c r="F47" s="160">
        <f>'D.1 D.1.4 Pol'!AE140</f>
        <v>0</v>
      </c>
      <c r="G47" s="150">
        <f>'D.1 D.1.4 Pol'!AF140</f>
        <v>0</v>
      </c>
      <c r="H47" s="150"/>
      <c r="I47" s="151">
        <f>F47+G47+H47</f>
        <v>0</v>
      </c>
      <c r="J47" s="152" t="str">
        <f>IF(_xlfn.SINGLE(CenaCelkemVypocet)=0,"",I47/_xlfn.SINGLE(CenaCelkemVypocet)*100)</f>
        <v/>
      </c>
    </row>
    <row r="48" spans="1:10" ht="25.5" customHeight="1" x14ac:dyDescent="0.2">
      <c r="A48" s="135">
        <v>3</v>
      </c>
      <c r="B48" s="159" t="s">
        <v>60</v>
      </c>
      <c r="C48" s="147" t="s">
        <v>61</v>
      </c>
      <c r="D48" s="147"/>
      <c r="E48" s="147"/>
      <c r="F48" s="160">
        <f>'D.1 D.1.5 Pol'!AE178</f>
        <v>0</v>
      </c>
      <c r="G48" s="150">
        <f>'D.1 D.1.5 Pol'!AF178</f>
        <v>0</v>
      </c>
      <c r="H48" s="150"/>
      <c r="I48" s="151">
        <f>F48+G48+H48</f>
        <v>0</v>
      </c>
      <c r="J48" s="152" t="str">
        <f>IF(_xlfn.SINGLE(CenaCelkemVypocet)=0,"",I48/_xlfn.SINGLE(CenaCelkemVypocet)*100)</f>
        <v/>
      </c>
    </row>
    <row r="49" spans="1:10" ht="25.5" customHeight="1" x14ac:dyDescent="0.2">
      <c r="A49" s="135">
        <v>3</v>
      </c>
      <c r="B49" s="159" t="s">
        <v>62</v>
      </c>
      <c r="C49" s="147" t="s">
        <v>63</v>
      </c>
      <c r="D49" s="147"/>
      <c r="E49" s="147"/>
      <c r="F49" s="160">
        <f>'D.1 D.1.6 Pol'!AE141</f>
        <v>0</v>
      </c>
      <c r="G49" s="150">
        <f>'D.1 D.1.6 Pol'!AF141</f>
        <v>0</v>
      </c>
      <c r="H49" s="150"/>
      <c r="I49" s="151">
        <f>F49+G49+H49</f>
        <v>0</v>
      </c>
      <c r="J49" s="152" t="str">
        <f>IF(_xlfn.SINGLE(CenaCelkemVypocet)=0,"",I49/_xlfn.SINGLE(CenaCelkemVypocet)*100)</f>
        <v/>
      </c>
    </row>
    <row r="50" spans="1:10" ht="25.5" customHeight="1" x14ac:dyDescent="0.2">
      <c r="A50" s="135">
        <v>3</v>
      </c>
      <c r="B50" s="159" t="s">
        <v>64</v>
      </c>
      <c r="C50" s="147" t="s">
        <v>65</v>
      </c>
      <c r="D50" s="147"/>
      <c r="E50" s="147"/>
      <c r="F50" s="160">
        <f>'D.1 D.1.7 Pol'!AE93</f>
        <v>0</v>
      </c>
      <c r="G50" s="150">
        <f>'D.1 D.1.7 Pol'!AF93</f>
        <v>0</v>
      </c>
      <c r="H50" s="150"/>
      <c r="I50" s="151">
        <f>F50+G50+H50</f>
        <v>0</v>
      </c>
      <c r="J50" s="152" t="str">
        <f>IF(_xlfn.SINGLE(CenaCelkemVypocet)=0,"",I50/_xlfn.SINGLE(CenaCelkemVypocet)*100)</f>
        <v/>
      </c>
    </row>
    <row r="51" spans="1:10" ht="25.5" customHeight="1" x14ac:dyDescent="0.2">
      <c r="A51" s="135">
        <v>3</v>
      </c>
      <c r="B51" s="159" t="s">
        <v>66</v>
      </c>
      <c r="C51" s="147" t="s">
        <v>67</v>
      </c>
      <c r="D51" s="147"/>
      <c r="E51" s="147"/>
      <c r="F51" s="160">
        <f>'D.1 D.1.8 Pol'!AE77</f>
        <v>0</v>
      </c>
      <c r="G51" s="150">
        <f>'D.1 D.1.8 Pol'!AF77</f>
        <v>0</v>
      </c>
      <c r="H51" s="150"/>
      <c r="I51" s="151">
        <f>F51+G51+H51</f>
        <v>0</v>
      </c>
      <c r="J51" s="152" t="str">
        <f>IF(_xlfn.SINGLE(CenaCelkemVypocet)=0,"",I51/_xlfn.SINGLE(CenaCelkemVypocet)*100)</f>
        <v/>
      </c>
    </row>
    <row r="52" spans="1:10" ht="25.5" customHeight="1" x14ac:dyDescent="0.2">
      <c r="A52" s="135">
        <v>2</v>
      </c>
      <c r="B52" s="153" t="s">
        <v>68</v>
      </c>
      <c r="C52" s="154" t="s">
        <v>69</v>
      </c>
      <c r="D52" s="154"/>
      <c r="E52" s="154"/>
      <c r="F52" s="155">
        <f>'D.2 D.2.10 Pol'!AE175+'D.2 D.2.11 Pol'!AE173+'D.2 D.2.12 Pol'!AE148+'D.2 D.2.13 Pol'!AE139+'D.2 D.2.14 Pol'!AE176+'D.2 D.2.15 Pol'!AE165+'D.2 D.2.16 Pol'!AE120+'D.2 D.2.17 Pol'!AE67</f>
        <v>0</v>
      </c>
      <c r="G52" s="156">
        <f>'D.2 D.2.10 Pol'!AF175+'D.2 D.2.11 Pol'!AF173+'D.2 D.2.12 Pol'!AF148+'D.2 D.2.13 Pol'!AF139+'D.2 D.2.14 Pol'!AF176+'D.2 D.2.15 Pol'!AF165+'D.2 D.2.16 Pol'!AF120+'D.2 D.2.17 Pol'!AF67</f>
        <v>0</v>
      </c>
      <c r="H52" s="156"/>
      <c r="I52" s="157">
        <f>F52+G52+H52</f>
        <v>0</v>
      </c>
      <c r="J52" s="158" t="str">
        <f>IF(_xlfn.SINGLE(CenaCelkemVypocet)=0,"",I52/_xlfn.SINGLE(CenaCelkemVypocet)*100)</f>
        <v/>
      </c>
    </row>
    <row r="53" spans="1:10" ht="25.5" customHeight="1" x14ac:dyDescent="0.2">
      <c r="A53" s="135">
        <v>3</v>
      </c>
      <c r="B53" s="159" t="s">
        <v>70</v>
      </c>
      <c r="C53" s="147" t="s">
        <v>71</v>
      </c>
      <c r="D53" s="147"/>
      <c r="E53" s="147"/>
      <c r="F53" s="160">
        <f>'D.2 D.2.10 Pol'!AE175</f>
        <v>0</v>
      </c>
      <c r="G53" s="150">
        <f>'D.2 D.2.10 Pol'!AF175</f>
        <v>0</v>
      </c>
      <c r="H53" s="150"/>
      <c r="I53" s="151">
        <f>F53+G53+H53</f>
        <v>0</v>
      </c>
      <c r="J53" s="152" t="str">
        <f>IF(_xlfn.SINGLE(CenaCelkemVypocet)=0,"",I53/_xlfn.SINGLE(CenaCelkemVypocet)*100)</f>
        <v/>
      </c>
    </row>
    <row r="54" spans="1:10" ht="25.5" customHeight="1" x14ac:dyDescent="0.2">
      <c r="A54" s="135">
        <v>3</v>
      </c>
      <c r="B54" s="159" t="s">
        <v>72</v>
      </c>
      <c r="C54" s="147" t="s">
        <v>73</v>
      </c>
      <c r="D54" s="147"/>
      <c r="E54" s="147"/>
      <c r="F54" s="160">
        <f>'D.2 D.2.11 Pol'!AE173</f>
        <v>0</v>
      </c>
      <c r="G54" s="150">
        <f>'D.2 D.2.11 Pol'!AF173</f>
        <v>0</v>
      </c>
      <c r="H54" s="150"/>
      <c r="I54" s="151">
        <f>F54+G54+H54</f>
        <v>0</v>
      </c>
      <c r="J54" s="152" t="str">
        <f>IF(_xlfn.SINGLE(CenaCelkemVypocet)=0,"",I54/_xlfn.SINGLE(CenaCelkemVypocet)*100)</f>
        <v/>
      </c>
    </row>
    <row r="55" spans="1:10" ht="25.5" customHeight="1" x14ac:dyDescent="0.2">
      <c r="A55" s="135">
        <v>3</v>
      </c>
      <c r="B55" s="159" t="s">
        <v>74</v>
      </c>
      <c r="C55" s="147" t="s">
        <v>75</v>
      </c>
      <c r="D55" s="147"/>
      <c r="E55" s="147"/>
      <c r="F55" s="160">
        <f>'D.2 D.2.12 Pol'!AE148</f>
        <v>0</v>
      </c>
      <c r="G55" s="150">
        <f>'D.2 D.2.12 Pol'!AF148</f>
        <v>0</v>
      </c>
      <c r="H55" s="150"/>
      <c r="I55" s="151">
        <f>F55+G55+H55</f>
        <v>0</v>
      </c>
      <c r="J55" s="152" t="str">
        <f>IF(_xlfn.SINGLE(CenaCelkemVypocet)=0,"",I55/_xlfn.SINGLE(CenaCelkemVypocet)*100)</f>
        <v/>
      </c>
    </row>
    <row r="56" spans="1:10" ht="25.5" customHeight="1" x14ac:dyDescent="0.2">
      <c r="A56" s="135">
        <v>3</v>
      </c>
      <c r="B56" s="159" t="s">
        <v>76</v>
      </c>
      <c r="C56" s="147" t="s">
        <v>77</v>
      </c>
      <c r="D56" s="147"/>
      <c r="E56" s="147"/>
      <c r="F56" s="160">
        <f>'D.2 D.2.13 Pol'!AE139</f>
        <v>0</v>
      </c>
      <c r="G56" s="150">
        <f>'D.2 D.2.13 Pol'!AF139</f>
        <v>0</v>
      </c>
      <c r="H56" s="150"/>
      <c r="I56" s="151">
        <f>F56+G56+H56</f>
        <v>0</v>
      </c>
      <c r="J56" s="152" t="str">
        <f>IF(_xlfn.SINGLE(CenaCelkemVypocet)=0,"",I56/_xlfn.SINGLE(CenaCelkemVypocet)*100)</f>
        <v/>
      </c>
    </row>
    <row r="57" spans="1:10" ht="25.5" customHeight="1" x14ac:dyDescent="0.2">
      <c r="A57" s="135">
        <v>3</v>
      </c>
      <c r="B57" s="159" t="s">
        <v>78</v>
      </c>
      <c r="C57" s="147" t="s">
        <v>79</v>
      </c>
      <c r="D57" s="147"/>
      <c r="E57" s="147"/>
      <c r="F57" s="160">
        <f>'D.2 D.2.14 Pol'!AE176</f>
        <v>0</v>
      </c>
      <c r="G57" s="150">
        <f>'D.2 D.2.14 Pol'!AF176</f>
        <v>0</v>
      </c>
      <c r="H57" s="150"/>
      <c r="I57" s="151">
        <f>F57+G57+H57</f>
        <v>0</v>
      </c>
      <c r="J57" s="152" t="str">
        <f>IF(_xlfn.SINGLE(CenaCelkemVypocet)=0,"",I57/_xlfn.SINGLE(CenaCelkemVypocet)*100)</f>
        <v/>
      </c>
    </row>
    <row r="58" spans="1:10" ht="25.5" customHeight="1" x14ac:dyDescent="0.2">
      <c r="A58" s="135">
        <v>3</v>
      </c>
      <c r="B58" s="159" t="s">
        <v>80</v>
      </c>
      <c r="C58" s="147" t="s">
        <v>81</v>
      </c>
      <c r="D58" s="147"/>
      <c r="E58" s="147"/>
      <c r="F58" s="160">
        <f>'D.2 D.2.15 Pol'!AE165</f>
        <v>0</v>
      </c>
      <c r="G58" s="150">
        <f>'D.2 D.2.15 Pol'!AF165</f>
        <v>0</v>
      </c>
      <c r="H58" s="150"/>
      <c r="I58" s="151">
        <f>F58+G58+H58</f>
        <v>0</v>
      </c>
      <c r="J58" s="152" t="str">
        <f>IF(_xlfn.SINGLE(CenaCelkemVypocet)=0,"",I58/_xlfn.SINGLE(CenaCelkemVypocet)*100)</f>
        <v/>
      </c>
    </row>
    <row r="59" spans="1:10" ht="25.5" customHeight="1" x14ac:dyDescent="0.2">
      <c r="A59" s="135">
        <v>3</v>
      </c>
      <c r="B59" s="159" t="s">
        <v>82</v>
      </c>
      <c r="C59" s="147" t="s">
        <v>83</v>
      </c>
      <c r="D59" s="147"/>
      <c r="E59" s="147"/>
      <c r="F59" s="160">
        <f>'D.2 D.2.16 Pol'!AE120</f>
        <v>0</v>
      </c>
      <c r="G59" s="150">
        <f>'D.2 D.2.16 Pol'!AF120</f>
        <v>0</v>
      </c>
      <c r="H59" s="150"/>
      <c r="I59" s="151">
        <f>F59+G59+H59</f>
        <v>0</v>
      </c>
      <c r="J59" s="152" t="str">
        <f>IF(_xlfn.SINGLE(CenaCelkemVypocet)=0,"",I59/_xlfn.SINGLE(CenaCelkemVypocet)*100)</f>
        <v/>
      </c>
    </row>
    <row r="60" spans="1:10" ht="25.5" customHeight="1" x14ac:dyDescent="0.2">
      <c r="A60" s="135">
        <v>3</v>
      </c>
      <c r="B60" s="159" t="s">
        <v>84</v>
      </c>
      <c r="C60" s="147" t="s">
        <v>85</v>
      </c>
      <c r="D60" s="147"/>
      <c r="E60" s="147"/>
      <c r="F60" s="160">
        <f>'D.2 D.2.17 Pol'!AE67</f>
        <v>0</v>
      </c>
      <c r="G60" s="150">
        <f>'D.2 D.2.17 Pol'!AF67</f>
        <v>0</v>
      </c>
      <c r="H60" s="150"/>
      <c r="I60" s="151">
        <f>F60+G60+H60</f>
        <v>0</v>
      </c>
      <c r="J60" s="152" t="str">
        <f>IF(_xlfn.SINGLE(CenaCelkemVypocet)=0,"",I60/_xlfn.SINGLE(CenaCelkemVypocet)*100)</f>
        <v/>
      </c>
    </row>
    <row r="61" spans="1:10" ht="25.5" customHeight="1" x14ac:dyDescent="0.2">
      <c r="A61" s="135"/>
      <c r="B61" s="161" t="s">
        <v>86</v>
      </c>
      <c r="C61" s="162"/>
      <c r="D61" s="162"/>
      <c r="E61" s="162"/>
      <c r="F61" s="163">
        <f>SUMIF(A39:A60,"=1",F39:F60)</f>
        <v>0</v>
      </c>
      <c r="G61" s="164">
        <f>SUMIF(A39:A60,"=1",G39:G60)</f>
        <v>0</v>
      </c>
      <c r="H61" s="164">
        <f>SUMIF(A39:A60,"=1",H39:H60)</f>
        <v>0</v>
      </c>
      <c r="I61" s="165">
        <f>SUMIF(A39:A60,"=1",I39:I60)</f>
        <v>0</v>
      </c>
      <c r="J61" s="166">
        <f>SUMIF(A39:A60,"=1",J39:J60)</f>
        <v>0</v>
      </c>
    </row>
    <row r="65" spans="1:10" ht="15.75" x14ac:dyDescent="0.25">
      <c r="B65" s="177" t="s">
        <v>88</v>
      </c>
    </row>
    <row r="67" spans="1:10" ht="25.5" customHeight="1" x14ac:dyDescent="0.2">
      <c r="A67" s="179"/>
      <c r="B67" s="182" t="s">
        <v>17</v>
      </c>
      <c r="C67" s="182" t="s">
        <v>5</v>
      </c>
      <c r="D67" s="183"/>
      <c r="E67" s="183"/>
      <c r="F67" s="184" t="s">
        <v>89</v>
      </c>
      <c r="G67" s="184"/>
      <c r="H67" s="184"/>
      <c r="I67" s="184" t="s">
        <v>29</v>
      </c>
      <c r="J67" s="184" t="s">
        <v>0</v>
      </c>
    </row>
    <row r="68" spans="1:10" ht="36.75" customHeight="1" x14ac:dyDescent="0.2">
      <c r="A68" s="180"/>
      <c r="B68" s="185" t="s">
        <v>90</v>
      </c>
      <c r="C68" s="186" t="s">
        <v>91</v>
      </c>
      <c r="D68" s="187"/>
      <c r="E68" s="187"/>
      <c r="F68" s="193" t="s">
        <v>24</v>
      </c>
      <c r="G68" s="194"/>
      <c r="H68" s="194"/>
      <c r="I68" s="194">
        <f>'D.1 D.1.8 Pol'!G8+'D.2 D.2.17 Pol'!G8</f>
        <v>0</v>
      </c>
      <c r="J68" s="191" t="str">
        <f>IF(I83=0,"",I68/I83*100)</f>
        <v/>
      </c>
    </row>
    <row r="69" spans="1:10" ht="36.75" customHeight="1" x14ac:dyDescent="0.2">
      <c r="A69" s="180"/>
      <c r="B69" s="185" t="s">
        <v>92</v>
      </c>
      <c r="C69" s="186" t="s">
        <v>93</v>
      </c>
      <c r="D69" s="187"/>
      <c r="E69" s="187"/>
      <c r="F69" s="193" t="s">
        <v>24</v>
      </c>
      <c r="G69" s="194"/>
      <c r="H69" s="194"/>
      <c r="I69" s="194">
        <f>'D.1 D.1.2 Pol'!G8+'D.1 D.1.3 Pol'!G8+'D.1 D.1.5 Pol'!G8</f>
        <v>0</v>
      </c>
      <c r="J69" s="191" t="str">
        <f>IF(I83=0,"",I69/I83*100)</f>
        <v/>
      </c>
    </row>
    <row r="70" spans="1:10" ht="36.75" customHeight="1" x14ac:dyDescent="0.2">
      <c r="A70" s="180"/>
      <c r="B70" s="185" t="s">
        <v>94</v>
      </c>
      <c r="C70" s="186" t="s">
        <v>95</v>
      </c>
      <c r="D70" s="187"/>
      <c r="E70" s="187"/>
      <c r="F70" s="193" t="s">
        <v>24</v>
      </c>
      <c r="G70" s="194"/>
      <c r="H70" s="194"/>
      <c r="I70" s="194">
        <f>'D.1 D.1.6 Pol'!G8+'D.1 D.1.7 Pol'!G8+'D.1 D.1.8 Pol'!G47+'D.2 D.2.16 Pol'!G8+'D.2 D.2.17 Pol'!G42</f>
        <v>0</v>
      </c>
      <c r="J70" s="191" t="str">
        <f>IF(I83=0,"",I70/I83*100)</f>
        <v/>
      </c>
    </row>
    <row r="71" spans="1:10" ht="36.75" customHeight="1" x14ac:dyDescent="0.2">
      <c r="A71" s="180"/>
      <c r="B71" s="185" t="s">
        <v>96</v>
      </c>
      <c r="C71" s="186" t="s">
        <v>97</v>
      </c>
      <c r="D71" s="187"/>
      <c r="E71" s="187"/>
      <c r="F71" s="193" t="s">
        <v>24</v>
      </c>
      <c r="G71" s="194"/>
      <c r="H71" s="194"/>
      <c r="I71" s="194">
        <f>'D.1 D.1.8 Pol'!G50+'D.2 D.2.17 Pol'!G45</f>
        <v>0</v>
      </c>
      <c r="J71" s="191" t="str">
        <f>IF(I83=0,"",I71/I83*100)</f>
        <v/>
      </c>
    </row>
    <row r="72" spans="1:10" ht="36.75" customHeight="1" x14ac:dyDescent="0.2">
      <c r="A72" s="180"/>
      <c r="B72" s="185" t="s">
        <v>98</v>
      </c>
      <c r="C72" s="186" t="s">
        <v>99</v>
      </c>
      <c r="D72" s="187"/>
      <c r="E72" s="187"/>
      <c r="F72" s="193" t="s">
        <v>24</v>
      </c>
      <c r="G72" s="194"/>
      <c r="H72" s="194"/>
      <c r="I72" s="194">
        <f>'D.1 D.1.1 Pol'!G8+'D.1 D.1.2 Pol'!G13+'D.1 D.1.3 Pol'!G13+'D.1 D.1.4 Pol'!G8+'D.1 D.1.5 Pol'!G13+'D.1 D.1.6 Pol'!G11+'D.1 D.1.7 Pol'!G17+'D.1 D.1.8 Pol'!G57+'D.2 D.2.10 Pol'!G8+'D.2 D.2.11 Pol'!G8+'D.2 D.2.12 Pol'!G8+'D.2 D.2.13 Pol'!G8+'D.2 D.2.14 Pol'!G8+'D.2 D.2.15 Pol'!G8+'D.2 D.2.16 Pol'!G17+'D.2 D.2.17 Pol'!G52</f>
        <v>0</v>
      </c>
      <c r="J72" s="191" t="str">
        <f>IF(I83=0,"",I72/I83*100)</f>
        <v/>
      </c>
    </row>
    <row r="73" spans="1:10" ht="36.75" customHeight="1" x14ac:dyDescent="0.2">
      <c r="A73" s="180"/>
      <c r="B73" s="185" t="s">
        <v>100</v>
      </c>
      <c r="C73" s="186" t="s">
        <v>101</v>
      </c>
      <c r="D73" s="187"/>
      <c r="E73" s="187"/>
      <c r="F73" s="193" t="s">
        <v>24</v>
      </c>
      <c r="G73" s="194"/>
      <c r="H73" s="194"/>
      <c r="I73" s="194">
        <f>'D.1 D.1.2 Pol'!G28+'D.1 D.1.3 Pol'!G28+'D.1 D.1.5 Pol'!G24+'D.1 D.1.6 Pol'!G25+'D.1 D.1.7 Pol'!G28+'D.1 D.1.8 Pol'!G60+'D.2 D.2.16 Pol'!G37+'D.2 D.2.17 Pol'!G55</f>
        <v>0</v>
      </c>
      <c r="J73" s="191" t="str">
        <f>IF(I83=0,"",I73/I83*100)</f>
        <v/>
      </c>
    </row>
    <row r="74" spans="1:10" ht="36.75" customHeight="1" x14ac:dyDescent="0.2">
      <c r="A74" s="180"/>
      <c r="B74" s="185" t="s">
        <v>102</v>
      </c>
      <c r="C74" s="186" t="s">
        <v>103</v>
      </c>
      <c r="D74" s="187"/>
      <c r="E74" s="187"/>
      <c r="F74" s="193" t="s">
        <v>25</v>
      </c>
      <c r="G74" s="194"/>
      <c r="H74" s="194"/>
      <c r="I74" s="194">
        <f>'D.1 D.1.1 Pol'!G23+'D.1 D.1.2 Pol'!G31+'D.1 D.1.3 Pol'!G31+'D.1 D.1.4 Pol'!G19+'D.1 D.1.5 Pol'!G27+'D.1 D.1.6 Pol'!G28+'D.2 D.2.10 Pol'!G21+'D.2 D.2.11 Pol'!G19+'D.2 D.2.12 Pol'!G19+'D.2 D.2.13 Pol'!G18+'D.2 D.2.14 Pol'!G21+'D.2 D.2.15 Pol'!G19</f>
        <v>0</v>
      </c>
      <c r="J74" s="191" t="str">
        <f>IF(I83=0,"",I74/I83*100)</f>
        <v/>
      </c>
    </row>
    <row r="75" spans="1:10" ht="36.75" customHeight="1" x14ac:dyDescent="0.2">
      <c r="A75" s="180"/>
      <c r="B75" s="185" t="s">
        <v>104</v>
      </c>
      <c r="C75" s="186" t="s">
        <v>105</v>
      </c>
      <c r="D75" s="187"/>
      <c r="E75" s="187"/>
      <c r="F75" s="193" t="s">
        <v>25</v>
      </c>
      <c r="G75" s="194"/>
      <c r="H75" s="194"/>
      <c r="I75" s="194">
        <f>'D.1 D.1.1 Pol'!G82+'D.1 D.1.2 Pol'!G119+'D.1 D.1.3 Pol'!G105+'D.1 D.1.4 Pol'!G72+'D.1 D.1.5 Pol'!G104+'D.1 D.1.6 Pol'!G74+'D.1 D.1.7 Pol'!G31+'D.2 D.2.10 Pol'!G99+'D.2 D.2.11 Pol'!G99+'D.2 D.2.12 Pol'!G80+'D.2 D.2.13 Pol'!G75+'D.2 D.2.14 Pol'!G104+'D.2 D.2.15 Pol'!G95+'D.2 D.2.16 Pol'!G40</f>
        <v>0</v>
      </c>
      <c r="J75" s="191" t="str">
        <f>IF(I83=0,"",I75/I83*100)</f>
        <v/>
      </c>
    </row>
    <row r="76" spans="1:10" ht="36.75" customHeight="1" x14ac:dyDescent="0.2">
      <c r="A76" s="180"/>
      <c r="B76" s="185" t="s">
        <v>106</v>
      </c>
      <c r="C76" s="186" t="s">
        <v>107</v>
      </c>
      <c r="D76" s="187"/>
      <c r="E76" s="187"/>
      <c r="F76" s="193" t="s">
        <v>25</v>
      </c>
      <c r="G76" s="194"/>
      <c r="H76" s="194"/>
      <c r="I76" s="194">
        <f>'D.1 D.1.1 Pol'!G107+'D.1 D.1.2 Pol'!G144+'D.1 D.1.3 Pol'!G131+'D.1 D.1.4 Pol'!G98+'D.1 D.1.5 Pol'!G130+'D.1 D.1.6 Pol'!G100+'D.1 D.1.7 Pol'!G51+'D.1 D.1.8 Pol'!G63+'D.2 D.2.10 Pol'!G125+'D.2 D.2.11 Pol'!G125+'D.2 D.2.12 Pol'!G106+'D.2 D.2.13 Pol'!G101+'D.2 D.2.14 Pol'!G130+'D.2 D.2.15 Pol'!G121+'D.2 D.2.16 Pol'!G60</f>
        <v>0</v>
      </c>
      <c r="J76" s="191" t="str">
        <f>IF(I83=0,"",I76/I83*100)</f>
        <v/>
      </c>
    </row>
    <row r="77" spans="1:10" ht="36.75" customHeight="1" x14ac:dyDescent="0.2">
      <c r="A77" s="180"/>
      <c r="B77" s="185" t="s">
        <v>108</v>
      </c>
      <c r="C77" s="186" t="s">
        <v>109</v>
      </c>
      <c r="D77" s="187"/>
      <c r="E77" s="187"/>
      <c r="F77" s="193" t="s">
        <v>25</v>
      </c>
      <c r="G77" s="194"/>
      <c r="H77" s="194"/>
      <c r="I77" s="194">
        <f>'D.1 D.1.1 Pol'!G113+'D.1 D.1.2 Pol'!G150+'D.1 D.1.3 Pol'!G137+'D.1 D.1.4 Pol'!G104+'D.1 D.1.5 Pol'!G136+'D.1 D.1.6 Pol'!G113+'D.1 D.1.7 Pol'!G68+'D.2 D.2.10 Pol'!G131+'D.2 D.2.11 Pol'!G131+'D.2 D.2.12 Pol'!G112+'D.2 D.2.13 Pol'!G107+'D.2 D.2.14 Pol'!G136+'D.2 D.2.15 Pol'!G127+'D.2 D.2.16 Pol'!G95</f>
        <v>0</v>
      </c>
      <c r="J77" s="191" t="str">
        <f>IF(I83=0,"",I77/I83*100)</f>
        <v/>
      </c>
    </row>
    <row r="78" spans="1:10" ht="36.75" customHeight="1" x14ac:dyDescent="0.2">
      <c r="A78" s="180"/>
      <c r="B78" s="185" t="s">
        <v>110</v>
      </c>
      <c r="C78" s="186" t="s">
        <v>111</v>
      </c>
      <c r="D78" s="187"/>
      <c r="E78" s="187"/>
      <c r="F78" s="193" t="s">
        <v>25</v>
      </c>
      <c r="G78" s="194"/>
      <c r="H78" s="194"/>
      <c r="I78" s="194">
        <f>'D.1 D.1.1 Pol'!G124+'D.1 D.1.2 Pol'!G163+'D.1 D.1.3 Pol'!G150+'D.1 D.1.4 Pol'!G116+'D.1 D.1.5 Pol'!G147+'D.1 D.1.6 Pol'!G124+'D.1 D.1.7 Pol'!G79+'D.2 D.2.10 Pol'!G143+'D.2 D.2.11 Pol'!G143+'D.2 D.2.12 Pol'!G124+'D.2 D.2.13 Pol'!G119+'D.2 D.2.14 Pol'!G148+'D.2 D.2.15 Pol'!G139+'D.2 D.2.16 Pol'!G106</f>
        <v>0</v>
      </c>
      <c r="J78" s="191" t="str">
        <f>IF(I83=0,"",I78/I83*100)</f>
        <v/>
      </c>
    </row>
    <row r="79" spans="1:10" ht="36.75" customHeight="1" x14ac:dyDescent="0.2">
      <c r="A79" s="180"/>
      <c r="B79" s="185" t="s">
        <v>112</v>
      </c>
      <c r="C79" s="186" t="s">
        <v>113</v>
      </c>
      <c r="D79" s="187"/>
      <c r="E79" s="187"/>
      <c r="F79" s="193" t="s">
        <v>26</v>
      </c>
      <c r="G79" s="194"/>
      <c r="H79" s="194"/>
      <c r="I79" s="194">
        <f>'D.1 D.1.1 Pol'!G134+'D.1 D.1.2 Pol'!G176+'D.1 D.1.3 Pol'!G160+'D.1 D.1.4 Pol'!G124+'D.1 D.1.5 Pol'!G162+'D.1 D.1.6 Pol'!G126+'D.1 D.1.7 Pol'!G81+'D.2 D.2.10 Pol'!G159+'D.2 D.2.11 Pol'!G157+'D.2 D.2.12 Pol'!G132+'D.2 D.2.14 Pol'!G160+'D.2 D.2.15 Pol'!G149+'D.2 D.2.16 Pol'!G108</f>
        <v>0</v>
      </c>
      <c r="J79" s="191" t="str">
        <f>IF(I83=0,"",I79/I83*100)</f>
        <v/>
      </c>
    </row>
    <row r="80" spans="1:10" ht="36.75" customHeight="1" x14ac:dyDescent="0.2">
      <c r="A80" s="180"/>
      <c r="B80" s="185" t="s">
        <v>114</v>
      </c>
      <c r="C80" s="186" t="s">
        <v>115</v>
      </c>
      <c r="D80" s="187"/>
      <c r="E80" s="187"/>
      <c r="F80" s="193" t="s">
        <v>116</v>
      </c>
      <c r="G80" s="194"/>
      <c r="H80" s="194"/>
      <c r="I80" s="194">
        <f>'D.1 D.1.1 Pol'!G138+'D.1 D.1.2 Pol'!G180+'D.1 D.1.3 Pol'!G164+'D.1 D.1.4 Pol'!G128+'D.1 D.1.5 Pol'!G166+'D.1 D.1.6 Pol'!G129+'D.1 D.1.7 Pol'!G84+'D.1 D.1.8 Pol'!G68+'D.2 D.2.10 Pol'!G163+'D.2 D.2.11 Pol'!G161+'D.2 D.2.12 Pol'!G136+'D.2 D.2.13 Pol'!G127+'D.2 D.2.14 Pol'!G164+'D.2 D.2.15 Pol'!G153+'D.2 D.2.16 Pol'!G111+'D.2 D.2.17 Pol'!G58</f>
        <v>0</v>
      </c>
      <c r="J80" s="191" t="str">
        <f>IF(I83=0,"",I80/I83*100)</f>
        <v/>
      </c>
    </row>
    <row r="81" spans="1:10" ht="36.75" customHeight="1" x14ac:dyDescent="0.2">
      <c r="A81" s="180"/>
      <c r="B81" s="185" t="s">
        <v>117</v>
      </c>
      <c r="C81" s="186" t="s">
        <v>27</v>
      </c>
      <c r="D81" s="187"/>
      <c r="E81" s="187"/>
      <c r="F81" s="193" t="s">
        <v>117</v>
      </c>
      <c r="G81" s="194"/>
      <c r="H81" s="194"/>
      <c r="I81" s="194">
        <f>'D.0 D.0 Pol'!G8</f>
        <v>0</v>
      </c>
      <c r="J81" s="191" t="str">
        <f>IF(I83=0,"",I81/I83*100)</f>
        <v/>
      </c>
    </row>
    <row r="82" spans="1:10" ht="36.75" customHeight="1" x14ac:dyDescent="0.2">
      <c r="A82" s="180"/>
      <c r="B82" s="185" t="s">
        <v>118</v>
      </c>
      <c r="C82" s="186" t="s">
        <v>28</v>
      </c>
      <c r="D82" s="187"/>
      <c r="E82" s="187"/>
      <c r="F82" s="193" t="s">
        <v>118</v>
      </c>
      <c r="G82" s="194"/>
      <c r="H82" s="194"/>
      <c r="I82" s="194">
        <f>'D.0 D.0 Pol'!G12</f>
        <v>0</v>
      </c>
      <c r="J82" s="191" t="str">
        <f>IF(I83=0,"",I82/I83*100)</f>
        <v/>
      </c>
    </row>
    <row r="83" spans="1:10" ht="25.5" customHeight="1" x14ac:dyDescent="0.2">
      <c r="A83" s="181"/>
      <c r="B83" s="188" t="s">
        <v>1</v>
      </c>
      <c r="C83" s="189"/>
      <c r="D83" s="190"/>
      <c r="E83" s="190"/>
      <c r="F83" s="195"/>
      <c r="G83" s="196"/>
      <c r="H83" s="196"/>
      <c r="I83" s="196">
        <f>SUM(I68:I82)</f>
        <v>0</v>
      </c>
      <c r="J83" s="192">
        <f>SUM(J68:J82)</f>
        <v>0</v>
      </c>
    </row>
    <row r="84" spans="1:10" x14ac:dyDescent="0.2">
      <c r="F84" s="133"/>
      <c r="G84" s="133"/>
      <c r="H84" s="133"/>
      <c r="I84" s="133"/>
      <c r="J84" s="134"/>
    </row>
    <row r="85" spans="1:10" x14ac:dyDescent="0.2">
      <c r="F85" s="133"/>
      <c r="G85" s="133"/>
      <c r="H85" s="133"/>
      <c r="I85" s="133"/>
      <c r="J85" s="134"/>
    </row>
    <row r="86" spans="1:10" x14ac:dyDescent="0.2">
      <c r="F86" s="133"/>
      <c r="G86" s="133"/>
      <c r="H86" s="133"/>
      <c r="I86" s="133"/>
      <c r="J86" s="134"/>
    </row>
  </sheetData>
  <sheetProtection algorithmName="SHA-512" hashValue="tdwd2vvS0UBMae4lO/rmqzF4OZWti6ZfdxpqFZ8c2+e2f6w2FKMjnOucHc+73XjmK2IeheTHcOncpFLrBw4yPA==" saltValue="SLDmuup2EeJD9AMpBeDT4A==" spinCount="100000" sheet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79">
    <mergeCell ref="C80:E80"/>
    <mergeCell ref="C81:E81"/>
    <mergeCell ref="C82:E82"/>
    <mergeCell ref="C75:E75"/>
    <mergeCell ref="C76:E76"/>
    <mergeCell ref="C77:E77"/>
    <mergeCell ref="C78:E78"/>
    <mergeCell ref="C79:E79"/>
    <mergeCell ref="C70:E70"/>
    <mergeCell ref="C71:E71"/>
    <mergeCell ref="C72:E72"/>
    <mergeCell ref="C73:E73"/>
    <mergeCell ref="C74:E74"/>
    <mergeCell ref="C59:E59"/>
    <mergeCell ref="C60:E60"/>
    <mergeCell ref="B61:E61"/>
    <mergeCell ref="C68:E68"/>
    <mergeCell ref="C69:E69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6FBFC-4AF8-44DC-80A2-98DA496EDCF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68</v>
      </c>
      <c r="C3" s="202" t="s">
        <v>69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84</v>
      </c>
      <c r="C4" s="205" t="s">
        <v>85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90</v>
      </c>
      <c r="C8" s="250" t="s">
        <v>91</v>
      </c>
      <c r="D8" s="229"/>
      <c r="E8" s="230"/>
      <c r="F8" s="231"/>
      <c r="G8" s="231">
        <f>SUMIF(AG9:AG41,"&lt;&gt;NOR",G9:G41)</f>
        <v>0</v>
      </c>
      <c r="H8" s="231"/>
      <c r="I8" s="231">
        <f>SUM(I9:I41)</f>
        <v>0</v>
      </c>
      <c r="J8" s="231"/>
      <c r="K8" s="231">
        <f>SUM(K9:K41)</f>
        <v>0</v>
      </c>
      <c r="L8" s="231"/>
      <c r="M8" s="231">
        <f>SUM(M9:M41)</f>
        <v>0</v>
      </c>
      <c r="N8" s="231"/>
      <c r="O8" s="231">
        <f>SUM(O9:O41)</f>
        <v>15.51</v>
      </c>
      <c r="P8" s="231"/>
      <c r="Q8" s="231">
        <f>SUM(Q9:Q41)</f>
        <v>0</v>
      </c>
      <c r="R8" s="231"/>
      <c r="S8" s="231"/>
      <c r="T8" s="232"/>
      <c r="U8" s="226"/>
      <c r="V8" s="226">
        <f>SUM(V9:V41)</f>
        <v>754.88</v>
      </c>
      <c r="W8" s="226"/>
      <c r="X8" s="226"/>
      <c r="AG8" t="s">
        <v>146</v>
      </c>
    </row>
    <row r="9" spans="1:60" ht="22.5" outlineLevel="1" x14ac:dyDescent="0.2">
      <c r="A9" s="233">
        <v>1</v>
      </c>
      <c r="B9" s="234" t="s">
        <v>649</v>
      </c>
      <c r="C9" s="251" t="s">
        <v>650</v>
      </c>
      <c r="D9" s="235" t="s">
        <v>176</v>
      </c>
      <c r="E9" s="236">
        <v>401.255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3.6999999999999999E-4</v>
      </c>
      <c r="O9" s="238">
        <f>ROUND(E9*N9,2)</f>
        <v>0.15</v>
      </c>
      <c r="P9" s="238">
        <v>0</v>
      </c>
      <c r="Q9" s="238">
        <f>ROUND(E9*P9,2)</f>
        <v>0</v>
      </c>
      <c r="R9" s="238" t="s">
        <v>338</v>
      </c>
      <c r="S9" s="238" t="s">
        <v>178</v>
      </c>
      <c r="T9" s="239" t="s">
        <v>178</v>
      </c>
      <c r="U9" s="224">
        <v>7.0000000000000007E-2</v>
      </c>
      <c r="V9" s="224">
        <f>ROUND(E9*U9,2)</f>
        <v>28.09</v>
      </c>
      <c r="W9" s="224"/>
      <c r="X9" s="224" t="s">
        <v>159</v>
      </c>
      <c r="Y9" s="213"/>
      <c r="Z9" s="213"/>
      <c r="AA9" s="213"/>
      <c r="AB9" s="213"/>
      <c r="AC9" s="213"/>
      <c r="AD9" s="213"/>
      <c r="AE9" s="213"/>
      <c r="AF9" s="213"/>
      <c r="AG9" s="213" t="s">
        <v>160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52" t="s">
        <v>698</v>
      </c>
      <c r="D10" s="241"/>
      <c r="E10" s="241"/>
      <c r="F10" s="241"/>
      <c r="G10" s="241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155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20"/>
      <c r="B11" s="221"/>
      <c r="C11" s="265" t="s">
        <v>995</v>
      </c>
      <c r="D11" s="257"/>
      <c r="E11" s="258">
        <v>401.255</v>
      </c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13"/>
      <c r="Z11" s="213"/>
      <c r="AA11" s="213"/>
      <c r="AB11" s="213"/>
      <c r="AC11" s="213"/>
      <c r="AD11" s="213"/>
      <c r="AE11" s="213"/>
      <c r="AF11" s="213"/>
      <c r="AG11" s="213" t="s">
        <v>183</v>
      </c>
      <c r="AH11" s="213">
        <v>5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ht="22.5" outlineLevel="1" x14ac:dyDescent="0.2">
      <c r="A12" s="233">
        <v>2</v>
      </c>
      <c r="B12" s="234" t="s">
        <v>652</v>
      </c>
      <c r="C12" s="251" t="s">
        <v>653</v>
      </c>
      <c r="D12" s="235" t="s">
        <v>176</v>
      </c>
      <c r="E12" s="236">
        <v>36.15</v>
      </c>
      <c r="F12" s="237"/>
      <c r="G12" s="238">
        <f>ROUND(E12*F12,2)</f>
        <v>0</v>
      </c>
      <c r="H12" s="237"/>
      <c r="I12" s="238">
        <f>ROUND(E12*H12,2)</f>
        <v>0</v>
      </c>
      <c r="J12" s="237"/>
      <c r="K12" s="238">
        <f>ROUND(E12*J12,2)</f>
        <v>0</v>
      </c>
      <c r="L12" s="238">
        <v>21</v>
      </c>
      <c r="M12" s="238">
        <f>G12*(1+L12/100)</f>
        <v>0</v>
      </c>
      <c r="N12" s="238">
        <v>1.112E-2</v>
      </c>
      <c r="O12" s="238">
        <f>ROUND(E12*N12,2)</f>
        <v>0.4</v>
      </c>
      <c r="P12" s="238">
        <v>0</v>
      </c>
      <c r="Q12" s="238">
        <f>ROUND(E12*P12,2)</f>
        <v>0</v>
      </c>
      <c r="R12" s="238" t="s">
        <v>338</v>
      </c>
      <c r="S12" s="238" t="s">
        <v>178</v>
      </c>
      <c r="T12" s="239" t="s">
        <v>178</v>
      </c>
      <c r="U12" s="224">
        <v>0.85699999999999998</v>
      </c>
      <c r="V12" s="224">
        <f>ROUND(E12*U12,2)</f>
        <v>30.98</v>
      </c>
      <c r="W12" s="224"/>
      <c r="X12" s="224" t="s">
        <v>159</v>
      </c>
      <c r="Y12" s="213"/>
      <c r="Z12" s="213"/>
      <c r="AA12" s="213"/>
      <c r="AB12" s="213"/>
      <c r="AC12" s="213"/>
      <c r="AD12" s="213"/>
      <c r="AE12" s="213"/>
      <c r="AF12" s="213"/>
      <c r="AG12" s="213" t="s">
        <v>160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ht="22.5" outlineLevel="1" x14ac:dyDescent="0.2">
      <c r="A13" s="220"/>
      <c r="B13" s="221"/>
      <c r="C13" s="263" t="s">
        <v>654</v>
      </c>
      <c r="D13" s="259"/>
      <c r="E13" s="259"/>
      <c r="F13" s="259"/>
      <c r="G13" s="25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13"/>
      <c r="Z13" s="213"/>
      <c r="AA13" s="213"/>
      <c r="AB13" s="213"/>
      <c r="AC13" s="213"/>
      <c r="AD13" s="213"/>
      <c r="AE13" s="213"/>
      <c r="AF13" s="213"/>
      <c r="AG13" s="213" t="s">
        <v>180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40" t="str">
        <f>C13</f>
        <v>nanesení lepicího tmelu na izolační desky, nalepení desek, zajištění talířovými hmoždinkami (6 ks/m2), přebroušení desek, natažení stěrky, vtlačení výztužné tkaniny, přehlazení stěrky. Další vrstvy podle popisu položky. Včetně rohových lišt na hranách budov.</v>
      </c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20"/>
      <c r="B14" s="221"/>
      <c r="C14" s="264" t="s">
        <v>698</v>
      </c>
      <c r="D14" s="260"/>
      <c r="E14" s="260"/>
      <c r="F14" s="260"/>
      <c r="G14" s="260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13"/>
      <c r="Z14" s="213"/>
      <c r="AA14" s="213"/>
      <c r="AB14" s="213"/>
      <c r="AC14" s="213"/>
      <c r="AD14" s="213"/>
      <c r="AE14" s="213"/>
      <c r="AF14" s="213"/>
      <c r="AG14" s="213" t="s">
        <v>155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20"/>
      <c r="B15" s="221"/>
      <c r="C15" s="265" t="s">
        <v>996</v>
      </c>
      <c r="D15" s="257"/>
      <c r="E15" s="258">
        <v>36.15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13"/>
      <c r="Z15" s="213"/>
      <c r="AA15" s="213"/>
      <c r="AB15" s="213"/>
      <c r="AC15" s="213"/>
      <c r="AD15" s="213"/>
      <c r="AE15" s="213"/>
      <c r="AF15" s="213"/>
      <c r="AG15" s="213" t="s">
        <v>183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ht="22.5" outlineLevel="1" x14ac:dyDescent="0.2">
      <c r="A16" s="233">
        <v>3</v>
      </c>
      <c r="B16" s="234" t="s">
        <v>656</v>
      </c>
      <c r="C16" s="251" t="s">
        <v>657</v>
      </c>
      <c r="D16" s="235" t="s">
        <v>176</v>
      </c>
      <c r="E16" s="236">
        <v>25.95</v>
      </c>
      <c r="F16" s="237"/>
      <c r="G16" s="238">
        <f>ROUND(E16*F16,2)</f>
        <v>0</v>
      </c>
      <c r="H16" s="237"/>
      <c r="I16" s="238">
        <f>ROUND(E16*H16,2)</f>
        <v>0</v>
      </c>
      <c r="J16" s="237"/>
      <c r="K16" s="238">
        <f>ROUND(E16*J16,2)</f>
        <v>0</v>
      </c>
      <c r="L16" s="238">
        <v>21</v>
      </c>
      <c r="M16" s="238">
        <f>G16*(1+L16/100)</f>
        <v>0</v>
      </c>
      <c r="N16" s="238">
        <v>9.0500000000000008E-3</v>
      </c>
      <c r="O16" s="238">
        <f>ROUND(E16*N16,2)</f>
        <v>0.23</v>
      </c>
      <c r="P16" s="238">
        <v>0</v>
      </c>
      <c r="Q16" s="238">
        <f>ROUND(E16*P16,2)</f>
        <v>0</v>
      </c>
      <c r="R16" s="238" t="s">
        <v>338</v>
      </c>
      <c r="S16" s="238" t="s">
        <v>178</v>
      </c>
      <c r="T16" s="239" t="s">
        <v>178</v>
      </c>
      <c r="U16" s="224">
        <v>0.85699999999999998</v>
      </c>
      <c r="V16" s="224">
        <f>ROUND(E16*U16,2)</f>
        <v>22.24</v>
      </c>
      <c r="W16" s="224"/>
      <c r="X16" s="224" t="s">
        <v>159</v>
      </c>
      <c r="Y16" s="213"/>
      <c r="Z16" s="213"/>
      <c r="AA16" s="213"/>
      <c r="AB16" s="213"/>
      <c r="AC16" s="213"/>
      <c r="AD16" s="213"/>
      <c r="AE16" s="213"/>
      <c r="AF16" s="213"/>
      <c r="AG16" s="213" t="s">
        <v>160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ht="22.5" outlineLevel="1" x14ac:dyDescent="0.2">
      <c r="A17" s="220"/>
      <c r="B17" s="221"/>
      <c r="C17" s="263" t="s">
        <v>654</v>
      </c>
      <c r="D17" s="259"/>
      <c r="E17" s="259"/>
      <c r="F17" s="259"/>
      <c r="G17" s="259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13"/>
      <c r="Z17" s="213"/>
      <c r="AA17" s="213"/>
      <c r="AB17" s="213"/>
      <c r="AC17" s="213"/>
      <c r="AD17" s="213"/>
      <c r="AE17" s="213"/>
      <c r="AF17" s="213"/>
      <c r="AG17" s="213" t="s">
        <v>180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40" t="str">
        <f>C17</f>
        <v>nanesení lepicího tmelu na izolační desky, nalepení desek, zajištění talířovými hmoždinkami (6 ks/m2), přebroušení desek, natažení stěrky, vtlačení výztužné tkaniny, přehlazení stěrky. Další vrstvy podle popisu položky. Včetně rohových lišt na hranách budov.</v>
      </c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20"/>
      <c r="B18" s="221"/>
      <c r="C18" s="264" t="s">
        <v>698</v>
      </c>
      <c r="D18" s="260"/>
      <c r="E18" s="260"/>
      <c r="F18" s="260"/>
      <c r="G18" s="260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13"/>
      <c r="Z18" s="213"/>
      <c r="AA18" s="213"/>
      <c r="AB18" s="213"/>
      <c r="AC18" s="213"/>
      <c r="AD18" s="213"/>
      <c r="AE18" s="213"/>
      <c r="AF18" s="213"/>
      <c r="AG18" s="213" t="s">
        <v>155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20"/>
      <c r="B19" s="221"/>
      <c r="C19" s="265" t="s">
        <v>997</v>
      </c>
      <c r="D19" s="257"/>
      <c r="E19" s="258">
        <v>10.55</v>
      </c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13"/>
      <c r="Z19" s="213"/>
      <c r="AA19" s="213"/>
      <c r="AB19" s="213"/>
      <c r="AC19" s="213"/>
      <c r="AD19" s="213"/>
      <c r="AE19" s="213"/>
      <c r="AF19" s="213"/>
      <c r="AG19" s="213" t="s">
        <v>183</v>
      </c>
      <c r="AH19" s="213">
        <v>0</v>
      </c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20"/>
      <c r="B20" s="221"/>
      <c r="C20" s="265" t="s">
        <v>998</v>
      </c>
      <c r="D20" s="257"/>
      <c r="E20" s="258">
        <v>15.4</v>
      </c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13"/>
      <c r="Z20" s="213"/>
      <c r="AA20" s="213"/>
      <c r="AB20" s="213"/>
      <c r="AC20" s="213"/>
      <c r="AD20" s="213"/>
      <c r="AE20" s="213"/>
      <c r="AF20" s="213"/>
      <c r="AG20" s="213" t="s">
        <v>183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ht="22.5" outlineLevel="1" x14ac:dyDescent="0.2">
      <c r="A21" s="233">
        <v>4</v>
      </c>
      <c r="B21" s="234" t="s">
        <v>660</v>
      </c>
      <c r="C21" s="251" t="s">
        <v>661</v>
      </c>
      <c r="D21" s="235" t="s">
        <v>176</v>
      </c>
      <c r="E21" s="236">
        <v>95.444999999999993</v>
      </c>
      <c r="F21" s="237"/>
      <c r="G21" s="238">
        <f>ROUND(E21*F21,2)</f>
        <v>0</v>
      </c>
      <c r="H21" s="237"/>
      <c r="I21" s="238">
        <f>ROUND(E21*H21,2)</f>
        <v>0</v>
      </c>
      <c r="J21" s="237"/>
      <c r="K21" s="238">
        <f>ROUND(E21*J21,2)</f>
        <v>0</v>
      </c>
      <c r="L21" s="238">
        <v>21</v>
      </c>
      <c r="M21" s="238">
        <f>G21*(1+L21/100)</f>
        <v>0</v>
      </c>
      <c r="N21" s="238">
        <v>1.2149999999999999E-2</v>
      </c>
      <c r="O21" s="238">
        <f>ROUND(E21*N21,2)</f>
        <v>1.1599999999999999</v>
      </c>
      <c r="P21" s="238">
        <v>0</v>
      </c>
      <c r="Q21" s="238">
        <f>ROUND(E21*P21,2)</f>
        <v>0</v>
      </c>
      <c r="R21" s="238" t="s">
        <v>338</v>
      </c>
      <c r="S21" s="238" t="s">
        <v>178</v>
      </c>
      <c r="T21" s="239" t="s">
        <v>178</v>
      </c>
      <c r="U21" s="224">
        <v>1.2558</v>
      </c>
      <c r="V21" s="224">
        <f>ROUND(E21*U21,2)</f>
        <v>119.86</v>
      </c>
      <c r="W21" s="224"/>
      <c r="X21" s="224" t="s">
        <v>159</v>
      </c>
      <c r="Y21" s="213"/>
      <c r="Z21" s="213"/>
      <c r="AA21" s="213"/>
      <c r="AB21" s="213"/>
      <c r="AC21" s="213"/>
      <c r="AD21" s="213"/>
      <c r="AE21" s="213"/>
      <c r="AF21" s="213"/>
      <c r="AG21" s="213" t="s">
        <v>160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ht="22.5" outlineLevel="1" x14ac:dyDescent="0.2">
      <c r="A22" s="220"/>
      <c r="B22" s="221"/>
      <c r="C22" s="263" t="s">
        <v>662</v>
      </c>
      <c r="D22" s="259"/>
      <c r="E22" s="259"/>
      <c r="F22" s="259"/>
      <c r="G22" s="259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13"/>
      <c r="Z22" s="213"/>
      <c r="AA22" s="213"/>
      <c r="AB22" s="213"/>
      <c r="AC22" s="213"/>
      <c r="AD22" s="213"/>
      <c r="AE22" s="213"/>
      <c r="AF22" s="213"/>
      <c r="AG22" s="213" t="s">
        <v>180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40" t="str">
        <f>C22</f>
        <v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</v>
      </c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20"/>
      <c r="B23" s="221"/>
      <c r="C23" s="267" t="s">
        <v>663</v>
      </c>
      <c r="D23" s="261"/>
      <c r="E23" s="261"/>
      <c r="F23" s="261"/>
      <c r="G23" s="261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13"/>
      <c r="Z23" s="213"/>
      <c r="AA23" s="213"/>
      <c r="AB23" s="213"/>
      <c r="AC23" s="213"/>
      <c r="AD23" s="213"/>
      <c r="AE23" s="213"/>
      <c r="AF23" s="213"/>
      <c r="AG23" s="213" t="s">
        <v>180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20"/>
      <c r="B24" s="221"/>
      <c r="C24" s="264" t="s">
        <v>698</v>
      </c>
      <c r="D24" s="260"/>
      <c r="E24" s="260"/>
      <c r="F24" s="260"/>
      <c r="G24" s="260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13"/>
      <c r="Z24" s="213"/>
      <c r="AA24" s="213"/>
      <c r="AB24" s="213"/>
      <c r="AC24" s="213"/>
      <c r="AD24" s="213"/>
      <c r="AE24" s="213"/>
      <c r="AF24" s="213"/>
      <c r="AG24" s="213" t="s">
        <v>155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20"/>
      <c r="B25" s="221"/>
      <c r="C25" s="265" t="s">
        <v>999</v>
      </c>
      <c r="D25" s="257"/>
      <c r="E25" s="258">
        <v>95.444999999999993</v>
      </c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13"/>
      <c r="Z25" s="213"/>
      <c r="AA25" s="213"/>
      <c r="AB25" s="213"/>
      <c r="AC25" s="213"/>
      <c r="AD25" s="213"/>
      <c r="AE25" s="213"/>
      <c r="AF25" s="213"/>
      <c r="AG25" s="213" t="s">
        <v>183</v>
      </c>
      <c r="AH25" s="213">
        <v>0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ht="22.5" outlineLevel="1" x14ac:dyDescent="0.2">
      <c r="A26" s="233">
        <v>5</v>
      </c>
      <c r="B26" s="234" t="s">
        <v>669</v>
      </c>
      <c r="C26" s="251" t="s">
        <v>670</v>
      </c>
      <c r="D26" s="235" t="s">
        <v>176</v>
      </c>
      <c r="E26" s="236">
        <v>243.71</v>
      </c>
      <c r="F26" s="237"/>
      <c r="G26" s="238">
        <f>ROUND(E26*F26,2)</f>
        <v>0</v>
      </c>
      <c r="H26" s="237"/>
      <c r="I26" s="238">
        <f>ROUND(E26*H26,2)</f>
        <v>0</v>
      </c>
      <c r="J26" s="237"/>
      <c r="K26" s="238">
        <f>ROUND(E26*J26,2)</f>
        <v>0</v>
      </c>
      <c r="L26" s="238">
        <v>21</v>
      </c>
      <c r="M26" s="238">
        <f>G26*(1+L26/100)</f>
        <v>0</v>
      </c>
      <c r="N26" s="238">
        <v>3.2099999999999997E-2</v>
      </c>
      <c r="O26" s="238">
        <f>ROUND(E26*N26,2)</f>
        <v>7.82</v>
      </c>
      <c r="P26" s="238">
        <v>0</v>
      </c>
      <c r="Q26" s="238">
        <f>ROUND(E26*P26,2)</f>
        <v>0</v>
      </c>
      <c r="R26" s="238" t="s">
        <v>338</v>
      </c>
      <c r="S26" s="238" t="s">
        <v>178</v>
      </c>
      <c r="T26" s="239" t="s">
        <v>178</v>
      </c>
      <c r="U26" s="224">
        <v>1.2758</v>
      </c>
      <c r="V26" s="224">
        <f>ROUND(E26*U26,2)</f>
        <v>310.93</v>
      </c>
      <c r="W26" s="224"/>
      <c r="X26" s="224" t="s">
        <v>159</v>
      </c>
      <c r="Y26" s="213"/>
      <c r="Z26" s="213"/>
      <c r="AA26" s="213"/>
      <c r="AB26" s="213"/>
      <c r="AC26" s="213"/>
      <c r="AD26" s="213"/>
      <c r="AE26" s="213"/>
      <c r="AF26" s="213"/>
      <c r="AG26" s="213" t="s">
        <v>160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ht="22.5" outlineLevel="1" x14ac:dyDescent="0.2">
      <c r="A27" s="220"/>
      <c r="B27" s="221"/>
      <c r="C27" s="263" t="s">
        <v>662</v>
      </c>
      <c r="D27" s="259"/>
      <c r="E27" s="259"/>
      <c r="F27" s="259"/>
      <c r="G27" s="259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13"/>
      <c r="Z27" s="213"/>
      <c r="AA27" s="213"/>
      <c r="AB27" s="213"/>
      <c r="AC27" s="213"/>
      <c r="AD27" s="213"/>
      <c r="AE27" s="213"/>
      <c r="AF27" s="213"/>
      <c r="AG27" s="213" t="s">
        <v>180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40" t="str">
        <f>C27</f>
        <v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</v>
      </c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20"/>
      <c r="B28" s="221"/>
      <c r="C28" s="267" t="s">
        <v>663</v>
      </c>
      <c r="D28" s="261"/>
      <c r="E28" s="261"/>
      <c r="F28" s="261"/>
      <c r="G28" s="261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13"/>
      <c r="Z28" s="213"/>
      <c r="AA28" s="213"/>
      <c r="AB28" s="213"/>
      <c r="AC28" s="213"/>
      <c r="AD28" s="213"/>
      <c r="AE28" s="213"/>
      <c r="AF28" s="213"/>
      <c r="AG28" s="213" t="s">
        <v>180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20"/>
      <c r="B29" s="221"/>
      <c r="C29" s="264" t="s">
        <v>698</v>
      </c>
      <c r="D29" s="260"/>
      <c r="E29" s="260"/>
      <c r="F29" s="260"/>
      <c r="G29" s="260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13"/>
      <c r="Z29" s="213"/>
      <c r="AA29" s="213"/>
      <c r="AB29" s="213"/>
      <c r="AC29" s="213"/>
      <c r="AD29" s="213"/>
      <c r="AE29" s="213"/>
      <c r="AF29" s="213"/>
      <c r="AG29" s="213" t="s">
        <v>155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20"/>
      <c r="B30" s="221"/>
      <c r="C30" s="265" t="s">
        <v>1000</v>
      </c>
      <c r="D30" s="257"/>
      <c r="E30" s="258">
        <v>243.71</v>
      </c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13"/>
      <c r="Z30" s="213"/>
      <c r="AA30" s="213"/>
      <c r="AB30" s="213"/>
      <c r="AC30" s="213"/>
      <c r="AD30" s="213"/>
      <c r="AE30" s="213"/>
      <c r="AF30" s="213"/>
      <c r="AG30" s="213" t="s">
        <v>183</v>
      </c>
      <c r="AH30" s="213">
        <v>0</v>
      </c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ht="22.5" outlineLevel="1" x14ac:dyDescent="0.2">
      <c r="A31" s="233">
        <v>6</v>
      </c>
      <c r="B31" s="234" t="s">
        <v>672</v>
      </c>
      <c r="C31" s="251" t="s">
        <v>673</v>
      </c>
      <c r="D31" s="235" t="s">
        <v>176</v>
      </c>
      <c r="E31" s="236">
        <v>401.255</v>
      </c>
      <c r="F31" s="237"/>
      <c r="G31" s="238">
        <f>ROUND(E31*F31,2)</f>
        <v>0</v>
      </c>
      <c r="H31" s="237"/>
      <c r="I31" s="238">
        <f>ROUND(E31*H31,2)</f>
        <v>0</v>
      </c>
      <c r="J31" s="237"/>
      <c r="K31" s="238">
        <f>ROUND(E31*J31,2)</f>
        <v>0</v>
      </c>
      <c r="L31" s="238">
        <v>21</v>
      </c>
      <c r="M31" s="238">
        <f>G31*(1+L31/100)</f>
        <v>0</v>
      </c>
      <c r="N31" s="238">
        <v>1.4330000000000001E-2</v>
      </c>
      <c r="O31" s="238">
        <f>ROUND(E31*N31,2)</f>
        <v>5.75</v>
      </c>
      <c r="P31" s="238">
        <v>0</v>
      </c>
      <c r="Q31" s="238">
        <f>ROUND(E31*P31,2)</f>
        <v>0</v>
      </c>
      <c r="R31" s="238" t="s">
        <v>347</v>
      </c>
      <c r="S31" s="238" t="s">
        <v>178</v>
      </c>
      <c r="T31" s="239" t="s">
        <v>178</v>
      </c>
      <c r="U31" s="224">
        <v>0.17505999999999999</v>
      </c>
      <c r="V31" s="224">
        <f>ROUND(E31*U31,2)</f>
        <v>70.239999999999995</v>
      </c>
      <c r="W31" s="224"/>
      <c r="X31" s="224" t="s">
        <v>159</v>
      </c>
      <c r="Y31" s="213"/>
      <c r="Z31" s="213"/>
      <c r="AA31" s="213"/>
      <c r="AB31" s="213"/>
      <c r="AC31" s="213"/>
      <c r="AD31" s="213"/>
      <c r="AE31" s="213"/>
      <c r="AF31" s="213"/>
      <c r="AG31" s="213" t="s">
        <v>160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20"/>
      <c r="B32" s="221"/>
      <c r="C32" s="252" t="s">
        <v>698</v>
      </c>
      <c r="D32" s="241"/>
      <c r="E32" s="241"/>
      <c r="F32" s="241"/>
      <c r="G32" s="241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13"/>
      <c r="Z32" s="213"/>
      <c r="AA32" s="213"/>
      <c r="AB32" s="213"/>
      <c r="AC32" s="213"/>
      <c r="AD32" s="213"/>
      <c r="AE32" s="213"/>
      <c r="AF32" s="213"/>
      <c r="AG32" s="213" t="s">
        <v>155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20"/>
      <c r="B33" s="221"/>
      <c r="C33" s="265" t="s">
        <v>995</v>
      </c>
      <c r="D33" s="257"/>
      <c r="E33" s="258">
        <v>401.255</v>
      </c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13"/>
      <c r="Z33" s="213"/>
      <c r="AA33" s="213"/>
      <c r="AB33" s="213"/>
      <c r="AC33" s="213"/>
      <c r="AD33" s="213"/>
      <c r="AE33" s="213"/>
      <c r="AF33" s="213"/>
      <c r="AG33" s="213" t="s">
        <v>183</v>
      </c>
      <c r="AH33" s="213">
        <v>5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33">
        <v>7</v>
      </c>
      <c r="B34" s="234" t="s">
        <v>674</v>
      </c>
      <c r="C34" s="251" t="s">
        <v>675</v>
      </c>
      <c r="D34" s="235" t="s">
        <v>176</v>
      </c>
      <c r="E34" s="236">
        <v>401.255</v>
      </c>
      <c r="F34" s="237"/>
      <c r="G34" s="238">
        <f>ROUND(E34*F34,2)</f>
        <v>0</v>
      </c>
      <c r="H34" s="237"/>
      <c r="I34" s="238">
        <f>ROUND(E34*H34,2)</f>
        <v>0</v>
      </c>
      <c r="J34" s="237"/>
      <c r="K34" s="238">
        <f>ROUND(E34*J34,2)</f>
        <v>0</v>
      </c>
      <c r="L34" s="238">
        <v>21</v>
      </c>
      <c r="M34" s="238">
        <f>G34*(1+L34/100)</f>
        <v>0</v>
      </c>
      <c r="N34" s="238">
        <v>0</v>
      </c>
      <c r="O34" s="238">
        <f>ROUND(E34*N34,2)</f>
        <v>0</v>
      </c>
      <c r="P34" s="238">
        <v>0</v>
      </c>
      <c r="Q34" s="238">
        <f>ROUND(E34*P34,2)</f>
        <v>0</v>
      </c>
      <c r="R34" s="238" t="s">
        <v>338</v>
      </c>
      <c r="S34" s="238" t="s">
        <v>178</v>
      </c>
      <c r="T34" s="239" t="s">
        <v>178</v>
      </c>
      <c r="U34" s="224">
        <v>0.43</v>
      </c>
      <c r="V34" s="224">
        <f>ROUND(E34*U34,2)</f>
        <v>172.54</v>
      </c>
      <c r="W34" s="224"/>
      <c r="X34" s="224" t="s">
        <v>159</v>
      </c>
      <c r="Y34" s="213"/>
      <c r="Z34" s="213"/>
      <c r="AA34" s="213"/>
      <c r="AB34" s="213"/>
      <c r="AC34" s="213"/>
      <c r="AD34" s="213"/>
      <c r="AE34" s="213"/>
      <c r="AF34" s="213"/>
      <c r="AG34" s="213" t="s">
        <v>160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20"/>
      <c r="B35" s="221"/>
      <c r="C35" s="252" t="s">
        <v>698</v>
      </c>
      <c r="D35" s="241"/>
      <c r="E35" s="241"/>
      <c r="F35" s="241"/>
      <c r="G35" s="241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13"/>
      <c r="Z35" s="213"/>
      <c r="AA35" s="213"/>
      <c r="AB35" s="213"/>
      <c r="AC35" s="213"/>
      <c r="AD35" s="213"/>
      <c r="AE35" s="213"/>
      <c r="AF35" s="213"/>
      <c r="AG35" s="213" t="s">
        <v>155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20"/>
      <c r="B36" s="221"/>
      <c r="C36" s="265" t="s">
        <v>1001</v>
      </c>
      <c r="D36" s="257"/>
      <c r="E36" s="258">
        <v>36.15</v>
      </c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13"/>
      <c r="Z36" s="213"/>
      <c r="AA36" s="213"/>
      <c r="AB36" s="213"/>
      <c r="AC36" s="213"/>
      <c r="AD36" s="213"/>
      <c r="AE36" s="213"/>
      <c r="AF36" s="213"/>
      <c r="AG36" s="213" t="s">
        <v>183</v>
      </c>
      <c r="AH36" s="213">
        <v>5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20"/>
      <c r="B37" s="221"/>
      <c r="C37" s="265" t="s">
        <v>1002</v>
      </c>
      <c r="D37" s="257"/>
      <c r="E37" s="258">
        <v>25.95</v>
      </c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13"/>
      <c r="Z37" s="213"/>
      <c r="AA37" s="213"/>
      <c r="AB37" s="213"/>
      <c r="AC37" s="213"/>
      <c r="AD37" s="213"/>
      <c r="AE37" s="213"/>
      <c r="AF37" s="213"/>
      <c r="AG37" s="213" t="s">
        <v>183</v>
      </c>
      <c r="AH37" s="213">
        <v>5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20"/>
      <c r="B38" s="221"/>
      <c r="C38" s="265" t="s">
        <v>1003</v>
      </c>
      <c r="D38" s="257"/>
      <c r="E38" s="258">
        <v>95.444999999999993</v>
      </c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13"/>
      <c r="Z38" s="213"/>
      <c r="AA38" s="213"/>
      <c r="AB38" s="213"/>
      <c r="AC38" s="213"/>
      <c r="AD38" s="213"/>
      <c r="AE38" s="213"/>
      <c r="AF38" s="213"/>
      <c r="AG38" s="213" t="s">
        <v>183</v>
      </c>
      <c r="AH38" s="213">
        <v>5</v>
      </c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20"/>
      <c r="B39" s="221"/>
      <c r="C39" s="265" t="s">
        <v>1004</v>
      </c>
      <c r="D39" s="257"/>
      <c r="E39" s="258">
        <v>243.71</v>
      </c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13"/>
      <c r="Z39" s="213"/>
      <c r="AA39" s="213"/>
      <c r="AB39" s="213"/>
      <c r="AC39" s="213"/>
      <c r="AD39" s="213"/>
      <c r="AE39" s="213"/>
      <c r="AF39" s="213"/>
      <c r="AG39" s="213" t="s">
        <v>183</v>
      </c>
      <c r="AH39" s="213">
        <v>5</v>
      </c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33">
        <v>8</v>
      </c>
      <c r="B40" s="234" t="s">
        <v>681</v>
      </c>
      <c r="C40" s="251" t="s">
        <v>682</v>
      </c>
      <c r="D40" s="235" t="s">
        <v>234</v>
      </c>
      <c r="E40" s="236">
        <v>12</v>
      </c>
      <c r="F40" s="237"/>
      <c r="G40" s="238">
        <f>ROUND(E40*F40,2)</f>
        <v>0</v>
      </c>
      <c r="H40" s="237"/>
      <c r="I40" s="238">
        <f>ROUND(E40*H40,2)</f>
        <v>0</v>
      </c>
      <c r="J40" s="237"/>
      <c r="K40" s="238">
        <f>ROUND(E40*J40,2)</f>
        <v>0</v>
      </c>
      <c r="L40" s="238">
        <v>21</v>
      </c>
      <c r="M40" s="238">
        <f>G40*(1+L40/100)</f>
        <v>0</v>
      </c>
      <c r="N40" s="238">
        <v>0</v>
      </c>
      <c r="O40" s="238">
        <f>ROUND(E40*N40,2)</f>
        <v>0</v>
      </c>
      <c r="P40" s="238">
        <v>0</v>
      </c>
      <c r="Q40" s="238">
        <f>ROUND(E40*P40,2)</f>
        <v>0</v>
      </c>
      <c r="R40" s="238"/>
      <c r="S40" s="238" t="s">
        <v>150</v>
      </c>
      <c r="T40" s="239" t="s">
        <v>151</v>
      </c>
      <c r="U40" s="224">
        <v>0</v>
      </c>
      <c r="V40" s="224">
        <f>ROUND(E40*U40,2)</f>
        <v>0</v>
      </c>
      <c r="W40" s="224"/>
      <c r="X40" s="224" t="s">
        <v>159</v>
      </c>
      <c r="Y40" s="213"/>
      <c r="Z40" s="213"/>
      <c r="AA40" s="213"/>
      <c r="AB40" s="213"/>
      <c r="AC40" s="213"/>
      <c r="AD40" s="213"/>
      <c r="AE40" s="213"/>
      <c r="AF40" s="213"/>
      <c r="AG40" s="213" t="s">
        <v>160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20"/>
      <c r="B41" s="221"/>
      <c r="C41" s="252" t="s">
        <v>698</v>
      </c>
      <c r="D41" s="241"/>
      <c r="E41" s="241"/>
      <c r="F41" s="241"/>
      <c r="G41" s="241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13"/>
      <c r="Z41" s="213"/>
      <c r="AA41" s="213"/>
      <c r="AB41" s="213"/>
      <c r="AC41" s="213"/>
      <c r="AD41" s="213"/>
      <c r="AE41" s="213"/>
      <c r="AF41" s="213"/>
      <c r="AG41" s="213" t="s">
        <v>155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x14ac:dyDescent="0.2">
      <c r="A42" s="227" t="s">
        <v>145</v>
      </c>
      <c r="B42" s="228" t="s">
        <v>94</v>
      </c>
      <c r="C42" s="250" t="s">
        <v>95</v>
      </c>
      <c r="D42" s="229"/>
      <c r="E42" s="230"/>
      <c r="F42" s="231"/>
      <c r="G42" s="231">
        <f>SUMIF(AG43:AG44,"&lt;&gt;NOR",G43:G44)</f>
        <v>0</v>
      </c>
      <c r="H42" s="231"/>
      <c r="I42" s="231">
        <f>SUM(I43:I44)</f>
        <v>0</v>
      </c>
      <c r="J42" s="231"/>
      <c r="K42" s="231">
        <f>SUM(K43:K44)</f>
        <v>0</v>
      </c>
      <c r="L42" s="231"/>
      <c r="M42" s="231">
        <f>SUM(M43:M44)</f>
        <v>0</v>
      </c>
      <c r="N42" s="231"/>
      <c r="O42" s="231">
        <f>SUM(O43:O44)</f>
        <v>0.1</v>
      </c>
      <c r="P42" s="231"/>
      <c r="Q42" s="231">
        <f>SUM(Q43:Q44)</f>
        <v>0</v>
      </c>
      <c r="R42" s="231"/>
      <c r="S42" s="231"/>
      <c r="T42" s="232"/>
      <c r="U42" s="226"/>
      <c r="V42" s="226">
        <f>SUM(V43:V44)</f>
        <v>14.16</v>
      </c>
      <c r="W42" s="226"/>
      <c r="X42" s="226"/>
      <c r="AG42" t="s">
        <v>146</v>
      </c>
    </row>
    <row r="43" spans="1:60" outlineLevel="1" x14ac:dyDescent="0.2">
      <c r="A43" s="242">
        <v>9</v>
      </c>
      <c r="B43" s="243" t="s">
        <v>683</v>
      </c>
      <c r="C43" s="253" t="s">
        <v>684</v>
      </c>
      <c r="D43" s="244" t="s">
        <v>176</v>
      </c>
      <c r="E43" s="245">
        <v>80</v>
      </c>
      <c r="F43" s="246"/>
      <c r="G43" s="247">
        <f>ROUND(E43*F43,2)</f>
        <v>0</v>
      </c>
      <c r="H43" s="246"/>
      <c r="I43" s="247">
        <f>ROUND(E43*H43,2)</f>
        <v>0</v>
      </c>
      <c r="J43" s="246"/>
      <c r="K43" s="247">
        <f>ROUND(E43*J43,2)</f>
        <v>0</v>
      </c>
      <c r="L43" s="247">
        <v>21</v>
      </c>
      <c r="M43" s="247">
        <f>G43*(1+L43/100)</f>
        <v>0</v>
      </c>
      <c r="N43" s="247">
        <v>1.2099999999999999E-3</v>
      </c>
      <c r="O43" s="247">
        <f>ROUND(E43*N43,2)</f>
        <v>0.1</v>
      </c>
      <c r="P43" s="247">
        <v>0</v>
      </c>
      <c r="Q43" s="247">
        <f>ROUND(E43*P43,2)</f>
        <v>0</v>
      </c>
      <c r="R43" s="247" t="s">
        <v>545</v>
      </c>
      <c r="S43" s="247" t="s">
        <v>178</v>
      </c>
      <c r="T43" s="248" t="s">
        <v>178</v>
      </c>
      <c r="U43" s="224">
        <v>0.17699999999999999</v>
      </c>
      <c r="V43" s="224">
        <f>ROUND(E43*U43,2)</f>
        <v>14.16</v>
      </c>
      <c r="W43" s="224"/>
      <c r="X43" s="224" t="s">
        <v>159</v>
      </c>
      <c r="Y43" s="213"/>
      <c r="Z43" s="213"/>
      <c r="AA43" s="213"/>
      <c r="AB43" s="213"/>
      <c r="AC43" s="213"/>
      <c r="AD43" s="213"/>
      <c r="AE43" s="213"/>
      <c r="AF43" s="213"/>
      <c r="AG43" s="213" t="s">
        <v>160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42">
        <v>10</v>
      </c>
      <c r="B44" s="243" t="s">
        <v>685</v>
      </c>
      <c r="C44" s="253" t="s">
        <v>308</v>
      </c>
      <c r="D44" s="244" t="s">
        <v>158</v>
      </c>
      <c r="E44" s="245">
        <v>1</v>
      </c>
      <c r="F44" s="246"/>
      <c r="G44" s="247">
        <f>ROUND(E44*F44,2)</f>
        <v>0</v>
      </c>
      <c r="H44" s="246"/>
      <c r="I44" s="247">
        <f>ROUND(E44*H44,2)</f>
        <v>0</v>
      </c>
      <c r="J44" s="246"/>
      <c r="K44" s="247">
        <f>ROUND(E44*J44,2)</f>
        <v>0</v>
      </c>
      <c r="L44" s="247">
        <v>21</v>
      </c>
      <c r="M44" s="247">
        <f>G44*(1+L44/100)</f>
        <v>0</v>
      </c>
      <c r="N44" s="247">
        <v>0</v>
      </c>
      <c r="O44" s="247">
        <f>ROUND(E44*N44,2)</f>
        <v>0</v>
      </c>
      <c r="P44" s="247">
        <v>0</v>
      </c>
      <c r="Q44" s="247">
        <f>ROUND(E44*P44,2)</f>
        <v>0</v>
      </c>
      <c r="R44" s="247"/>
      <c r="S44" s="247" t="s">
        <v>150</v>
      </c>
      <c r="T44" s="248" t="s">
        <v>151</v>
      </c>
      <c r="U44" s="224">
        <v>0</v>
      </c>
      <c r="V44" s="224">
        <f>ROUND(E44*U44,2)</f>
        <v>0</v>
      </c>
      <c r="W44" s="224"/>
      <c r="X44" s="224" t="s">
        <v>159</v>
      </c>
      <c r="Y44" s="213"/>
      <c r="Z44" s="213"/>
      <c r="AA44" s="213"/>
      <c r="AB44" s="213"/>
      <c r="AC44" s="213"/>
      <c r="AD44" s="213"/>
      <c r="AE44" s="213"/>
      <c r="AF44" s="213"/>
      <c r="AG44" s="213" t="s">
        <v>160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x14ac:dyDescent="0.2">
      <c r="A45" s="227" t="s">
        <v>145</v>
      </c>
      <c r="B45" s="228" t="s">
        <v>96</v>
      </c>
      <c r="C45" s="250" t="s">
        <v>97</v>
      </c>
      <c r="D45" s="229"/>
      <c r="E45" s="230"/>
      <c r="F45" s="231"/>
      <c r="G45" s="231">
        <f>SUMIF(AG46:AG51,"&lt;&gt;NOR",G46:G51)</f>
        <v>0</v>
      </c>
      <c r="H45" s="231"/>
      <c r="I45" s="231">
        <f>SUM(I46:I51)</f>
        <v>0</v>
      </c>
      <c r="J45" s="231"/>
      <c r="K45" s="231">
        <f>SUM(K46:K51)</f>
        <v>0</v>
      </c>
      <c r="L45" s="231"/>
      <c r="M45" s="231">
        <f>SUM(M46:M51)</f>
        <v>0</v>
      </c>
      <c r="N45" s="231"/>
      <c r="O45" s="231">
        <f>SUM(O46:O51)</f>
        <v>0.95000000000000007</v>
      </c>
      <c r="P45" s="231"/>
      <c r="Q45" s="231">
        <f>SUM(Q46:Q51)</f>
        <v>0</v>
      </c>
      <c r="R45" s="231"/>
      <c r="S45" s="231"/>
      <c r="T45" s="232"/>
      <c r="U45" s="226"/>
      <c r="V45" s="226">
        <f>SUM(V46:V51)</f>
        <v>1.55</v>
      </c>
      <c r="W45" s="226"/>
      <c r="X45" s="226"/>
      <c r="AG45" t="s">
        <v>146</v>
      </c>
    </row>
    <row r="46" spans="1:60" outlineLevel="1" x14ac:dyDescent="0.2">
      <c r="A46" s="233">
        <v>11</v>
      </c>
      <c r="B46" s="234" t="s">
        <v>686</v>
      </c>
      <c r="C46" s="251" t="s">
        <v>687</v>
      </c>
      <c r="D46" s="235" t="s">
        <v>176</v>
      </c>
      <c r="E46" s="236">
        <v>115</v>
      </c>
      <c r="F46" s="237"/>
      <c r="G46" s="238">
        <f>ROUND(E46*F46,2)</f>
        <v>0</v>
      </c>
      <c r="H46" s="237"/>
      <c r="I46" s="238">
        <f>ROUND(E46*H46,2)</f>
        <v>0</v>
      </c>
      <c r="J46" s="237"/>
      <c r="K46" s="238">
        <f>ROUND(E46*J46,2)</f>
        <v>0</v>
      </c>
      <c r="L46" s="238">
        <v>21</v>
      </c>
      <c r="M46" s="238">
        <f>G46*(1+L46/100)</f>
        <v>0</v>
      </c>
      <c r="N46" s="238">
        <v>0</v>
      </c>
      <c r="O46" s="238">
        <f>ROUND(E46*N46,2)</f>
        <v>0</v>
      </c>
      <c r="P46" s="238">
        <v>0</v>
      </c>
      <c r="Q46" s="238">
        <f>ROUND(E46*P46,2)</f>
        <v>0</v>
      </c>
      <c r="R46" s="238" t="s">
        <v>688</v>
      </c>
      <c r="S46" s="238" t="s">
        <v>178</v>
      </c>
      <c r="T46" s="239" t="s">
        <v>178</v>
      </c>
      <c r="U46" s="224">
        <v>1.35E-2</v>
      </c>
      <c r="V46" s="224">
        <f>ROUND(E46*U46,2)</f>
        <v>1.55</v>
      </c>
      <c r="W46" s="224"/>
      <c r="X46" s="224" t="s">
        <v>159</v>
      </c>
      <c r="Y46" s="213"/>
      <c r="Z46" s="213"/>
      <c r="AA46" s="213"/>
      <c r="AB46" s="213"/>
      <c r="AC46" s="213"/>
      <c r="AD46" s="213"/>
      <c r="AE46" s="213"/>
      <c r="AF46" s="213"/>
      <c r="AG46" s="213" t="s">
        <v>160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20"/>
      <c r="B47" s="221"/>
      <c r="C47" s="252" t="s">
        <v>698</v>
      </c>
      <c r="D47" s="241"/>
      <c r="E47" s="241"/>
      <c r="F47" s="241"/>
      <c r="G47" s="241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13"/>
      <c r="Z47" s="213"/>
      <c r="AA47" s="213"/>
      <c r="AB47" s="213"/>
      <c r="AC47" s="213"/>
      <c r="AD47" s="213"/>
      <c r="AE47" s="213"/>
      <c r="AF47" s="213"/>
      <c r="AG47" s="213" t="s">
        <v>155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33">
        <v>12</v>
      </c>
      <c r="B48" s="234" t="s">
        <v>689</v>
      </c>
      <c r="C48" s="251" t="s">
        <v>690</v>
      </c>
      <c r="D48" s="235" t="s">
        <v>176</v>
      </c>
      <c r="E48" s="236">
        <v>126.5</v>
      </c>
      <c r="F48" s="237"/>
      <c r="G48" s="238">
        <f>ROUND(E48*F48,2)</f>
        <v>0</v>
      </c>
      <c r="H48" s="237"/>
      <c r="I48" s="238">
        <f>ROUND(E48*H48,2)</f>
        <v>0</v>
      </c>
      <c r="J48" s="237"/>
      <c r="K48" s="238">
        <f>ROUND(E48*J48,2)</f>
        <v>0</v>
      </c>
      <c r="L48" s="238">
        <v>21</v>
      </c>
      <c r="M48" s="238">
        <f>G48*(1+L48/100)</f>
        <v>0</v>
      </c>
      <c r="N48" s="238">
        <v>7.1999999999999998E-3</v>
      </c>
      <c r="O48" s="238">
        <f>ROUND(E48*N48,2)</f>
        <v>0.91</v>
      </c>
      <c r="P48" s="238">
        <v>0</v>
      </c>
      <c r="Q48" s="238">
        <f>ROUND(E48*P48,2)</f>
        <v>0</v>
      </c>
      <c r="R48" s="238" t="s">
        <v>243</v>
      </c>
      <c r="S48" s="238" t="s">
        <v>178</v>
      </c>
      <c r="T48" s="239" t="s">
        <v>178</v>
      </c>
      <c r="U48" s="224">
        <v>0</v>
      </c>
      <c r="V48" s="224">
        <f>ROUND(E48*U48,2)</f>
        <v>0</v>
      </c>
      <c r="W48" s="224"/>
      <c r="X48" s="224" t="s">
        <v>237</v>
      </c>
      <c r="Y48" s="213"/>
      <c r="Z48" s="213"/>
      <c r="AA48" s="213"/>
      <c r="AB48" s="213"/>
      <c r="AC48" s="213"/>
      <c r="AD48" s="213"/>
      <c r="AE48" s="213"/>
      <c r="AF48" s="213"/>
      <c r="AG48" s="213" t="s">
        <v>238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20"/>
      <c r="B49" s="221"/>
      <c r="C49" s="265" t="s">
        <v>1005</v>
      </c>
      <c r="D49" s="257"/>
      <c r="E49" s="258">
        <v>126.5</v>
      </c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13"/>
      <c r="Z49" s="213"/>
      <c r="AA49" s="213"/>
      <c r="AB49" s="213"/>
      <c r="AC49" s="213"/>
      <c r="AD49" s="213"/>
      <c r="AE49" s="213"/>
      <c r="AF49" s="213"/>
      <c r="AG49" s="213" t="s">
        <v>183</v>
      </c>
      <c r="AH49" s="213">
        <v>5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ht="22.5" outlineLevel="1" x14ac:dyDescent="0.2">
      <c r="A50" s="233">
        <v>13</v>
      </c>
      <c r="B50" s="234" t="s">
        <v>251</v>
      </c>
      <c r="C50" s="251" t="s">
        <v>252</v>
      </c>
      <c r="D50" s="235" t="s">
        <v>176</v>
      </c>
      <c r="E50" s="236">
        <v>126.5</v>
      </c>
      <c r="F50" s="237"/>
      <c r="G50" s="238">
        <f>ROUND(E50*F50,2)</f>
        <v>0</v>
      </c>
      <c r="H50" s="237"/>
      <c r="I50" s="238">
        <f>ROUND(E50*H50,2)</f>
        <v>0</v>
      </c>
      <c r="J50" s="237"/>
      <c r="K50" s="238">
        <f>ROUND(E50*J50,2)</f>
        <v>0</v>
      </c>
      <c r="L50" s="238">
        <v>21</v>
      </c>
      <c r="M50" s="238">
        <f>G50*(1+L50/100)</f>
        <v>0</v>
      </c>
      <c r="N50" s="238">
        <v>2.9999999999999997E-4</v>
      </c>
      <c r="O50" s="238">
        <f>ROUND(E50*N50,2)</f>
        <v>0.04</v>
      </c>
      <c r="P50" s="238">
        <v>0</v>
      </c>
      <c r="Q50" s="238">
        <f>ROUND(E50*P50,2)</f>
        <v>0</v>
      </c>
      <c r="R50" s="238" t="s">
        <v>243</v>
      </c>
      <c r="S50" s="238" t="s">
        <v>178</v>
      </c>
      <c r="T50" s="239" t="s">
        <v>178</v>
      </c>
      <c r="U50" s="224">
        <v>0</v>
      </c>
      <c r="V50" s="224">
        <f>ROUND(E50*U50,2)</f>
        <v>0</v>
      </c>
      <c r="W50" s="224"/>
      <c r="X50" s="224" t="s">
        <v>237</v>
      </c>
      <c r="Y50" s="213"/>
      <c r="Z50" s="213"/>
      <c r="AA50" s="213"/>
      <c r="AB50" s="213"/>
      <c r="AC50" s="213"/>
      <c r="AD50" s="213"/>
      <c r="AE50" s="213"/>
      <c r="AF50" s="213"/>
      <c r="AG50" s="213" t="s">
        <v>238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20"/>
      <c r="B51" s="221"/>
      <c r="C51" s="265" t="s">
        <v>1005</v>
      </c>
      <c r="D51" s="257"/>
      <c r="E51" s="258">
        <v>126.5</v>
      </c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13"/>
      <c r="Z51" s="213"/>
      <c r="AA51" s="213"/>
      <c r="AB51" s="213"/>
      <c r="AC51" s="213"/>
      <c r="AD51" s="213"/>
      <c r="AE51" s="213"/>
      <c r="AF51" s="213"/>
      <c r="AG51" s="213" t="s">
        <v>183</v>
      </c>
      <c r="AH51" s="213">
        <v>5</v>
      </c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x14ac:dyDescent="0.2">
      <c r="A52" s="227" t="s">
        <v>145</v>
      </c>
      <c r="B52" s="228" t="s">
        <v>98</v>
      </c>
      <c r="C52" s="250" t="s">
        <v>99</v>
      </c>
      <c r="D52" s="229"/>
      <c r="E52" s="230"/>
      <c r="F52" s="231"/>
      <c r="G52" s="231">
        <f>SUMIF(AG53:AG54,"&lt;&gt;NOR",G53:G54)</f>
        <v>0</v>
      </c>
      <c r="H52" s="231"/>
      <c r="I52" s="231">
        <f>SUM(I53:I54)</f>
        <v>0</v>
      </c>
      <c r="J52" s="231"/>
      <c r="K52" s="231">
        <f>SUM(K53:K54)</f>
        <v>0</v>
      </c>
      <c r="L52" s="231"/>
      <c r="M52" s="231">
        <f>SUM(M53:M54)</f>
        <v>0</v>
      </c>
      <c r="N52" s="231"/>
      <c r="O52" s="231">
        <f>SUM(O53:O54)</f>
        <v>0</v>
      </c>
      <c r="P52" s="231"/>
      <c r="Q52" s="231">
        <f>SUM(Q53:Q54)</f>
        <v>2.0099999999999998</v>
      </c>
      <c r="R52" s="231"/>
      <c r="S52" s="231"/>
      <c r="T52" s="232"/>
      <c r="U52" s="226"/>
      <c r="V52" s="226">
        <f>SUM(V53:V54)</f>
        <v>8.0299999999999994</v>
      </c>
      <c r="W52" s="226"/>
      <c r="X52" s="226"/>
      <c r="AG52" t="s">
        <v>146</v>
      </c>
    </row>
    <row r="53" spans="1:60" outlineLevel="1" x14ac:dyDescent="0.2">
      <c r="A53" s="233">
        <v>14</v>
      </c>
      <c r="B53" s="234" t="s">
        <v>692</v>
      </c>
      <c r="C53" s="251" t="s">
        <v>693</v>
      </c>
      <c r="D53" s="235" t="s">
        <v>176</v>
      </c>
      <c r="E53" s="236">
        <v>401.255</v>
      </c>
      <c r="F53" s="237"/>
      <c r="G53" s="238">
        <f>ROUND(E53*F53,2)</f>
        <v>0</v>
      </c>
      <c r="H53" s="237"/>
      <c r="I53" s="238">
        <f>ROUND(E53*H53,2)</f>
        <v>0</v>
      </c>
      <c r="J53" s="237"/>
      <c r="K53" s="238">
        <f>ROUND(E53*J53,2)</f>
        <v>0</v>
      </c>
      <c r="L53" s="238">
        <v>21</v>
      </c>
      <c r="M53" s="238">
        <f>G53*(1+L53/100)</f>
        <v>0</v>
      </c>
      <c r="N53" s="238">
        <v>0</v>
      </c>
      <c r="O53" s="238">
        <f>ROUND(E53*N53,2)</f>
        <v>0</v>
      </c>
      <c r="P53" s="238">
        <v>5.0000000000000001E-3</v>
      </c>
      <c r="Q53" s="238">
        <f>ROUND(E53*P53,2)</f>
        <v>2.0099999999999998</v>
      </c>
      <c r="R53" s="238" t="s">
        <v>177</v>
      </c>
      <c r="S53" s="238" t="s">
        <v>178</v>
      </c>
      <c r="T53" s="239" t="s">
        <v>178</v>
      </c>
      <c r="U53" s="224">
        <v>0.02</v>
      </c>
      <c r="V53" s="224">
        <f>ROUND(E53*U53,2)</f>
        <v>8.0299999999999994</v>
      </c>
      <c r="W53" s="224"/>
      <c r="X53" s="224" t="s">
        <v>159</v>
      </c>
      <c r="Y53" s="213"/>
      <c r="Z53" s="213"/>
      <c r="AA53" s="213"/>
      <c r="AB53" s="213"/>
      <c r="AC53" s="213"/>
      <c r="AD53" s="213"/>
      <c r="AE53" s="213"/>
      <c r="AF53" s="213"/>
      <c r="AG53" s="213" t="s">
        <v>160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20"/>
      <c r="B54" s="221"/>
      <c r="C54" s="265" t="s">
        <v>995</v>
      </c>
      <c r="D54" s="257"/>
      <c r="E54" s="258">
        <v>401.255</v>
      </c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13"/>
      <c r="Z54" s="213"/>
      <c r="AA54" s="213"/>
      <c r="AB54" s="213"/>
      <c r="AC54" s="213"/>
      <c r="AD54" s="213"/>
      <c r="AE54" s="213"/>
      <c r="AF54" s="213"/>
      <c r="AG54" s="213" t="s">
        <v>183</v>
      </c>
      <c r="AH54" s="213">
        <v>5</v>
      </c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x14ac:dyDescent="0.2">
      <c r="A55" s="227" t="s">
        <v>145</v>
      </c>
      <c r="B55" s="228" t="s">
        <v>100</v>
      </c>
      <c r="C55" s="250" t="s">
        <v>101</v>
      </c>
      <c r="D55" s="229"/>
      <c r="E55" s="230"/>
      <c r="F55" s="231"/>
      <c r="G55" s="231">
        <f>SUMIF(AG56:AG57,"&lt;&gt;NOR",G56:G57)</f>
        <v>0</v>
      </c>
      <c r="H55" s="231"/>
      <c r="I55" s="231">
        <f>SUM(I56:I57)</f>
        <v>0</v>
      </c>
      <c r="J55" s="231"/>
      <c r="K55" s="231">
        <f>SUM(K56:K57)</f>
        <v>0</v>
      </c>
      <c r="L55" s="231"/>
      <c r="M55" s="231">
        <f>SUM(M56:M57)</f>
        <v>0</v>
      </c>
      <c r="N55" s="231"/>
      <c r="O55" s="231">
        <f>SUM(O56:O57)</f>
        <v>0</v>
      </c>
      <c r="P55" s="231"/>
      <c r="Q55" s="231">
        <f>SUM(Q56:Q57)</f>
        <v>0</v>
      </c>
      <c r="R55" s="231"/>
      <c r="S55" s="231"/>
      <c r="T55" s="232"/>
      <c r="U55" s="226"/>
      <c r="V55" s="226">
        <f>SUM(V56:V57)</f>
        <v>42.68</v>
      </c>
      <c r="W55" s="226"/>
      <c r="X55" s="226"/>
      <c r="AG55" t="s">
        <v>146</v>
      </c>
    </row>
    <row r="56" spans="1:60" ht="33.75" outlineLevel="1" x14ac:dyDescent="0.2">
      <c r="A56" s="233">
        <v>15</v>
      </c>
      <c r="B56" s="234" t="s">
        <v>345</v>
      </c>
      <c r="C56" s="251" t="s">
        <v>346</v>
      </c>
      <c r="D56" s="235" t="s">
        <v>317</v>
      </c>
      <c r="E56" s="236">
        <v>16.563580000000002</v>
      </c>
      <c r="F56" s="237"/>
      <c r="G56" s="238">
        <f>ROUND(E56*F56,2)</f>
        <v>0</v>
      </c>
      <c r="H56" s="237"/>
      <c r="I56" s="238">
        <f>ROUND(E56*H56,2)</f>
        <v>0</v>
      </c>
      <c r="J56" s="237"/>
      <c r="K56" s="238">
        <f>ROUND(E56*J56,2)</f>
        <v>0</v>
      </c>
      <c r="L56" s="238">
        <v>21</v>
      </c>
      <c r="M56" s="238">
        <f>G56*(1+L56/100)</f>
        <v>0</v>
      </c>
      <c r="N56" s="238">
        <v>0</v>
      </c>
      <c r="O56" s="238">
        <f>ROUND(E56*N56,2)</f>
        <v>0</v>
      </c>
      <c r="P56" s="238">
        <v>0</v>
      </c>
      <c r="Q56" s="238">
        <f>ROUND(E56*P56,2)</f>
        <v>0</v>
      </c>
      <c r="R56" s="238" t="s">
        <v>347</v>
      </c>
      <c r="S56" s="238" t="s">
        <v>178</v>
      </c>
      <c r="T56" s="239" t="s">
        <v>178</v>
      </c>
      <c r="U56" s="224">
        <v>2.577</v>
      </c>
      <c r="V56" s="224">
        <f>ROUND(E56*U56,2)</f>
        <v>42.68</v>
      </c>
      <c r="W56" s="224"/>
      <c r="X56" s="224" t="s">
        <v>256</v>
      </c>
      <c r="Y56" s="213"/>
      <c r="Z56" s="213"/>
      <c r="AA56" s="213"/>
      <c r="AB56" s="213"/>
      <c r="AC56" s="213"/>
      <c r="AD56" s="213"/>
      <c r="AE56" s="213"/>
      <c r="AF56" s="213"/>
      <c r="AG56" s="213" t="s">
        <v>257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20"/>
      <c r="B57" s="221"/>
      <c r="C57" s="263" t="s">
        <v>348</v>
      </c>
      <c r="D57" s="259"/>
      <c r="E57" s="259"/>
      <c r="F57" s="259"/>
      <c r="G57" s="259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13"/>
      <c r="Z57" s="213"/>
      <c r="AA57" s="213"/>
      <c r="AB57" s="213"/>
      <c r="AC57" s="213"/>
      <c r="AD57" s="213"/>
      <c r="AE57" s="213"/>
      <c r="AF57" s="213"/>
      <c r="AG57" s="213" t="s">
        <v>180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x14ac:dyDescent="0.2">
      <c r="A58" s="227" t="s">
        <v>145</v>
      </c>
      <c r="B58" s="228" t="s">
        <v>114</v>
      </c>
      <c r="C58" s="250" t="s">
        <v>115</v>
      </c>
      <c r="D58" s="229"/>
      <c r="E58" s="230"/>
      <c r="F58" s="231"/>
      <c r="G58" s="231">
        <f>SUMIF(AG59:AG65,"&lt;&gt;NOR",G59:G65)</f>
        <v>0</v>
      </c>
      <c r="H58" s="231"/>
      <c r="I58" s="231">
        <f>SUM(I59:I65)</f>
        <v>0</v>
      </c>
      <c r="J58" s="231"/>
      <c r="K58" s="231">
        <f>SUM(K59:K65)</f>
        <v>0</v>
      </c>
      <c r="L58" s="231"/>
      <c r="M58" s="231">
        <f>SUM(M59:M65)</f>
        <v>0</v>
      </c>
      <c r="N58" s="231"/>
      <c r="O58" s="231">
        <f>SUM(O59:O65)</f>
        <v>0</v>
      </c>
      <c r="P58" s="231"/>
      <c r="Q58" s="231">
        <f>SUM(Q59:Q65)</f>
        <v>0</v>
      </c>
      <c r="R58" s="231"/>
      <c r="S58" s="231"/>
      <c r="T58" s="232"/>
      <c r="U58" s="226"/>
      <c r="V58" s="226">
        <f>SUM(V59:V65)</f>
        <v>12.4</v>
      </c>
      <c r="W58" s="226"/>
      <c r="X58" s="226"/>
      <c r="AG58" t="s">
        <v>146</v>
      </c>
    </row>
    <row r="59" spans="1:60" ht="22.5" outlineLevel="1" x14ac:dyDescent="0.2">
      <c r="A59" s="242">
        <v>16</v>
      </c>
      <c r="B59" s="243" t="s">
        <v>322</v>
      </c>
      <c r="C59" s="253" t="s">
        <v>323</v>
      </c>
      <c r="D59" s="244" t="s">
        <v>317</v>
      </c>
      <c r="E59" s="245">
        <v>2.0062799999999998</v>
      </c>
      <c r="F59" s="246"/>
      <c r="G59" s="247">
        <f>ROUND(E59*F59,2)</f>
        <v>0</v>
      </c>
      <c r="H59" s="246"/>
      <c r="I59" s="247">
        <f>ROUND(E59*H59,2)</f>
        <v>0</v>
      </c>
      <c r="J59" s="246"/>
      <c r="K59" s="247">
        <f>ROUND(E59*J59,2)</f>
        <v>0</v>
      </c>
      <c r="L59" s="247">
        <v>21</v>
      </c>
      <c r="M59" s="247">
        <f>G59*(1+L59/100)</f>
        <v>0</v>
      </c>
      <c r="N59" s="247">
        <v>0</v>
      </c>
      <c r="O59" s="247">
        <f>ROUND(E59*N59,2)</f>
        <v>0</v>
      </c>
      <c r="P59" s="247">
        <v>0</v>
      </c>
      <c r="Q59" s="247">
        <f>ROUND(E59*P59,2)</f>
        <v>0</v>
      </c>
      <c r="R59" s="247" t="s">
        <v>177</v>
      </c>
      <c r="S59" s="247" t="s">
        <v>178</v>
      </c>
      <c r="T59" s="248" t="s">
        <v>178</v>
      </c>
      <c r="U59" s="224">
        <v>0.93</v>
      </c>
      <c r="V59" s="224">
        <f>ROUND(E59*U59,2)</f>
        <v>1.87</v>
      </c>
      <c r="W59" s="224"/>
      <c r="X59" s="224" t="s">
        <v>324</v>
      </c>
      <c r="Y59" s="213"/>
      <c r="Z59" s="213"/>
      <c r="AA59" s="213"/>
      <c r="AB59" s="213"/>
      <c r="AC59" s="213"/>
      <c r="AD59" s="213"/>
      <c r="AE59" s="213"/>
      <c r="AF59" s="213"/>
      <c r="AG59" s="213" t="s">
        <v>325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42">
        <v>17</v>
      </c>
      <c r="B60" s="243" t="s">
        <v>326</v>
      </c>
      <c r="C60" s="253" t="s">
        <v>327</v>
      </c>
      <c r="D60" s="244" t="s">
        <v>317</v>
      </c>
      <c r="E60" s="245">
        <v>6.0188300000000003</v>
      </c>
      <c r="F60" s="246"/>
      <c r="G60" s="247">
        <f>ROUND(E60*F60,2)</f>
        <v>0</v>
      </c>
      <c r="H60" s="246"/>
      <c r="I60" s="247">
        <f>ROUND(E60*H60,2)</f>
        <v>0</v>
      </c>
      <c r="J60" s="246"/>
      <c r="K60" s="247">
        <f>ROUND(E60*J60,2)</f>
        <v>0</v>
      </c>
      <c r="L60" s="247">
        <v>21</v>
      </c>
      <c r="M60" s="247">
        <f>G60*(1+L60/100)</f>
        <v>0</v>
      </c>
      <c r="N60" s="247">
        <v>0</v>
      </c>
      <c r="O60" s="247">
        <f>ROUND(E60*N60,2)</f>
        <v>0</v>
      </c>
      <c r="P60" s="247">
        <v>0</v>
      </c>
      <c r="Q60" s="247">
        <f>ROUND(E60*P60,2)</f>
        <v>0</v>
      </c>
      <c r="R60" s="247" t="s">
        <v>177</v>
      </c>
      <c r="S60" s="247" t="s">
        <v>178</v>
      </c>
      <c r="T60" s="248" t="s">
        <v>178</v>
      </c>
      <c r="U60" s="224">
        <v>0.65</v>
      </c>
      <c r="V60" s="224">
        <f>ROUND(E60*U60,2)</f>
        <v>3.91</v>
      </c>
      <c r="W60" s="224"/>
      <c r="X60" s="224" t="s">
        <v>324</v>
      </c>
      <c r="Y60" s="213"/>
      <c r="Z60" s="213"/>
      <c r="AA60" s="213"/>
      <c r="AB60" s="213"/>
      <c r="AC60" s="213"/>
      <c r="AD60" s="213"/>
      <c r="AE60" s="213"/>
      <c r="AF60" s="213"/>
      <c r="AG60" s="213" t="s">
        <v>325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42">
        <v>18</v>
      </c>
      <c r="B61" s="243" t="s">
        <v>328</v>
      </c>
      <c r="C61" s="253" t="s">
        <v>329</v>
      </c>
      <c r="D61" s="244" t="s">
        <v>317</v>
      </c>
      <c r="E61" s="245">
        <v>2.0062799999999998</v>
      </c>
      <c r="F61" s="246"/>
      <c r="G61" s="247">
        <f>ROUND(E61*F61,2)</f>
        <v>0</v>
      </c>
      <c r="H61" s="246"/>
      <c r="I61" s="247">
        <f>ROUND(E61*H61,2)</f>
        <v>0</v>
      </c>
      <c r="J61" s="246"/>
      <c r="K61" s="247">
        <f>ROUND(E61*J61,2)</f>
        <v>0</v>
      </c>
      <c r="L61" s="247">
        <v>21</v>
      </c>
      <c r="M61" s="247">
        <f>G61*(1+L61/100)</f>
        <v>0</v>
      </c>
      <c r="N61" s="247">
        <v>0</v>
      </c>
      <c r="O61" s="247">
        <f>ROUND(E61*N61,2)</f>
        <v>0</v>
      </c>
      <c r="P61" s="247">
        <v>0</v>
      </c>
      <c r="Q61" s="247">
        <f>ROUND(E61*P61,2)</f>
        <v>0</v>
      </c>
      <c r="R61" s="247" t="s">
        <v>177</v>
      </c>
      <c r="S61" s="247" t="s">
        <v>178</v>
      </c>
      <c r="T61" s="248" t="s">
        <v>178</v>
      </c>
      <c r="U61" s="224">
        <v>0.98</v>
      </c>
      <c r="V61" s="224">
        <f>ROUND(E61*U61,2)</f>
        <v>1.97</v>
      </c>
      <c r="W61" s="224"/>
      <c r="X61" s="224" t="s">
        <v>324</v>
      </c>
      <c r="Y61" s="213"/>
      <c r="Z61" s="213"/>
      <c r="AA61" s="213"/>
      <c r="AB61" s="213"/>
      <c r="AC61" s="213"/>
      <c r="AD61" s="213"/>
      <c r="AE61" s="213"/>
      <c r="AF61" s="213"/>
      <c r="AG61" s="213" t="s">
        <v>325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42">
        <v>19</v>
      </c>
      <c r="B62" s="243" t="s">
        <v>330</v>
      </c>
      <c r="C62" s="253" t="s">
        <v>331</v>
      </c>
      <c r="D62" s="244" t="s">
        <v>317</v>
      </c>
      <c r="E62" s="245">
        <v>20.062750000000001</v>
      </c>
      <c r="F62" s="246"/>
      <c r="G62" s="247">
        <f>ROUND(E62*F62,2)</f>
        <v>0</v>
      </c>
      <c r="H62" s="246"/>
      <c r="I62" s="247">
        <f>ROUND(E62*H62,2)</f>
        <v>0</v>
      </c>
      <c r="J62" s="246"/>
      <c r="K62" s="247">
        <f>ROUND(E62*J62,2)</f>
        <v>0</v>
      </c>
      <c r="L62" s="247">
        <v>21</v>
      </c>
      <c r="M62" s="247">
        <f>G62*(1+L62/100)</f>
        <v>0</v>
      </c>
      <c r="N62" s="247">
        <v>0</v>
      </c>
      <c r="O62" s="247">
        <f>ROUND(E62*N62,2)</f>
        <v>0</v>
      </c>
      <c r="P62" s="247">
        <v>0</v>
      </c>
      <c r="Q62" s="247">
        <f>ROUND(E62*P62,2)</f>
        <v>0</v>
      </c>
      <c r="R62" s="247" t="s">
        <v>177</v>
      </c>
      <c r="S62" s="247" t="s">
        <v>178</v>
      </c>
      <c r="T62" s="248" t="s">
        <v>178</v>
      </c>
      <c r="U62" s="224">
        <v>0</v>
      </c>
      <c r="V62" s="224">
        <f>ROUND(E62*U62,2)</f>
        <v>0</v>
      </c>
      <c r="W62" s="224"/>
      <c r="X62" s="224" t="s">
        <v>324</v>
      </c>
      <c r="Y62" s="213"/>
      <c r="Z62" s="213"/>
      <c r="AA62" s="213"/>
      <c r="AB62" s="213"/>
      <c r="AC62" s="213"/>
      <c r="AD62" s="213"/>
      <c r="AE62" s="213"/>
      <c r="AF62" s="213"/>
      <c r="AG62" s="213" t="s">
        <v>325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42">
        <v>20</v>
      </c>
      <c r="B63" s="243" t="s">
        <v>332</v>
      </c>
      <c r="C63" s="253" t="s">
        <v>333</v>
      </c>
      <c r="D63" s="244" t="s">
        <v>317</v>
      </c>
      <c r="E63" s="245">
        <v>2.0062799999999998</v>
      </c>
      <c r="F63" s="246"/>
      <c r="G63" s="247">
        <f>ROUND(E63*F63,2)</f>
        <v>0</v>
      </c>
      <c r="H63" s="246"/>
      <c r="I63" s="247">
        <f>ROUND(E63*H63,2)</f>
        <v>0</v>
      </c>
      <c r="J63" s="246"/>
      <c r="K63" s="247">
        <f>ROUND(E63*J63,2)</f>
        <v>0</v>
      </c>
      <c r="L63" s="247">
        <v>21</v>
      </c>
      <c r="M63" s="247">
        <f>G63*(1+L63/100)</f>
        <v>0</v>
      </c>
      <c r="N63" s="247">
        <v>0</v>
      </c>
      <c r="O63" s="247">
        <f>ROUND(E63*N63,2)</f>
        <v>0</v>
      </c>
      <c r="P63" s="247">
        <v>0</v>
      </c>
      <c r="Q63" s="247">
        <f>ROUND(E63*P63,2)</f>
        <v>0</v>
      </c>
      <c r="R63" s="247" t="s">
        <v>177</v>
      </c>
      <c r="S63" s="247" t="s">
        <v>178</v>
      </c>
      <c r="T63" s="248" t="s">
        <v>178</v>
      </c>
      <c r="U63" s="224">
        <v>1.88</v>
      </c>
      <c r="V63" s="224">
        <f>ROUND(E63*U63,2)</f>
        <v>3.77</v>
      </c>
      <c r="W63" s="224"/>
      <c r="X63" s="224" t="s">
        <v>324</v>
      </c>
      <c r="Y63" s="213"/>
      <c r="Z63" s="213"/>
      <c r="AA63" s="213"/>
      <c r="AB63" s="213"/>
      <c r="AC63" s="213"/>
      <c r="AD63" s="213"/>
      <c r="AE63" s="213"/>
      <c r="AF63" s="213"/>
      <c r="AG63" s="213" t="s">
        <v>325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ht="22.5" outlineLevel="1" x14ac:dyDescent="0.2">
      <c r="A64" s="242">
        <v>21</v>
      </c>
      <c r="B64" s="243" t="s">
        <v>334</v>
      </c>
      <c r="C64" s="253" t="s">
        <v>335</v>
      </c>
      <c r="D64" s="244" t="s">
        <v>317</v>
      </c>
      <c r="E64" s="245">
        <v>8.0251000000000001</v>
      </c>
      <c r="F64" s="246"/>
      <c r="G64" s="247">
        <f>ROUND(E64*F64,2)</f>
        <v>0</v>
      </c>
      <c r="H64" s="246"/>
      <c r="I64" s="247">
        <f>ROUND(E64*H64,2)</f>
        <v>0</v>
      </c>
      <c r="J64" s="246"/>
      <c r="K64" s="247">
        <f>ROUND(E64*J64,2)</f>
        <v>0</v>
      </c>
      <c r="L64" s="247">
        <v>21</v>
      </c>
      <c r="M64" s="247">
        <f>G64*(1+L64/100)</f>
        <v>0</v>
      </c>
      <c r="N64" s="247">
        <v>0</v>
      </c>
      <c r="O64" s="247">
        <f>ROUND(E64*N64,2)</f>
        <v>0</v>
      </c>
      <c r="P64" s="247">
        <v>0</v>
      </c>
      <c r="Q64" s="247">
        <f>ROUND(E64*P64,2)</f>
        <v>0</v>
      </c>
      <c r="R64" s="247" t="s">
        <v>177</v>
      </c>
      <c r="S64" s="247" t="s">
        <v>178</v>
      </c>
      <c r="T64" s="248" t="s">
        <v>178</v>
      </c>
      <c r="U64" s="224">
        <v>0.11</v>
      </c>
      <c r="V64" s="224">
        <f>ROUND(E64*U64,2)</f>
        <v>0.88</v>
      </c>
      <c r="W64" s="224"/>
      <c r="X64" s="224" t="s">
        <v>324</v>
      </c>
      <c r="Y64" s="213"/>
      <c r="Z64" s="213"/>
      <c r="AA64" s="213"/>
      <c r="AB64" s="213"/>
      <c r="AC64" s="213"/>
      <c r="AD64" s="213"/>
      <c r="AE64" s="213"/>
      <c r="AF64" s="213"/>
      <c r="AG64" s="213" t="s">
        <v>325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ht="22.5" outlineLevel="1" x14ac:dyDescent="0.2">
      <c r="A65" s="233">
        <v>22</v>
      </c>
      <c r="B65" s="234" t="s">
        <v>647</v>
      </c>
      <c r="C65" s="251" t="s">
        <v>648</v>
      </c>
      <c r="D65" s="235" t="s">
        <v>317</v>
      </c>
      <c r="E65" s="236">
        <v>8.0251000000000001</v>
      </c>
      <c r="F65" s="237"/>
      <c r="G65" s="238">
        <f>ROUND(E65*F65,2)</f>
        <v>0</v>
      </c>
      <c r="H65" s="237"/>
      <c r="I65" s="238">
        <f>ROUND(E65*H65,2)</f>
        <v>0</v>
      </c>
      <c r="J65" s="237"/>
      <c r="K65" s="238">
        <f>ROUND(E65*J65,2)</f>
        <v>0</v>
      </c>
      <c r="L65" s="238">
        <v>21</v>
      </c>
      <c r="M65" s="238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38" t="s">
        <v>177</v>
      </c>
      <c r="S65" s="238" t="s">
        <v>178</v>
      </c>
      <c r="T65" s="239" t="s">
        <v>178</v>
      </c>
      <c r="U65" s="224">
        <v>0</v>
      </c>
      <c r="V65" s="224">
        <f>ROUND(E65*U65,2)</f>
        <v>0</v>
      </c>
      <c r="W65" s="224"/>
      <c r="X65" s="224" t="s">
        <v>324</v>
      </c>
      <c r="Y65" s="213"/>
      <c r="Z65" s="213"/>
      <c r="AA65" s="213"/>
      <c r="AB65" s="213"/>
      <c r="AC65" s="213"/>
      <c r="AD65" s="213"/>
      <c r="AE65" s="213"/>
      <c r="AF65" s="213"/>
      <c r="AG65" s="213" t="s">
        <v>325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x14ac:dyDescent="0.2">
      <c r="A66" s="3"/>
      <c r="B66" s="4"/>
      <c r="C66" s="254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AE66">
        <v>15</v>
      </c>
      <c r="AF66">
        <v>21</v>
      </c>
      <c r="AG66" t="s">
        <v>132</v>
      </c>
    </row>
    <row r="67" spans="1:60" x14ac:dyDescent="0.2">
      <c r="A67" s="216"/>
      <c r="B67" s="217" t="s">
        <v>29</v>
      </c>
      <c r="C67" s="255"/>
      <c r="D67" s="218"/>
      <c r="E67" s="219"/>
      <c r="F67" s="219"/>
      <c r="G67" s="249">
        <f>G8+G42+G45+G52+G55+G58</f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AE67">
        <f>SUMIF(L7:L65,AE66,G7:G65)</f>
        <v>0</v>
      </c>
      <c r="AF67">
        <f>SUMIF(L7:L65,AF66,G7:G65)</f>
        <v>0</v>
      </c>
      <c r="AG67" t="s">
        <v>172</v>
      </c>
    </row>
    <row r="68" spans="1:60" x14ac:dyDescent="0.2">
      <c r="C68" s="256"/>
      <c r="D68" s="10"/>
      <c r="AG68" t="s">
        <v>173</v>
      </c>
    </row>
    <row r="69" spans="1:60" x14ac:dyDescent="0.2">
      <c r="D69" s="10"/>
    </row>
    <row r="70" spans="1:60" x14ac:dyDescent="0.2">
      <c r="D70" s="10"/>
    </row>
    <row r="71" spans="1:60" x14ac:dyDescent="0.2">
      <c r="D71" s="10"/>
    </row>
    <row r="72" spans="1:60" x14ac:dyDescent="0.2">
      <c r="D72" s="10"/>
    </row>
    <row r="73" spans="1:60" x14ac:dyDescent="0.2">
      <c r="D73" s="10"/>
    </row>
    <row r="74" spans="1:60" x14ac:dyDescent="0.2">
      <c r="D74" s="10"/>
    </row>
    <row r="75" spans="1:60" x14ac:dyDescent="0.2">
      <c r="D75" s="10"/>
    </row>
    <row r="76" spans="1:60" x14ac:dyDescent="0.2">
      <c r="D76" s="10"/>
    </row>
    <row r="77" spans="1:60" x14ac:dyDescent="0.2">
      <c r="D77" s="10"/>
    </row>
    <row r="78" spans="1:60" x14ac:dyDescent="0.2">
      <c r="D78" s="10"/>
    </row>
    <row r="79" spans="1:60" x14ac:dyDescent="0.2">
      <c r="D79" s="10"/>
    </row>
    <row r="80" spans="1:60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d25QJzkkrURvSNFx2CG6FDiLf9CBImryae2YqR8LuEc1+fv2lZfGi4HETnkbfufHKPi8FVOqGoNT5cA5KdRmiw==" saltValue="vjlWL8CvZKtSr1cC+iyEyA==" spinCount="100000" sheet="1"/>
  <mergeCells count="20">
    <mergeCell ref="C47:G47"/>
    <mergeCell ref="C57:G57"/>
    <mergeCell ref="C27:G27"/>
    <mergeCell ref="C28:G28"/>
    <mergeCell ref="C29:G29"/>
    <mergeCell ref="C32:G32"/>
    <mergeCell ref="C35:G35"/>
    <mergeCell ref="C41:G41"/>
    <mergeCell ref="C14:G14"/>
    <mergeCell ref="C17:G17"/>
    <mergeCell ref="C18:G18"/>
    <mergeCell ref="C22:G22"/>
    <mergeCell ref="C23:G23"/>
    <mergeCell ref="C24:G24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107" t="s">
        <v>6</v>
      </c>
      <c r="B1" s="107"/>
      <c r="C1" s="108"/>
      <c r="D1" s="107"/>
      <c r="E1" s="107"/>
      <c r="F1" s="107"/>
      <c r="G1" s="107"/>
    </row>
    <row r="2" spans="1:7" ht="24.95" customHeight="1" x14ac:dyDescent="0.2">
      <c r="A2" s="50" t="s">
        <v>7</v>
      </c>
      <c r="B2" s="49"/>
      <c r="C2" s="109"/>
      <c r="D2" s="109"/>
      <c r="E2" s="109"/>
      <c r="F2" s="109"/>
      <c r="G2" s="110"/>
    </row>
    <row r="3" spans="1:7" ht="24.95" customHeight="1" x14ac:dyDescent="0.2">
      <c r="A3" s="50" t="s">
        <v>8</v>
      </c>
      <c r="B3" s="49"/>
      <c r="C3" s="109"/>
      <c r="D3" s="109"/>
      <c r="E3" s="109"/>
      <c r="F3" s="109"/>
      <c r="G3" s="110"/>
    </row>
    <row r="4" spans="1:7" ht="24.95" customHeight="1" x14ac:dyDescent="0.2">
      <c r="A4" s="50" t="s">
        <v>9</v>
      </c>
      <c r="B4" s="49"/>
      <c r="C4" s="109"/>
      <c r="D4" s="109"/>
      <c r="E4" s="109"/>
      <c r="F4" s="109"/>
      <c r="G4" s="110"/>
    </row>
    <row r="5" spans="1:7" x14ac:dyDescent="0.2">
      <c r="B5" s="4"/>
      <c r="C5" s="5"/>
      <c r="D5" s="6"/>
    </row>
  </sheetData>
  <sheetProtection algorithmName="SHA-512" hashValue="eEdMEwIBXya7k4seUP0WJKHHESX/Pr1erztqA9RgVzIJXK5m5QK0FVkU27SitJ+a45dgbnxB0jM80r1yYZCJPg==" saltValue="6ekbzdcP+gOvzvwgQ3XLtw==" spinCount="100000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4CB2-44B9-4214-834C-A075684AE2F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47</v>
      </c>
      <c r="C4" s="205" t="s">
        <v>49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117</v>
      </c>
      <c r="C8" s="250" t="s">
        <v>27</v>
      </c>
      <c r="D8" s="229"/>
      <c r="E8" s="230"/>
      <c r="F8" s="231"/>
      <c r="G8" s="231">
        <f>SUMIF(AG9:AG11,"&lt;&gt;NOR",G9:G11)</f>
        <v>0</v>
      </c>
      <c r="H8" s="231"/>
      <c r="I8" s="231">
        <f>SUM(I9:I11)</f>
        <v>0</v>
      </c>
      <c r="J8" s="231"/>
      <c r="K8" s="231">
        <f>SUM(K9:K11)</f>
        <v>0</v>
      </c>
      <c r="L8" s="231"/>
      <c r="M8" s="231">
        <f>SUM(M9:M11)</f>
        <v>0</v>
      </c>
      <c r="N8" s="231"/>
      <c r="O8" s="231">
        <f>SUM(O9:O11)</f>
        <v>0</v>
      </c>
      <c r="P8" s="231"/>
      <c r="Q8" s="231">
        <f>SUM(Q9:Q11)</f>
        <v>0</v>
      </c>
      <c r="R8" s="231"/>
      <c r="S8" s="231"/>
      <c r="T8" s="232"/>
      <c r="U8" s="226"/>
      <c r="V8" s="226">
        <f>SUM(V9:V11)</f>
        <v>0</v>
      </c>
      <c r="W8" s="226"/>
      <c r="X8" s="226"/>
      <c r="AG8" t="s">
        <v>146</v>
      </c>
    </row>
    <row r="9" spans="1:60" outlineLevel="1" x14ac:dyDescent="0.2">
      <c r="A9" s="233">
        <v>1</v>
      </c>
      <c r="B9" s="234" t="s">
        <v>147</v>
      </c>
      <c r="C9" s="251" t="s">
        <v>148</v>
      </c>
      <c r="D9" s="235" t="s">
        <v>149</v>
      </c>
      <c r="E9" s="236">
        <v>1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38"/>
      <c r="S9" s="238" t="s">
        <v>150</v>
      </c>
      <c r="T9" s="239" t="s">
        <v>151</v>
      </c>
      <c r="U9" s="224">
        <v>0</v>
      </c>
      <c r="V9" s="224">
        <f>ROUND(E9*U9,2)</f>
        <v>0</v>
      </c>
      <c r="W9" s="224"/>
      <c r="X9" s="224" t="s">
        <v>152</v>
      </c>
      <c r="Y9" s="213"/>
      <c r="Z9" s="213"/>
      <c r="AA9" s="213"/>
      <c r="AB9" s="213"/>
      <c r="AC9" s="213"/>
      <c r="AD9" s="213"/>
      <c r="AE9" s="213"/>
      <c r="AF9" s="213"/>
      <c r="AG9" s="213" t="s">
        <v>153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52" t="s">
        <v>154</v>
      </c>
      <c r="D10" s="241"/>
      <c r="E10" s="241"/>
      <c r="F10" s="241"/>
      <c r="G10" s="241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155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40" t="str">
        <f>C10</f>
        <v>Zakrytí zatravněné přístupové plochy k výlezovému lešení rozměr 14x2m, lešení na střechu výšky cca 11,6m</v>
      </c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42">
        <v>2</v>
      </c>
      <c r="B11" s="243" t="s">
        <v>156</v>
      </c>
      <c r="C11" s="253" t="s">
        <v>157</v>
      </c>
      <c r="D11" s="244" t="s">
        <v>158</v>
      </c>
      <c r="E11" s="245">
        <v>1</v>
      </c>
      <c r="F11" s="246"/>
      <c r="G11" s="247">
        <f>ROUND(E11*F11,2)</f>
        <v>0</v>
      </c>
      <c r="H11" s="246"/>
      <c r="I11" s="247">
        <f>ROUND(E11*H11,2)</f>
        <v>0</v>
      </c>
      <c r="J11" s="246"/>
      <c r="K11" s="247">
        <f>ROUND(E11*J11,2)</f>
        <v>0</v>
      </c>
      <c r="L11" s="247">
        <v>21</v>
      </c>
      <c r="M11" s="247">
        <f>G11*(1+L11/100)</f>
        <v>0</v>
      </c>
      <c r="N11" s="247">
        <v>0</v>
      </c>
      <c r="O11" s="247">
        <f>ROUND(E11*N11,2)</f>
        <v>0</v>
      </c>
      <c r="P11" s="247">
        <v>0</v>
      </c>
      <c r="Q11" s="247">
        <f>ROUND(E11*P11,2)</f>
        <v>0</v>
      </c>
      <c r="R11" s="247"/>
      <c r="S11" s="247" t="s">
        <v>150</v>
      </c>
      <c r="T11" s="248" t="s">
        <v>151</v>
      </c>
      <c r="U11" s="224">
        <v>0</v>
      </c>
      <c r="V11" s="224">
        <f>ROUND(E11*U11,2)</f>
        <v>0</v>
      </c>
      <c r="W11" s="224"/>
      <c r="X11" s="224" t="s">
        <v>159</v>
      </c>
      <c r="Y11" s="213"/>
      <c r="Z11" s="213"/>
      <c r="AA11" s="213"/>
      <c r="AB11" s="213"/>
      <c r="AC11" s="213"/>
      <c r="AD11" s="213"/>
      <c r="AE11" s="213"/>
      <c r="AF11" s="213"/>
      <c r="AG11" s="213" t="s">
        <v>160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x14ac:dyDescent="0.2">
      <c r="A12" s="227" t="s">
        <v>145</v>
      </c>
      <c r="B12" s="228" t="s">
        <v>118</v>
      </c>
      <c r="C12" s="250" t="s">
        <v>28</v>
      </c>
      <c r="D12" s="229"/>
      <c r="E12" s="230"/>
      <c r="F12" s="231"/>
      <c r="G12" s="231">
        <f>SUMIF(AG13:AG17,"&lt;&gt;NOR",G13:G17)</f>
        <v>0</v>
      </c>
      <c r="H12" s="231"/>
      <c r="I12" s="231">
        <f>SUM(I13:I17)</f>
        <v>0</v>
      </c>
      <c r="J12" s="231"/>
      <c r="K12" s="231">
        <f>SUM(K13:K17)</f>
        <v>0</v>
      </c>
      <c r="L12" s="231"/>
      <c r="M12" s="231">
        <f>SUM(M13:M17)</f>
        <v>0</v>
      </c>
      <c r="N12" s="231"/>
      <c r="O12" s="231">
        <f>SUM(O13:O17)</f>
        <v>0</v>
      </c>
      <c r="P12" s="231"/>
      <c r="Q12" s="231">
        <f>SUM(Q13:Q17)</f>
        <v>0</v>
      </c>
      <c r="R12" s="231"/>
      <c r="S12" s="231"/>
      <c r="T12" s="232"/>
      <c r="U12" s="226"/>
      <c r="V12" s="226">
        <f>SUM(V13:V17)</f>
        <v>0</v>
      </c>
      <c r="W12" s="226"/>
      <c r="X12" s="226"/>
      <c r="AG12" t="s">
        <v>146</v>
      </c>
    </row>
    <row r="13" spans="1:60" outlineLevel="1" x14ac:dyDescent="0.2">
      <c r="A13" s="242">
        <v>3</v>
      </c>
      <c r="B13" s="243" t="s">
        <v>161</v>
      </c>
      <c r="C13" s="253" t="s">
        <v>162</v>
      </c>
      <c r="D13" s="244" t="s">
        <v>163</v>
      </c>
      <c r="E13" s="245">
        <v>1</v>
      </c>
      <c r="F13" s="246"/>
      <c r="G13" s="247">
        <f>ROUND(E13*F13,2)</f>
        <v>0</v>
      </c>
      <c r="H13" s="246"/>
      <c r="I13" s="247">
        <f>ROUND(E13*H13,2)</f>
        <v>0</v>
      </c>
      <c r="J13" s="246"/>
      <c r="K13" s="247">
        <f>ROUND(E13*J13,2)</f>
        <v>0</v>
      </c>
      <c r="L13" s="247">
        <v>21</v>
      </c>
      <c r="M13" s="247">
        <f>G13*(1+L13/100)</f>
        <v>0</v>
      </c>
      <c r="N13" s="247">
        <v>0</v>
      </c>
      <c r="O13" s="247">
        <f>ROUND(E13*N13,2)</f>
        <v>0</v>
      </c>
      <c r="P13" s="247">
        <v>0</v>
      </c>
      <c r="Q13" s="247">
        <f>ROUND(E13*P13,2)</f>
        <v>0</v>
      </c>
      <c r="R13" s="247"/>
      <c r="S13" s="247" t="s">
        <v>150</v>
      </c>
      <c r="T13" s="248" t="s">
        <v>151</v>
      </c>
      <c r="U13" s="224">
        <v>0</v>
      </c>
      <c r="V13" s="224">
        <f>ROUND(E13*U13,2)</f>
        <v>0</v>
      </c>
      <c r="W13" s="224"/>
      <c r="X13" s="224" t="s">
        <v>152</v>
      </c>
      <c r="Y13" s="213"/>
      <c r="Z13" s="213"/>
      <c r="AA13" s="213"/>
      <c r="AB13" s="213"/>
      <c r="AC13" s="213"/>
      <c r="AD13" s="213"/>
      <c r="AE13" s="213"/>
      <c r="AF13" s="213"/>
      <c r="AG13" s="213" t="s">
        <v>153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42">
        <v>4</v>
      </c>
      <c r="B14" s="243" t="s">
        <v>164</v>
      </c>
      <c r="C14" s="253" t="s">
        <v>165</v>
      </c>
      <c r="D14" s="244" t="s">
        <v>163</v>
      </c>
      <c r="E14" s="245">
        <v>1</v>
      </c>
      <c r="F14" s="246"/>
      <c r="G14" s="247">
        <f>ROUND(E14*F14,2)</f>
        <v>0</v>
      </c>
      <c r="H14" s="246"/>
      <c r="I14" s="247">
        <f>ROUND(E14*H14,2)</f>
        <v>0</v>
      </c>
      <c r="J14" s="246"/>
      <c r="K14" s="247">
        <f>ROUND(E14*J14,2)</f>
        <v>0</v>
      </c>
      <c r="L14" s="247">
        <v>21</v>
      </c>
      <c r="M14" s="247">
        <f>G14*(1+L14/100)</f>
        <v>0</v>
      </c>
      <c r="N14" s="247">
        <v>0</v>
      </c>
      <c r="O14" s="247">
        <f>ROUND(E14*N14,2)</f>
        <v>0</v>
      </c>
      <c r="P14" s="247">
        <v>0</v>
      </c>
      <c r="Q14" s="247">
        <f>ROUND(E14*P14,2)</f>
        <v>0</v>
      </c>
      <c r="R14" s="247"/>
      <c r="S14" s="247" t="s">
        <v>150</v>
      </c>
      <c r="T14" s="248" t="s">
        <v>151</v>
      </c>
      <c r="U14" s="224">
        <v>0</v>
      </c>
      <c r="V14" s="224">
        <f>ROUND(E14*U14,2)</f>
        <v>0</v>
      </c>
      <c r="W14" s="224"/>
      <c r="X14" s="224" t="s">
        <v>152</v>
      </c>
      <c r="Y14" s="213"/>
      <c r="Z14" s="213"/>
      <c r="AA14" s="213"/>
      <c r="AB14" s="213"/>
      <c r="AC14" s="213"/>
      <c r="AD14" s="213"/>
      <c r="AE14" s="213"/>
      <c r="AF14" s="213"/>
      <c r="AG14" s="213" t="s">
        <v>153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42">
        <v>5</v>
      </c>
      <c r="B15" s="243" t="s">
        <v>166</v>
      </c>
      <c r="C15" s="253" t="s">
        <v>167</v>
      </c>
      <c r="D15" s="244" t="s">
        <v>163</v>
      </c>
      <c r="E15" s="245">
        <v>1</v>
      </c>
      <c r="F15" s="246"/>
      <c r="G15" s="247">
        <f>ROUND(E15*F15,2)</f>
        <v>0</v>
      </c>
      <c r="H15" s="246"/>
      <c r="I15" s="247">
        <f>ROUND(E15*H15,2)</f>
        <v>0</v>
      </c>
      <c r="J15" s="246"/>
      <c r="K15" s="247">
        <f>ROUND(E15*J15,2)</f>
        <v>0</v>
      </c>
      <c r="L15" s="247">
        <v>21</v>
      </c>
      <c r="M15" s="247">
        <f>G15*(1+L15/100)</f>
        <v>0</v>
      </c>
      <c r="N15" s="247">
        <v>0</v>
      </c>
      <c r="O15" s="247">
        <f>ROUND(E15*N15,2)</f>
        <v>0</v>
      </c>
      <c r="P15" s="247">
        <v>0</v>
      </c>
      <c r="Q15" s="247">
        <f>ROUND(E15*P15,2)</f>
        <v>0</v>
      </c>
      <c r="R15" s="247"/>
      <c r="S15" s="247" t="s">
        <v>150</v>
      </c>
      <c r="T15" s="248" t="s">
        <v>151</v>
      </c>
      <c r="U15" s="224">
        <v>0</v>
      </c>
      <c r="V15" s="224">
        <f>ROUND(E15*U15,2)</f>
        <v>0</v>
      </c>
      <c r="W15" s="224"/>
      <c r="X15" s="224" t="s">
        <v>152</v>
      </c>
      <c r="Y15" s="213"/>
      <c r="Z15" s="213"/>
      <c r="AA15" s="213"/>
      <c r="AB15" s="213"/>
      <c r="AC15" s="213"/>
      <c r="AD15" s="213"/>
      <c r="AE15" s="213"/>
      <c r="AF15" s="213"/>
      <c r="AG15" s="213" t="s">
        <v>153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ht="22.5" outlineLevel="1" x14ac:dyDescent="0.2">
      <c r="A16" s="242">
        <v>6</v>
      </c>
      <c r="B16" s="243" t="s">
        <v>168</v>
      </c>
      <c r="C16" s="253" t="s">
        <v>169</v>
      </c>
      <c r="D16" s="244" t="s">
        <v>163</v>
      </c>
      <c r="E16" s="245">
        <v>1</v>
      </c>
      <c r="F16" s="246"/>
      <c r="G16" s="247">
        <f>ROUND(E16*F16,2)</f>
        <v>0</v>
      </c>
      <c r="H16" s="246"/>
      <c r="I16" s="247">
        <f>ROUND(E16*H16,2)</f>
        <v>0</v>
      </c>
      <c r="J16" s="246"/>
      <c r="K16" s="247">
        <f>ROUND(E16*J16,2)</f>
        <v>0</v>
      </c>
      <c r="L16" s="247">
        <v>21</v>
      </c>
      <c r="M16" s="247">
        <f>G16*(1+L16/100)</f>
        <v>0</v>
      </c>
      <c r="N16" s="247">
        <v>0</v>
      </c>
      <c r="O16" s="247">
        <f>ROUND(E16*N16,2)</f>
        <v>0</v>
      </c>
      <c r="P16" s="247">
        <v>0</v>
      </c>
      <c r="Q16" s="247">
        <f>ROUND(E16*P16,2)</f>
        <v>0</v>
      </c>
      <c r="R16" s="247"/>
      <c r="S16" s="247" t="s">
        <v>150</v>
      </c>
      <c r="T16" s="248" t="s">
        <v>151</v>
      </c>
      <c r="U16" s="224">
        <v>0</v>
      </c>
      <c r="V16" s="224">
        <f>ROUND(E16*U16,2)</f>
        <v>0</v>
      </c>
      <c r="W16" s="224"/>
      <c r="X16" s="224" t="s">
        <v>152</v>
      </c>
      <c r="Y16" s="213"/>
      <c r="Z16" s="213"/>
      <c r="AA16" s="213"/>
      <c r="AB16" s="213"/>
      <c r="AC16" s="213"/>
      <c r="AD16" s="213"/>
      <c r="AE16" s="213"/>
      <c r="AF16" s="213"/>
      <c r="AG16" s="213" t="s">
        <v>153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33">
        <v>7</v>
      </c>
      <c r="B17" s="234" t="s">
        <v>170</v>
      </c>
      <c r="C17" s="251" t="s">
        <v>171</v>
      </c>
      <c r="D17" s="235" t="s">
        <v>163</v>
      </c>
      <c r="E17" s="236">
        <v>1</v>
      </c>
      <c r="F17" s="237"/>
      <c r="G17" s="238">
        <f>ROUND(E17*F17,2)</f>
        <v>0</v>
      </c>
      <c r="H17" s="237"/>
      <c r="I17" s="238">
        <f>ROUND(E17*H17,2)</f>
        <v>0</v>
      </c>
      <c r="J17" s="237"/>
      <c r="K17" s="238">
        <f>ROUND(E17*J17,2)</f>
        <v>0</v>
      </c>
      <c r="L17" s="238">
        <v>21</v>
      </c>
      <c r="M17" s="238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38"/>
      <c r="S17" s="238" t="s">
        <v>150</v>
      </c>
      <c r="T17" s="239" t="s">
        <v>151</v>
      </c>
      <c r="U17" s="224">
        <v>0</v>
      </c>
      <c r="V17" s="224">
        <f>ROUND(E17*U17,2)</f>
        <v>0</v>
      </c>
      <c r="W17" s="224"/>
      <c r="X17" s="224" t="s">
        <v>152</v>
      </c>
      <c r="Y17" s="213"/>
      <c r="Z17" s="213"/>
      <c r="AA17" s="213"/>
      <c r="AB17" s="213"/>
      <c r="AC17" s="213"/>
      <c r="AD17" s="213"/>
      <c r="AE17" s="213"/>
      <c r="AF17" s="213"/>
      <c r="AG17" s="213" t="s">
        <v>153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x14ac:dyDescent="0.2">
      <c r="A18" s="3"/>
      <c r="B18" s="4"/>
      <c r="C18" s="254"/>
      <c r="D18" s="6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AE18">
        <v>15</v>
      </c>
      <c r="AF18">
        <v>21</v>
      </c>
      <c r="AG18" t="s">
        <v>132</v>
      </c>
    </row>
    <row r="19" spans="1:60" x14ac:dyDescent="0.2">
      <c r="A19" s="216"/>
      <c r="B19" s="217" t="s">
        <v>29</v>
      </c>
      <c r="C19" s="255"/>
      <c r="D19" s="218"/>
      <c r="E19" s="219"/>
      <c r="F19" s="219"/>
      <c r="G19" s="249">
        <f>G8+G12</f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f>SUMIF(L7:L17,AE18,G7:G17)</f>
        <v>0</v>
      </c>
      <c r="AF19">
        <f>SUMIF(L7:L17,AF18,G7:G17)</f>
        <v>0</v>
      </c>
      <c r="AG19" t="s">
        <v>172</v>
      </c>
    </row>
    <row r="20" spans="1:60" x14ac:dyDescent="0.2">
      <c r="C20" s="256"/>
      <c r="D20" s="10"/>
      <c r="AG20" t="s">
        <v>173</v>
      </c>
    </row>
    <row r="21" spans="1:60" x14ac:dyDescent="0.2">
      <c r="D21" s="10"/>
    </row>
    <row r="22" spans="1:60" x14ac:dyDescent="0.2">
      <c r="D22" s="10"/>
    </row>
    <row r="23" spans="1:60" x14ac:dyDescent="0.2">
      <c r="D23" s="10"/>
    </row>
    <row r="24" spans="1:60" x14ac:dyDescent="0.2">
      <c r="D24" s="10"/>
    </row>
    <row r="25" spans="1:60" x14ac:dyDescent="0.2">
      <c r="D25" s="10"/>
    </row>
    <row r="26" spans="1:60" x14ac:dyDescent="0.2">
      <c r="D26" s="10"/>
    </row>
    <row r="27" spans="1:60" x14ac:dyDescent="0.2">
      <c r="D27" s="10"/>
    </row>
    <row r="28" spans="1:60" x14ac:dyDescent="0.2">
      <c r="D28" s="10"/>
    </row>
    <row r="29" spans="1:60" x14ac:dyDescent="0.2">
      <c r="D29" s="10"/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4f5LdOngLRF/ngsZ5I8Pai2/fjisJV7eJyKtG5SxV1FnfgWUdJ3/aAr7cuWBg+gkrQXR2G4c1zO82BzLf0D0Ww==" saltValue="tmqsZ4ROFl9yuvZz5vOkzw==" spinCount="100000" sheet="1"/>
  <mergeCells count="5"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1AC11-64FF-49A9-B8EC-818A614F5F6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50</v>
      </c>
      <c r="C3" s="202" t="s">
        <v>51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52</v>
      </c>
      <c r="C4" s="205" t="s">
        <v>53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98</v>
      </c>
      <c r="C8" s="250" t="s">
        <v>99</v>
      </c>
      <c r="D8" s="229"/>
      <c r="E8" s="230"/>
      <c r="F8" s="231"/>
      <c r="G8" s="231">
        <f>SUMIF(AG9:AG22,"&lt;&gt;NOR",G9:G22)</f>
        <v>0</v>
      </c>
      <c r="H8" s="231"/>
      <c r="I8" s="231">
        <f>SUM(I9:I22)</f>
        <v>0</v>
      </c>
      <c r="J8" s="231"/>
      <c r="K8" s="231">
        <f>SUM(K9:K22)</f>
        <v>0</v>
      </c>
      <c r="L8" s="231"/>
      <c r="M8" s="231">
        <f>SUM(M9:M22)</f>
        <v>0</v>
      </c>
      <c r="N8" s="231"/>
      <c r="O8" s="231">
        <f>SUM(O9:O22)</f>
        <v>0</v>
      </c>
      <c r="P8" s="231"/>
      <c r="Q8" s="231">
        <f>SUM(Q9:Q22)</f>
        <v>2.6000000000000005</v>
      </c>
      <c r="R8" s="231"/>
      <c r="S8" s="231"/>
      <c r="T8" s="232"/>
      <c r="U8" s="226"/>
      <c r="V8" s="226">
        <f>SUM(V9:V22)</f>
        <v>103.22</v>
      </c>
      <c r="W8" s="226"/>
      <c r="X8" s="226"/>
      <c r="AG8" t="s">
        <v>146</v>
      </c>
    </row>
    <row r="9" spans="1:60" ht="22.5" outlineLevel="1" x14ac:dyDescent="0.2">
      <c r="A9" s="233">
        <v>1</v>
      </c>
      <c r="B9" s="234" t="s">
        <v>174</v>
      </c>
      <c r="C9" s="251" t="s">
        <v>175</v>
      </c>
      <c r="D9" s="235" t="s">
        <v>176</v>
      </c>
      <c r="E9" s="236">
        <v>14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0</v>
      </c>
      <c r="O9" s="238">
        <f>ROUND(E9*N9,2)</f>
        <v>0</v>
      </c>
      <c r="P9" s="238">
        <v>7.0000000000000007E-2</v>
      </c>
      <c r="Q9" s="238">
        <f>ROUND(E9*P9,2)</f>
        <v>0.98</v>
      </c>
      <c r="R9" s="238" t="s">
        <v>177</v>
      </c>
      <c r="S9" s="238" t="s">
        <v>178</v>
      </c>
      <c r="T9" s="239" t="s">
        <v>178</v>
      </c>
      <c r="U9" s="224">
        <v>0.42</v>
      </c>
      <c r="V9" s="224">
        <f>ROUND(E9*U9,2)</f>
        <v>5.88</v>
      </c>
      <c r="W9" s="224"/>
      <c r="X9" s="224" t="s">
        <v>159</v>
      </c>
      <c r="Y9" s="213"/>
      <c r="Z9" s="213"/>
      <c r="AA9" s="213"/>
      <c r="AB9" s="213"/>
      <c r="AC9" s="213"/>
      <c r="AD9" s="213"/>
      <c r="AE9" s="213"/>
      <c r="AF9" s="213"/>
      <c r="AG9" s="213" t="s">
        <v>160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63" t="s">
        <v>179</v>
      </c>
      <c r="D10" s="259"/>
      <c r="E10" s="259"/>
      <c r="F10" s="259"/>
      <c r="G10" s="25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180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20"/>
      <c r="B11" s="221"/>
      <c r="C11" s="264" t="s">
        <v>181</v>
      </c>
      <c r="D11" s="260"/>
      <c r="E11" s="260"/>
      <c r="F11" s="260"/>
      <c r="G11" s="260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13"/>
      <c r="Z11" s="213"/>
      <c r="AA11" s="213"/>
      <c r="AB11" s="213"/>
      <c r="AC11" s="213"/>
      <c r="AD11" s="213"/>
      <c r="AE11" s="213"/>
      <c r="AF11" s="213"/>
      <c r="AG11" s="213" t="s">
        <v>155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20"/>
      <c r="B12" s="221"/>
      <c r="C12" s="265" t="s">
        <v>182</v>
      </c>
      <c r="D12" s="257"/>
      <c r="E12" s="258">
        <v>14</v>
      </c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13"/>
      <c r="Z12" s="213"/>
      <c r="AA12" s="213"/>
      <c r="AB12" s="213"/>
      <c r="AC12" s="213"/>
      <c r="AD12" s="213"/>
      <c r="AE12" s="213"/>
      <c r="AF12" s="213"/>
      <c r="AG12" s="213" t="s">
        <v>183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ht="33.75" outlineLevel="1" x14ac:dyDescent="0.2">
      <c r="A13" s="233">
        <v>2</v>
      </c>
      <c r="B13" s="234" t="s">
        <v>184</v>
      </c>
      <c r="C13" s="251" t="s">
        <v>185</v>
      </c>
      <c r="D13" s="235" t="s">
        <v>176</v>
      </c>
      <c r="E13" s="236">
        <v>668</v>
      </c>
      <c r="F13" s="237"/>
      <c r="G13" s="238">
        <f>ROUND(E13*F13,2)</f>
        <v>0</v>
      </c>
      <c r="H13" s="237"/>
      <c r="I13" s="238">
        <f>ROUND(E13*H13,2)</f>
        <v>0</v>
      </c>
      <c r="J13" s="237"/>
      <c r="K13" s="238">
        <f>ROUND(E13*J13,2)</f>
        <v>0</v>
      </c>
      <c r="L13" s="238">
        <v>21</v>
      </c>
      <c r="M13" s="238">
        <f>G13*(1+L13/100)</f>
        <v>0</v>
      </c>
      <c r="N13" s="238">
        <v>0</v>
      </c>
      <c r="O13" s="238">
        <f>ROUND(E13*N13,2)</f>
        <v>0</v>
      </c>
      <c r="P13" s="238">
        <v>2E-3</v>
      </c>
      <c r="Q13" s="238">
        <f>ROUND(E13*P13,2)</f>
        <v>1.34</v>
      </c>
      <c r="R13" s="238" t="s">
        <v>186</v>
      </c>
      <c r="S13" s="238" t="s">
        <v>178</v>
      </c>
      <c r="T13" s="239" t="s">
        <v>178</v>
      </c>
      <c r="U13" s="224">
        <v>0.06</v>
      </c>
      <c r="V13" s="224">
        <f>ROUND(E13*U13,2)</f>
        <v>40.08</v>
      </c>
      <c r="W13" s="224"/>
      <c r="X13" s="224" t="s">
        <v>159</v>
      </c>
      <c r="Y13" s="213"/>
      <c r="Z13" s="213"/>
      <c r="AA13" s="213"/>
      <c r="AB13" s="213"/>
      <c r="AC13" s="213"/>
      <c r="AD13" s="213"/>
      <c r="AE13" s="213"/>
      <c r="AF13" s="213"/>
      <c r="AG13" s="213" t="s">
        <v>160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20"/>
      <c r="B14" s="221"/>
      <c r="C14" s="252" t="s">
        <v>181</v>
      </c>
      <c r="D14" s="241"/>
      <c r="E14" s="241"/>
      <c r="F14" s="241"/>
      <c r="G14" s="241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13"/>
      <c r="Z14" s="213"/>
      <c r="AA14" s="213"/>
      <c r="AB14" s="213"/>
      <c r="AC14" s="213"/>
      <c r="AD14" s="213"/>
      <c r="AE14" s="213"/>
      <c r="AF14" s="213"/>
      <c r="AG14" s="213" t="s">
        <v>155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20"/>
      <c r="B15" s="221"/>
      <c r="C15" s="265" t="s">
        <v>187</v>
      </c>
      <c r="D15" s="257"/>
      <c r="E15" s="258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13"/>
      <c r="Z15" s="213"/>
      <c r="AA15" s="213"/>
      <c r="AB15" s="213"/>
      <c r="AC15" s="213"/>
      <c r="AD15" s="213"/>
      <c r="AE15" s="213"/>
      <c r="AF15" s="213"/>
      <c r="AG15" s="213" t="s">
        <v>183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20"/>
      <c r="B16" s="221"/>
      <c r="C16" s="265" t="s">
        <v>188</v>
      </c>
      <c r="D16" s="257"/>
      <c r="E16" s="258">
        <v>668</v>
      </c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13"/>
      <c r="Z16" s="213"/>
      <c r="AA16" s="213"/>
      <c r="AB16" s="213"/>
      <c r="AC16" s="213"/>
      <c r="AD16" s="213"/>
      <c r="AE16" s="213"/>
      <c r="AF16" s="213"/>
      <c r="AG16" s="213" t="s">
        <v>183</v>
      </c>
      <c r="AH16" s="213">
        <v>0</v>
      </c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33">
        <v>3</v>
      </c>
      <c r="B17" s="234" t="s">
        <v>189</v>
      </c>
      <c r="C17" s="251" t="s">
        <v>190</v>
      </c>
      <c r="D17" s="235" t="s">
        <v>191</v>
      </c>
      <c r="E17" s="236">
        <v>84</v>
      </c>
      <c r="F17" s="237"/>
      <c r="G17" s="238">
        <f>ROUND(E17*F17,2)</f>
        <v>0</v>
      </c>
      <c r="H17" s="237"/>
      <c r="I17" s="238">
        <f>ROUND(E17*H17,2)</f>
        <v>0</v>
      </c>
      <c r="J17" s="237"/>
      <c r="K17" s="238">
        <f>ROUND(E17*J17,2)</f>
        <v>0</v>
      </c>
      <c r="L17" s="238">
        <v>21</v>
      </c>
      <c r="M17" s="238">
        <f>G17*(1+L17/100)</f>
        <v>0</v>
      </c>
      <c r="N17" s="238">
        <v>0</v>
      </c>
      <c r="O17" s="238">
        <f>ROUND(E17*N17,2)</f>
        <v>0</v>
      </c>
      <c r="P17" s="238">
        <v>3.3700000000000002E-3</v>
      </c>
      <c r="Q17" s="238">
        <f>ROUND(E17*P17,2)</f>
        <v>0.28000000000000003</v>
      </c>
      <c r="R17" s="238" t="s">
        <v>192</v>
      </c>
      <c r="S17" s="238" t="s">
        <v>178</v>
      </c>
      <c r="T17" s="239" t="s">
        <v>178</v>
      </c>
      <c r="U17" s="224">
        <v>0.115</v>
      </c>
      <c r="V17" s="224">
        <f>ROUND(E17*U17,2)</f>
        <v>9.66</v>
      </c>
      <c r="W17" s="224"/>
      <c r="X17" s="224" t="s">
        <v>159</v>
      </c>
      <c r="Y17" s="213"/>
      <c r="Z17" s="213"/>
      <c r="AA17" s="213"/>
      <c r="AB17" s="213"/>
      <c r="AC17" s="213"/>
      <c r="AD17" s="213"/>
      <c r="AE17" s="213"/>
      <c r="AF17" s="213"/>
      <c r="AG17" s="213" t="s">
        <v>160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20"/>
      <c r="B18" s="221"/>
      <c r="C18" s="252" t="s">
        <v>181</v>
      </c>
      <c r="D18" s="241"/>
      <c r="E18" s="241"/>
      <c r="F18" s="241"/>
      <c r="G18" s="241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13"/>
      <c r="Z18" s="213"/>
      <c r="AA18" s="213"/>
      <c r="AB18" s="213"/>
      <c r="AC18" s="213"/>
      <c r="AD18" s="213"/>
      <c r="AE18" s="213"/>
      <c r="AF18" s="213"/>
      <c r="AG18" s="213" t="s">
        <v>155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20"/>
      <c r="B19" s="221"/>
      <c r="C19" s="265" t="s">
        <v>193</v>
      </c>
      <c r="D19" s="257"/>
      <c r="E19" s="258">
        <v>84</v>
      </c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13"/>
      <c r="Z19" s="213"/>
      <c r="AA19" s="213"/>
      <c r="AB19" s="213"/>
      <c r="AC19" s="213"/>
      <c r="AD19" s="213"/>
      <c r="AE19" s="213"/>
      <c r="AF19" s="213"/>
      <c r="AG19" s="213" t="s">
        <v>183</v>
      </c>
      <c r="AH19" s="213">
        <v>0</v>
      </c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33">
        <v>4</v>
      </c>
      <c r="B20" s="234" t="s">
        <v>194</v>
      </c>
      <c r="C20" s="251" t="s">
        <v>195</v>
      </c>
      <c r="D20" s="235" t="s">
        <v>191</v>
      </c>
      <c r="E20" s="236">
        <v>175</v>
      </c>
      <c r="F20" s="237"/>
      <c r="G20" s="238">
        <f>ROUND(E20*F20,2)</f>
        <v>0</v>
      </c>
      <c r="H20" s="237"/>
      <c r="I20" s="238">
        <f>ROUND(E20*H20,2)</f>
        <v>0</v>
      </c>
      <c r="J20" s="237"/>
      <c r="K20" s="238">
        <f>ROUND(E20*J20,2)</f>
        <v>0</v>
      </c>
      <c r="L20" s="238">
        <v>21</v>
      </c>
      <c r="M20" s="238">
        <f>G20*(1+L20/100)</f>
        <v>0</v>
      </c>
      <c r="N20" s="238">
        <v>0</v>
      </c>
      <c r="O20" s="238">
        <f>ROUND(E20*N20,2)</f>
        <v>0</v>
      </c>
      <c r="P20" s="238">
        <v>0</v>
      </c>
      <c r="Q20" s="238">
        <f>ROUND(E20*P20,2)</f>
        <v>0</v>
      </c>
      <c r="R20" s="238"/>
      <c r="S20" s="238" t="s">
        <v>178</v>
      </c>
      <c r="T20" s="239" t="s">
        <v>151</v>
      </c>
      <c r="U20" s="224">
        <v>0.27200000000000002</v>
      </c>
      <c r="V20" s="224">
        <f>ROUND(E20*U20,2)</f>
        <v>47.6</v>
      </c>
      <c r="W20" s="224"/>
      <c r="X20" s="224" t="s">
        <v>159</v>
      </c>
      <c r="Y20" s="213"/>
      <c r="Z20" s="213"/>
      <c r="AA20" s="213"/>
      <c r="AB20" s="213"/>
      <c r="AC20" s="213"/>
      <c r="AD20" s="213"/>
      <c r="AE20" s="213"/>
      <c r="AF20" s="213"/>
      <c r="AG20" s="213" t="s">
        <v>160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20"/>
      <c r="B21" s="221"/>
      <c r="C21" s="252" t="s">
        <v>181</v>
      </c>
      <c r="D21" s="241"/>
      <c r="E21" s="241"/>
      <c r="F21" s="241"/>
      <c r="G21" s="241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13"/>
      <c r="Z21" s="213"/>
      <c r="AA21" s="213"/>
      <c r="AB21" s="213"/>
      <c r="AC21" s="213"/>
      <c r="AD21" s="213"/>
      <c r="AE21" s="213"/>
      <c r="AF21" s="213"/>
      <c r="AG21" s="213" t="s">
        <v>155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20"/>
      <c r="B22" s="221"/>
      <c r="C22" s="265" t="s">
        <v>196</v>
      </c>
      <c r="D22" s="257"/>
      <c r="E22" s="258">
        <v>175</v>
      </c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13"/>
      <c r="Z22" s="213"/>
      <c r="AA22" s="213"/>
      <c r="AB22" s="213"/>
      <c r="AC22" s="213"/>
      <c r="AD22" s="213"/>
      <c r="AE22" s="213"/>
      <c r="AF22" s="213"/>
      <c r="AG22" s="213" t="s">
        <v>183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x14ac:dyDescent="0.2">
      <c r="A23" s="227" t="s">
        <v>145</v>
      </c>
      <c r="B23" s="228" t="s">
        <v>102</v>
      </c>
      <c r="C23" s="250" t="s">
        <v>103</v>
      </c>
      <c r="D23" s="229"/>
      <c r="E23" s="230"/>
      <c r="F23" s="231"/>
      <c r="G23" s="231">
        <f>SUMIF(AG24:AG81,"&lt;&gt;NOR",G24:G81)</f>
        <v>0</v>
      </c>
      <c r="H23" s="231"/>
      <c r="I23" s="231">
        <f>SUM(I24:I81)</f>
        <v>0</v>
      </c>
      <c r="J23" s="231"/>
      <c r="K23" s="231">
        <f>SUM(K24:K81)</f>
        <v>0</v>
      </c>
      <c r="L23" s="231"/>
      <c r="M23" s="231">
        <f>SUM(M24:M81)</f>
        <v>0</v>
      </c>
      <c r="N23" s="231"/>
      <c r="O23" s="231">
        <f>SUM(O24:O81)</f>
        <v>3.71</v>
      </c>
      <c r="P23" s="231"/>
      <c r="Q23" s="231">
        <f>SUM(Q24:Q81)</f>
        <v>2.81</v>
      </c>
      <c r="R23" s="231"/>
      <c r="S23" s="231"/>
      <c r="T23" s="232"/>
      <c r="U23" s="226"/>
      <c r="V23" s="226">
        <f>SUM(V24:V81)</f>
        <v>776.08000000000015</v>
      </c>
      <c r="W23" s="226"/>
      <c r="X23" s="226"/>
      <c r="AG23" t="s">
        <v>146</v>
      </c>
    </row>
    <row r="24" spans="1:60" outlineLevel="1" x14ac:dyDescent="0.2">
      <c r="A24" s="233">
        <v>5</v>
      </c>
      <c r="B24" s="234" t="s">
        <v>197</v>
      </c>
      <c r="C24" s="251" t="s">
        <v>198</v>
      </c>
      <c r="D24" s="235" t="s">
        <v>176</v>
      </c>
      <c r="E24" s="236">
        <v>200.4</v>
      </c>
      <c r="F24" s="237"/>
      <c r="G24" s="238">
        <f>ROUND(E24*F24,2)</f>
        <v>0</v>
      </c>
      <c r="H24" s="237"/>
      <c r="I24" s="238">
        <f>ROUND(E24*H24,2)</f>
        <v>0</v>
      </c>
      <c r="J24" s="237"/>
      <c r="K24" s="238">
        <f>ROUND(E24*J24,2)</f>
        <v>0</v>
      </c>
      <c r="L24" s="238">
        <v>21</v>
      </c>
      <c r="M24" s="238">
        <f>G24*(1+L24/100)</f>
        <v>0</v>
      </c>
      <c r="N24" s="238">
        <v>6.9999999999999999E-4</v>
      </c>
      <c r="O24" s="238">
        <f>ROUND(E24*N24,2)</f>
        <v>0.14000000000000001</v>
      </c>
      <c r="P24" s="238">
        <v>1.4E-2</v>
      </c>
      <c r="Q24" s="238">
        <f>ROUND(E24*P24,2)</f>
        <v>2.81</v>
      </c>
      <c r="R24" s="238" t="s">
        <v>186</v>
      </c>
      <c r="S24" s="238" t="s">
        <v>178</v>
      </c>
      <c r="T24" s="239" t="s">
        <v>178</v>
      </c>
      <c r="U24" s="224">
        <v>0.40333000000000002</v>
      </c>
      <c r="V24" s="224">
        <f>ROUND(E24*U24,2)</f>
        <v>80.83</v>
      </c>
      <c r="W24" s="224"/>
      <c r="X24" s="224" t="s">
        <v>159</v>
      </c>
      <c r="Y24" s="213"/>
      <c r="Z24" s="213"/>
      <c r="AA24" s="213"/>
      <c r="AB24" s="213"/>
      <c r="AC24" s="213"/>
      <c r="AD24" s="213"/>
      <c r="AE24" s="213"/>
      <c r="AF24" s="213"/>
      <c r="AG24" s="213" t="s">
        <v>160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20"/>
      <c r="B25" s="221"/>
      <c r="C25" s="263" t="s">
        <v>199</v>
      </c>
      <c r="D25" s="259"/>
      <c r="E25" s="259"/>
      <c r="F25" s="259"/>
      <c r="G25" s="259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13"/>
      <c r="Z25" s="213"/>
      <c r="AA25" s="213"/>
      <c r="AB25" s="213"/>
      <c r="AC25" s="213"/>
      <c r="AD25" s="213"/>
      <c r="AE25" s="213"/>
      <c r="AF25" s="213"/>
      <c r="AG25" s="213" t="s">
        <v>180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20"/>
      <c r="B26" s="221"/>
      <c r="C26" s="265" t="s">
        <v>200</v>
      </c>
      <c r="D26" s="257"/>
      <c r="E26" s="258">
        <v>200.4</v>
      </c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13"/>
      <c r="Z26" s="213"/>
      <c r="AA26" s="213"/>
      <c r="AB26" s="213"/>
      <c r="AC26" s="213"/>
      <c r="AD26" s="213"/>
      <c r="AE26" s="213"/>
      <c r="AF26" s="213"/>
      <c r="AG26" s="213" t="s">
        <v>183</v>
      </c>
      <c r="AH26" s="213">
        <v>5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ht="22.5" outlineLevel="1" x14ac:dyDescent="0.2">
      <c r="A27" s="233">
        <v>6</v>
      </c>
      <c r="B27" s="234" t="s">
        <v>201</v>
      </c>
      <c r="C27" s="251" t="s">
        <v>202</v>
      </c>
      <c r="D27" s="235" t="s">
        <v>176</v>
      </c>
      <c r="E27" s="236">
        <v>668</v>
      </c>
      <c r="F27" s="237"/>
      <c r="G27" s="238">
        <f>ROUND(E27*F27,2)</f>
        <v>0</v>
      </c>
      <c r="H27" s="237"/>
      <c r="I27" s="238">
        <f>ROUND(E27*H27,2)</f>
        <v>0</v>
      </c>
      <c r="J27" s="237"/>
      <c r="K27" s="238">
        <f>ROUND(E27*J27,2)</f>
        <v>0</v>
      </c>
      <c r="L27" s="238">
        <v>21</v>
      </c>
      <c r="M27" s="238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38" t="s">
        <v>186</v>
      </c>
      <c r="S27" s="238" t="s">
        <v>178</v>
      </c>
      <c r="T27" s="239" t="s">
        <v>178</v>
      </c>
      <c r="U27" s="224">
        <v>0.91459999999999997</v>
      </c>
      <c r="V27" s="224">
        <f>ROUND(E27*U27,2)</f>
        <v>610.95000000000005</v>
      </c>
      <c r="W27" s="224"/>
      <c r="X27" s="224" t="s">
        <v>159</v>
      </c>
      <c r="Y27" s="213"/>
      <c r="Z27" s="213"/>
      <c r="AA27" s="213"/>
      <c r="AB27" s="213"/>
      <c r="AC27" s="213"/>
      <c r="AD27" s="213"/>
      <c r="AE27" s="213"/>
      <c r="AF27" s="213"/>
      <c r="AG27" s="213" t="s">
        <v>160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20"/>
      <c r="B28" s="221"/>
      <c r="C28" s="252" t="s">
        <v>203</v>
      </c>
      <c r="D28" s="241"/>
      <c r="E28" s="241"/>
      <c r="F28" s="241"/>
      <c r="G28" s="241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13"/>
      <c r="Z28" s="213"/>
      <c r="AA28" s="213"/>
      <c r="AB28" s="213"/>
      <c r="AC28" s="213"/>
      <c r="AD28" s="213"/>
      <c r="AE28" s="213"/>
      <c r="AF28" s="213"/>
      <c r="AG28" s="213" t="s">
        <v>155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40" t="str">
        <f>C28</f>
        <v>viz.v.č. D.1.1-101včetně ukotvení k podkladu hmoždinkami, svaření všech spojů a překrytí kotev fólií.</v>
      </c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20"/>
      <c r="B29" s="221"/>
      <c r="C29" s="265" t="s">
        <v>187</v>
      </c>
      <c r="D29" s="257"/>
      <c r="E29" s="258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13"/>
      <c r="Z29" s="213"/>
      <c r="AA29" s="213"/>
      <c r="AB29" s="213"/>
      <c r="AC29" s="213"/>
      <c r="AD29" s="213"/>
      <c r="AE29" s="213"/>
      <c r="AF29" s="213"/>
      <c r="AG29" s="213" t="s">
        <v>183</v>
      </c>
      <c r="AH29" s="213">
        <v>0</v>
      </c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20"/>
      <c r="B30" s="221"/>
      <c r="C30" s="265" t="s">
        <v>188</v>
      </c>
      <c r="D30" s="257"/>
      <c r="E30" s="258">
        <v>668</v>
      </c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13"/>
      <c r="Z30" s="213"/>
      <c r="AA30" s="213"/>
      <c r="AB30" s="213"/>
      <c r="AC30" s="213"/>
      <c r="AD30" s="213"/>
      <c r="AE30" s="213"/>
      <c r="AF30" s="213"/>
      <c r="AG30" s="213" t="s">
        <v>183</v>
      </c>
      <c r="AH30" s="213">
        <v>0</v>
      </c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ht="33.75" outlineLevel="1" x14ac:dyDescent="0.2">
      <c r="A31" s="233">
        <v>7</v>
      </c>
      <c r="B31" s="234" t="s">
        <v>204</v>
      </c>
      <c r="C31" s="251" t="s">
        <v>205</v>
      </c>
      <c r="D31" s="235" t="s">
        <v>191</v>
      </c>
      <c r="E31" s="236">
        <v>84</v>
      </c>
      <c r="F31" s="237"/>
      <c r="G31" s="238">
        <f>ROUND(E31*F31,2)</f>
        <v>0</v>
      </c>
      <c r="H31" s="237"/>
      <c r="I31" s="238">
        <f>ROUND(E31*H31,2)</f>
        <v>0</v>
      </c>
      <c r="J31" s="237"/>
      <c r="K31" s="238">
        <f>ROUND(E31*J31,2)</f>
        <v>0</v>
      </c>
      <c r="L31" s="238">
        <v>21</v>
      </c>
      <c r="M31" s="238">
        <f>G31*(1+L31/100)</f>
        <v>0</v>
      </c>
      <c r="N31" s="238">
        <v>1.8400000000000001E-3</v>
      </c>
      <c r="O31" s="238">
        <f>ROUND(E31*N31,2)</f>
        <v>0.15</v>
      </c>
      <c r="P31" s="238">
        <v>0</v>
      </c>
      <c r="Q31" s="238">
        <f>ROUND(E31*P31,2)</f>
        <v>0</v>
      </c>
      <c r="R31" s="238" t="s">
        <v>186</v>
      </c>
      <c r="S31" s="238" t="s">
        <v>178</v>
      </c>
      <c r="T31" s="239" t="s">
        <v>178</v>
      </c>
      <c r="U31" s="224">
        <v>0.252</v>
      </c>
      <c r="V31" s="224">
        <f>ROUND(E31*U31,2)</f>
        <v>21.17</v>
      </c>
      <c r="W31" s="224"/>
      <c r="X31" s="224" t="s">
        <v>159</v>
      </c>
      <c r="Y31" s="213"/>
      <c r="Z31" s="213"/>
      <c r="AA31" s="213"/>
      <c r="AB31" s="213"/>
      <c r="AC31" s="213"/>
      <c r="AD31" s="213"/>
      <c r="AE31" s="213"/>
      <c r="AF31" s="213"/>
      <c r="AG31" s="213" t="s">
        <v>160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20"/>
      <c r="B32" s="221"/>
      <c r="C32" s="266" t="s">
        <v>206</v>
      </c>
      <c r="D32" s="222"/>
      <c r="E32" s="223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13"/>
      <c r="Z32" s="213"/>
      <c r="AA32" s="213"/>
      <c r="AB32" s="213"/>
      <c r="AC32" s="213"/>
      <c r="AD32" s="213"/>
      <c r="AE32" s="213"/>
      <c r="AF32" s="213"/>
      <c r="AG32" s="213" t="s">
        <v>180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20"/>
      <c r="B33" s="221"/>
      <c r="C33" s="267" t="s">
        <v>207</v>
      </c>
      <c r="D33" s="261"/>
      <c r="E33" s="261"/>
      <c r="F33" s="261"/>
      <c r="G33" s="261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13"/>
      <c r="Z33" s="213"/>
      <c r="AA33" s="213"/>
      <c r="AB33" s="213"/>
      <c r="AC33" s="213"/>
      <c r="AD33" s="213"/>
      <c r="AE33" s="213"/>
      <c r="AF33" s="213"/>
      <c r="AG33" s="213" t="s">
        <v>180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20"/>
      <c r="B34" s="221"/>
      <c r="C34" s="264" t="s">
        <v>208</v>
      </c>
      <c r="D34" s="260"/>
      <c r="E34" s="260"/>
      <c r="F34" s="260"/>
      <c r="G34" s="260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13"/>
      <c r="Z34" s="213"/>
      <c r="AA34" s="213"/>
      <c r="AB34" s="213"/>
      <c r="AC34" s="213"/>
      <c r="AD34" s="213"/>
      <c r="AE34" s="213"/>
      <c r="AF34" s="213"/>
      <c r="AG34" s="213" t="s">
        <v>155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40" t="str">
        <f>C34</f>
        <v>viz.v.č. D.1.1-101Úprava délky a připevnění okapnice natloukacími hmoždinkami včetně dodávky okapnice.</v>
      </c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20"/>
      <c r="B35" s="221"/>
      <c r="C35" s="265" t="s">
        <v>193</v>
      </c>
      <c r="D35" s="257"/>
      <c r="E35" s="258">
        <v>84</v>
      </c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13"/>
      <c r="Z35" s="213"/>
      <c r="AA35" s="213"/>
      <c r="AB35" s="213"/>
      <c r="AC35" s="213"/>
      <c r="AD35" s="213"/>
      <c r="AE35" s="213"/>
      <c r="AF35" s="213"/>
      <c r="AG35" s="213" t="s">
        <v>183</v>
      </c>
      <c r="AH35" s="213">
        <v>0</v>
      </c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ht="33.75" outlineLevel="1" x14ac:dyDescent="0.2">
      <c r="A36" s="233">
        <v>8</v>
      </c>
      <c r="B36" s="234" t="s">
        <v>209</v>
      </c>
      <c r="C36" s="251" t="s">
        <v>210</v>
      </c>
      <c r="D36" s="235" t="s">
        <v>191</v>
      </c>
      <c r="E36" s="236">
        <v>84</v>
      </c>
      <c r="F36" s="237"/>
      <c r="G36" s="238">
        <f>ROUND(E36*F36,2)</f>
        <v>0</v>
      </c>
      <c r="H36" s="237"/>
      <c r="I36" s="238">
        <f>ROUND(E36*H36,2)</f>
        <v>0</v>
      </c>
      <c r="J36" s="237"/>
      <c r="K36" s="238">
        <f>ROUND(E36*J36,2)</f>
        <v>0</v>
      </c>
      <c r="L36" s="238">
        <v>21</v>
      </c>
      <c r="M36" s="238">
        <f>G36*(1+L36/100)</f>
        <v>0</v>
      </c>
      <c r="N36" s="238">
        <v>7.6000000000000004E-4</v>
      </c>
      <c r="O36" s="238">
        <f>ROUND(E36*N36,2)</f>
        <v>0.06</v>
      </c>
      <c r="P36" s="238">
        <v>0</v>
      </c>
      <c r="Q36" s="238">
        <f>ROUND(E36*P36,2)</f>
        <v>0</v>
      </c>
      <c r="R36" s="238" t="s">
        <v>186</v>
      </c>
      <c r="S36" s="238" t="s">
        <v>178</v>
      </c>
      <c r="T36" s="239" t="s">
        <v>178</v>
      </c>
      <c r="U36" s="224">
        <v>0.189</v>
      </c>
      <c r="V36" s="224">
        <f>ROUND(E36*U36,2)</f>
        <v>15.88</v>
      </c>
      <c r="W36" s="224"/>
      <c r="X36" s="224" t="s">
        <v>159</v>
      </c>
      <c r="Y36" s="213"/>
      <c r="Z36" s="213"/>
      <c r="AA36" s="213"/>
      <c r="AB36" s="213"/>
      <c r="AC36" s="213"/>
      <c r="AD36" s="213"/>
      <c r="AE36" s="213"/>
      <c r="AF36" s="213"/>
      <c r="AG36" s="213" t="s">
        <v>160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20"/>
      <c r="B37" s="221"/>
      <c r="C37" s="266" t="s">
        <v>206</v>
      </c>
      <c r="D37" s="222"/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13"/>
      <c r="Z37" s="213"/>
      <c r="AA37" s="213"/>
      <c r="AB37" s="213"/>
      <c r="AC37" s="213"/>
      <c r="AD37" s="213"/>
      <c r="AE37" s="213"/>
      <c r="AF37" s="213"/>
      <c r="AG37" s="213" t="s">
        <v>180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20"/>
      <c r="B38" s="221"/>
      <c r="C38" s="267" t="s">
        <v>207</v>
      </c>
      <c r="D38" s="261"/>
      <c r="E38" s="261"/>
      <c r="F38" s="261"/>
      <c r="G38" s="261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13"/>
      <c r="Z38" s="213"/>
      <c r="AA38" s="213"/>
      <c r="AB38" s="213"/>
      <c r="AC38" s="213"/>
      <c r="AD38" s="213"/>
      <c r="AE38" s="213"/>
      <c r="AF38" s="213"/>
      <c r="AG38" s="213" t="s">
        <v>180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20"/>
      <c r="B39" s="221"/>
      <c r="C39" s="264" t="s">
        <v>211</v>
      </c>
      <c r="D39" s="260"/>
      <c r="E39" s="260"/>
      <c r="F39" s="260"/>
      <c r="G39" s="260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13"/>
      <c r="Z39" s="213"/>
      <c r="AA39" s="213"/>
      <c r="AB39" s="213"/>
      <c r="AC39" s="213"/>
      <c r="AD39" s="213"/>
      <c r="AE39" s="213"/>
      <c r="AF39" s="213"/>
      <c r="AG39" s="213" t="s">
        <v>155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40" t="str">
        <f>C39</f>
        <v>viz.v.č. D.1.1-101Úprava délky a připevnění rohové lišty natloukacími hmoždinkami včetně dodávky lišty.</v>
      </c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20"/>
      <c r="B40" s="221"/>
      <c r="C40" s="265" t="s">
        <v>212</v>
      </c>
      <c r="D40" s="257"/>
      <c r="E40" s="258">
        <v>84</v>
      </c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13"/>
      <c r="Z40" s="213"/>
      <c r="AA40" s="213"/>
      <c r="AB40" s="213"/>
      <c r="AC40" s="213"/>
      <c r="AD40" s="213"/>
      <c r="AE40" s="213"/>
      <c r="AF40" s="213"/>
      <c r="AG40" s="213" t="s">
        <v>183</v>
      </c>
      <c r="AH40" s="213">
        <v>5</v>
      </c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ht="33.75" outlineLevel="1" x14ac:dyDescent="0.2">
      <c r="A41" s="233">
        <v>9</v>
      </c>
      <c r="B41" s="234" t="s">
        <v>213</v>
      </c>
      <c r="C41" s="251" t="s">
        <v>214</v>
      </c>
      <c r="D41" s="235" t="s">
        <v>191</v>
      </c>
      <c r="E41" s="236">
        <v>84</v>
      </c>
      <c r="F41" s="237"/>
      <c r="G41" s="238">
        <f>ROUND(E41*F41,2)</f>
        <v>0</v>
      </c>
      <c r="H41" s="237"/>
      <c r="I41" s="238">
        <f>ROUND(E41*H41,2)</f>
        <v>0</v>
      </c>
      <c r="J41" s="237"/>
      <c r="K41" s="238">
        <f>ROUND(E41*J41,2)</f>
        <v>0</v>
      </c>
      <c r="L41" s="238">
        <v>21</v>
      </c>
      <c r="M41" s="238">
        <f>G41*(1+L41/100)</f>
        <v>0</v>
      </c>
      <c r="N41" s="238">
        <v>7.6000000000000004E-4</v>
      </c>
      <c r="O41" s="238">
        <f>ROUND(E41*N41,2)</f>
        <v>0.06</v>
      </c>
      <c r="P41" s="238">
        <v>0</v>
      </c>
      <c r="Q41" s="238">
        <f>ROUND(E41*P41,2)</f>
        <v>0</v>
      </c>
      <c r="R41" s="238" t="s">
        <v>186</v>
      </c>
      <c r="S41" s="238" t="s">
        <v>178</v>
      </c>
      <c r="T41" s="239" t="s">
        <v>178</v>
      </c>
      <c r="U41" s="224">
        <v>0.189</v>
      </c>
      <c r="V41" s="224">
        <f>ROUND(E41*U41,2)</f>
        <v>15.88</v>
      </c>
      <c r="W41" s="224"/>
      <c r="X41" s="224" t="s">
        <v>159</v>
      </c>
      <c r="Y41" s="213"/>
      <c r="Z41" s="213"/>
      <c r="AA41" s="213"/>
      <c r="AB41" s="213"/>
      <c r="AC41" s="213"/>
      <c r="AD41" s="213"/>
      <c r="AE41" s="213"/>
      <c r="AF41" s="213"/>
      <c r="AG41" s="213" t="s">
        <v>160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20"/>
      <c r="B42" s="221"/>
      <c r="C42" s="266" t="s">
        <v>206</v>
      </c>
      <c r="D42" s="222"/>
      <c r="E42" s="223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13"/>
      <c r="Z42" s="213"/>
      <c r="AA42" s="213"/>
      <c r="AB42" s="213"/>
      <c r="AC42" s="213"/>
      <c r="AD42" s="213"/>
      <c r="AE42" s="213"/>
      <c r="AF42" s="213"/>
      <c r="AG42" s="213" t="s">
        <v>180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20"/>
      <c r="B43" s="221"/>
      <c r="C43" s="267" t="s">
        <v>207</v>
      </c>
      <c r="D43" s="261"/>
      <c r="E43" s="261"/>
      <c r="F43" s="261"/>
      <c r="G43" s="261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13"/>
      <c r="Z43" s="213"/>
      <c r="AA43" s="213"/>
      <c r="AB43" s="213"/>
      <c r="AC43" s="213"/>
      <c r="AD43" s="213"/>
      <c r="AE43" s="213"/>
      <c r="AF43" s="213"/>
      <c r="AG43" s="213" t="s">
        <v>180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20"/>
      <c r="B44" s="221"/>
      <c r="C44" s="264" t="s">
        <v>211</v>
      </c>
      <c r="D44" s="260"/>
      <c r="E44" s="260"/>
      <c r="F44" s="260"/>
      <c r="G44" s="260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13"/>
      <c r="Z44" s="213"/>
      <c r="AA44" s="213"/>
      <c r="AB44" s="213"/>
      <c r="AC44" s="213"/>
      <c r="AD44" s="213"/>
      <c r="AE44" s="213"/>
      <c r="AF44" s="213"/>
      <c r="AG44" s="213" t="s">
        <v>155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40" t="str">
        <f>C44</f>
        <v>viz.v.č. D.1.1-101Úprava délky a připevnění rohové lišty natloukacími hmoždinkami včetně dodávky lišty.</v>
      </c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20"/>
      <c r="B45" s="221"/>
      <c r="C45" s="265" t="s">
        <v>212</v>
      </c>
      <c r="D45" s="257"/>
      <c r="E45" s="258">
        <v>84</v>
      </c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13"/>
      <c r="Z45" s="213"/>
      <c r="AA45" s="213"/>
      <c r="AB45" s="213"/>
      <c r="AC45" s="213"/>
      <c r="AD45" s="213"/>
      <c r="AE45" s="213"/>
      <c r="AF45" s="213"/>
      <c r="AG45" s="213" t="s">
        <v>183</v>
      </c>
      <c r="AH45" s="213">
        <v>5</v>
      </c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ht="22.5" outlineLevel="1" x14ac:dyDescent="0.2">
      <c r="A46" s="233">
        <v>10</v>
      </c>
      <c r="B46" s="234" t="s">
        <v>215</v>
      </c>
      <c r="C46" s="251" t="s">
        <v>216</v>
      </c>
      <c r="D46" s="235" t="s">
        <v>191</v>
      </c>
      <c r="E46" s="236">
        <v>4</v>
      </c>
      <c r="F46" s="237"/>
      <c r="G46" s="238">
        <f>ROUND(E46*F46,2)</f>
        <v>0</v>
      </c>
      <c r="H46" s="237"/>
      <c r="I46" s="238">
        <f>ROUND(E46*H46,2)</f>
        <v>0</v>
      </c>
      <c r="J46" s="237"/>
      <c r="K46" s="238">
        <f>ROUND(E46*J46,2)</f>
        <v>0</v>
      </c>
      <c r="L46" s="238">
        <v>21</v>
      </c>
      <c r="M46" s="238">
        <f>G46*(1+L46/100)</f>
        <v>0</v>
      </c>
      <c r="N46" s="238">
        <v>4.2999999999999999E-4</v>
      </c>
      <c r="O46" s="238">
        <f>ROUND(E46*N46,2)</f>
        <v>0</v>
      </c>
      <c r="P46" s="238">
        <v>0</v>
      </c>
      <c r="Q46" s="238">
        <f>ROUND(E46*P46,2)</f>
        <v>0</v>
      </c>
      <c r="R46" s="238" t="s">
        <v>186</v>
      </c>
      <c r="S46" s="238" t="s">
        <v>178</v>
      </c>
      <c r="T46" s="239" t="s">
        <v>178</v>
      </c>
      <c r="U46" s="224">
        <v>0.189</v>
      </c>
      <c r="V46" s="224">
        <f>ROUND(E46*U46,2)</f>
        <v>0.76</v>
      </c>
      <c r="W46" s="224"/>
      <c r="X46" s="224" t="s">
        <v>159</v>
      </c>
      <c r="Y46" s="213"/>
      <c r="Z46" s="213"/>
      <c r="AA46" s="213"/>
      <c r="AB46" s="213"/>
      <c r="AC46" s="213"/>
      <c r="AD46" s="213"/>
      <c r="AE46" s="213"/>
      <c r="AF46" s="213"/>
      <c r="AG46" s="213" t="s">
        <v>160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20"/>
      <c r="B47" s="221"/>
      <c r="C47" s="266" t="s">
        <v>206</v>
      </c>
      <c r="D47" s="222"/>
      <c r="E47" s="223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13"/>
      <c r="Z47" s="213"/>
      <c r="AA47" s="213"/>
      <c r="AB47" s="213"/>
      <c r="AC47" s="213"/>
      <c r="AD47" s="213"/>
      <c r="AE47" s="213"/>
      <c r="AF47" s="213"/>
      <c r="AG47" s="213" t="s">
        <v>180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20"/>
      <c r="B48" s="221"/>
      <c r="C48" s="267" t="s">
        <v>207</v>
      </c>
      <c r="D48" s="261"/>
      <c r="E48" s="261"/>
      <c r="F48" s="261"/>
      <c r="G48" s="261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13"/>
      <c r="Z48" s="213"/>
      <c r="AA48" s="213"/>
      <c r="AB48" s="213"/>
      <c r="AC48" s="213"/>
      <c r="AD48" s="213"/>
      <c r="AE48" s="213"/>
      <c r="AF48" s="213"/>
      <c r="AG48" s="213" t="s">
        <v>180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20"/>
      <c r="B49" s="221"/>
      <c r="C49" s="264" t="s">
        <v>217</v>
      </c>
      <c r="D49" s="260"/>
      <c r="E49" s="260"/>
      <c r="F49" s="260"/>
      <c r="G49" s="260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13"/>
      <c r="Z49" s="213"/>
      <c r="AA49" s="213"/>
      <c r="AB49" s="213"/>
      <c r="AC49" s="213"/>
      <c r="AD49" s="213"/>
      <c r="AE49" s="213"/>
      <c r="AF49" s="213"/>
      <c r="AG49" s="213" t="s">
        <v>155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20"/>
      <c r="B50" s="221"/>
      <c r="C50" s="265" t="s">
        <v>218</v>
      </c>
      <c r="D50" s="257"/>
      <c r="E50" s="258">
        <v>4</v>
      </c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13"/>
      <c r="Z50" s="213"/>
      <c r="AA50" s="213"/>
      <c r="AB50" s="213"/>
      <c r="AC50" s="213"/>
      <c r="AD50" s="213"/>
      <c r="AE50" s="213"/>
      <c r="AF50" s="213"/>
      <c r="AG50" s="213" t="s">
        <v>183</v>
      </c>
      <c r="AH50" s="213">
        <v>0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ht="33.75" outlineLevel="1" x14ac:dyDescent="0.2">
      <c r="A51" s="233">
        <v>11</v>
      </c>
      <c r="B51" s="234" t="s">
        <v>219</v>
      </c>
      <c r="C51" s="251" t="s">
        <v>220</v>
      </c>
      <c r="D51" s="235" t="s">
        <v>221</v>
      </c>
      <c r="E51" s="236">
        <v>2</v>
      </c>
      <c r="F51" s="237"/>
      <c r="G51" s="238">
        <f>ROUND(E51*F51,2)</f>
        <v>0</v>
      </c>
      <c r="H51" s="237"/>
      <c r="I51" s="238">
        <f>ROUND(E51*H51,2)</f>
        <v>0</v>
      </c>
      <c r="J51" s="237"/>
      <c r="K51" s="238">
        <f>ROUND(E51*J51,2)</f>
        <v>0</v>
      </c>
      <c r="L51" s="238">
        <v>21</v>
      </c>
      <c r="M51" s="238">
        <f>G51*(1+L51/100)</f>
        <v>0</v>
      </c>
      <c r="N51" s="238">
        <v>1E-3</v>
      </c>
      <c r="O51" s="238">
        <f>ROUND(E51*N51,2)</f>
        <v>0</v>
      </c>
      <c r="P51" s="238">
        <v>0</v>
      </c>
      <c r="Q51" s="238">
        <f>ROUND(E51*P51,2)</f>
        <v>0</v>
      </c>
      <c r="R51" s="238" t="s">
        <v>186</v>
      </c>
      <c r="S51" s="238" t="s">
        <v>178</v>
      </c>
      <c r="T51" s="239" t="s">
        <v>178</v>
      </c>
      <c r="U51" s="224">
        <v>0.6</v>
      </c>
      <c r="V51" s="224">
        <f>ROUND(E51*U51,2)</f>
        <v>1.2</v>
      </c>
      <c r="W51" s="224"/>
      <c r="X51" s="224" t="s">
        <v>159</v>
      </c>
      <c r="Y51" s="213"/>
      <c r="Z51" s="213"/>
      <c r="AA51" s="213"/>
      <c r="AB51" s="213"/>
      <c r="AC51" s="213"/>
      <c r="AD51" s="213"/>
      <c r="AE51" s="213"/>
      <c r="AF51" s="213"/>
      <c r="AG51" s="213" t="s">
        <v>160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20"/>
      <c r="B52" s="221"/>
      <c r="C52" s="266" t="s">
        <v>206</v>
      </c>
      <c r="D52" s="222"/>
      <c r="E52" s="223"/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13"/>
      <c r="Z52" s="213"/>
      <c r="AA52" s="213"/>
      <c r="AB52" s="213"/>
      <c r="AC52" s="213"/>
      <c r="AD52" s="213"/>
      <c r="AE52" s="213"/>
      <c r="AF52" s="213"/>
      <c r="AG52" s="213" t="s">
        <v>180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20"/>
      <c r="B53" s="221"/>
      <c r="C53" s="267" t="s">
        <v>207</v>
      </c>
      <c r="D53" s="261"/>
      <c r="E53" s="261"/>
      <c r="F53" s="261"/>
      <c r="G53" s="261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13"/>
      <c r="Z53" s="213"/>
      <c r="AA53" s="213"/>
      <c r="AB53" s="213"/>
      <c r="AC53" s="213"/>
      <c r="AD53" s="213"/>
      <c r="AE53" s="213"/>
      <c r="AF53" s="213"/>
      <c r="AG53" s="213" t="s">
        <v>180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20"/>
      <c r="B54" s="221"/>
      <c r="C54" s="264" t="s">
        <v>222</v>
      </c>
      <c r="D54" s="260"/>
      <c r="E54" s="260"/>
      <c r="F54" s="260"/>
      <c r="G54" s="260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13"/>
      <c r="Z54" s="213"/>
      <c r="AA54" s="213"/>
      <c r="AB54" s="213"/>
      <c r="AC54" s="213"/>
      <c r="AD54" s="213"/>
      <c r="AE54" s="213"/>
      <c r="AF54" s="213"/>
      <c r="AG54" s="213" t="s">
        <v>155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20"/>
      <c r="B55" s="221"/>
      <c r="C55" s="265" t="s">
        <v>223</v>
      </c>
      <c r="D55" s="257"/>
      <c r="E55" s="258">
        <v>2</v>
      </c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13"/>
      <c r="Z55" s="213"/>
      <c r="AA55" s="213"/>
      <c r="AB55" s="213"/>
      <c r="AC55" s="213"/>
      <c r="AD55" s="213"/>
      <c r="AE55" s="213"/>
      <c r="AF55" s="213"/>
      <c r="AG55" s="213" t="s">
        <v>183</v>
      </c>
      <c r="AH55" s="213">
        <v>0</v>
      </c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33">
        <v>12</v>
      </c>
      <c r="B56" s="234" t="s">
        <v>224</v>
      </c>
      <c r="C56" s="251" t="s">
        <v>225</v>
      </c>
      <c r="D56" s="235" t="s">
        <v>176</v>
      </c>
      <c r="E56" s="236">
        <v>99.474999999999994</v>
      </c>
      <c r="F56" s="237"/>
      <c r="G56" s="238">
        <f>ROUND(E56*F56,2)</f>
        <v>0</v>
      </c>
      <c r="H56" s="237"/>
      <c r="I56" s="238">
        <f>ROUND(E56*H56,2)</f>
        <v>0</v>
      </c>
      <c r="J56" s="237"/>
      <c r="K56" s="238">
        <f>ROUND(E56*J56,2)</f>
        <v>0</v>
      </c>
      <c r="L56" s="238">
        <v>21</v>
      </c>
      <c r="M56" s="238">
        <f>G56*(1+L56/100)</f>
        <v>0</v>
      </c>
      <c r="N56" s="238">
        <v>3.0000000000000001E-5</v>
      </c>
      <c r="O56" s="238">
        <f>ROUND(E56*N56,2)</f>
        <v>0</v>
      </c>
      <c r="P56" s="238">
        <v>0</v>
      </c>
      <c r="Q56" s="238">
        <f>ROUND(E56*P56,2)</f>
        <v>0</v>
      </c>
      <c r="R56" s="238" t="s">
        <v>186</v>
      </c>
      <c r="S56" s="238" t="s">
        <v>178</v>
      </c>
      <c r="T56" s="239" t="s">
        <v>178</v>
      </c>
      <c r="U56" s="224">
        <v>0.11765</v>
      </c>
      <c r="V56" s="224">
        <f>ROUND(E56*U56,2)</f>
        <v>11.7</v>
      </c>
      <c r="W56" s="224"/>
      <c r="X56" s="224" t="s">
        <v>159</v>
      </c>
      <c r="Y56" s="213"/>
      <c r="Z56" s="213"/>
      <c r="AA56" s="213"/>
      <c r="AB56" s="213"/>
      <c r="AC56" s="213"/>
      <c r="AD56" s="213"/>
      <c r="AE56" s="213"/>
      <c r="AF56" s="213"/>
      <c r="AG56" s="213" t="s">
        <v>160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20"/>
      <c r="B57" s="221"/>
      <c r="C57" s="265" t="s">
        <v>226</v>
      </c>
      <c r="D57" s="257"/>
      <c r="E57" s="258">
        <v>99.474999999999994</v>
      </c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13"/>
      <c r="Z57" s="213"/>
      <c r="AA57" s="213"/>
      <c r="AB57" s="213"/>
      <c r="AC57" s="213"/>
      <c r="AD57" s="213"/>
      <c r="AE57" s="213"/>
      <c r="AF57" s="213"/>
      <c r="AG57" s="213" t="s">
        <v>183</v>
      </c>
      <c r="AH57" s="213">
        <v>5</v>
      </c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ht="22.5" outlineLevel="1" x14ac:dyDescent="0.2">
      <c r="A58" s="233">
        <v>13</v>
      </c>
      <c r="B58" s="234" t="s">
        <v>227</v>
      </c>
      <c r="C58" s="251" t="s">
        <v>228</v>
      </c>
      <c r="D58" s="235" t="s">
        <v>176</v>
      </c>
      <c r="E58" s="236">
        <v>99.474999999999994</v>
      </c>
      <c r="F58" s="237"/>
      <c r="G58" s="238">
        <f>ROUND(E58*F58,2)</f>
        <v>0</v>
      </c>
      <c r="H58" s="237"/>
      <c r="I58" s="238">
        <f>ROUND(E58*H58,2)</f>
        <v>0</v>
      </c>
      <c r="J58" s="237"/>
      <c r="K58" s="238">
        <f>ROUND(E58*J58,2)</f>
        <v>0</v>
      </c>
      <c r="L58" s="238">
        <v>21</v>
      </c>
      <c r="M58" s="238">
        <f>G58*(1+L58/100)</f>
        <v>0</v>
      </c>
      <c r="N58" s="238">
        <v>5.5000000000000003E-4</v>
      </c>
      <c r="O58" s="238">
        <f>ROUND(E58*N58,2)</f>
        <v>0.05</v>
      </c>
      <c r="P58" s="238">
        <v>0</v>
      </c>
      <c r="Q58" s="238">
        <f>ROUND(E58*P58,2)</f>
        <v>0</v>
      </c>
      <c r="R58" s="238" t="s">
        <v>186</v>
      </c>
      <c r="S58" s="238" t="s">
        <v>178</v>
      </c>
      <c r="T58" s="239" t="s">
        <v>178</v>
      </c>
      <c r="U58" s="224">
        <v>0.17799999999999999</v>
      </c>
      <c r="V58" s="224">
        <f>ROUND(E58*U58,2)</f>
        <v>17.71</v>
      </c>
      <c r="W58" s="224"/>
      <c r="X58" s="224" t="s">
        <v>159</v>
      </c>
      <c r="Y58" s="213"/>
      <c r="Z58" s="213"/>
      <c r="AA58" s="213"/>
      <c r="AB58" s="213"/>
      <c r="AC58" s="213"/>
      <c r="AD58" s="213"/>
      <c r="AE58" s="213"/>
      <c r="AF58" s="213"/>
      <c r="AG58" s="213" t="s">
        <v>160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1" x14ac:dyDescent="0.2">
      <c r="A59" s="220"/>
      <c r="B59" s="221"/>
      <c r="C59" s="263" t="s">
        <v>229</v>
      </c>
      <c r="D59" s="259"/>
      <c r="E59" s="259"/>
      <c r="F59" s="259"/>
      <c r="G59" s="259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13"/>
      <c r="Z59" s="213"/>
      <c r="AA59" s="213"/>
      <c r="AB59" s="213"/>
      <c r="AC59" s="213"/>
      <c r="AD59" s="213"/>
      <c r="AE59" s="213"/>
      <c r="AF59" s="213"/>
      <c r="AG59" s="213" t="s">
        <v>180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20"/>
      <c r="B60" s="221"/>
      <c r="C60" s="264" t="s">
        <v>181</v>
      </c>
      <c r="D60" s="260"/>
      <c r="E60" s="260"/>
      <c r="F60" s="260"/>
      <c r="G60" s="260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13"/>
      <c r="Z60" s="213"/>
      <c r="AA60" s="213"/>
      <c r="AB60" s="213"/>
      <c r="AC60" s="213"/>
      <c r="AD60" s="213"/>
      <c r="AE60" s="213"/>
      <c r="AF60" s="213"/>
      <c r="AG60" s="213" t="s">
        <v>155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20"/>
      <c r="B61" s="221"/>
      <c r="C61" s="265" t="s">
        <v>230</v>
      </c>
      <c r="D61" s="257"/>
      <c r="E61" s="258">
        <v>81.099999999999994</v>
      </c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13"/>
      <c r="Z61" s="213"/>
      <c r="AA61" s="213"/>
      <c r="AB61" s="213"/>
      <c r="AC61" s="213"/>
      <c r="AD61" s="213"/>
      <c r="AE61" s="213"/>
      <c r="AF61" s="213"/>
      <c r="AG61" s="213" t="s">
        <v>183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20"/>
      <c r="B62" s="221"/>
      <c r="C62" s="265" t="s">
        <v>231</v>
      </c>
      <c r="D62" s="257"/>
      <c r="E62" s="258">
        <v>18.375</v>
      </c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13"/>
      <c r="Z62" s="213"/>
      <c r="AA62" s="213"/>
      <c r="AB62" s="213"/>
      <c r="AC62" s="213"/>
      <c r="AD62" s="213"/>
      <c r="AE62" s="213"/>
      <c r="AF62" s="213"/>
      <c r="AG62" s="213" t="s">
        <v>183</v>
      </c>
      <c r="AH62" s="213">
        <v>0</v>
      </c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ht="22.5" outlineLevel="1" x14ac:dyDescent="0.2">
      <c r="A63" s="233">
        <v>14</v>
      </c>
      <c r="B63" s="234" t="s">
        <v>232</v>
      </c>
      <c r="C63" s="251" t="s">
        <v>233</v>
      </c>
      <c r="D63" s="235" t="s">
        <v>234</v>
      </c>
      <c r="E63" s="236">
        <v>40</v>
      </c>
      <c r="F63" s="237"/>
      <c r="G63" s="238">
        <f>ROUND(E63*F63,2)</f>
        <v>0</v>
      </c>
      <c r="H63" s="237"/>
      <c r="I63" s="238">
        <f>ROUND(E63*H63,2)</f>
        <v>0</v>
      </c>
      <c r="J63" s="237"/>
      <c r="K63" s="238">
        <f>ROUND(E63*J63,2)</f>
        <v>0</v>
      </c>
      <c r="L63" s="238">
        <v>21</v>
      </c>
      <c r="M63" s="238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38"/>
      <c r="S63" s="238" t="s">
        <v>150</v>
      </c>
      <c r="T63" s="239" t="s">
        <v>151</v>
      </c>
      <c r="U63" s="224">
        <v>0</v>
      </c>
      <c r="V63" s="224">
        <f>ROUND(E63*U63,2)</f>
        <v>0</v>
      </c>
      <c r="W63" s="224"/>
      <c r="X63" s="224" t="s">
        <v>159</v>
      </c>
      <c r="Y63" s="213"/>
      <c r="Z63" s="213"/>
      <c r="AA63" s="213"/>
      <c r="AB63" s="213"/>
      <c r="AC63" s="213"/>
      <c r="AD63" s="213"/>
      <c r="AE63" s="213"/>
      <c r="AF63" s="213"/>
      <c r="AG63" s="213" t="s">
        <v>160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20"/>
      <c r="B64" s="221"/>
      <c r="C64" s="252" t="s">
        <v>181</v>
      </c>
      <c r="D64" s="241"/>
      <c r="E64" s="241"/>
      <c r="F64" s="241"/>
      <c r="G64" s="241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13"/>
      <c r="Z64" s="213"/>
      <c r="AA64" s="213"/>
      <c r="AB64" s="213"/>
      <c r="AC64" s="213"/>
      <c r="AD64" s="213"/>
      <c r="AE64" s="213"/>
      <c r="AF64" s="213"/>
      <c r="AG64" s="213" t="s">
        <v>155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33">
        <v>15</v>
      </c>
      <c r="B65" s="234" t="s">
        <v>235</v>
      </c>
      <c r="C65" s="251" t="s">
        <v>236</v>
      </c>
      <c r="D65" s="235" t="s">
        <v>176</v>
      </c>
      <c r="E65" s="236">
        <v>925.94375000000002</v>
      </c>
      <c r="F65" s="237"/>
      <c r="G65" s="238">
        <f>ROUND(E65*F65,2)</f>
        <v>0</v>
      </c>
      <c r="H65" s="237"/>
      <c r="I65" s="238">
        <f>ROUND(E65*H65,2)</f>
        <v>0</v>
      </c>
      <c r="J65" s="237"/>
      <c r="K65" s="238">
        <f>ROUND(E65*J65,2)</f>
        <v>0</v>
      </c>
      <c r="L65" s="238">
        <v>21</v>
      </c>
      <c r="M65" s="238">
        <f>G65*(1+L65/100)</f>
        <v>0</v>
      </c>
      <c r="N65" s="238">
        <v>2.3999999999999998E-3</v>
      </c>
      <c r="O65" s="238">
        <f>ROUND(E65*N65,2)</f>
        <v>2.2200000000000002</v>
      </c>
      <c r="P65" s="238">
        <v>0</v>
      </c>
      <c r="Q65" s="238">
        <f>ROUND(E65*P65,2)</f>
        <v>0</v>
      </c>
      <c r="R65" s="238"/>
      <c r="S65" s="238" t="s">
        <v>150</v>
      </c>
      <c r="T65" s="239" t="s">
        <v>151</v>
      </c>
      <c r="U65" s="224">
        <v>0</v>
      </c>
      <c r="V65" s="224">
        <f>ROUND(E65*U65,2)</f>
        <v>0</v>
      </c>
      <c r="W65" s="224"/>
      <c r="X65" s="224" t="s">
        <v>237</v>
      </c>
      <c r="Y65" s="213"/>
      <c r="Z65" s="213"/>
      <c r="AA65" s="213"/>
      <c r="AB65" s="213"/>
      <c r="AC65" s="213"/>
      <c r="AD65" s="213"/>
      <c r="AE65" s="213"/>
      <c r="AF65" s="213"/>
      <c r="AG65" s="213" t="s">
        <v>238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20"/>
      <c r="B66" s="221"/>
      <c r="C66" s="265" t="s">
        <v>239</v>
      </c>
      <c r="D66" s="257"/>
      <c r="E66" s="258">
        <v>801.6</v>
      </c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13"/>
      <c r="Z66" s="213"/>
      <c r="AA66" s="213"/>
      <c r="AB66" s="213"/>
      <c r="AC66" s="213"/>
      <c r="AD66" s="213"/>
      <c r="AE66" s="213"/>
      <c r="AF66" s="213"/>
      <c r="AG66" s="213" t="s">
        <v>183</v>
      </c>
      <c r="AH66" s="213">
        <v>5</v>
      </c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20"/>
      <c r="B67" s="221"/>
      <c r="C67" s="265" t="s">
        <v>240</v>
      </c>
      <c r="D67" s="257"/>
      <c r="E67" s="258">
        <v>124.34375</v>
      </c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13"/>
      <c r="Z67" s="213"/>
      <c r="AA67" s="213"/>
      <c r="AB67" s="213"/>
      <c r="AC67" s="213"/>
      <c r="AD67" s="213"/>
      <c r="AE67" s="213"/>
      <c r="AF67" s="213"/>
      <c r="AG67" s="213" t="s">
        <v>183</v>
      </c>
      <c r="AH67" s="213">
        <v>5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33">
        <v>16</v>
      </c>
      <c r="B68" s="234" t="s">
        <v>241</v>
      </c>
      <c r="C68" s="251" t="s">
        <v>242</v>
      </c>
      <c r="D68" s="235" t="s">
        <v>221</v>
      </c>
      <c r="E68" s="236">
        <v>2</v>
      </c>
      <c r="F68" s="237"/>
      <c r="G68" s="238">
        <f>ROUND(E68*F68,2)</f>
        <v>0</v>
      </c>
      <c r="H68" s="237"/>
      <c r="I68" s="238">
        <f>ROUND(E68*H68,2)</f>
        <v>0</v>
      </c>
      <c r="J68" s="237"/>
      <c r="K68" s="238">
        <f>ROUND(E68*J68,2)</f>
        <v>0</v>
      </c>
      <c r="L68" s="238">
        <v>21</v>
      </c>
      <c r="M68" s="238">
        <f>G68*(1+L68/100)</f>
        <v>0</v>
      </c>
      <c r="N68" s="238">
        <v>9.0000000000000006E-5</v>
      </c>
      <c r="O68" s="238">
        <f>ROUND(E68*N68,2)</f>
        <v>0</v>
      </c>
      <c r="P68" s="238">
        <v>0</v>
      </c>
      <c r="Q68" s="238">
        <f>ROUND(E68*P68,2)</f>
        <v>0</v>
      </c>
      <c r="R68" s="238" t="s">
        <v>243</v>
      </c>
      <c r="S68" s="238" t="s">
        <v>178</v>
      </c>
      <c r="T68" s="239" t="s">
        <v>178</v>
      </c>
      <c r="U68" s="224">
        <v>0</v>
      </c>
      <c r="V68" s="224">
        <f>ROUND(E68*U68,2)</f>
        <v>0</v>
      </c>
      <c r="W68" s="224"/>
      <c r="X68" s="224" t="s">
        <v>237</v>
      </c>
      <c r="Y68" s="213"/>
      <c r="Z68" s="213"/>
      <c r="AA68" s="213"/>
      <c r="AB68" s="213"/>
      <c r="AC68" s="213"/>
      <c r="AD68" s="213"/>
      <c r="AE68" s="213"/>
      <c r="AF68" s="213"/>
      <c r="AG68" s="213" t="s">
        <v>238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20"/>
      <c r="B69" s="221"/>
      <c r="C69" s="252" t="s">
        <v>181</v>
      </c>
      <c r="D69" s="241"/>
      <c r="E69" s="241"/>
      <c r="F69" s="241"/>
      <c r="G69" s="241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13"/>
      <c r="Z69" s="213"/>
      <c r="AA69" s="213"/>
      <c r="AB69" s="213"/>
      <c r="AC69" s="213"/>
      <c r="AD69" s="213"/>
      <c r="AE69" s="213"/>
      <c r="AF69" s="213"/>
      <c r="AG69" s="213" t="s">
        <v>155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20"/>
      <c r="B70" s="221"/>
      <c r="C70" s="265" t="s">
        <v>244</v>
      </c>
      <c r="D70" s="257"/>
      <c r="E70" s="258">
        <v>2</v>
      </c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13"/>
      <c r="Z70" s="213"/>
      <c r="AA70" s="213"/>
      <c r="AB70" s="213"/>
      <c r="AC70" s="213"/>
      <c r="AD70" s="213"/>
      <c r="AE70" s="213"/>
      <c r="AF70" s="213"/>
      <c r="AG70" s="213" t="s">
        <v>183</v>
      </c>
      <c r="AH70" s="213">
        <v>5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33">
        <v>17</v>
      </c>
      <c r="B71" s="234" t="s">
        <v>245</v>
      </c>
      <c r="C71" s="251" t="s">
        <v>246</v>
      </c>
      <c r="D71" s="235" t="s">
        <v>221</v>
      </c>
      <c r="E71" s="236">
        <v>40</v>
      </c>
      <c r="F71" s="237"/>
      <c r="G71" s="238">
        <f>ROUND(E71*F71,2)</f>
        <v>0</v>
      </c>
      <c r="H71" s="237"/>
      <c r="I71" s="238">
        <f>ROUND(E71*H71,2)</f>
        <v>0</v>
      </c>
      <c r="J71" s="237"/>
      <c r="K71" s="238">
        <f>ROUND(E71*J71,2)</f>
        <v>0</v>
      </c>
      <c r="L71" s="238">
        <v>21</v>
      </c>
      <c r="M71" s="238">
        <f>G71*(1+L71/100)</f>
        <v>0</v>
      </c>
      <c r="N71" s="238">
        <v>4.0000000000000003E-5</v>
      </c>
      <c r="O71" s="238">
        <f>ROUND(E71*N71,2)</f>
        <v>0</v>
      </c>
      <c r="P71" s="238">
        <v>0</v>
      </c>
      <c r="Q71" s="238">
        <f>ROUND(E71*P71,2)</f>
        <v>0</v>
      </c>
      <c r="R71" s="238" t="s">
        <v>243</v>
      </c>
      <c r="S71" s="238" t="s">
        <v>178</v>
      </c>
      <c r="T71" s="239" t="s">
        <v>178</v>
      </c>
      <c r="U71" s="224">
        <v>0</v>
      </c>
      <c r="V71" s="224">
        <f>ROUND(E71*U71,2)</f>
        <v>0</v>
      </c>
      <c r="W71" s="224"/>
      <c r="X71" s="224" t="s">
        <v>237</v>
      </c>
      <c r="Y71" s="213"/>
      <c r="Z71" s="213"/>
      <c r="AA71" s="213"/>
      <c r="AB71" s="213"/>
      <c r="AC71" s="213"/>
      <c r="AD71" s="213"/>
      <c r="AE71" s="213"/>
      <c r="AF71" s="213"/>
      <c r="AG71" s="213" t="s">
        <v>238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20"/>
      <c r="B72" s="221"/>
      <c r="C72" s="252" t="s">
        <v>181</v>
      </c>
      <c r="D72" s="241"/>
      <c r="E72" s="241"/>
      <c r="F72" s="241"/>
      <c r="G72" s="241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13"/>
      <c r="Z72" s="213"/>
      <c r="AA72" s="213"/>
      <c r="AB72" s="213"/>
      <c r="AC72" s="213"/>
      <c r="AD72" s="213"/>
      <c r="AE72" s="213"/>
      <c r="AF72" s="213"/>
      <c r="AG72" s="213" t="s">
        <v>155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20"/>
      <c r="B73" s="221"/>
      <c r="C73" s="265" t="s">
        <v>247</v>
      </c>
      <c r="D73" s="257"/>
      <c r="E73" s="258">
        <v>40</v>
      </c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13"/>
      <c r="Z73" s="213"/>
      <c r="AA73" s="213"/>
      <c r="AB73" s="213"/>
      <c r="AC73" s="213"/>
      <c r="AD73" s="213"/>
      <c r="AE73" s="213"/>
      <c r="AF73" s="213"/>
      <c r="AG73" s="213" t="s">
        <v>183</v>
      </c>
      <c r="AH73" s="213">
        <v>5</v>
      </c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ht="22.5" outlineLevel="1" x14ac:dyDescent="0.2">
      <c r="A74" s="233">
        <v>18</v>
      </c>
      <c r="B74" s="234" t="s">
        <v>248</v>
      </c>
      <c r="C74" s="251" t="s">
        <v>249</v>
      </c>
      <c r="D74" s="235" t="s">
        <v>176</v>
      </c>
      <c r="E74" s="236">
        <v>230.46</v>
      </c>
      <c r="F74" s="237"/>
      <c r="G74" s="238">
        <f>ROUND(E74*F74,2)</f>
        <v>0</v>
      </c>
      <c r="H74" s="237"/>
      <c r="I74" s="238">
        <f>ROUND(E74*H74,2)</f>
        <v>0</v>
      </c>
      <c r="J74" s="237"/>
      <c r="K74" s="238">
        <f>ROUND(E74*J74,2)</f>
        <v>0</v>
      </c>
      <c r="L74" s="238">
        <v>21</v>
      </c>
      <c r="M74" s="238">
        <f>G74*(1+L74/100)</f>
        <v>0</v>
      </c>
      <c r="N74" s="238">
        <v>4.3E-3</v>
      </c>
      <c r="O74" s="238">
        <f>ROUND(E74*N74,2)</f>
        <v>0.99</v>
      </c>
      <c r="P74" s="238">
        <v>0</v>
      </c>
      <c r="Q74" s="238">
        <f>ROUND(E74*P74,2)</f>
        <v>0</v>
      </c>
      <c r="R74" s="238" t="s">
        <v>243</v>
      </c>
      <c r="S74" s="238" t="s">
        <v>178</v>
      </c>
      <c r="T74" s="239" t="s">
        <v>178</v>
      </c>
      <c r="U74" s="224">
        <v>0</v>
      </c>
      <c r="V74" s="224">
        <f>ROUND(E74*U74,2)</f>
        <v>0</v>
      </c>
      <c r="W74" s="224"/>
      <c r="X74" s="224" t="s">
        <v>237</v>
      </c>
      <c r="Y74" s="213"/>
      <c r="Z74" s="213"/>
      <c r="AA74" s="213"/>
      <c r="AB74" s="213"/>
      <c r="AC74" s="213"/>
      <c r="AD74" s="213"/>
      <c r="AE74" s="213"/>
      <c r="AF74" s="213"/>
      <c r="AG74" s="213" t="s">
        <v>238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20"/>
      <c r="B75" s="221"/>
      <c r="C75" s="252" t="s">
        <v>181</v>
      </c>
      <c r="D75" s="241"/>
      <c r="E75" s="241"/>
      <c r="F75" s="241"/>
      <c r="G75" s="241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13"/>
      <c r="Z75" s="213"/>
      <c r="AA75" s="213"/>
      <c r="AB75" s="213"/>
      <c r="AC75" s="213"/>
      <c r="AD75" s="213"/>
      <c r="AE75" s="213"/>
      <c r="AF75" s="213"/>
      <c r="AG75" s="213" t="s">
        <v>155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1" x14ac:dyDescent="0.2">
      <c r="A76" s="220"/>
      <c r="B76" s="221"/>
      <c r="C76" s="265" t="s">
        <v>250</v>
      </c>
      <c r="D76" s="257"/>
      <c r="E76" s="258">
        <v>230.46</v>
      </c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13"/>
      <c r="Z76" s="213"/>
      <c r="AA76" s="213"/>
      <c r="AB76" s="213"/>
      <c r="AC76" s="213"/>
      <c r="AD76" s="213"/>
      <c r="AE76" s="213"/>
      <c r="AF76" s="213"/>
      <c r="AG76" s="213" t="s">
        <v>183</v>
      </c>
      <c r="AH76" s="213">
        <v>5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ht="22.5" outlineLevel="1" x14ac:dyDescent="0.2">
      <c r="A77" s="233">
        <v>19</v>
      </c>
      <c r="B77" s="234" t="s">
        <v>251</v>
      </c>
      <c r="C77" s="251" t="s">
        <v>252</v>
      </c>
      <c r="D77" s="235" t="s">
        <v>176</v>
      </c>
      <c r="E77" s="236">
        <v>124.34375</v>
      </c>
      <c r="F77" s="237"/>
      <c r="G77" s="238">
        <f>ROUND(E77*F77,2)</f>
        <v>0</v>
      </c>
      <c r="H77" s="237"/>
      <c r="I77" s="238">
        <f>ROUND(E77*H77,2)</f>
        <v>0</v>
      </c>
      <c r="J77" s="237"/>
      <c r="K77" s="238">
        <f>ROUND(E77*J77,2)</f>
        <v>0</v>
      </c>
      <c r="L77" s="238">
        <v>21</v>
      </c>
      <c r="M77" s="238">
        <f>G77*(1+L77/100)</f>
        <v>0</v>
      </c>
      <c r="N77" s="238">
        <v>2.9999999999999997E-4</v>
      </c>
      <c r="O77" s="238">
        <f>ROUND(E77*N77,2)</f>
        <v>0.04</v>
      </c>
      <c r="P77" s="238">
        <v>0</v>
      </c>
      <c r="Q77" s="238">
        <f>ROUND(E77*P77,2)</f>
        <v>0</v>
      </c>
      <c r="R77" s="238" t="s">
        <v>243</v>
      </c>
      <c r="S77" s="238" t="s">
        <v>178</v>
      </c>
      <c r="T77" s="239" t="s">
        <v>178</v>
      </c>
      <c r="U77" s="224">
        <v>0</v>
      </c>
      <c r="V77" s="224">
        <f>ROUND(E77*U77,2)</f>
        <v>0</v>
      </c>
      <c r="W77" s="224"/>
      <c r="X77" s="224" t="s">
        <v>237</v>
      </c>
      <c r="Y77" s="213"/>
      <c r="Z77" s="213"/>
      <c r="AA77" s="213"/>
      <c r="AB77" s="213"/>
      <c r="AC77" s="213"/>
      <c r="AD77" s="213"/>
      <c r="AE77" s="213"/>
      <c r="AF77" s="213"/>
      <c r="AG77" s="213" t="s">
        <v>238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20"/>
      <c r="B78" s="221"/>
      <c r="C78" s="252" t="s">
        <v>181</v>
      </c>
      <c r="D78" s="241"/>
      <c r="E78" s="241"/>
      <c r="F78" s="241"/>
      <c r="G78" s="241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13"/>
      <c r="Z78" s="213"/>
      <c r="AA78" s="213"/>
      <c r="AB78" s="213"/>
      <c r="AC78" s="213"/>
      <c r="AD78" s="213"/>
      <c r="AE78" s="213"/>
      <c r="AF78" s="213"/>
      <c r="AG78" s="213" t="s">
        <v>155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20"/>
      <c r="B79" s="221"/>
      <c r="C79" s="265" t="s">
        <v>253</v>
      </c>
      <c r="D79" s="257"/>
      <c r="E79" s="258">
        <v>124.34375</v>
      </c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13"/>
      <c r="Z79" s="213"/>
      <c r="AA79" s="213"/>
      <c r="AB79" s="213"/>
      <c r="AC79" s="213"/>
      <c r="AD79" s="213"/>
      <c r="AE79" s="213"/>
      <c r="AF79" s="213"/>
      <c r="AG79" s="213" t="s">
        <v>183</v>
      </c>
      <c r="AH79" s="213">
        <v>5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20">
        <v>20</v>
      </c>
      <c r="B80" s="221" t="s">
        <v>254</v>
      </c>
      <c r="C80" s="266" t="s">
        <v>255</v>
      </c>
      <c r="D80" s="222" t="s">
        <v>0</v>
      </c>
      <c r="E80" s="262"/>
      <c r="F80" s="225"/>
      <c r="G80" s="224">
        <f>ROUND(E80*F80,2)</f>
        <v>0</v>
      </c>
      <c r="H80" s="225"/>
      <c r="I80" s="224">
        <f>ROUND(E80*H80,2)</f>
        <v>0</v>
      </c>
      <c r="J80" s="225"/>
      <c r="K80" s="224">
        <f>ROUND(E80*J80,2)</f>
        <v>0</v>
      </c>
      <c r="L80" s="224">
        <v>21</v>
      </c>
      <c r="M80" s="224">
        <f>G80*(1+L80/100)</f>
        <v>0</v>
      </c>
      <c r="N80" s="224">
        <v>0</v>
      </c>
      <c r="O80" s="224">
        <f>ROUND(E80*N80,2)</f>
        <v>0</v>
      </c>
      <c r="P80" s="224">
        <v>0</v>
      </c>
      <c r="Q80" s="224">
        <f>ROUND(E80*P80,2)</f>
        <v>0</v>
      </c>
      <c r="R80" s="224" t="s">
        <v>186</v>
      </c>
      <c r="S80" s="224" t="s">
        <v>178</v>
      </c>
      <c r="T80" s="224" t="s">
        <v>178</v>
      </c>
      <c r="U80" s="224">
        <v>0</v>
      </c>
      <c r="V80" s="224">
        <f>ROUND(E80*U80,2)</f>
        <v>0</v>
      </c>
      <c r="W80" s="224"/>
      <c r="X80" s="224" t="s">
        <v>256</v>
      </c>
      <c r="Y80" s="213"/>
      <c r="Z80" s="213"/>
      <c r="AA80" s="213"/>
      <c r="AB80" s="213"/>
      <c r="AC80" s="213"/>
      <c r="AD80" s="213"/>
      <c r="AE80" s="213"/>
      <c r="AF80" s="213"/>
      <c r="AG80" s="213" t="s">
        <v>257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20"/>
      <c r="B81" s="221"/>
      <c r="C81" s="267" t="s">
        <v>258</v>
      </c>
      <c r="D81" s="261"/>
      <c r="E81" s="261"/>
      <c r="F81" s="261"/>
      <c r="G81" s="261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13"/>
      <c r="Z81" s="213"/>
      <c r="AA81" s="213"/>
      <c r="AB81" s="213"/>
      <c r="AC81" s="213"/>
      <c r="AD81" s="213"/>
      <c r="AE81" s="213"/>
      <c r="AF81" s="213"/>
      <c r="AG81" s="213" t="s">
        <v>180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x14ac:dyDescent="0.2">
      <c r="A82" s="227" t="s">
        <v>145</v>
      </c>
      <c r="B82" s="228" t="s">
        <v>104</v>
      </c>
      <c r="C82" s="250" t="s">
        <v>105</v>
      </c>
      <c r="D82" s="229"/>
      <c r="E82" s="230"/>
      <c r="F82" s="231"/>
      <c r="G82" s="231">
        <f>SUMIF(AG83:AG106,"&lt;&gt;NOR",G83:G106)</f>
        <v>0</v>
      </c>
      <c r="H82" s="231"/>
      <c r="I82" s="231">
        <f>SUM(I83:I106)</f>
        <v>0</v>
      </c>
      <c r="J82" s="231"/>
      <c r="K82" s="231">
        <f>SUM(K83:K106)</f>
        <v>0</v>
      </c>
      <c r="L82" s="231"/>
      <c r="M82" s="231">
        <f>SUM(M83:M106)</f>
        <v>0</v>
      </c>
      <c r="N82" s="231"/>
      <c r="O82" s="231">
        <f>SUM(O83:O106)</f>
        <v>21.25</v>
      </c>
      <c r="P82" s="231"/>
      <c r="Q82" s="231">
        <f>SUM(Q83:Q106)</f>
        <v>0</v>
      </c>
      <c r="R82" s="231"/>
      <c r="S82" s="231"/>
      <c r="T82" s="232"/>
      <c r="U82" s="226"/>
      <c r="V82" s="226">
        <f>SUM(V83:V106)</f>
        <v>335.88</v>
      </c>
      <c r="W82" s="226"/>
      <c r="X82" s="226"/>
      <c r="AG82" t="s">
        <v>146</v>
      </c>
    </row>
    <row r="83" spans="1:60" outlineLevel="1" x14ac:dyDescent="0.2">
      <c r="A83" s="233">
        <v>21</v>
      </c>
      <c r="B83" s="234" t="s">
        <v>259</v>
      </c>
      <c r="C83" s="251" t="s">
        <v>260</v>
      </c>
      <c r="D83" s="235" t="s">
        <v>176</v>
      </c>
      <c r="E83" s="236">
        <v>126</v>
      </c>
      <c r="F83" s="237"/>
      <c r="G83" s="238">
        <f>ROUND(E83*F83,2)</f>
        <v>0</v>
      </c>
      <c r="H83" s="237"/>
      <c r="I83" s="238">
        <f>ROUND(E83*H83,2)</f>
        <v>0</v>
      </c>
      <c r="J83" s="237"/>
      <c r="K83" s="238">
        <f>ROUND(E83*J83,2)</f>
        <v>0</v>
      </c>
      <c r="L83" s="238">
        <v>21</v>
      </c>
      <c r="M83" s="238">
        <f>G83*(1+L83/100)</f>
        <v>0</v>
      </c>
      <c r="N83" s="238">
        <v>2.9399999999999999E-3</v>
      </c>
      <c r="O83" s="238">
        <f>ROUND(E83*N83,2)</f>
        <v>0.37</v>
      </c>
      <c r="P83" s="238">
        <v>0</v>
      </c>
      <c r="Q83" s="238">
        <f>ROUND(E83*P83,2)</f>
        <v>0</v>
      </c>
      <c r="R83" s="238" t="s">
        <v>261</v>
      </c>
      <c r="S83" s="238" t="s">
        <v>178</v>
      </c>
      <c r="T83" s="239" t="s">
        <v>178</v>
      </c>
      <c r="U83" s="224">
        <v>0.28000000000000003</v>
      </c>
      <c r="V83" s="224">
        <f>ROUND(E83*U83,2)</f>
        <v>35.28</v>
      </c>
      <c r="W83" s="224"/>
      <c r="X83" s="224" t="s">
        <v>159</v>
      </c>
      <c r="Y83" s="213"/>
      <c r="Z83" s="213"/>
      <c r="AA83" s="213"/>
      <c r="AB83" s="213"/>
      <c r="AC83" s="213"/>
      <c r="AD83" s="213"/>
      <c r="AE83" s="213"/>
      <c r="AF83" s="213"/>
      <c r="AG83" s="213" t="s">
        <v>160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ht="22.5" outlineLevel="1" x14ac:dyDescent="0.2">
      <c r="A84" s="220"/>
      <c r="B84" s="221"/>
      <c r="C84" s="252" t="s">
        <v>262</v>
      </c>
      <c r="D84" s="241"/>
      <c r="E84" s="241"/>
      <c r="F84" s="241"/>
      <c r="G84" s="241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13"/>
      <c r="Z84" s="213"/>
      <c r="AA84" s="213"/>
      <c r="AB84" s="213"/>
      <c r="AC84" s="213"/>
      <c r="AD84" s="213"/>
      <c r="AE84" s="213"/>
      <c r="AF84" s="213"/>
      <c r="AG84" s="213" t="s">
        <v>155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40" t="str">
        <f>C84</f>
        <v>viz.v.č. D.1.1-101Očištění povrchu stěny od prachu, nařezání izolačních desek na požadovaný rozměr, nanesení lepicího tmelu, osazení desek.</v>
      </c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20"/>
      <c r="B85" s="221"/>
      <c r="C85" s="265" t="s">
        <v>263</v>
      </c>
      <c r="D85" s="257"/>
      <c r="E85" s="258"/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13"/>
      <c r="Z85" s="213"/>
      <c r="AA85" s="213"/>
      <c r="AB85" s="213"/>
      <c r="AC85" s="213"/>
      <c r="AD85" s="213"/>
      <c r="AE85" s="213"/>
      <c r="AF85" s="213"/>
      <c r="AG85" s="213" t="s">
        <v>183</v>
      </c>
      <c r="AH85" s="213">
        <v>0</v>
      </c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20"/>
      <c r="B86" s="221"/>
      <c r="C86" s="265" t="s">
        <v>264</v>
      </c>
      <c r="D86" s="257"/>
      <c r="E86" s="258">
        <v>84</v>
      </c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13"/>
      <c r="Z86" s="213"/>
      <c r="AA86" s="213"/>
      <c r="AB86" s="213"/>
      <c r="AC86" s="213"/>
      <c r="AD86" s="213"/>
      <c r="AE86" s="213"/>
      <c r="AF86" s="213"/>
      <c r="AG86" s="213" t="s">
        <v>183</v>
      </c>
      <c r="AH86" s="213">
        <v>0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20"/>
      <c r="B87" s="221"/>
      <c r="C87" s="265" t="s">
        <v>265</v>
      </c>
      <c r="D87" s="257"/>
      <c r="E87" s="258">
        <v>42</v>
      </c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13"/>
      <c r="Z87" s="213"/>
      <c r="AA87" s="213"/>
      <c r="AB87" s="213"/>
      <c r="AC87" s="213"/>
      <c r="AD87" s="213"/>
      <c r="AE87" s="213"/>
      <c r="AF87" s="213"/>
      <c r="AG87" s="213" t="s">
        <v>183</v>
      </c>
      <c r="AH87" s="213">
        <v>0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1" x14ac:dyDescent="0.2">
      <c r="A88" s="233">
        <v>22</v>
      </c>
      <c r="B88" s="234" t="s">
        <v>266</v>
      </c>
      <c r="C88" s="251" t="s">
        <v>267</v>
      </c>
      <c r="D88" s="235" t="s">
        <v>176</v>
      </c>
      <c r="E88" s="236">
        <v>668</v>
      </c>
      <c r="F88" s="237"/>
      <c r="G88" s="238">
        <f>ROUND(E88*F88,2)</f>
        <v>0</v>
      </c>
      <c r="H88" s="237"/>
      <c r="I88" s="238">
        <f>ROUND(E88*H88,2)</f>
        <v>0</v>
      </c>
      <c r="J88" s="237"/>
      <c r="K88" s="238">
        <f>ROUND(E88*J88,2)</f>
        <v>0</v>
      </c>
      <c r="L88" s="238">
        <v>21</v>
      </c>
      <c r="M88" s="238">
        <f>G88*(1+L88/100)</f>
        <v>0</v>
      </c>
      <c r="N88" s="238">
        <v>0</v>
      </c>
      <c r="O88" s="238">
        <f>ROUND(E88*N88,2)</f>
        <v>0</v>
      </c>
      <c r="P88" s="238">
        <v>0</v>
      </c>
      <c r="Q88" s="238">
        <f>ROUND(E88*P88,2)</f>
        <v>0</v>
      </c>
      <c r="R88" s="238" t="s">
        <v>261</v>
      </c>
      <c r="S88" s="238" t="s">
        <v>178</v>
      </c>
      <c r="T88" s="239" t="s">
        <v>178</v>
      </c>
      <c r="U88" s="224">
        <v>0.45</v>
      </c>
      <c r="V88" s="224">
        <f>ROUND(E88*U88,2)</f>
        <v>300.60000000000002</v>
      </c>
      <c r="W88" s="224"/>
      <c r="X88" s="224" t="s">
        <v>159</v>
      </c>
      <c r="Y88" s="213"/>
      <c r="Z88" s="213"/>
      <c r="AA88" s="213"/>
      <c r="AB88" s="213"/>
      <c r="AC88" s="213"/>
      <c r="AD88" s="213"/>
      <c r="AE88" s="213"/>
      <c r="AF88" s="213"/>
      <c r="AG88" s="213" t="s">
        <v>160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20"/>
      <c r="B89" s="221"/>
      <c r="C89" s="252" t="s">
        <v>181</v>
      </c>
      <c r="D89" s="241"/>
      <c r="E89" s="241"/>
      <c r="F89" s="241"/>
      <c r="G89" s="241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13"/>
      <c r="Z89" s="213"/>
      <c r="AA89" s="213"/>
      <c r="AB89" s="213"/>
      <c r="AC89" s="213"/>
      <c r="AD89" s="213"/>
      <c r="AE89" s="213"/>
      <c r="AF89" s="213"/>
      <c r="AG89" s="213" t="s">
        <v>155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20"/>
      <c r="B90" s="221"/>
      <c r="C90" s="265" t="s">
        <v>187</v>
      </c>
      <c r="D90" s="257"/>
      <c r="E90" s="258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13"/>
      <c r="Z90" s="213"/>
      <c r="AA90" s="213"/>
      <c r="AB90" s="213"/>
      <c r="AC90" s="213"/>
      <c r="AD90" s="213"/>
      <c r="AE90" s="213"/>
      <c r="AF90" s="213"/>
      <c r="AG90" s="213" t="s">
        <v>183</v>
      </c>
      <c r="AH90" s="213">
        <v>0</v>
      </c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1" x14ac:dyDescent="0.2">
      <c r="A91" s="220"/>
      <c r="B91" s="221"/>
      <c r="C91" s="265" t="s">
        <v>188</v>
      </c>
      <c r="D91" s="257"/>
      <c r="E91" s="258">
        <v>668</v>
      </c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13"/>
      <c r="Z91" s="213"/>
      <c r="AA91" s="213"/>
      <c r="AB91" s="213"/>
      <c r="AC91" s="213"/>
      <c r="AD91" s="213"/>
      <c r="AE91" s="213"/>
      <c r="AF91" s="213"/>
      <c r="AG91" s="213" t="s">
        <v>183</v>
      </c>
      <c r="AH91" s="213">
        <v>0</v>
      </c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1" x14ac:dyDescent="0.2">
      <c r="A92" s="233">
        <v>23</v>
      </c>
      <c r="B92" s="234" t="s">
        <v>268</v>
      </c>
      <c r="C92" s="251" t="s">
        <v>269</v>
      </c>
      <c r="D92" s="235" t="s">
        <v>221</v>
      </c>
      <c r="E92" s="236">
        <v>96</v>
      </c>
      <c r="F92" s="237"/>
      <c r="G92" s="238">
        <f>ROUND(E92*F92,2)</f>
        <v>0</v>
      </c>
      <c r="H92" s="237"/>
      <c r="I92" s="238">
        <f>ROUND(E92*H92,2)</f>
        <v>0</v>
      </c>
      <c r="J92" s="237"/>
      <c r="K92" s="238">
        <f>ROUND(E92*J92,2)</f>
        <v>0</v>
      </c>
      <c r="L92" s="238">
        <v>21</v>
      </c>
      <c r="M92" s="238">
        <f>G92*(1+L92/100)</f>
        <v>0</v>
      </c>
      <c r="N92" s="238">
        <v>8.0000000000000004E-4</v>
      </c>
      <c r="O92" s="238">
        <f>ROUND(E92*N92,2)</f>
        <v>0.08</v>
      </c>
      <c r="P92" s="238">
        <v>0</v>
      </c>
      <c r="Q92" s="238">
        <f>ROUND(E92*P92,2)</f>
        <v>0</v>
      </c>
      <c r="R92" s="238" t="s">
        <v>243</v>
      </c>
      <c r="S92" s="238" t="s">
        <v>178</v>
      </c>
      <c r="T92" s="239" t="s">
        <v>178</v>
      </c>
      <c r="U92" s="224">
        <v>0</v>
      </c>
      <c r="V92" s="224">
        <f>ROUND(E92*U92,2)</f>
        <v>0</v>
      </c>
      <c r="W92" s="224"/>
      <c r="X92" s="224" t="s">
        <v>237</v>
      </c>
      <c r="Y92" s="213"/>
      <c r="Z92" s="213"/>
      <c r="AA92" s="213"/>
      <c r="AB92" s="213"/>
      <c r="AC92" s="213"/>
      <c r="AD92" s="213"/>
      <c r="AE92" s="213"/>
      <c r="AF92" s="213"/>
      <c r="AG92" s="213" t="s">
        <v>238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20"/>
      <c r="B93" s="221"/>
      <c r="C93" s="252" t="s">
        <v>270</v>
      </c>
      <c r="D93" s="241"/>
      <c r="E93" s="241"/>
      <c r="F93" s="241"/>
      <c r="G93" s="241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13"/>
      <c r="Z93" s="213"/>
      <c r="AA93" s="213"/>
      <c r="AB93" s="213"/>
      <c r="AC93" s="213"/>
      <c r="AD93" s="213"/>
      <c r="AE93" s="213"/>
      <c r="AF93" s="213"/>
      <c r="AG93" s="213" t="s">
        <v>155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20"/>
      <c r="B94" s="221"/>
      <c r="C94" s="265" t="s">
        <v>263</v>
      </c>
      <c r="D94" s="257"/>
      <c r="E94" s="258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13"/>
      <c r="Z94" s="213"/>
      <c r="AA94" s="213"/>
      <c r="AB94" s="213"/>
      <c r="AC94" s="213"/>
      <c r="AD94" s="213"/>
      <c r="AE94" s="213"/>
      <c r="AF94" s="213"/>
      <c r="AG94" s="213" t="s">
        <v>183</v>
      </c>
      <c r="AH94" s="213">
        <v>0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1" x14ac:dyDescent="0.2">
      <c r="A95" s="220"/>
      <c r="B95" s="221"/>
      <c r="C95" s="265" t="s">
        <v>271</v>
      </c>
      <c r="D95" s="257"/>
      <c r="E95" s="258">
        <v>48</v>
      </c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13"/>
      <c r="Z95" s="213"/>
      <c r="AA95" s="213"/>
      <c r="AB95" s="213"/>
      <c r="AC95" s="213"/>
      <c r="AD95" s="213"/>
      <c r="AE95" s="213"/>
      <c r="AF95" s="213"/>
      <c r="AG95" s="213" t="s">
        <v>183</v>
      </c>
      <c r="AH95" s="213">
        <v>0</v>
      </c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20"/>
      <c r="B96" s="221"/>
      <c r="C96" s="265" t="s">
        <v>272</v>
      </c>
      <c r="D96" s="257"/>
      <c r="E96" s="258">
        <v>48</v>
      </c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13"/>
      <c r="Z96" s="213"/>
      <c r="AA96" s="213"/>
      <c r="AB96" s="213"/>
      <c r="AC96" s="213"/>
      <c r="AD96" s="213"/>
      <c r="AE96" s="213"/>
      <c r="AF96" s="213"/>
      <c r="AG96" s="213" t="s">
        <v>183</v>
      </c>
      <c r="AH96" s="213">
        <v>0</v>
      </c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ht="22.5" outlineLevel="1" x14ac:dyDescent="0.2">
      <c r="A97" s="233">
        <v>24</v>
      </c>
      <c r="B97" s="234" t="s">
        <v>273</v>
      </c>
      <c r="C97" s="251" t="s">
        <v>274</v>
      </c>
      <c r="D97" s="235" t="s">
        <v>275</v>
      </c>
      <c r="E97" s="236">
        <v>6.6150000000000002</v>
      </c>
      <c r="F97" s="237"/>
      <c r="G97" s="238">
        <f>ROUND(E97*F97,2)</f>
        <v>0</v>
      </c>
      <c r="H97" s="237"/>
      <c r="I97" s="238">
        <f>ROUND(E97*H97,2)</f>
        <v>0</v>
      </c>
      <c r="J97" s="237"/>
      <c r="K97" s="238">
        <f>ROUND(E97*J97,2)</f>
        <v>0</v>
      </c>
      <c r="L97" s="238">
        <v>21</v>
      </c>
      <c r="M97" s="238">
        <f>G97*(1+L97/100)</f>
        <v>0</v>
      </c>
      <c r="N97" s="238">
        <v>3.5000000000000003E-2</v>
      </c>
      <c r="O97" s="238">
        <f>ROUND(E97*N97,2)</f>
        <v>0.23</v>
      </c>
      <c r="P97" s="238">
        <v>0</v>
      </c>
      <c r="Q97" s="238">
        <f>ROUND(E97*P97,2)</f>
        <v>0</v>
      </c>
      <c r="R97" s="238" t="s">
        <v>243</v>
      </c>
      <c r="S97" s="238" t="s">
        <v>178</v>
      </c>
      <c r="T97" s="239" t="s">
        <v>178</v>
      </c>
      <c r="U97" s="224">
        <v>0</v>
      </c>
      <c r="V97" s="224">
        <f>ROUND(E97*U97,2)</f>
        <v>0</v>
      </c>
      <c r="W97" s="224"/>
      <c r="X97" s="224" t="s">
        <v>237</v>
      </c>
      <c r="Y97" s="213"/>
      <c r="Z97" s="213"/>
      <c r="AA97" s="213"/>
      <c r="AB97" s="213"/>
      <c r="AC97" s="213"/>
      <c r="AD97" s="213"/>
      <c r="AE97" s="213"/>
      <c r="AF97" s="213"/>
      <c r="AG97" s="213" t="s">
        <v>238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20"/>
      <c r="B98" s="221"/>
      <c r="C98" s="252" t="s">
        <v>181</v>
      </c>
      <c r="D98" s="241"/>
      <c r="E98" s="241"/>
      <c r="F98" s="241"/>
      <c r="G98" s="241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13"/>
      <c r="Z98" s="213"/>
      <c r="AA98" s="213"/>
      <c r="AB98" s="213"/>
      <c r="AC98" s="213"/>
      <c r="AD98" s="213"/>
      <c r="AE98" s="213"/>
      <c r="AF98" s="213"/>
      <c r="AG98" s="213" t="s">
        <v>155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1" x14ac:dyDescent="0.2">
      <c r="A99" s="220"/>
      <c r="B99" s="221"/>
      <c r="C99" s="265" t="s">
        <v>263</v>
      </c>
      <c r="D99" s="257"/>
      <c r="E99" s="258"/>
      <c r="F99" s="224"/>
      <c r="G99" s="224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13"/>
      <c r="Z99" s="213"/>
      <c r="AA99" s="213"/>
      <c r="AB99" s="213"/>
      <c r="AC99" s="213"/>
      <c r="AD99" s="213"/>
      <c r="AE99" s="213"/>
      <c r="AF99" s="213"/>
      <c r="AG99" s="213" t="s">
        <v>183</v>
      </c>
      <c r="AH99" s="213">
        <v>0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1" x14ac:dyDescent="0.2">
      <c r="A100" s="220"/>
      <c r="B100" s="221"/>
      <c r="C100" s="265" t="s">
        <v>276</v>
      </c>
      <c r="D100" s="257"/>
      <c r="E100" s="258">
        <v>4.41</v>
      </c>
      <c r="F100" s="224"/>
      <c r="G100" s="224"/>
      <c r="H100" s="224"/>
      <c r="I100" s="224"/>
      <c r="J100" s="224"/>
      <c r="K100" s="224"/>
      <c r="L100" s="224"/>
      <c r="M100" s="224"/>
      <c r="N100" s="22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13"/>
      <c r="Z100" s="213"/>
      <c r="AA100" s="213"/>
      <c r="AB100" s="213"/>
      <c r="AC100" s="213"/>
      <c r="AD100" s="213"/>
      <c r="AE100" s="213"/>
      <c r="AF100" s="213"/>
      <c r="AG100" s="213" t="s">
        <v>183</v>
      </c>
      <c r="AH100" s="213">
        <v>0</v>
      </c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20"/>
      <c r="B101" s="221"/>
      <c r="C101" s="265" t="s">
        <v>277</v>
      </c>
      <c r="D101" s="257"/>
      <c r="E101" s="258">
        <v>2.2050000000000001</v>
      </c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13"/>
      <c r="Z101" s="213"/>
      <c r="AA101" s="213"/>
      <c r="AB101" s="213"/>
      <c r="AC101" s="213"/>
      <c r="AD101" s="213"/>
      <c r="AE101" s="213"/>
      <c r="AF101" s="213"/>
      <c r="AG101" s="213" t="s">
        <v>183</v>
      </c>
      <c r="AH101" s="213">
        <v>0</v>
      </c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ht="22.5" outlineLevel="1" x14ac:dyDescent="0.2">
      <c r="A102" s="233">
        <v>25</v>
      </c>
      <c r="B102" s="234" t="s">
        <v>278</v>
      </c>
      <c r="C102" s="251" t="s">
        <v>279</v>
      </c>
      <c r="D102" s="235" t="s">
        <v>176</v>
      </c>
      <c r="E102" s="236">
        <v>1469.6</v>
      </c>
      <c r="F102" s="237"/>
      <c r="G102" s="238">
        <f>ROUND(E102*F102,2)</f>
        <v>0</v>
      </c>
      <c r="H102" s="237"/>
      <c r="I102" s="238">
        <f>ROUND(E102*H102,2)</f>
        <v>0</v>
      </c>
      <c r="J102" s="237"/>
      <c r="K102" s="238">
        <f>ROUND(E102*J102,2)</f>
        <v>0</v>
      </c>
      <c r="L102" s="238">
        <v>21</v>
      </c>
      <c r="M102" s="238">
        <f>G102*(1+L102/100)</f>
        <v>0</v>
      </c>
      <c r="N102" s="238">
        <v>1.4E-2</v>
      </c>
      <c r="O102" s="238">
        <f>ROUND(E102*N102,2)</f>
        <v>20.57</v>
      </c>
      <c r="P102" s="238">
        <v>0</v>
      </c>
      <c r="Q102" s="238">
        <f>ROUND(E102*P102,2)</f>
        <v>0</v>
      </c>
      <c r="R102" s="238" t="s">
        <v>243</v>
      </c>
      <c r="S102" s="238" t="s">
        <v>178</v>
      </c>
      <c r="T102" s="239" t="s">
        <v>178</v>
      </c>
      <c r="U102" s="224">
        <v>0</v>
      </c>
      <c r="V102" s="224">
        <f>ROUND(E102*U102,2)</f>
        <v>0</v>
      </c>
      <c r="W102" s="224"/>
      <c r="X102" s="224" t="s">
        <v>237</v>
      </c>
      <c r="Y102" s="213"/>
      <c r="Z102" s="213"/>
      <c r="AA102" s="213"/>
      <c r="AB102" s="213"/>
      <c r="AC102" s="213"/>
      <c r="AD102" s="213"/>
      <c r="AE102" s="213"/>
      <c r="AF102" s="213"/>
      <c r="AG102" s="213" t="s">
        <v>238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20"/>
      <c r="B103" s="221"/>
      <c r="C103" s="252" t="s">
        <v>181</v>
      </c>
      <c r="D103" s="241"/>
      <c r="E103" s="241"/>
      <c r="F103" s="241"/>
      <c r="G103" s="241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13"/>
      <c r="Z103" s="213"/>
      <c r="AA103" s="213"/>
      <c r="AB103" s="213"/>
      <c r="AC103" s="213"/>
      <c r="AD103" s="213"/>
      <c r="AE103" s="213"/>
      <c r="AF103" s="213"/>
      <c r="AG103" s="213" t="s">
        <v>155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1" x14ac:dyDescent="0.2">
      <c r="A104" s="220"/>
      <c r="B104" s="221"/>
      <c r="C104" s="265" t="s">
        <v>280</v>
      </c>
      <c r="D104" s="257"/>
      <c r="E104" s="258">
        <v>1469.6</v>
      </c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13"/>
      <c r="Z104" s="213"/>
      <c r="AA104" s="213"/>
      <c r="AB104" s="213"/>
      <c r="AC104" s="213"/>
      <c r="AD104" s="213"/>
      <c r="AE104" s="213"/>
      <c r="AF104" s="213"/>
      <c r="AG104" s="213" t="s">
        <v>183</v>
      </c>
      <c r="AH104" s="213">
        <v>0</v>
      </c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1" x14ac:dyDescent="0.2">
      <c r="A105" s="220">
        <v>26</v>
      </c>
      <c r="B105" s="221" t="s">
        <v>281</v>
      </c>
      <c r="C105" s="266" t="s">
        <v>282</v>
      </c>
      <c r="D105" s="222" t="s">
        <v>0</v>
      </c>
      <c r="E105" s="262"/>
      <c r="F105" s="225"/>
      <c r="G105" s="224">
        <f>ROUND(E105*F105,2)</f>
        <v>0</v>
      </c>
      <c r="H105" s="225"/>
      <c r="I105" s="224">
        <f>ROUND(E105*H105,2)</f>
        <v>0</v>
      </c>
      <c r="J105" s="225"/>
      <c r="K105" s="224">
        <f>ROUND(E105*J105,2)</f>
        <v>0</v>
      </c>
      <c r="L105" s="224">
        <v>21</v>
      </c>
      <c r="M105" s="224">
        <f>G105*(1+L105/100)</f>
        <v>0</v>
      </c>
      <c r="N105" s="224">
        <v>0</v>
      </c>
      <c r="O105" s="224">
        <f>ROUND(E105*N105,2)</f>
        <v>0</v>
      </c>
      <c r="P105" s="224">
        <v>0</v>
      </c>
      <c r="Q105" s="224">
        <f>ROUND(E105*P105,2)</f>
        <v>0</v>
      </c>
      <c r="R105" s="224" t="s">
        <v>261</v>
      </c>
      <c r="S105" s="224" t="s">
        <v>178</v>
      </c>
      <c r="T105" s="224" t="s">
        <v>178</v>
      </c>
      <c r="U105" s="224">
        <v>0</v>
      </c>
      <c r="V105" s="224">
        <f>ROUND(E105*U105,2)</f>
        <v>0</v>
      </c>
      <c r="W105" s="224"/>
      <c r="X105" s="224" t="s">
        <v>256</v>
      </c>
      <c r="Y105" s="213"/>
      <c r="Z105" s="213"/>
      <c r="AA105" s="213"/>
      <c r="AB105" s="213"/>
      <c r="AC105" s="213"/>
      <c r="AD105" s="213"/>
      <c r="AE105" s="213"/>
      <c r="AF105" s="213"/>
      <c r="AG105" s="213" t="s">
        <v>257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1" x14ac:dyDescent="0.2">
      <c r="A106" s="220"/>
      <c r="B106" s="221"/>
      <c r="C106" s="267" t="s">
        <v>258</v>
      </c>
      <c r="D106" s="261"/>
      <c r="E106" s="261"/>
      <c r="F106" s="261"/>
      <c r="G106" s="261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13"/>
      <c r="Z106" s="213"/>
      <c r="AA106" s="213"/>
      <c r="AB106" s="213"/>
      <c r="AC106" s="213"/>
      <c r="AD106" s="213"/>
      <c r="AE106" s="213"/>
      <c r="AF106" s="213"/>
      <c r="AG106" s="213" t="s">
        <v>180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x14ac:dyDescent="0.2">
      <c r="A107" s="227" t="s">
        <v>145</v>
      </c>
      <c r="B107" s="228" t="s">
        <v>106</v>
      </c>
      <c r="C107" s="250" t="s">
        <v>107</v>
      </c>
      <c r="D107" s="229"/>
      <c r="E107" s="230"/>
      <c r="F107" s="231"/>
      <c r="G107" s="231">
        <f>SUMIF(AG108:AG112,"&lt;&gt;NOR",G108:G112)</f>
        <v>0</v>
      </c>
      <c r="H107" s="231"/>
      <c r="I107" s="231">
        <f>SUM(I108:I112)</f>
        <v>0</v>
      </c>
      <c r="J107" s="231"/>
      <c r="K107" s="231">
        <f>SUM(K108:K112)</f>
        <v>0</v>
      </c>
      <c r="L107" s="231"/>
      <c r="M107" s="231">
        <f>SUM(M108:M112)</f>
        <v>0</v>
      </c>
      <c r="N107" s="231"/>
      <c r="O107" s="231">
        <f>SUM(O108:O112)</f>
        <v>0.13</v>
      </c>
      <c r="P107" s="231"/>
      <c r="Q107" s="231">
        <f>SUM(Q108:Q112)</f>
        <v>0</v>
      </c>
      <c r="R107" s="231"/>
      <c r="S107" s="231"/>
      <c r="T107" s="232"/>
      <c r="U107" s="226"/>
      <c r="V107" s="226">
        <f>SUM(V108:V112)</f>
        <v>22.68</v>
      </c>
      <c r="W107" s="226"/>
      <c r="X107" s="226"/>
      <c r="AG107" t="s">
        <v>146</v>
      </c>
    </row>
    <row r="108" spans="1:60" outlineLevel="1" x14ac:dyDescent="0.2">
      <c r="A108" s="233">
        <v>27</v>
      </c>
      <c r="B108" s="234" t="s">
        <v>283</v>
      </c>
      <c r="C108" s="251" t="s">
        <v>284</v>
      </c>
      <c r="D108" s="235" t="s">
        <v>191</v>
      </c>
      <c r="E108" s="236">
        <v>108</v>
      </c>
      <c r="F108" s="237"/>
      <c r="G108" s="238">
        <f>ROUND(E108*F108,2)</f>
        <v>0</v>
      </c>
      <c r="H108" s="237"/>
      <c r="I108" s="238">
        <f>ROUND(E108*H108,2)</f>
        <v>0</v>
      </c>
      <c r="J108" s="237"/>
      <c r="K108" s="238">
        <f>ROUND(E108*J108,2)</f>
        <v>0</v>
      </c>
      <c r="L108" s="238">
        <v>21</v>
      </c>
      <c r="M108" s="238">
        <f>G108*(1+L108/100)</f>
        <v>0</v>
      </c>
      <c r="N108" s="238">
        <v>1.16E-3</v>
      </c>
      <c r="O108" s="238">
        <f>ROUND(E108*N108,2)</f>
        <v>0.13</v>
      </c>
      <c r="P108" s="238">
        <v>0</v>
      </c>
      <c r="Q108" s="238">
        <f>ROUND(E108*P108,2)</f>
        <v>0</v>
      </c>
      <c r="R108" s="238" t="s">
        <v>192</v>
      </c>
      <c r="S108" s="238" t="s">
        <v>178</v>
      </c>
      <c r="T108" s="239" t="s">
        <v>151</v>
      </c>
      <c r="U108" s="224">
        <v>0.21</v>
      </c>
      <c r="V108" s="224">
        <f>ROUND(E108*U108,2)</f>
        <v>22.68</v>
      </c>
      <c r="W108" s="224"/>
      <c r="X108" s="224" t="s">
        <v>159</v>
      </c>
      <c r="Y108" s="213"/>
      <c r="Z108" s="213"/>
      <c r="AA108" s="213"/>
      <c r="AB108" s="213"/>
      <c r="AC108" s="213"/>
      <c r="AD108" s="213"/>
      <c r="AE108" s="213"/>
      <c r="AF108" s="213"/>
      <c r="AG108" s="213" t="s">
        <v>160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20"/>
      <c r="B109" s="221"/>
      <c r="C109" s="252" t="s">
        <v>285</v>
      </c>
      <c r="D109" s="241"/>
      <c r="E109" s="241"/>
      <c r="F109" s="241"/>
      <c r="G109" s="241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13"/>
      <c r="Z109" s="213"/>
      <c r="AA109" s="213"/>
      <c r="AB109" s="213"/>
      <c r="AC109" s="213"/>
      <c r="AD109" s="213"/>
      <c r="AE109" s="213"/>
      <c r="AF109" s="213"/>
      <c r="AG109" s="213" t="s">
        <v>155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1" x14ac:dyDescent="0.2">
      <c r="A110" s="220"/>
      <c r="B110" s="221"/>
      <c r="C110" s="265" t="s">
        <v>286</v>
      </c>
      <c r="D110" s="257"/>
      <c r="E110" s="258">
        <v>108</v>
      </c>
      <c r="F110" s="224"/>
      <c r="G110" s="224"/>
      <c r="H110" s="224"/>
      <c r="I110" s="224"/>
      <c r="J110" s="224"/>
      <c r="K110" s="224"/>
      <c r="L110" s="224"/>
      <c r="M110" s="224"/>
      <c r="N110" s="2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13"/>
      <c r="Z110" s="213"/>
      <c r="AA110" s="213"/>
      <c r="AB110" s="213"/>
      <c r="AC110" s="213"/>
      <c r="AD110" s="213"/>
      <c r="AE110" s="213"/>
      <c r="AF110" s="213"/>
      <c r="AG110" s="213" t="s">
        <v>183</v>
      </c>
      <c r="AH110" s="213">
        <v>0</v>
      </c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20">
        <v>28</v>
      </c>
      <c r="B111" s="221" t="s">
        <v>287</v>
      </c>
      <c r="C111" s="266" t="s">
        <v>288</v>
      </c>
      <c r="D111" s="222" t="s">
        <v>0</v>
      </c>
      <c r="E111" s="262"/>
      <c r="F111" s="225"/>
      <c r="G111" s="224">
        <f>ROUND(E111*F111,2)</f>
        <v>0</v>
      </c>
      <c r="H111" s="225"/>
      <c r="I111" s="224">
        <f>ROUND(E111*H111,2)</f>
        <v>0</v>
      </c>
      <c r="J111" s="225"/>
      <c r="K111" s="224">
        <f>ROUND(E111*J111,2)</f>
        <v>0</v>
      </c>
      <c r="L111" s="224">
        <v>21</v>
      </c>
      <c r="M111" s="224">
        <f>G111*(1+L111/100)</f>
        <v>0</v>
      </c>
      <c r="N111" s="224">
        <v>0</v>
      </c>
      <c r="O111" s="224">
        <f>ROUND(E111*N111,2)</f>
        <v>0</v>
      </c>
      <c r="P111" s="224">
        <v>0</v>
      </c>
      <c r="Q111" s="224">
        <f>ROUND(E111*P111,2)</f>
        <v>0</v>
      </c>
      <c r="R111" s="224" t="s">
        <v>192</v>
      </c>
      <c r="S111" s="224" t="s">
        <v>178</v>
      </c>
      <c r="T111" s="224" t="s">
        <v>178</v>
      </c>
      <c r="U111" s="224">
        <v>0</v>
      </c>
      <c r="V111" s="224">
        <f>ROUND(E111*U111,2)</f>
        <v>0</v>
      </c>
      <c r="W111" s="224"/>
      <c r="X111" s="224" t="s">
        <v>256</v>
      </c>
      <c r="Y111" s="213"/>
      <c r="Z111" s="213"/>
      <c r="AA111" s="213"/>
      <c r="AB111" s="213"/>
      <c r="AC111" s="213"/>
      <c r="AD111" s="213"/>
      <c r="AE111" s="213"/>
      <c r="AF111" s="213"/>
      <c r="AG111" s="213" t="s">
        <v>257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1" x14ac:dyDescent="0.2">
      <c r="A112" s="220"/>
      <c r="B112" s="221"/>
      <c r="C112" s="267" t="s">
        <v>258</v>
      </c>
      <c r="D112" s="261"/>
      <c r="E112" s="261"/>
      <c r="F112" s="261"/>
      <c r="G112" s="261"/>
      <c r="H112" s="224"/>
      <c r="I112" s="224"/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13"/>
      <c r="Z112" s="213"/>
      <c r="AA112" s="213"/>
      <c r="AB112" s="213"/>
      <c r="AC112" s="213"/>
      <c r="AD112" s="213"/>
      <c r="AE112" s="213"/>
      <c r="AF112" s="213"/>
      <c r="AG112" s="213" t="s">
        <v>180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x14ac:dyDescent="0.2">
      <c r="A113" s="227" t="s">
        <v>145</v>
      </c>
      <c r="B113" s="228" t="s">
        <v>108</v>
      </c>
      <c r="C113" s="250" t="s">
        <v>109</v>
      </c>
      <c r="D113" s="229"/>
      <c r="E113" s="230"/>
      <c r="F113" s="231"/>
      <c r="G113" s="231">
        <f>SUMIF(AG114:AG123,"&lt;&gt;NOR",G114:G123)</f>
        <v>0</v>
      </c>
      <c r="H113" s="231"/>
      <c r="I113" s="231">
        <f>SUM(I114:I123)</f>
        <v>0</v>
      </c>
      <c r="J113" s="231"/>
      <c r="K113" s="231">
        <f>SUM(K114:K123)</f>
        <v>0</v>
      </c>
      <c r="L113" s="231"/>
      <c r="M113" s="231">
        <f>SUM(M114:M123)</f>
        <v>0</v>
      </c>
      <c r="N113" s="231"/>
      <c r="O113" s="231">
        <f>SUM(O114:O123)</f>
        <v>0.65</v>
      </c>
      <c r="P113" s="231"/>
      <c r="Q113" s="231">
        <f>SUM(Q114:Q123)</f>
        <v>0</v>
      </c>
      <c r="R113" s="231"/>
      <c r="S113" s="231"/>
      <c r="T113" s="232"/>
      <c r="U113" s="226"/>
      <c r="V113" s="226">
        <f>SUM(V114:V123)</f>
        <v>28.69</v>
      </c>
      <c r="W113" s="226"/>
      <c r="X113" s="226"/>
      <c r="AG113" t="s">
        <v>146</v>
      </c>
    </row>
    <row r="114" spans="1:60" ht="22.5" outlineLevel="1" x14ac:dyDescent="0.2">
      <c r="A114" s="233">
        <v>29</v>
      </c>
      <c r="B114" s="234" t="s">
        <v>289</v>
      </c>
      <c r="C114" s="251" t="s">
        <v>290</v>
      </c>
      <c r="D114" s="235" t="s">
        <v>176</v>
      </c>
      <c r="E114" s="236">
        <v>42</v>
      </c>
      <c r="F114" s="237"/>
      <c r="G114" s="238">
        <f>ROUND(E114*F114,2)</f>
        <v>0</v>
      </c>
      <c r="H114" s="237"/>
      <c r="I114" s="238">
        <f>ROUND(E114*H114,2)</f>
        <v>0</v>
      </c>
      <c r="J114" s="237"/>
      <c r="K114" s="238">
        <f>ROUND(E114*J114,2)</f>
        <v>0</v>
      </c>
      <c r="L114" s="238">
        <v>21</v>
      </c>
      <c r="M114" s="238">
        <f>G114*(1+L114/100)</f>
        <v>0</v>
      </c>
      <c r="N114" s="238">
        <v>1.7000000000000001E-4</v>
      </c>
      <c r="O114" s="238">
        <f>ROUND(E114*N114,2)</f>
        <v>0.01</v>
      </c>
      <c r="P114" s="238">
        <v>0</v>
      </c>
      <c r="Q114" s="238">
        <f>ROUND(E114*P114,2)</f>
        <v>0</v>
      </c>
      <c r="R114" s="238" t="s">
        <v>291</v>
      </c>
      <c r="S114" s="238" t="s">
        <v>178</v>
      </c>
      <c r="T114" s="239" t="s">
        <v>178</v>
      </c>
      <c r="U114" s="224">
        <v>0.68300000000000005</v>
      </c>
      <c r="V114" s="224">
        <f>ROUND(E114*U114,2)</f>
        <v>28.69</v>
      </c>
      <c r="W114" s="224"/>
      <c r="X114" s="224" t="s">
        <v>159</v>
      </c>
      <c r="Y114" s="213"/>
      <c r="Z114" s="213"/>
      <c r="AA114" s="213"/>
      <c r="AB114" s="213"/>
      <c r="AC114" s="213"/>
      <c r="AD114" s="213"/>
      <c r="AE114" s="213"/>
      <c r="AF114" s="213"/>
      <c r="AG114" s="213" t="s">
        <v>160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20"/>
      <c r="B115" s="221"/>
      <c r="C115" s="252" t="s">
        <v>292</v>
      </c>
      <c r="D115" s="241"/>
      <c r="E115" s="241"/>
      <c r="F115" s="241"/>
      <c r="G115" s="241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13"/>
      <c r="Z115" s="213"/>
      <c r="AA115" s="213"/>
      <c r="AB115" s="213"/>
      <c r="AC115" s="213"/>
      <c r="AD115" s="213"/>
      <c r="AE115" s="213"/>
      <c r="AF115" s="213"/>
      <c r="AG115" s="213" t="s">
        <v>155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1" x14ac:dyDescent="0.2">
      <c r="A116" s="220"/>
      <c r="B116" s="221"/>
      <c r="C116" s="265" t="s">
        <v>263</v>
      </c>
      <c r="D116" s="257"/>
      <c r="E116" s="258"/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13"/>
      <c r="Z116" s="213"/>
      <c r="AA116" s="213"/>
      <c r="AB116" s="213"/>
      <c r="AC116" s="213"/>
      <c r="AD116" s="213"/>
      <c r="AE116" s="213"/>
      <c r="AF116" s="213"/>
      <c r="AG116" s="213" t="s">
        <v>183</v>
      </c>
      <c r="AH116" s="213">
        <v>0</v>
      </c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1" x14ac:dyDescent="0.2">
      <c r="A117" s="220"/>
      <c r="B117" s="221"/>
      <c r="C117" s="265" t="s">
        <v>293</v>
      </c>
      <c r="D117" s="257"/>
      <c r="E117" s="258">
        <v>42</v>
      </c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13"/>
      <c r="Z117" s="213"/>
      <c r="AA117" s="213"/>
      <c r="AB117" s="213"/>
      <c r="AC117" s="213"/>
      <c r="AD117" s="213"/>
      <c r="AE117" s="213"/>
      <c r="AF117" s="213"/>
      <c r="AG117" s="213" t="s">
        <v>183</v>
      </c>
      <c r="AH117" s="213">
        <v>0</v>
      </c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42">
        <v>30</v>
      </c>
      <c r="B118" s="243" t="s">
        <v>294</v>
      </c>
      <c r="C118" s="253" t="s">
        <v>295</v>
      </c>
      <c r="D118" s="244" t="s">
        <v>234</v>
      </c>
      <c r="E118" s="245">
        <v>500</v>
      </c>
      <c r="F118" s="246"/>
      <c r="G118" s="247">
        <f>ROUND(E118*F118,2)</f>
        <v>0</v>
      </c>
      <c r="H118" s="246"/>
      <c r="I118" s="247">
        <f>ROUND(E118*H118,2)</f>
        <v>0</v>
      </c>
      <c r="J118" s="246"/>
      <c r="K118" s="247">
        <f>ROUND(E118*J118,2)</f>
        <v>0</v>
      </c>
      <c r="L118" s="247">
        <v>21</v>
      </c>
      <c r="M118" s="247">
        <f>G118*(1+L118/100)</f>
        <v>0</v>
      </c>
      <c r="N118" s="247">
        <v>0</v>
      </c>
      <c r="O118" s="247">
        <f>ROUND(E118*N118,2)</f>
        <v>0</v>
      </c>
      <c r="P118" s="247">
        <v>0</v>
      </c>
      <c r="Q118" s="247">
        <f>ROUND(E118*P118,2)</f>
        <v>0</v>
      </c>
      <c r="R118" s="247"/>
      <c r="S118" s="247" t="s">
        <v>150</v>
      </c>
      <c r="T118" s="248" t="s">
        <v>151</v>
      </c>
      <c r="U118" s="224">
        <v>0</v>
      </c>
      <c r="V118" s="224">
        <f>ROUND(E118*U118,2)</f>
        <v>0</v>
      </c>
      <c r="W118" s="224"/>
      <c r="X118" s="224" t="s">
        <v>159</v>
      </c>
      <c r="Y118" s="213"/>
      <c r="Z118" s="213"/>
      <c r="AA118" s="213"/>
      <c r="AB118" s="213"/>
      <c r="AC118" s="213"/>
      <c r="AD118" s="213"/>
      <c r="AE118" s="213"/>
      <c r="AF118" s="213"/>
      <c r="AG118" s="213" t="s">
        <v>160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ht="22.5" outlineLevel="1" x14ac:dyDescent="0.2">
      <c r="A119" s="233">
        <v>31</v>
      </c>
      <c r="B119" s="234" t="s">
        <v>296</v>
      </c>
      <c r="C119" s="251" t="s">
        <v>297</v>
      </c>
      <c r="D119" s="235" t="s">
        <v>176</v>
      </c>
      <c r="E119" s="236">
        <v>43.68</v>
      </c>
      <c r="F119" s="237"/>
      <c r="G119" s="238">
        <f>ROUND(E119*F119,2)</f>
        <v>0</v>
      </c>
      <c r="H119" s="237"/>
      <c r="I119" s="238">
        <f>ROUND(E119*H119,2)</f>
        <v>0</v>
      </c>
      <c r="J119" s="237"/>
      <c r="K119" s="238">
        <f>ROUND(E119*J119,2)</f>
        <v>0</v>
      </c>
      <c r="L119" s="238">
        <v>21</v>
      </c>
      <c r="M119" s="238">
        <f>G119*(1+L119/100)</f>
        <v>0</v>
      </c>
      <c r="N119" s="238">
        <v>1.47E-2</v>
      </c>
      <c r="O119" s="238">
        <f>ROUND(E119*N119,2)</f>
        <v>0.64</v>
      </c>
      <c r="P119" s="238">
        <v>0</v>
      </c>
      <c r="Q119" s="238">
        <f>ROUND(E119*P119,2)</f>
        <v>0</v>
      </c>
      <c r="R119" s="238" t="s">
        <v>243</v>
      </c>
      <c r="S119" s="238" t="s">
        <v>178</v>
      </c>
      <c r="T119" s="239" t="s">
        <v>178</v>
      </c>
      <c r="U119" s="224">
        <v>0</v>
      </c>
      <c r="V119" s="224">
        <f>ROUND(E119*U119,2)</f>
        <v>0</v>
      </c>
      <c r="W119" s="224"/>
      <c r="X119" s="224" t="s">
        <v>237</v>
      </c>
      <c r="Y119" s="213"/>
      <c r="Z119" s="213"/>
      <c r="AA119" s="213"/>
      <c r="AB119" s="213"/>
      <c r="AC119" s="213"/>
      <c r="AD119" s="213"/>
      <c r="AE119" s="213"/>
      <c r="AF119" s="213"/>
      <c r="AG119" s="213" t="s">
        <v>238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1" x14ac:dyDescent="0.2">
      <c r="A120" s="220"/>
      <c r="B120" s="221"/>
      <c r="C120" s="252" t="s">
        <v>181</v>
      </c>
      <c r="D120" s="241"/>
      <c r="E120" s="241"/>
      <c r="F120" s="241"/>
      <c r="G120" s="241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13"/>
      <c r="Z120" s="213"/>
      <c r="AA120" s="213"/>
      <c r="AB120" s="213"/>
      <c r="AC120" s="213"/>
      <c r="AD120" s="213"/>
      <c r="AE120" s="213"/>
      <c r="AF120" s="213"/>
      <c r="AG120" s="213" t="s">
        <v>155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1" x14ac:dyDescent="0.2">
      <c r="A121" s="220"/>
      <c r="B121" s="221"/>
      <c r="C121" s="265" t="s">
        <v>298</v>
      </c>
      <c r="D121" s="257"/>
      <c r="E121" s="258">
        <v>43.68</v>
      </c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13"/>
      <c r="Z121" s="213"/>
      <c r="AA121" s="213"/>
      <c r="AB121" s="213"/>
      <c r="AC121" s="213"/>
      <c r="AD121" s="213"/>
      <c r="AE121" s="213"/>
      <c r="AF121" s="213"/>
      <c r="AG121" s="213" t="s">
        <v>183</v>
      </c>
      <c r="AH121" s="213">
        <v>5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20">
        <v>32</v>
      </c>
      <c r="B122" s="221" t="s">
        <v>299</v>
      </c>
      <c r="C122" s="266" t="s">
        <v>300</v>
      </c>
      <c r="D122" s="222" t="s">
        <v>0</v>
      </c>
      <c r="E122" s="262"/>
      <c r="F122" s="225"/>
      <c r="G122" s="224">
        <f>ROUND(E122*F122,2)</f>
        <v>0</v>
      </c>
      <c r="H122" s="225"/>
      <c r="I122" s="224">
        <f>ROUND(E122*H122,2)</f>
        <v>0</v>
      </c>
      <c r="J122" s="225"/>
      <c r="K122" s="224">
        <f>ROUND(E122*J122,2)</f>
        <v>0</v>
      </c>
      <c r="L122" s="224">
        <v>21</v>
      </c>
      <c r="M122" s="224">
        <f>G122*(1+L122/100)</f>
        <v>0</v>
      </c>
      <c r="N122" s="224">
        <v>0</v>
      </c>
      <c r="O122" s="224">
        <f>ROUND(E122*N122,2)</f>
        <v>0</v>
      </c>
      <c r="P122" s="224">
        <v>0</v>
      </c>
      <c r="Q122" s="224">
        <f>ROUND(E122*P122,2)</f>
        <v>0</v>
      </c>
      <c r="R122" s="224" t="s">
        <v>291</v>
      </c>
      <c r="S122" s="224" t="s">
        <v>178</v>
      </c>
      <c r="T122" s="224" t="s">
        <v>178</v>
      </c>
      <c r="U122" s="224">
        <v>0</v>
      </c>
      <c r="V122" s="224">
        <f>ROUND(E122*U122,2)</f>
        <v>0</v>
      </c>
      <c r="W122" s="224"/>
      <c r="X122" s="224" t="s">
        <v>256</v>
      </c>
      <c r="Y122" s="213"/>
      <c r="Z122" s="213"/>
      <c r="AA122" s="213"/>
      <c r="AB122" s="213"/>
      <c r="AC122" s="213"/>
      <c r="AD122" s="213"/>
      <c r="AE122" s="213"/>
      <c r="AF122" s="213"/>
      <c r="AG122" s="213" t="s">
        <v>257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1" x14ac:dyDescent="0.2">
      <c r="A123" s="220"/>
      <c r="B123" s="221"/>
      <c r="C123" s="267" t="s">
        <v>258</v>
      </c>
      <c r="D123" s="261"/>
      <c r="E123" s="261"/>
      <c r="F123" s="261"/>
      <c r="G123" s="261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13"/>
      <c r="Z123" s="213"/>
      <c r="AA123" s="213"/>
      <c r="AB123" s="213"/>
      <c r="AC123" s="213"/>
      <c r="AD123" s="213"/>
      <c r="AE123" s="213"/>
      <c r="AF123" s="213"/>
      <c r="AG123" s="213" t="s">
        <v>180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x14ac:dyDescent="0.2">
      <c r="A124" s="227" t="s">
        <v>145</v>
      </c>
      <c r="B124" s="228" t="s">
        <v>110</v>
      </c>
      <c r="C124" s="250" t="s">
        <v>111</v>
      </c>
      <c r="D124" s="229"/>
      <c r="E124" s="230"/>
      <c r="F124" s="231"/>
      <c r="G124" s="231">
        <f>SUMIF(AG125:AG133,"&lt;&gt;NOR",G125:G133)</f>
        <v>0</v>
      </c>
      <c r="H124" s="231"/>
      <c r="I124" s="231">
        <f>SUM(I125:I133)</f>
        <v>0</v>
      </c>
      <c r="J124" s="231"/>
      <c r="K124" s="231">
        <f>SUM(K125:K133)</f>
        <v>0</v>
      </c>
      <c r="L124" s="231"/>
      <c r="M124" s="231">
        <f>SUM(M125:M133)</f>
        <v>0</v>
      </c>
      <c r="N124" s="231"/>
      <c r="O124" s="231">
        <f>SUM(O125:O133)</f>
        <v>0</v>
      </c>
      <c r="P124" s="231"/>
      <c r="Q124" s="231">
        <f>SUM(Q125:Q133)</f>
        <v>0</v>
      </c>
      <c r="R124" s="231"/>
      <c r="S124" s="231"/>
      <c r="T124" s="232"/>
      <c r="U124" s="226"/>
      <c r="V124" s="226">
        <f>SUM(V125:V133)</f>
        <v>0</v>
      </c>
      <c r="W124" s="226"/>
      <c r="X124" s="226"/>
      <c r="AG124" t="s">
        <v>146</v>
      </c>
    </row>
    <row r="125" spans="1:60" outlineLevel="1" x14ac:dyDescent="0.2">
      <c r="A125" s="233">
        <v>33</v>
      </c>
      <c r="B125" s="234" t="s">
        <v>301</v>
      </c>
      <c r="C125" s="251" t="s">
        <v>302</v>
      </c>
      <c r="D125" s="235" t="s">
        <v>234</v>
      </c>
      <c r="E125" s="236">
        <v>1</v>
      </c>
      <c r="F125" s="237"/>
      <c r="G125" s="238">
        <f>ROUND(E125*F125,2)</f>
        <v>0</v>
      </c>
      <c r="H125" s="237"/>
      <c r="I125" s="238">
        <f>ROUND(E125*H125,2)</f>
        <v>0</v>
      </c>
      <c r="J125" s="237"/>
      <c r="K125" s="238">
        <f>ROUND(E125*J125,2)</f>
        <v>0</v>
      </c>
      <c r="L125" s="238">
        <v>21</v>
      </c>
      <c r="M125" s="238">
        <f>G125*(1+L125/100)</f>
        <v>0</v>
      </c>
      <c r="N125" s="238">
        <v>0</v>
      </c>
      <c r="O125" s="238">
        <f>ROUND(E125*N125,2)</f>
        <v>0</v>
      </c>
      <c r="P125" s="238">
        <v>0</v>
      </c>
      <c r="Q125" s="238">
        <f>ROUND(E125*P125,2)</f>
        <v>0</v>
      </c>
      <c r="R125" s="238"/>
      <c r="S125" s="238" t="s">
        <v>150</v>
      </c>
      <c r="T125" s="239" t="s">
        <v>151</v>
      </c>
      <c r="U125" s="224">
        <v>0</v>
      </c>
      <c r="V125" s="224">
        <f>ROUND(E125*U125,2)</f>
        <v>0</v>
      </c>
      <c r="W125" s="224"/>
      <c r="X125" s="224" t="s">
        <v>159</v>
      </c>
      <c r="Y125" s="213"/>
      <c r="Z125" s="213"/>
      <c r="AA125" s="213"/>
      <c r="AB125" s="213"/>
      <c r="AC125" s="213"/>
      <c r="AD125" s="213"/>
      <c r="AE125" s="213"/>
      <c r="AF125" s="213"/>
      <c r="AG125" s="213" t="s">
        <v>160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1" x14ac:dyDescent="0.2">
      <c r="A126" s="220"/>
      <c r="B126" s="221"/>
      <c r="C126" s="252" t="s">
        <v>181</v>
      </c>
      <c r="D126" s="241"/>
      <c r="E126" s="241"/>
      <c r="F126" s="241"/>
      <c r="G126" s="241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13"/>
      <c r="Z126" s="213"/>
      <c r="AA126" s="213"/>
      <c r="AB126" s="213"/>
      <c r="AC126" s="213"/>
      <c r="AD126" s="213"/>
      <c r="AE126" s="213"/>
      <c r="AF126" s="213"/>
      <c r="AG126" s="213" t="s">
        <v>155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ht="22.5" outlineLevel="1" x14ac:dyDescent="0.2">
      <c r="A127" s="233">
        <v>34</v>
      </c>
      <c r="B127" s="234" t="s">
        <v>303</v>
      </c>
      <c r="C127" s="251" t="s">
        <v>304</v>
      </c>
      <c r="D127" s="235" t="s">
        <v>234</v>
      </c>
      <c r="E127" s="236">
        <v>8</v>
      </c>
      <c r="F127" s="237"/>
      <c r="G127" s="238">
        <f>ROUND(E127*F127,2)</f>
        <v>0</v>
      </c>
      <c r="H127" s="237"/>
      <c r="I127" s="238">
        <f>ROUND(E127*H127,2)</f>
        <v>0</v>
      </c>
      <c r="J127" s="237"/>
      <c r="K127" s="238">
        <f>ROUND(E127*J127,2)</f>
        <v>0</v>
      </c>
      <c r="L127" s="238">
        <v>21</v>
      </c>
      <c r="M127" s="238">
        <f>G127*(1+L127/100)</f>
        <v>0</v>
      </c>
      <c r="N127" s="238">
        <v>0</v>
      </c>
      <c r="O127" s="238">
        <f>ROUND(E127*N127,2)</f>
        <v>0</v>
      </c>
      <c r="P127" s="238">
        <v>0</v>
      </c>
      <c r="Q127" s="238">
        <f>ROUND(E127*P127,2)</f>
        <v>0</v>
      </c>
      <c r="R127" s="238"/>
      <c r="S127" s="238" t="s">
        <v>150</v>
      </c>
      <c r="T127" s="239" t="s">
        <v>151</v>
      </c>
      <c r="U127" s="224">
        <v>0</v>
      </c>
      <c r="V127" s="224">
        <f>ROUND(E127*U127,2)</f>
        <v>0</v>
      </c>
      <c r="W127" s="224"/>
      <c r="X127" s="224" t="s">
        <v>159</v>
      </c>
      <c r="Y127" s="213"/>
      <c r="Z127" s="213"/>
      <c r="AA127" s="213"/>
      <c r="AB127" s="213"/>
      <c r="AC127" s="213"/>
      <c r="AD127" s="213"/>
      <c r="AE127" s="213"/>
      <c r="AF127" s="213"/>
      <c r="AG127" s="213" t="s">
        <v>160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20"/>
      <c r="B128" s="221"/>
      <c r="C128" s="252" t="s">
        <v>305</v>
      </c>
      <c r="D128" s="241"/>
      <c r="E128" s="241"/>
      <c r="F128" s="241"/>
      <c r="G128" s="241"/>
      <c r="H128" s="224"/>
      <c r="I128" s="224"/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13"/>
      <c r="Z128" s="213"/>
      <c r="AA128" s="213"/>
      <c r="AB128" s="213"/>
      <c r="AC128" s="213"/>
      <c r="AD128" s="213"/>
      <c r="AE128" s="213"/>
      <c r="AF128" s="213"/>
      <c r="AG128" s="213" t="s">
        <v>155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1" x14ac:dyDescent="0.2">
      <c r="A129" s="220"/>
      <c r="B129" s="221"/>
      <c r="C129" s="265" t="s">
        <v>263</v>
      </c>
      <c r="D129" s="257"/>
      <c r="E129" s="258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13"/>
      <c r="Z129" s="213"/>
      <c r="AA129" s="213"/>
      <c r="AB129" s="213"/>
      <c r="AC129" s="213"/>
      <c r="AD129" s="213"/>
      <c r="AE129" s="213"/>
      <c r="AF129" s="213"/>
      <c r="AG129" s="213" t="s">
        <v>183</v>
      </c>
      <c r="AH129" s="213">
        <v>0</v>
      </c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20"/>
      <c r="B130" s="221"/>
      <c r="C130" s="265" t="s">
        <v>306</v>
      </c>
      <c r="D130" s="257"/>
      <c r="E130" s="258">
        <v>8</v>
      </c>
      <c r="F130" s="224"/>
      <c r="G130" s="224"/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13"/>
      <c r="Z130" s="213"/>
      <c r="AA130" s="213"/>
      <c r="AB130" s="213"/>
      <c r="AC130" s="213"/>
      <c r="AD130" s="213"/>
      <c r="AE130" s="213"/>
      <c r="AF130" s="213"/>
      <c r="AG130" s="213" t="s">
        <v>183</v>
      </c>
      <c r="AH130" s="213">
        <v>0</v>
      </c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1" x14ac:dyDescent="0.2">
      <c r="A131" s="233">
        <v>35</v>
      </c>
      <c r="B131" s="234" t="s">
        <v>307</v>
      </c>
      <c r="C131" s="251" t="s">
        <v>308</v>
      </c>
      <c r="D131" s="235" t="s">
        <v>158</v>
      </c>
      <c r="E131" s="236">
        <v>1</v>
      </c>
      <c r="F131" s="237"/>
      <c r="G131" s="238">
        <f>ROUND(E131*F131,2)</f>
        <v>0</v>
      </c>
      <c r="H131" s="237"/>
      <c r="I131" s="238">
        <f>ROUND(E131*H131,2)</f>
        <v>0</v>
      </c>
      <c r="J131" s="237"/>
      <c r="K131" s="238">
        <f>ROUND(E131*J131,2)</f>
        <v>0</v>
      </c>
      <c r="L131" s="238">
        <v>21</v>
      </c>
      <c r="M131" s="238">
        <f>G131*(1+L131/100)</f>
        <v>0</v>
      </c>
      <c r="N131" s="238">
        <v>0</v>
      </c>
      <c r="O131" s="238">
        <f>ROUND(E131*N131,2)</f>
        <v>0</v>
      </c>
      <c r="P131" s="238">
        <v>0</v>
      </c>
      <c r="Q131" s="238">
        <f>ROUND(E131*P131,2)</f>
        <v>0</v>
      </c>
      <c r="R131" s="238"/>
      <c r="S131" s="238" t="s">
        <v>150</v>
      </c>
      <c r="T131" s="239" t="s">
        <v>151</v>
      </c>
      <c r="U131" s="224">
        <v>0</v>
      </c>
      <c r="V131" s="224">
        <f>ROUND(E131*U131,2)</f>
        <v>0</v>
      </c>
      <c r="W131" s="224"/>
      <c r="X131" s="224" t="s">
        <v>159</v>
      </c>
      <c r="Y131" s="213"/>
      <c r="Z131" s="213"/>
      <c r="AA131" s="213"/>
      <c r="AB131" s="213"/>
      <c r="AC131" s="213"/>
      <c r="AD131" s="213"/>
      <c r="AE131" s="213"/>
      <c r="AF131" s="213"/>
      <c r="AG131" s="213" t="s">
        <v>160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1" x14ac:dyDescent="0.2">
      <c r="A132" s="220">
        <v>36</v>
      </c>
      <c r="B132" s="221" t="s">
        <v>309</v>
      </c>
      <c r="C132" s="266" t="s">
        <v>310</v>
      </c>
      <c r="D132" s="222" t="s">
        <v>0</v>
      </c>
      <c r="E132" s="262"/>
      <c r="F132" s="225"/>
      <c r="G132" s="224">
        <f>ROUND(E132*F132,2)</f>
        <v>0</v>
      </c>
      <c r="H132" s="225"/>
      <c r="I132" s="224">
        <f>ROUND(E132*H132,2)</f>
        <v>0</v>
      </c>
      <c r="J132" s="225"/>
      <c r="K132" s="224">
        <f>ROUND(E132*J132,2)</f>
        <v>0</v>
      </c>
      <c r="L132" s="224">
        <v>21</v>
      </c>
      <c r="M132" s="224">
        <f>G132*(1+L132/100)</f>
        <v>0</v>
      </c>
      <c r="N132" s="224">
        <v>0</v>
      </c>
      <c r="O132" s="224">
        <f>ROUND(E132*N132,2)</f>
        <v>0</v>
      </c>
      <c r="P132" s="224">
        <v>0</v>
      </c>
      <c r="Q132" s="224">
        <f>ROUND(E132*P132,2)</f>
        <v>0</v>
      </c>
      <c r="R132" s="224" t="s">
        <v>311</v>
      </c>
      <c r="S132" s="224" t="s">
        <v>178</v>
      </c>
      <c r="T132" s="224" t="s">
        <v>178</v>
      </c>
      <c r="U132" s="224">
        <v>0</v>
      </c>
      <c r="V132" s="224">
        <f>ROUND(E132*U132,2)</f>
        <v>0</v>
      </c>
      <c r="W132" s="224"/>
      <c r="X132" s="224" t="s">
        <v>256</v>
      </c>
      <c r="Y132" s="213"/>
      <c r="Z132" s="213"/>
      <c r="AA132" s="213"/>
      <c r="AB132" s="213"/>
      <c r="AC132" s="213"/>
      <c r="AD132" s="213"/>
      <c r="AE132" s="213"/>
      <c r="AF132" s="213"/>
      <c r="AG132" s="213" t="s">
        <v>257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1" x14ac:dyDescent="0.2">
      <c r="A133" s="220"/>
      <c r="B133" s="221"/>
      <c r="C133" s="267" t="s">
        <v>258</v>
      </c>
      <c r="D133" s="261"/>
      <c r="E133" s="261"/>
      <c r="F133" s="261"/>
      <c r="G133" s="261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13"/>
      <c r="Z133" s="213"/>
      <c r="AA133" s="213"/>
      <c r="AB133" s="213"/>
      <c r="AC133" s="213"/>
      <c r="AD133" s="213"/>
      <c r="AE133" s="213"/>
      <c r="AF133" s="213"/>
      <c r="AG133" s="213" t="s">
        <v>180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x14ac:dyDescent="0.2">
      <c r="A134" s="227" t="s">
        <v>145</v>
      </c>
      <c r="B134" s="228" t="s">
        <v>112</v>
      </c>
      <c r="C134" s="250" t="s">
        <v>113</v>
      </c>
      <c r="D134" s="229"/>
      <c r="E134" s="230"/>
      <c r="F134" s="231"/>
      <c r="G134" s="231">
        <f>SUMIF(AG135:AG137,"&lt;&gt;NOR",G135:G137)</f>
        <v>0</v>
      </c>
      <c r="H134" s="231"/>
      <c r="I134" s="231">
        <f>SUM(I135:I137)</f>
        <v>0</v>
      </c>
      <c r="J134" s="231"/>
      <c r="K134" s="231">
        <f>SUM(K135:K137)</f>
        <v>0</v>
      </c>
      <c r="L134" s="231"/>
      <c r="M134" s="231">
        <f>SUM(M135:M137)</f>
        <v>0</v>
      </c>
      <c r="N134" s="231"/>
      <c r="O134" s="231">
        <f>SUM(O135:O137)</f>
        <v>0</v>
      </c>
      <c r="P134" s="231"/>
      <c r="Q134" s="231">
        <f>SUM(Q135:Q137)</f>
        <v>0</v>
      </c>
      <c r="R134" s="231"/>
      <c r="S134" s="231"/>
      <c r="T134" s="232"/>
      <c r="U134" s="226"/>
      <c r="V134" s="226">
        <f>SUM(V135:V137)</f>
        <v>0</v>
      </c>
      <c r="W134" s="226"/>
      <c r="X134" s="226"/>
      <c r="AG134" t="s">
        <v>146</v>
      </c>
    </row>
    <row r="135" spans="1:60" outlineLevel="1" x14ac:dyDescent="0.2">
      <c r="A135" s="233">
        <v>37</v>
      </c>
      <c r="B135" s="234" t="s">
        <v>312</v>
      </c>
      <c r="C135" s="251" t="s">
        <v>313</v>
      </c>
      <c r="D135" s="235" t="s">
        <v>191</v>
      </c>
      <c r="E135" s="236">
        <v>175</v>
      </c>
      <c r="F135" s="237"/>
      <c r="G135" s="238">
        <f>ROUND(E135*F135,2)</f>
        <v>0</v>
      </c>
      <c r="H135" s="237"/>
      <c r="I135" s="238">
        <f>ROUND(E135*H135,2)</f>
        <v>0</v>
      </c>
      <c r="J135" s="237"/>
      <c r="K135" s="238">
        <f>ROUND(E135*J135,2)</f>
        <v>0</v>
      </c>
      <c r="L135" s="238">
        <v>21</v>
      </c>
      <c r="M135" s="238">
        <f>G135*(1+L135/100)</f>
        <v>0</v>
      </c>
      <c r="N135" s="238">
        <v>0</v>
      </c>
      <c r="O135" s="238">
        <f>ROUND(E135*N135,2)</f>
        <v>0</v>
      </c>
      <c r="P135" s="238">
        <v>0</v>
      </c>
      <c r="Q135" s="238">
        <f>ROUND(E135*P135,2)</f>
        <v>0</v>
      </c>
      <c r="R135" s="238"/>
      <c r="S135" s="238" t="s">
        <v>150</v>
      </c>
      <c r="T135" s="239" t="s">
        <v>151</v>
      </c>
      <c r="U135" s="224">
        <v>0</v>
      </c>
      <c r="V135" s="224">
        <f>ROUND(E135*U135,2)</f>
        <v>0</v>
      </c>
      <c r="W135" s="224"/>
      <c r="X135" s="224" t="s">
        <v>159</v>
      </c>
      <c r="Y135" s="213"/>
      <c r="Z135" s="213"/>
      <c r="AA135" s="213"/>
      <c r="AB135" s="213"/>
      <c r="AC135" s="213"/>
      <c r="AD135" s="213"/>
      <c r="AE135" s="213"/>
      <c r="AF135" s="213"/>
      <c r="AG135" s="213" t="s">
        <v>160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1" x14ac:dyDescent="0.2">
      <c r="A136" s="220"/>
      <c r="B136" s="221"/>
      <c r="C136" s="252" t="s">
        <v>181</v>
      </c>
      <c r="D136" s="241"/>
      <c r="E136" s="241"/>
      <c r="F136" s="241"/>
      <c r="G136" s="241"/>
      <c r="H136" s="224"/>
      <c r="I136" s="224"/>
      <c r="J136" s="224"/>
      <c r="K136" s="224"/>
      <c r="L136" s="224"/>
      <c r="M136" s="224"/>
      <c r="N136" s="224"/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13"/>
      <c r="Z136" s="213"/>
      <c r="AA136" s="213"/>
      <c r="AB136" s="213"/>
      <c r="AC136" s="213"/>
      <c r="AD136" s="213"/>
      <c r="AE136" s="213"/>
      <c r="AF136" s="213"/>
      <c r="AG136" s="213" t="s">
        <v>155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1" x14ac:dyDescent="0.2">
      <c r="A137" s="220"/>
      <c r="B137" s="221"/>
      <c r="C137" s="265" t="s">
        <v>314</v>
      </c>
      <c r="D137" s="257"/>
      <c r="E137" s="258">
        <v>175</v>
      </c>
      <c r="F137" s="224"/>
      <c r="G137" s="224"/>
      <c r="H137" s="224"/>
      <c r="I137" s="224"/>
      <c r="J137" s="224"/>
      <c r="K137" s="224"/>
      <c r="L137" s="224"/>
      <c r="M137" s="224"/>
      <c r="N137" s="224"/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13"/>
      <c r="Z137" s="213"/>
      <c r="AA137" s="213"/>
      <c r="AB137" s="213"/>
      <c r="AC137" s="213"/>
      <c r="AD137" s="213"/>
      <c r="AE137" s="213"/>
      <c r="AF137" s="213"/>
      <c r="AG137" s="213" t="s">
        <v>183</v>
      </c>
      <c r="AH137" s="213">
        <v>5</v>
      </c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x14ac:dyDescent="0.2">
      <c r="A138" s="227" t="s">
        <v>145</v>
      </c>
      <c r="B138" s="228" t="s">
        <v>114</v>
      </c>
      <c r="C138" s="250" t="s">
        <v>115</v>
      </c>
      <c r="D138" s="229"/>
      <c r="E138" s="230"/>
      <c r="F138" s="231"/>
      <c r="G138" s="231">
        <f>SUMIF(AG139:AG148,"&lt;&gt;NOR",G139:G148)</f>
        <v>0</v>
      </c>
      <c r="H138" s="231"/>
      <c r="I138" s="231">
        <f>SUM(I139:I148)</f>
        <v>0</v>
      </c>
      <c r="J138" s="231"/>
      <c r="K138" s="231">
        <f>SUM(K139:K148)</f>
        <v>0</v>
      </c>
      <c r="L138" s="231"/>
      <c r="M138" s="231">
        <f>SUM(M139:M148)</f>
        <v>0</v>
      </c>
      <c r="N138" s="231"/>
      <c r="O138" s="231">
        <f>SUM(O139:O148)</f>
        <v>0</v>
      </c>
      <c r="P138" s="231"/>
      <c r="Q138" s="231">
        <f>SUM(Q139:Q148)</f>
        <v>0</v>
      </c>
      <c r="R138" s="231"/>
      <c r="S138" s="231"/>
      <c r="T138" s="232"/>
      <c r="U138" s="226"/>
      <c r="V138" s="226">
        <f>SUM(V139:V148)</f>
        <v>33.410000000000004</v>
      </c>
      <c r="W138" s="226"/>
      <c r="X138" s="226"/>
      <c r="AG138" t="s">
        <v>146</v>
      </c>
    </row>
    <row r="139" spans="1:60" outlineLevel="1" x14ac:dyDescent="0.2">
      <c r="A139" s="233">
        <v>38</v>
      </c>
      <c r="B139" s="234" t="s">
        <v>315</v>
      </c>
      <c r="C139" s="251" t="s">
        <v>316</v>
      </c>
      <c r="D139" s="235" t="s">
        <v>317</v>
      </c>
      <c r="E139" s="236">
        <v>2.5990799999999998</v>
      </c>
      <c r="F139" s="237"/>
      <c r="G139" s="238">
        <f>ROUND(E139*F139,2)</f>
        <v>0</v>
      </c>
      <c r="H139" s="237"/>
      <c r="I139" s="238">
        <f>ROUND(E139*H139,2)</f>
        <v>0</v>
      </c>
      <c r="J139" s="237"/>
      <c r="K139" s="238">
        <f>ROUND(E139*J139,2)</f>
        <v>0</v>
      </c>
      <c r="L139" s="238">
        <v>21</v>
      </c>
      <c r="M139" s="238">
        <f>G139*(1+L139/100)</f>
        <v>0</v>
      </c>
      <c r="N139" s="238">
        <v>0</v>
      </c>
      <c r="O139" s="238">
        <f>ROUND(E139*N139,2)</f>
        <v>0</v>
      </c>
      <c r="P139" s="238">
        <v>0</v>
      </c>
      <c r="Q139" s="238">
        <f>ROUND(E139*P139,2)</f>
        <v>0</v>
      </c>
      <c r="R139" s="238"/>
      <c r="S139" s="238" t="s">
        <v>150</v>
      </c>
      <c r="T139" s="239" t="s">
        <v>178</v>
      </c>
      <c r="U139" s="224">
        <v>0</v>
      </c>
      <c r="V139" s="224">
        <f>ROUND(E139*U139,2)</f>
        <v>0</v>
      </c>
      <c r="W139" s="224"/>
      <c r="X139" s="224" t="s">
        <v>159</v>
      </c>
      <c r="Y139" s="213"/>
      <c r="Z139" s="213"/>
      <c r="AA139" s="213"/>
      <c r="AB139" s="213"/>
      <c r="AC139" s="213"/>
      <c r="AD139" s="213"/>
      <c r="AE139" s="213"/>
      <c r="AF139" s="213"/>
      <c r="AG139" s="213" t="s">
        <v>160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1" x14ac:dyDescent="0.2">
      <c r="A140" s="220"/>
      <c r="B140" s="221"/>
      <c r="C140" s="265" t="s">
        <v>318</v>
      </c>
      <c r="D140" s="257"/>
      <c r="E140" s="258">
        <v>2.5990799999999998</v>
      </c>
      <c r="F140" s="224"/>
      <c r="G140" s="224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13"/>
      <c r="Z140" s="213"/>
      <c r="AA140" s="213"/>
      <c r="AB140" s="213"/>
      <c r="AC140" s="213"/>
      <c r="AD140" s="213"/>
      <c r="AE140" s="213"/>
      <c r="AF140" s="213"/>
      <c r="AG140" s="213" t="s">
        <v>183</v>
      </c>
      <c r="AH140" s="213">
        <v>0</v>
      </c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1" x14ac:dyDescent="0.2">
      <c r="A141" s="233">
        <v>39</v>
      </c>
      <c r="B141" s="234" t="s">
        <v>319</v>
      </c>
      <c r="C141" s="251" t="s">
        <v>320</v>
      </c>
      <c r="D141" s="235" t="s">
        <v>317</v>
      </c>
      <c r="E141" s="236">
        <v>2.8056000000000001</v>
      </c>
      <c r="F141" s="237"/>
      <c r="G141" s="238">
        <f>ROUND(E141*F141,2)</f>
        <v>0</v>
      </c>
      <c r="H141" s="237"/>
      <c r="I141" s="238">
        <f>ROUND(E141*H141,2)</f>
        <v>0</v>
      </c>
      <c r="J141" s="237"/>
      <c r="K141" s="238">
        <f>ROUND(E141*J141,2)</f>
        <v>0</v>
      </c>
      <c r="L141" s="238">
        <v>21</v>
      </c>
      <c r="M141" s="238">
        <f>G141*(1+L141/100)</f>
        <v>0</v>
      </c>
      <c r="N141" s="238">
        <v>0</v>
      </c>
      <c r="O141" s="238">
        <f>ROUND(E141*N141,2)</f>
        <v>0</v>
      </c>
      <c r="P141" s="238">
        <v>0</v>
      </c>
      <c r="Q141" s="238">
        <f>ROUND(E141*P141,2)</f>
        <v>0</v>
      </c>
      <c r="R141" s="238"/>
      <c r="S141" s="238" t="s">
        <v>150</v>
      </c>
      <c r="T141" s="239" t="s">
        <v>178</v>
      </c>
      <c r="U141" s="224">
        <v>0</v>
      </c>
      <c r="V141" s="224">
        <f>ROUND(E141*U141,2)</f>
        <v>0</v>
      </c>
      <c r="W141" s="224"/>
      <c r="X141" s="224" t="s">
        <v>159</v>
      </c>
      <c r="Y141" s="213"/>
      <c r="Z141" s="213"/>
      <c r="AA141" s="213"/>
      <c r="AB141" s="213"/>
      <c r="AC141" s="213"/>
      <c r="AD141" s="213"/>
      <c r="AE141" s="213"/>
      <c r="AF141" s="213"/>
      <c r="AG141" s="213" t="s">
        <v>160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1" x14ac:dyDescent="0.2">
      <c r="A142" s="220"/>
      <c r="B142" s="221"/>
      <c r="C142" s="265" t="s">
        <v>321</v>
      </c>
      <c r="D142" s="257"/>
      <c r="E142" s="258">
        <v>2.8056000000000001</v>
      </c>
      <c r="F142" s="224"/>
      <c r="G142" s="224"/>
      <c r="H142" s="224"/>
      <c r="I142" s="224"/>
      <c r="J142" s="224"/>
      <c r="K142" s="224"/>
      <c r="L142" s="224"/>
      <c r="M142" s="224"/>
      <c r="N142" s="224"/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13"/>
      <c r="Z142" s="213"/>
      <c r="AA142" s="213"/>
      <c r="AB142" s="213"/>
      <c r="AC142" s="213"/>
      <c r="AD142" s="213"/>
      <c r="AE142" s="213"/>
      <c r="AF142" s="213"/>
      <c r="AG142" s="213" t="s">
        <v>183</v>
      </c>
      <c r="AH142" s="213">
        <v>0</v>
      </c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ht="22.5" outlineLevel="1" x14ac:dyDescent="0.2">
      <c r="A143" s="242">
        <v>40</v>
      </c>
      <c r="B143" s="243" t="s">
        <v>322</v>
      </c>
      <c r="C143" s="253" t="s">
        <v>323</v>
      </c>
      <c r="D143" s="244" t="s">
        <v>317</v>
      </c>
      <c r="E143" s="245">
        <v>5.4046799999999999</v>
      </c>
      <c r="F143" s="246"/>
      <c r="G143" s="247">
        <f>ROUND(E143*F143,2)</f>
        <v>0</v>
      </c>
      <c r="H143" s="246"/>
      <c r="I143" s="247">
        <f>ROUND(E143*H143,2)</f>
        <v>0</v>
      </c>
      <c r="J143" s="246"/>
      <c r="K143" s="247">
        <f>ROUND(E143*J143,2)</f>
        <v>0</v>
      </c>
      <c r="L143" s="247">
        <v>21</v>
      </c>
      <c r="M143" s="247">
        <f>G143*(1+L143/100)</f>
        <v>0</v>
      </c>
      <c r="N143" s="247">
        <v>0</v>
      </c>
      <c r="O143" s="247">
        <f>ROUND(E143*N143,2)</f>
        <v>0</v>
      </c>
      <c r="P143" s="247">
        <v>0</v>
      </c>
      <c r="Q143" s="247">
        <f>ROUND(E143*P143,2)</f>
        <v>0</v>
      </c>
      <c r="R143" s="247" t="s">
        <v>177</v>
      </c>
      <c r="S143" s="247" t="s">
        <v>178</v>
      </c>
      <c r="T143" s="248" t="s">
        <v>178</v>
      </c>
      <c r="U143" s="224">
        <v>0.93</v>
      </c>
      <c r="V143" s="224">
        <f>ROUND(E143*U143,2)</f>
        <v>5.03</v>
      </c>
      <c r="W143" s="224"/>
      <c r="X143" s="224" t="s">
        <v>324</v>
      </c>
      <c r="Y143" s="213"/>
      <c r="Z143" s="213"/>
      <c r="AA143" s="213"/>
      <c r="AB143" s="213"/>
      <c r="AC143" s="213"/>
      <c r="AD143" s="213"/>
      <c r="AE143" s="213"/>
      <c r="AF143" s="213"/>
      <c r="AG143" s="213" t="s">
        <v>325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1" x14ac:dyDescent="0.2">
      <c r="A144" s="242">
        <v>41</v>
      </c>
      <c r="B144" s="243" t="s">
        <v>326</v>
      </c>
      <c r="C144" s="253" t="s">
        <v>327</v>
      </c>
      <c r="D144" s="244" t="s">
        <v>317</v>
      </c>
      <c r="E144" s="245">
        <v>16.214040000000001</v>
      </c>
      <c r="F144" s="246"/>
      <c r="G144" s="247">
        <f>ROUND(E144*F144,2)</f>
        <v>0</v>
      </c>
      <c r="H144" s="246"/>
      <c r="I144" s="247">
        <f>ROUND(E144*H144,2)</f>
        <v>0</v>
      </c>
      <c r="J144" s="246"/>
      <c r="K144" s="247">
        <f>ROUND(E144*J144,2)</f>
        <v>0</v>
      </c>
      <c r="L144" s="247">
        <v>21</v>
      </c>
      <c r="M144" s="247">
        <f>G144*(1+L144/100)</f>
        <v>0</v>
      </c>
      <c r="N144" s="247">
        <v>0</v>
      </c>
      <c r="O144" s="247">
        <f>ROUND(E144*N144,2)</f>
        <v>0</v>
      </c>
      <c r="P144" s="247">
        <v>0</v>
      </c>
      <c r="Q144" s="247">
        <f>ROUND(E144*P144,2)</f>
        <v>0</v>
      </c>
      <c r="R144" s="247" t="s">
        <v>177</v>
      </c>
      <c r="S144" s="247" t="s">
        <v>178</v>
      </c>
      <c r="T144" s="248" t="s">
        <v>178</v>
      </c>
      <c r="U144" s="224">
        <v>0.65</v>
      </c>
      <c r="V144" s="224">
        <f>ROUND(E144*U144,2)</f>
        <v>10.54</v>
      </c>
      <c r="W144" s="224"/>
      <c r="X144" s="224" t="s">
        <v>324</v>
      </c>
      <c r="Y144" s="213"/>
      <c r="Z144" s="213"/>
      <c r="AA144" s="213"/>
      <c r="AB144" s="213"/>
      <c r="AC144" s="213"/>
      <c r="AD144" s="213"/>
      <c r="AE144" s="213"/>
      <c r="AF144" s="213"/>
      <c r="AG144" s="213" t="s">
        <v>325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1" x14ac:dyDescent="0.2">
      <c r="A145" s="242">
        <v>42</v>
      </c>
      <c r="B145" s="243" t="s">
        <v>328</v>
      </c>
      <c r="C145" s="253" t="s">
        <v>329</v>
      </c>
      <c r="D145" s="244" t="s">
        <v>317</v>
      </c>
      <c r="E145" s="245">
        <v>5.4046799999999999</v>
      </c>
      <c r="F145" s="246"/>
      <c r="G145" s="247">
        <f>ROUND(E145*F145,2)</f>
        <v>0</v>
      </c>
      <c r="H145" s="246"/>
      <c r="I145" s="247">
        <f>ROUND(E145*H145,2)</f>
        <v>0</v>
      </c>
      <c r="J145" s="246"/>
      <c r="K145" s="247">
        <f>ROUND(E145*J145,2)</f>
        <v>0</v>
      </c>
      <c r="L145" s="247">
        <v>21</v>
      </c>
      <c r="M145" s="247">
        <f>G145*(1+L145/100)</f>
        <v>0</v>
      </c>
      <c r="N145" s="247">
        <v>0</v>
      </c>
      <c r="O145" s="247">
        <f>ROUND(E145*N145,2)</f>
        <v>0</v>
      </c>
      <c r="P145" s="247">
        <v>0</v>
      </c>
      <c r="Q145" s="247">
        <f>ROUND(E145*P145,2)</f>
        <v>0</v>
      </c>
      <c r="R145" s="247" t="s">
        <v>177</v>
      </c>
      <c r="S145" s="247" t="s">
        <v>178</v>
      </c>
      <c r="T145" s="248" t="s">
        <v>178</v>
      </c>
      <c r="U145" s="224">
        <v>0.98</v>
      </c>
      <c r="V145" s="224">
        <f>ROUND(E145*U145,2)</f>
        <v>5.3</v>
      </c>
      <c r="W145" s="224"/>
      <c r="X145" s="224" t="s">
        <v>324</v>
      </c>
      <c r="Y145" s="213"/>
      <c r="Z145" s="213"/>
      <c r="AA145" s="213"/>
      <c r="AB145" s="213"/>
      <c r="AC145" s="213"/>
      <c r="AD145" s="213"/>
      <c r="AE145" s="213"/>
      <c r="AF145" s="213"/>
      <c r="AG145" s="213" t="s">
        <v>325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1" x14ac:dyDescent="0.2">
      <c r="A146" s="242">
        <v>43</v>
      </c>
      <c r="B146" s="243" t="s">
        <v>330</v>
      </c>
      <c r="C146" s="253" t="s">
        <v>331</v>
      </c>
      <c r="D146" s="244" t="s">
        <v>317</v>
      </c>
      <c r="E146" s="245">
        <v>54.046799999999998</v>
      </c>
      <c r="F146" s="246"/>
      <c r="G146" s="247">
        <f>ROUND(E146*F146,2)</f>
        <v>0</v>
      </c>
      <c r="H146" s="246"/>
      <c r="I146" s="247">
        <f>ROUND(E146*H146,2)</f>
        <v>0</v>
      </c>
      <c r="J146" s="246"/>
      <c r="K146" s="247">
        <f>ROUND(E146*J146,2)</f>
        <v>0</v>
      </c>
      <c r="L146" s="247">
        <v>21</v>
      </c>
      <c r="M146" s="247">
        <f>G146*(1+L146/100)</f>
        <v>0</v>
      </c>
      <c r="N146" s="247">
        <v>0</v>
      </c>
      <c r="O146" s="247">
        <f>ROUND(E146*N146,2)</f>
        <v>0</v>
      </c>
      <c r="P146" s="247">
        <v>0</v>
      </c>
      <c r="Q146" s="247">
        <f>ROUND(E146*P146,2)</f>
        <v>0</v>
      </c>
      <c r="R146" s="247" t="s">
        <v>177</v>
      </c>
      <c r="S146" s="247" t="s">
        <v>178</v>
      </c>
      <c r="T146" s="248" t="s">
        <v>178</v>
      </c>
      <c r="U146" s="224">
        <v>0</v>
      </c>
      <c r="V146" s="224">
        <f>ROUND(E146*U146,2)</f>
        <v>0</v>
      </c>
      <c r="W146" s="224"/>
      <c r="X146" s="224" t="s">
        <v>324</v>
      </c>
      <c r="Y146" s="213"/>
      <c r="Z146" s="213"/>
      <c r="AA146" s="213"/>
      <c r="AB146" s="213"/>
      <c r="AC146" s="213"/>
      <c r="AD146" s="213"/>
      <c r="AE146" s="213"/>
      <c r="AF146" s="213"/>
      <c r="AG146" s="213" t="s">
        <v>325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1" x14ac:dyDescent="0.2">
      <c r="A147" s="242">
        <v>44</v>
      </c>
      <c r="B147" s="243" t="s">
        <v>332</v>
      </c>
      <c r="C147" s="253" t="s">
        <v>333</v>
      </c>
      <c r="D147" s="244" t="s">
        <v>317</v>
      </c>
      <c r="E147" s="245">
        <v>5.4046799999999999</v>
      </c>
      <c r="F147" s="246"/>
      <c r="G147" s="247">
        <f>ROUND(E147*F147,2)</f>
        <v>0</v>
      </c>
      <c r="H147" s="246"/>
      <c r="I147" s="247">
        <f>ROUND(E147*H147,2)</f>
        <v>0</v>
      </c>
      <c r="J147" s="246"/>
      <c r="K147" s="247">
        <f>ROUND(E147*J147,2)</f>
        <v>0</v>
      </c>
      <c r="L147" s="247">
        <v>21</v>
      </c>
      <c r="M147" s="247">
        <f>G147*(1+L147/100)</f>
        <v>0</v>
      </c>
      <c r="N147" s="247">
        <v>0</v>
      </c>
      <c r="O147" s="247">
        <f>ROUND(E147*N147,2)</f>
        <v>0</v>
      </c>
      <c r="P147" s="247">
        <v>0</v>
      </c>
      <c r="Q147" s="247">
        <f>ROUND(E147*P147,2)</f>
        <v>0</v>
      </c>
      <c r="R147" s="247" t="s">
        <v>177</v>
      </c>
      <c r="S147" s="247" t="s">
        <v>178</v>
      </c>
      <c r="T147" s="248" t="s">
        <v>178</v>
      </c>
      <c r="U147" s="224">
        <v>1.88</v>
      </c>
      <c r="V147" s="224">
        <f>ROUND(E147*U147,2)</f>
        <v>10.16</v>
      </c>
      <c r="W147" s="224"/>
      <c r="X147" s="224" t="s">
        <v>324</v>
      </c>
      <c r="Y147" s="213"/>
      <c r="Z147" s="213"/>
      <c r="AA147" s="213"/>
      <c r="AB147" s="213"/>
      <c r="AC147" s="213"/>
      <c r="AD147" s="213"/>
      <c r="AE147" s="213"/>
      <c r="AF147" s="213"/>
      <c r="AG147" s="213" t="s">
        <v>325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ht="22.5" outlineLevel="1" x14ac:dyDescent="0.2">
      <c r="A148" s="233">
        <v>45</v>
      </c>
      <c r="B148" s="234" t="s">
        <v>334</v>
      </c>
      <c r="C148" s="251" t="s">
        <v>335</v>
      </c>
      <c r="D148" s="235" t="s">
        <v>317</v>
      </c>
      <c r="E148" s="236">
        <v>21.61872</v>
      </c>
      <c r="F148" s="237"/>
      <c r="G148" s="238">
        <f>ROUND(E148*F148,2)</f>
        <v>0</v>
      </c>
      <c r="H148" s="237"/>
      <c r="I148" s="238">
        <f>ROUND(E148*H148,2)</f>
        <v>0</v>
      </c>
      <c r="J148" s="237"/>
      <c r="K148" s="238">
        <f>ROUND(E148*J148,2)</f>
        <v>0</v>
      </c>
      <c r="L148" s="238">
        <v>21</v>
      </c>
      <c r="M148" s="238">
        <f>G148*(1+L148/100)</f>
        <v>0</v>
      </c>
      <c r="N148" s="238">
        <v>0</v>
      </c>
      <c r="O148" s="238">
        <f>ROUND(E148*N148,2)</f>
        <v>0</v>
      </c>
      <c r="P148" s="238">
        <v>0</v>
      </c>
      <c r="Q148" s="238">
        <f>ROUND(E148*P148,2)</f>
        <v>0</v>
      </c>
      <c r="R148" s="238" t="s">
        <v>177</v>
      </c>
      <c r="S148" s="238" t="s">
        <v>178</v>
      </c>
      <c r="T148" s="239" t="s">
        <v>178</v>
      </c>
      <c r="U148" s="224">
        <v>0.11</v>
      </c>
      <c r="V148" s="224">
        <f>ROUND(E148*U148,2)</f>
        <v>2.38</v>
      </c>
      <c r="W148" s="224"/>
      <c r="X148" s="224" t="s">
        <v>324</v>
      </c>
      <c r="Y148" s="213"/>
      <c r="Z148" s="213"/>
      <c r="AA148" s="213"/>
      <c r="AB148" s="213"/>
      <c r="AC148" s="213"/>
      <c r="AD148" s="213"/>
      <c r="AE148" s="213"/>
      <c r="AF148" s="213"/>
      <c r="AG148" s="213" t="s">
        <v>325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x14ac:dyDescent="0.2">
      <c r="A149" s="3"/>
      <c r="B149" s="4"/>
      <c r="C149" s="254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AE149">
        <v>15</v>
      </c>
      <c r="AF149">
        <v>21</v>
      </c>
      <c r="AG149" t="s">
        <v>132</v>
      </c>
    </row>
    <row r="150" spans="1:60" x14ac:dyDescent="0.2">
      <c r="A150" s="216"/>
      <c r="B150" s="217" t="s">
        <v>29</v>
      </c>
      <c r="C150" s="255"/>
      <c r="D150" s="218"/>
      <c r="E150" s="219"/>
      <c r="F150" s="219"/>
      <c r="G150" s="249">
        <f>G8+G23+G82+G107+G113+G124+G134+G138</f>
        <v>0</v>
      </c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AE150">
        <f>SUMIF(L7:L148,AE149,G7:G148)</f>
        <v>0</v>
      </c>
      <c r="AF150">
        <f>SUMIF(L7:L148,AF149,G7:G148)</f>
        <v>0</v>
      </c>
      <c r="AG150" t="s">
        <v>172</v>
      </c>
    </row>
    <row r="151" spans="1:60" x14ac:dyDescent="0.2">
      <c r="C151" s="256"/>
      <c r="D151" s="10"/>
      <c r="AG151" t="s">
        <v>173</v>
      </c>
    </row>
    <row r="152" spans="1:60" x14ac:dyDescent="0.2">
      <c r="D152" s="10"/>
    </row>
    <row r="153" spans="1:60" x14ac:dyDescent="0.2">
      <c r="D153" s="10"/>
    </row>
    <row r="154" spans="1:60" x14ac:dyDescent="0.2">
      <c r="D154" s="10"/>
    </row>
    <row r="155" spans="1:60" x14ac:dyDescent="0.2">
      <c r="D155" s="10"/>
    </row>
    <row r="156" spans="1:60" x14ac:dyDescent="0.2">
      <c r="D156" s="10"/>
    </row>
    <row r="157" spans="1:60" x14ac:dyDescent="0.2">
      <c r="D157" s="10"/>
    </row>
    <row r="158" spans="1:60" x14ac:dyDescent="0.2">
      <c r="D158" s="10"/>
    </row>
    <row r="159" spans="1:60" x14ac:dyDescent="0.2">
      <c r="D159" s="10"/>
    </row>
    <row r="160" spans="1:60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9OCibR7YVmnl1ZLfEUusSjD3qxENi6j6r3MkPqg3eoz67gTlOljKLQKUALgCmzCnt3ms3POVIuZ6KgXhWmOpwQ==" saltValue="m1ES21kD3s0vNKOZWpPUXg==" spinCount="100000" sheet="1"/>
  <mergeCells count="44">
    <mergeCell ref="C133:G133"/>
    <mergeCell ref="C136:G136"/>
    <mergeCell ref="C112:G112"/>
    <mergeCell ref="C115:G115"/>
    <mergeCell ref="C120:G120"/>
    <mergeCell ref="C123:G123"/>
    <mergeCell ref="C126:G126"/>
    <mergeCell ref="C128:G128"/>
    <mergeCell ref="C89:G89"/>
    <mergeCell ref="C93:G93"/>
    <mergeCell ref="C98:G98"/>
    <mergeCell ref="C103:G103"/>
    <mergeCell ref="C106:G106"/>
    <mergeCell ref="C109:G109"/>
    <mergeCell ref="C69:G69"/>
    <mergeCell ref="C72:G72"/>
    <mergeCell ref="C75:G75"/>
    <mergeCell ref="C78:G78"/>
    <mergeCell ref="C81:G81"/>
    <mergeCell ref="C84:G84"/>
    <mergeCell ref="C49:G49"/>
    <mergeCell ref="C53:G53"/>
    <mergeCell ref="C54:G54"/>
    <mergeCell ref="C59:G59"/>
    <mergeCell ref="C60:G60"/>
    <mergeCell ref="C64:G64"/>
    <mergeCell ref="C34:G34"/>
    <mergeCell ref="C38:G38"/>
    <mergeCell ref="C39:G39"/>
    <mergeCell ref="C43:G43"/>
    <mergeCell ref="C44:G44"/>
    <mergeCell ref="C48:G48"/>
    <mergeCell ref="C14:G14"/>
    <mergeCell ref="C18:G18"/>
    <mergeCell ref="C21:G21"/>
    <mergeCell ref="C25:G25"/>
    <mergeCell ref="C28:G28"/>
    <mergeCell ref="C33:G33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4D370-0179-4FC2-8BE6-C315E281EA3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50</v>
      </c>
      <c r="C3" s="202" t="s">
        <v>51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54</v>
      </c>
      <c r="C4" s="205" t="s">
        <v>55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92</v>
      </c>
      <c r="C8" s="250" t="s">
        <v>93</v>
      </c>
      <c r="D8" s="229"/>
      <c r="E8" s="230"/>
      <c r="F8" s="231"/>
      <c r="G8" s="231">
        <f>SUMIF(AG9:AG12,"&lt;&gt;NOR",G9:G12)</f>
        <v>0</v>
      </c>
      <c r="H8" s="231"/>
      <c r="I8" s="231">
        <f>SUM(I9:I12)</f>
        <v>0</v>
      </c>
      <c r="J8" s="231"/>
      <c r="K8" s="231">
        <f>SUM(K9:K12)</f>
        <v>0</v>
      </c>
      <c r="L8" s="231"/>
      <c r="M8" s="231">
        <f>SUM(M9:M12)</f>
        <v>0</v>
      </c>
      <c r="N8" s="231"/>
      <c r="O8" s="231">
        <f>SUM(O9:O12)</f>
        <v>49.1</v>
      </c>
      <c r="P8" s="231"/>
      <c r="Q8" s="231">
        <f>SUM(Q9:Q12)</f>
        <v>0</v>
      </c>
      <c r="R8" s="231"/>
      <c r="S8" s="231"/>
      <c r="T8" s="232"/>
      <c r="U8" s="226"/>
      <c r="V8" s="226">
        <f>SUM(V9:V12)</f>
        <v>56.35</v>
      </c>
      <c r="W8" s="226"/>
      <c r="X8" s="226"/>
      <c r="AG8" t="s">
        <v>146</v>
      </c>
    </row>
    <row r="9" spans="1:60" ht="22.5" outlineLevel="1" x14ac:dyDescent="0.2">
      <c r="A9" s="233">
        <v>1</v>
      </c>
      <c r="B9" s="234" t="s">
        <v>336</v>
      </c>
      <c r="C9" s="251" t="s">
        <v>337</v>
      </c>
      <c r="D9" s="235" t="s">
        <v>275</v>
      </c>
      <c r="E9" s="236">
        <v>30.69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1.6</v>
      </c>
      <c r="O9" s="238">
        <f>ROUND(E9*N9,2)</f>
        <v>49.1</v>
      </c>
      <c r="P9" s="238">
        <v>0</v>
      </c>
      <c r="Q9" s="238">
        <f>ROUND(E9*P9,2)</f>
        <v>0</v>
      </c>
      <c r="R9" s="238" t="s">
        <v>338</v>
      </c>
      <c r="S9" s="238" t="s">
        <v>178</v>
      </c>
      <c r="T9" s="239" t="s">
        <v>151</v>
      </c>
      <c r="U9" s="224">
        <v>1.8360000000000001</v>
      </c>
      <c r="V9" s="224">
        <f>ROUND(E9*U9,2)</f>
        <v>56.35</v>
      </c>
      <c r="W9" s="224"/>
      <c r="X9" s="224" t="s">
        <v>159</v>
      </c>
      <c r="Y9" s="213"/>
      <c r="Z9" s="213"/>
      <c r="AA9" s="213"/>
      <c r="AB9" s="213"/>
      <c r="AC9" s="213"/>
      <c r="AD9" s="213"/>
      <c r="AE9" s="213"/>
      <c r="AF9" s="213"/>
      <c r="AG9" s="213" t="s">
        <v>160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63" t="s">
        <v>339</v>
      </c>
      <c r="D10" s="259"/>
      <c r="E10" s="259"/>
      <c r="F10" s="259"/>
      <c r="G10" s="25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180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40" t="str">
        <f>C10</f>
        <v>pod mazaniny a dlažby, popř. na plochých střechách, vodorovný nebo ve spádu, s udusáním a urovnáním povrchu,</v>
      </c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20"/>
      <c r="B11" s="221"/>
      <c r="C11" s="265" t="s">
        <v>187</v>
      </c>
      <c r="D11" s="257"/>
      <c r="E11" s="258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13"/>
      <c r="Z11" s="213"/>
      <c r="AA11" s="213"/>
      <c r="AB11" s="213"/>
      <c r="AC11" s="213"/>
      <c r="AD11" s="213"/>
      <c r="AE11" s="213"/>
      <c r="AF11" s="213"/>
      <c r="AG11" s="213" t="s">
        <v>183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20"/>
      <c r="B12" s="221"/>
      <c r="C12" s="265" t="s">
        <v>340</v>
      </c>
      <c r="D12" s="257"/>
      <c r="E12" s="258">
        <v>30.69</v>
      </c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13"/>
      <c r="Z12" s="213"/>
      <c r="AA12" s="213"/>
      <c r="AB12" s="213"/>
      <c r="AC12" s="213"/>
      <c r="AD12" s="213"/>
      <c r="AE12" s="213"/>
      <c r="AF12" s="213"/>
      <c r="AG12" s="213" t="s">
        <v>183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x14ac:dyDescent="0.2">
      <c r="A13" s="227" t="s">
        <v>145</v>
      </c>
      <c r="B13" s="228" t="s">
        <v>98</v>
      </c>
      <c r="C13" s="250" t="s">
        <v>99</v>
      </c>
      <c r="D13" s="229"/>
      <c r="E13" s="230"/>
      <c r="F13" s="231"/>
      <c r="G13" s="231">
        <f>SUMIF(AG14:AG27,"&lt;&gt;NOR",G14:G27)</f>
        <v>0</v>
      </c>
      <c r="H13" s="231"/>
      <c r="I13" s="231">
        <f>SUM(I14:I27)</f>
        <v>0</v>
      </c>
      <c r="J13" s="231"/>
      <c r="K13" s="231">
        <f>SUM(K14:K27)</f>
        <v>0</v>
      </c>
      <c r="L13" s="231"/>
      <c r="M13" s="231">
        <f>SUM(M14:M27)</f>
        <v>0</v>
      </c>
      <c r="N13" s="231"/>
      <c r="O13" s="231">
        <f>SUM(O14:O27)</f>
        <v>0</v>
      </c>
      <c r="P13" s="231"/>
      <c r="Q13" s="231">
        <f>SUM(Q14:Q27)</f>
        <v>6.4799999999999995</v>
      </c>
      <c r="R13" s="231"/>
      <c r="S13" s="231"/>
      <c r="T13" s="232"/>
      <c r="U13" s="226"/>
      <c r="V13" s="226">
        <f>SUM(V14:V27)</f>
        <v>124.24000000000001</v>
      </c>
      <c r="W13" s="226"/>
      <c r="X13" s="226"/>
      <c r="AG13" t="s">
        <v>146</v>
      </c>
    </row>
    <row r="14" spans="1:60" ht="22.5" outlineLevel="1" x14ac:dyDescent="0.2">
      <c r="A14" s="233">
        <v>2</v>
      </c>
      <c r="B14" s="234" t="s">
        <v>174</v>
      </c>
      <c r="C14" s="251" t="s">
        <v>175</v>
      </c>
      <c r="D14" s="235" t="s">
        <v>176</v>
      </c>
      <c r="E14" s="236">
        <v>71</v>
      </c>
      <c r="F14" s="237"/>
      <c r="G14" s="238">
        <f>ROUND(E14*F14,2)</f>
        <v>0</v>
      </c>
      <c r="H14" s="237"/>
      <c r="I14" s="238">
        <f>ROUND(E14*H14,2)</f>
        <v>0</v>
      </c>
      <c r="J14" s="237"/>
      <c r="K14" s="238">
        <f>ROUND(E14*J14,2)</f>
        <v>0</v>
      </c>
      <c r="L14" s="238">
        <v>21</v>
      </c>
      <c r="M14" s="238">
        <f>G14*(1+L14/100)</f>
        <v>0</v>
      </c>
      <c r="N14" s="238">
        <v>0</v>
      </c>
      <c r="O14" s="238">
        <f>ROUND(E14*N14,2)</f>
        <v>0</v>
      </c>
      <c r="P14" s="238">
        <v>7.0000000000000007E-2</v>
      </c>
      <c r="Q14" s="238">
        <f>ROUND(E14*P14,2)</f>
        <v>4.97</v>
      </c>
      <c r="R14" s="238" t="s">
        <v>177</v>
      </c>
      <c r="S14" s="238" t="s">
        <v>178</v>
      </c>
      <c r="T14" s="239" t="s">
        <v>178</v>
      </c>
      <c r="U14" s="224">
        <v>0.42</v>
      </c>
      <c r="V14" s="224">
        <f>ROUND(E14*U14,2)</f>
        <v>29.82</v>
      </c>
      <c r="W14" s="224"/>
      <c r="X14" s="224" t="s">
        <v>159</v>
      </c>
      <c r="Y14" s="213"/>
      <c r="Z14" s="213"/>
      <c r="AA14" s="213"/>
      <c r="AB14" s="213"/>
      <c r="AC14" s="213"/>
      <c r="AD14" s="213"/>
      <c r="AE14" s="213"/>
      <c r="AF14" s="213"/>
      <c r="AG14" s="213" t="s">
        <v>160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20"/>
      <c r="B15" s="221"/>
      <c r="C15" s="263" t="s">
        <v>179</v>
      </c>
      <c r="D15" s="259"/>
      <c r="E15" s="259"/>
      <c r="F15" s="259"/>
      <c r="G15" s="259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13"/>
      <c r="Z15" s="213"/>
      <c r="AA15" s="213"/>
      <c r="AB15" s="213"/>
      <c r="AC15" s="213"/>
      <c r="AD15" s="213"/>
      <c r="AE15" s="213"/>
      <c r="AF15" s="213"/>
      <c r="AG15" s="213" t="s">
        <v>180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20"/>
      <c r="B16" s="221"/>
      <c r="C16" s="264" t="s">
        <v>181</v>
      </c>
      <c r="D16" s="260"/>
      <c r="E16" s="260"/>
      <c r="F16" s="260"/>
      <c r="G16" s="260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13"/>
      <c r="Z16" s="213"/>
      <c r="AA16" s="213"/>
      <c r="AB16" s="213"/>
      <c r="AC16" s="213"/>
      <c r="AD16" s="213"/>
      <c r="AE16" s="213"/>
      <c r="AF16" s="213"/>
      <c r="AG16" s="213" t="s">
        <v>155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20"/>
      <c r="B17" s="221"/>
      <c r="C17" s="265" t="s">
        <v>341</v>
      </c>
      <c r="D17" s="257"/>
      <c r="E17" s="258">
        <v>71</v>
      </c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13"/>
      <c r="Z17" s="213"/>
      <c r="AA17" s="213"/>
      <c r="AB17" s="213"/>
      <c r="AC17" s="213"/>
      <c r="AD17" s="213"/>
      <c r="AE17" s="213"/>
      <c r="AF17" s="213"/>
      <c r="AG17" s="213" t="s">
        <v>183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ht="33.75" outlineLevel="1" x14ac:dyDescent="0.2">
      <c r="A18" s="233">
        <v>3</v>
      </c>
      <c r="B18" s="234" t="s">
        <v>184</v>
      </c>
      <c r="C18" s="251" t="s">
        <v>185</v>
      </c>
      <c r="D18" s="235" t="s">
        <v>176</v>
      </c>
      <c r="E18" s="236">
        <v>558</v>
      </c>
      <c r="F18" s="237"/>
      <c r="G18" s="238">
        <f>ROUND(E18*F18,2)</f>
        <v>0</v>
      </c>
      <c r="H18" s="237"/>
      <c r="I18" s="238">
        <f>ROUND(E18*H18,2)</f>
        <v>0</v>
      </c>
      <c r="J18" s="237"/>
      <c r="K18" s="238">
        <f>ROUND(E18*J18,2)</f>
        <v>0</v>
      </c>
      <c r="L18" s="238">
        <v>21</v>
      </c>
      <c r="M18" s="238">
        <f>G18*(1+L18/100)</f>
        <v>0</v>
      </c>
      <c r="N18" s="238">
        <v>0</v>
      </c>
      <c r="O18" s="238">
        <f>ROUND(E18*N18,2)</f>
        <v>0</v>
      </c>
      <c r="P18" s="238">
        <v>2E-3</v>
      </c>
      <c r="Q18" s="238">
        <f>ROUND(E18*P18,2)</f>
        <v>1.1200000000000001</v>
      </c>
      <c r="R18" s="238" t="s">
        <v>186</v>
      </c>
      <c r="S18" s="238" t="s">
        <v>178</v>
      </c>
      <c r="T18" s="239" t="s">
        <v>178</v>
      </c>
      <c r="U18" s="224">
        <v>0.06</v>
      </c>
      <c r="V18" s="224">
        <f>ROUND(E18*U18,2)</f>
        <v>33.479999999999997</v>
      </c>
      <c r="W18" s="224"/>
      <c r="X18" s="224" t="s">
        <v>159</v>
      </c>
      <c r="Y18" s="213"/>
      <c r="Z18" s="213"/>
      <c r="AA18" s="213"/>
      <c r="AB18" s="213"/>
      <c r="AC18" s="213"/>
      <c r="AD18" s="213"/>
      <c r="AE18" s="213"/>
      <c r="AF18" s="213"/>
      <c r="AG18" s="213" t="s">
        <v>160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20"/>
      <c r="B19" s="221"/>
      <c r="C19" s="252" t="s">
        <v>181</v>
      </c>
      <c r="D19" s="241"/>
      <c r="E19" s="241"/>
      <c r="F19" s="241"/>
      <c r="G19" s="241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13"/>
      <c r="Z19" s="213"/>
      <c r="AA19" s="213"/>
      <c r="AB19" s="213"/>
      <c r="AC19" s="213"/>
      <c r="AD19" s="213"/>
      <c r="AE19" s="213"/>
      <c r="AF19" s="213"/>
      <c r="AG19" s="213" t="s">
        <v>155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20"/>
      <c r="B20" s="221"/>
      <c r="C20" s="265" t="s">
        <v>187</v>
      </c>
      <c r="D20" s="257"/>
      <c r="E20" s="258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13"/>
      <c r="Z20" s="213"/>
      <c r="AA20" s="213"/>
      <c r="AB20" s="213"/>
      <c r="AC20" s="213"/>
      <c r="AD20" s="213"/>
      <c r="AE20" s="213"/>
      <c r="AF20" s="213"/>
      <c r="AG20" s="213" t="s">
        <v>183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20"/>
      <c r="B21" s="221"/>
      <c r="C21" s="265" t="s">
        <v>342</v>
      </c>
      <c r="D21" s="257"/>
      <c r="E21" s="258">
        <v>558</v>
      </c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13"/>
      <c r="Z21" s="213"/>
      <c r="AA21" s="213"/>
      <c r="AB21" s="213"/>
      <c r="AC21" s="213"/>
      <c r="AD21" s="213"/>
      <c r="AE21" s="213"/>
      <c r="AF21" s="213"/>
      <c r="AG21" s="213" t="s">
        <v>183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33">
        <v>4</v>
      </c>
      <c r="B22" s="234" t="s">
        <v>189</v>
      </c>
      <c r="C22" s="251" t="s">
        <v>190</v>
      </c>
      <c r="D22" s="235" t="s">
        <v>191</v>
      </c>
      <c r="E22" s="236">
        <v>116</v>
      </c>
      <c r="F22" s="237"/>
      <c r="G22" s="238">
        <f>ROUND(E22*F22,2)</f>
        <v>0</v>
      </c>
      <c r="H22" s="237"/>
      <c r="I22" s="238">
        <f>ROUND(E22*H22,2)</f>
        <v>0</v>
      </c>
      <c r="J22" s="237"/>
      <c r="K22" s="238">
        <f>ROUND(E22*J22,2)</f>
        <v>0</v>
      </c>
      <c r="L22" s="238">
        <v>21</v>
      </c>
      <c r="M22" s="238">
        <f>G22*(1+L22/100)</f>
        <v>0</v>
      </c>
      <c r="N22" s="238">
        <v>0</v>
      </c>
      <c r="O22" s="238">
        <f>ROUND(E22*N22,2)</f>
        <v>0</v>
      </c>
      <c r="P22" s="238">
        <v>3.3700000000000002E-3</v>
      </c>
      <c r="Q22" s="238">
        <f>ROUND(E22*P22,2)</f>
        <v>0.39</v>
      </c>
      <c r="R22" s="238" t="s">
        <v>192</v>
      </c>
      <c r="S22" s="238" t="s">
        <v>178</v>
      </c>
      <c r="T22" s="239" t="s">
        <v>178</v>
      </c>
      <c r="U22" s="224">
        <v>0.115</v>
      </c>
      <c r="V22" s="224">
        <f>ROUND(E22*U22,2)</f>
        <v>13.34</v>
      </c>
      <c r="W22" s="224"/>
      <c r="X22" s="224" t="s">
        <v>159</v>
      </c>
      <c r="Y22" s="213"/>
      <c r="Z22" s="213"/>
      <c r="AA22" s="213"/>
      <c r="AB22" s="213"/>
      <c r="AC22" s="213"/>
      <c r="AD22" s="213"/>
      <c r="AE22" s="213"/>
      <c r="AF22" s="213"/>
      <c r="AG22" s="213" t="s">
        <v>160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20"/>
      <c r="B23" s="221"/>
      <c r="C23" s="252" t="s">
        <v>181</v>
      </c>
      <c r="D23" s="241"/>
      <c r="E23" s="241"/>
      <c r="F23" s="241"/>
      <c r="G23" s="241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13"/>
      <c r="Z23" s="213"/>
      <c r="AA23" s="213"/>
      <c r="AB23" s="213"/>
      <c r="AC23" s="213"/>
      <c r="AD23" s="213"/>
      <c r="AE23" s="213"/>
      <c r="AF23" s="213"/>
      <c r="AG23" s="213" t="s">
        <v>155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20"/>
      <c r="B24" s="221"/>
      <c r="C24" s="265" t="s">
        <v>343</v>
      </c>
      <c r="D24" s="257"/>
      <c r="E24" s="258">
        <v>116</v>
      </c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13"/>
      <c r="Z24" s="213"/>
      <c r="AA24" s="213"/>
      <c r="AB24" s="213"/>
      <c r="AC24" s="213"/>
      <c r="AD24" s="213"/>
      <c r="AE24" s="213"/>
      <c r="AF24" s="213"/>
      <c r="AG24" s="213" t="s">
        <v>183</v>
      </c>
      <c r="AH24" s="213">
        <v>0</v>
      </c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33">
        <v>5</v>
      </c>
      <c r="B25" s="234" t="s">
        <v>194</v>
      </c>
      <c r="C25" s="251" t="s">
        <v>195</v>
      </c>
      <c r="D25" s="235" t="s">
        <v>191</v>
      </c>
      <c r="E25" s="236">
        <v>175</v>
      </c>
      <c r="F25" s="237"/>
      <c r="G25" s="238">
        <f>ROUND(E25*F25,2)</f>
        <v>0</v>
      </c>
      <c r="H25" s="237"/>
      <c r="I25" s="238">
        <f>ROUND(E25*H25,2)</f>
        <v>0</v>
      </c>
      <c r="J25" s="237"/>
      <c r="K25" s="238">
        <f>ROUND(E25*J25,2)</f>
        <v>0</v>
      </c>
      <c r="L25" s="238">
        <v>21</v>
      </c>
      <c r="M25" s="238">
        <f>G25*(1+L25/100)</f>
        <v>0</v>
      </c>
      <c r="N25" s="238">
        <v>0</v>
      </c>
      <c r="O25" s="238">
        <f>ROUND(E25*N25,2)</f>
        <v>0</v>
      </c>
      <c r="P25" s="238">
        <v>0</v>
      </c>
      <c r="Q25" s="238">
        <f>ROUND(E25*P25,2)</f>
        <v>0</v>
      </c>
      <c r="R25" s="238"/>
      <c r="S25" s="238" t="s">
        <v>178</v>
      </c>
      <c r="T25" s="239" t="s">
        <v>151</v>
      </c>
      <c r="U25" s="224">
        <v>0.27200000000000002</v>
      </c>
      <c r="V25" s="224">
        <f>ROUND(E25*U25,2)</f>
        <v>47.6</v>
      </c>
      <c r="W25" s="224"/>
      <c r="X25" s="224" t="s">
        <v>159</v>
      </c>
      <c r="Y25" s="213"/>
      <c r="Z25" s="213"/>
      <c r="AA25" s="213"/>
      <c r="AB25" s="213"/>
      <c r="AC25" s="213"/>
      <c r="AD25" s="213"/>
      <c r="AE25" s="213"/>
      <c r="AF25" s="213"/>
      <c r="AG25" s="213" t="s">
        <v>160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20"/>
      <c r="B26" s="221"/>
      <c r="C26" s="252" t="s">
        <v>181</v>
      </c>
      <c r="D26" s="241"/>
      <c r="E26" s="241"/>
      <c r="F26" s="241"/>
      <c r="G26" s="241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13"/>
      <c r="Z26" s="213"/>
      <c r="AA26" s="213"/>
      <c r="AB26" s="213"/>
      <c r="AC26" s="213"/>
      <c r="AD26" s="213"/>
      <c r="AE26" s="213"/>
      <c r="AF26" s="213"/>
      <c r="AG26" s="213" t="s">
        <v>155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20"/>
      <c r="B27" s="221"/>
      <c r="C27" s="265" t="s">
        <v>344</v>
      </c>
      <c r="D27" s="257"/>
      <c r="E27" s="258">
        <v>175</v>
      </c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13"/>
      <c r="Z27" s="213"/>
      <c r="AA27" s="213"/>
      <c r="AB27" s="213"/>
      <c r="AC27" s="213"/>
      <c r="AD27" s="213"/>
      <c r="AE27" s="213"/>
      <c r="AF27" s="213"/>
      <c r="AG27" s="213" t="s">
        <v>183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x14ac:dyDescent="0.2">
      <c r="A28" s="227" t="s">
        <v>145</v>
      </c>
      <c r="B28" s="228" t="s">
        <v>100</v>
      </c>
      <c r="C28" s="250" t="s">
        <v>101</v>
      </c>
      <c r="D28" s="229"/>
      <c r="E28" s="230"/>
      <c r="F28" s="231"/>
      <c r="G28" s="231">
        <f>SUMIF(AG29:AG30,"&lt;&gt;NOR",G29:G30)</f>
        <v>0</v>
      </c>
      <c r="H28" s="231"/>
      <c r="I28" s="231">
        <f>SUM(I29:I30)</f>
        <v>0</v>
      </c>
      <c r="J28" s="231"/>
      <c r="K28" s="231">
        <f>SUM(K29:K30)</f>
        <v>0</v>
      </c>
      <c r="L28" s="231"/>
      <c r="M28" s="231">
        <f>SUM(M29:M30)</f>
        <v>0</v>
      </c>
      <c r="N28" s="231"/>
      <c r="O28" s="231">
        <f>SUM(O29:O30)</f>
        <v>0</v>
      </c>
      <c r="P28" s="231"/>
      <c r="Q28" s="231">
        <f>SUM(Q29:Q30)</f>
        <v>0</v>
      </c>
      <c r="R28" s="231"/>
      <c r="S28" s="231"/>
      <c r="T28" s="232"/>
      <c r="U28" s="226"/>
      <c r="V28" s="226">
        <f>SUM(V29:V30)</f>
        <v>126.54</v>
      </c>
      <c r="W28" s="226"/>
      <c r="X28" s="226"/>
      <c r="AG28" t="s">
        <v>146</v>
      </c>
    </row>
    <row r="29" spans="1:60" ht="33.75" outlineLevel="1" x14ac:dyDescent="0.2">
      <c r="A29" s="233">
        <v>6</v>
      </c>
      <c r="B29" s="234" t="s">
        <v>345</v>
      </c>
      <c r="C29" s="251" t="s">
        <v>346</v>
      </c>
      <c r="D29" s="235" t="s">
        <v>317</v>
      </c>
      <c r="E29" s="236">
        <v>49.103999999999999</v>
      </c>
      <c r="F29" s="237"/>
      <c r="G29" s="238">
        <f>ROUND(E29*F29,2)</f>
        <v>0</v>
      </c>
      <c r="H29" s="237"/>
      <c r="I29" s="238">
        <f>ROUND(E29*H29,2)</f>
        <v>0</v>
      </c>
      <c r="J29" s="237"/>
      <c r="K29" s="238">
        <f>ROUND(E29*J29,2)</f>
        <v>0</v>
      </c>
      <c r="L29" s="238">
        <v>21</v>
      </c>
      <c r="M29" s="238">
        <f>G29*(1+L29/100)</f>
        <v>0</v>
      </c>
      <c r="N29" s="238">
        <v>0</v>
      </c>
      <c r="O29" s="238">
        <f>ROUND(E29*N29,2)</f>
        <v>0</v>
      </c>
      <c r="P29" s="238">
        <v>0</v>
      </c>
      <c r="Q29" s="238">
        <f>ROUND(E29*P29,2)</f>
        <v>0</v>
      </c>
      <c r="R29" s="238" t="s">
        <v>347</v>
      </c>
      <c r="S29" s="238" t="s">
        <v>178</v>
      </c>
      <c r="T29" s="239" t="s">
        <v>178</v>
      </c>
      <c r="U29" s="224">
        <v>2.577</v>
      </c>
      <c r="V29" s="224">
        <f>ROUND(E29*U29,2)</f>
        <v>126.54</v>
      </c>
      <c r="W29" s="224"/>
      <c r="X29" s="224" t="s">
        <v>256</v>
      </c>
      <c r="Y29" s="213"/>
      <c r="Z29" s="213"/>
      <c r="AA29" s="213"/>
      <c r="AB29" s="213"/>
      <c r="AC29" s="213"/>
      <c r="AD29" s="213"/>
      <c r="AE29" s="213"/>
      <c r="AF29" s="213"/>
      <c r="AG29" s="213" t="s">
        <v>257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20"/>
      <c r="B30" s="221"/>
      <c r="C30" s="263" t="s">
        <v>348</v>
      </c>
      <c r="D30" s="259"/>
      <c r="E30" s="259"/>
      <c r="F30" s="259"/>
      <c r="G30" s="259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13"/>
      <c r="Z30" s="213"/>
      <c r="AA30" s="213"/>
      <c r="AB30" s="213"/>
      <c r="AC30" s="213"/>
      <c r="AD30" s="213"/>
      <c r="AE30" s="213"/>
      <c r="AF30" s="213"/>
      <c r="AG30" s="213" t="s">
        <v>180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x14ac:dyDescent="0.2">
      <c r="A31" s="227" t="s">
        <v>145</v>
      </c>
      <c r="B31" s="228" t="s">
        <v>102</v>
      </c>
      <c r="C31" s="250" t="s">
        <v>103</v>
      </c>
      <c r="D31" s="229"/>
      <c r="E31" s="230"/>
      <c r="F31" s="231"/>
      <c r="G31" s="231">
        <f>SUMIF(AG32:AG118,"&lt;&gt;NOR",G32:G118)</f>
        <v>0</v>
      </c>
      <c r="H31" s="231"/>
      <c r="I31" s="231">
        <f>SUM(I32:I118)</f>
        <v>0</v>
      </c>
      <c r="J31" s="231"/>
      <c r="K31" s="231">
        <f>SUM(K32:K118)</f>
        <v>0</v>
      </c>
      <c r="L31" s="231"/>
      <c r="M31" s="231">
        <f>SUM(M32:M118)</f>
        <v>0</v>
      </c>
      <c r="N31" s="231"/>
      <c r="O31" s="231">
        <f>SUM(O32:O118)</f>
        <v>4.68</v>
      </c>
      <c r="P31" s="231"/>
      <c r="Q31" s="231">
        <f>SUM(Q32:Q118)</f>
        <v>2.34</v>
      </c>
      <c r="R31" s="231"/>
      <c r="S31" s="231"/>
      <c r="T31" s="232"/>
      <c r="U31" s="226"/>
      <c r="V31" s="226">
        <f>SUM(V32:V118)</f>
        <v>518.42000000000007</v>
      </c>
      <c r="W31" s="226"/>
      <c r="X31" s="226"/>
      <c r="AG31" t="s">
        <v>146</v>
      </c>
    </row>
    <row r="32" spans="1:60" outlineLevel="1" x14ac:dyDescent="0.2">
      <c r="A32" s="233">
        <v>7</v>
      </c>
      <c r="B32" s="234" t="s">
        <v>197</v>
      </c>
      <c r="C32" s="251" t="s">
        <v>198</v>
      </c>
      <c r="D32" s="235" t="s">
        <v>176</v>
      </c>
      <c r="E32" s="236">
        <v>167.4</v>
      </c>
      <c r="F32" s="237"/>
      <c r="G32" s="238">
        <f>ROUND(E32*F32,2)</f>
        <v>0</v>
      </c>
      <c r="H32" s="237"/>
      <c r="I32" s="238">
        <f>ROUND(E32*H32,2)</f>
        <v>0</v>
      </c>
      <c r="J32" s="237"/>
      <c r="K32" s="238">
        <f>ROUND(E32*J32,2)</f>
        <v>0</v>
      </c>
      <c r="L32" s="238">
        <v>21</v>
      </c>
      <c r="M32" s="238">
        <f>G32*(1+L32/100)</f>
        <v>0</v>
      </c>
      <c r="N32" s="238">
        <v>6.9999999999999999E-4</v>
      </c>
      <c r="O32" s="238">
        <f>ROUND(E32*N32,2)</f>
        <v>0.12</v>
      </c>
      <c r="P32" s="238">
        <v>1.4E-2</v>
      </c>
      <c r="Q32" s="238">
        <f>ROUND(E32*P32,2)</f>
        <v>2.34</v>
      </c>
      <c r="R32" s="238" t="s">
        <v>186</v>
      </c>
      <c r="S32" s="238" t="s">
        <v>178</v>
      </c>
      <c r="T32" s="239" t="s">
        <v>178</v>
      </c>
      <c r="U32" s="224">
        <v>0.40333000000000002</v>
      </c>
      <c r="V32" s="224">
        <f>ROUND(E32*U32,2)</f>
        <v>67.52</v>
      </c>
      <c r="W32" s="224"/>
      <c r="X32" s="224" t="s">
        <v>159</v>
      </c>
      <c r="Y32" s="213"/>
      <c r="Z32" s="213"/>
      <c r="AA32" s="213"/>
      <c r="AB32" s="213"/>
      <c r="AC32" s="213"/>
      <c r="AD32" s="213"/>
      <c r="AE32" s="213"/>
      <c r="AF32" s="213"/>
      <c r="AG32" s="213" t="s">
        <v>160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20"/>
      <c r="B33" s="221"/>
      <c r="C33" s="263" t="s">
        <v>199</v>
      </c>
      <c r="D33" s="259"/>
      <c r="E33" s="259"/>
      <c r="F33" s="259"/>
      <c r="G33" s="259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13"/>
      <c r="Z33" s="213"/>
      <c r="AA33" s="213"/>
      <c r="AB33" s="213"/>
      <c r="AC33" s="213"/>
      <c r="AD33" s="213"/>
      <c r="AE33" s="213"/>
      <c r="AF33" s="213"/>
      <c r="AG33" s="213" t="s">
        <v>180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20"/>
      <c r="B34" s="221"/>
      <c r="C34" s="264" t="s">
        <v>181</v>
      </c>
      <c r="D34" s="260"/>
      <c r="E34" s="260"/>
      <c r="F34" s="260"/>
      <c r="G34" s="260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13"/>
      <c r="Z34" s="213"/>
      <c r="AA34" s="213"/>
      <c r="AB34" s="213"/>
      <c r="AC34" s="213"/>
      <c r="AD34" s="213"/>
      <c r="AE34" s="213"/>
      <c r="AF34" s="213"/>
      <c r="AG34" s="213" t="s">
        <v>155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20"/>
      <c r="B35" s="221"/>
      <c r="C35" s="265" t="s">
        <v>349</v>
      </c>
      <c r="D35" s="257"/>
      <c r="E35" s="258">
        <v>167.4</v>
      </c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13"/>
      <c r="Z35" s="213"/>
      <c r="AA35" s="213"/>
      <c r="AB35" s="213"/>
      <c r="AC35" s="213"/>
      <c r="AD35" s="213"/>
      <c r="AE35" s="213"/>
      <c r="AF35" s="213"/>
      <c r="AG35" s="213" t="s">
        <v>183</v>
      </c>
      <c r="AH35" s="213">
        <v>5</v>
      </c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33">
        <v>8</v>
      </c>
      <c r="B36" s="234" t="s">
        <v>350</v>
      </c>
      <c r="C36" s="251" t="s">
        <v>351</v>
      </c>
      <c r="D36" s="235" t="s">
        <v>176</v>
      </c>
      <c r="E36" s="236">
        <v>558</v>
      </c>
      <c r="F36" s="237"/>
      <c r="G36" s="238">
        <f>ROUND(E36*F36,2)</f>
        <v>0</v>
      </c>
      <c r="H36" s="237"/>
      <c r="I36" s="238">
        <f>ROUND(E36*H36,2)</f>
        <v>0</v>
      </c>
      <c r="J36" s="237"/>
      <c r="K36" s="238">
        <f>ROUND(E36*J36,2)</f>
        <v>0</v>
      </c>
      <c r="L36" s="238">
        <v>21</v>
      </c>
      <c r="M36" s="238">
        <f>G36*(1+L36/100)</f>
        <v>0</v>
      </c>
      <c r="N36" s="238">
        <v>3.0000000000000001E-5</v>
      </c>
      <c r="O36" s="238">
        <f>ROUND(E36*N36,2)</f>
        <v>0.02</v>
      </c>
      <c r="P36" s="238">
        <v>0</v>
      </c>
      <c r="Q36" s="238">
        <f>ROUND(E36*P36,2)</f>
        <v>0</v>
      </c>
      <c r="R36" s="238" t="s">
        <v>186</v>
      </c>
      <c r="S36" s="238" t="s">
        <v>178</v>
      </c>
      <c r="T36" s="239" t="s">
        <v>178</v>
      </c>
      <c r="U36" s="224">
        <v>0.317</v>
      </c>
      <c r="V36" s="224">
        <f>ROUND(E36*U36,2)</f>
        <v>176.89</v>
      </c>
      <c r="W36" s="224"/>
      <c r="X36" s="224" t="s">
        <v>159</v>
      </c>
      <c r="Y36" s="213"/>
      <c r="Z36" s="213"/>
      <c r="AA36" s="213"/>
      <c r="AB36" s="213"/>
      <c r="AC36" s="213"/>
      <c r="AD36" s="213"/>
      <c r="AE36" s="213"/>
      <c r="AF36" s="213"/>
      <c r="AG36" s="213" t="s">
        <v>160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20"/>
      <c r="B37" s="221"/>
      <c r="C37" s="252" t="s">
        <v>181</v>
      </c>
      <c r="D37" s="241"/>
      <c r="E37" s="241"/>
      <c r="F37" s="241"/>
      <c r="G37" s="241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13"/>
      <c r="Z37" s="213"/>
      <c r="AA37" s="213"/>
      <c r="AB37" s="213"/>
      <c r="AC37" s="213"/>
      <c r="AD37" s="213"/>
      <c r="AE37" s="213"/>
      <c r="AF37" s="213"/>
      <c r="AG37" s="213" t="s">
        <v>155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20"/>
      <c r="B38" s="221"/>
      <c r="C38" s="265" t="s">
        <v>187</v>
      </c>
      <c r="D38" s="257"/>
      <c r="E38" s="258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13"/>
      <c r="Z38" s="213"/>
      <c r="AA38" s="213"/>
      <c r="AB38" s="213"/>
      <c r="AC38" s="213"/>
      <c r="AD38" s="213"/>
      <c r="AE38" s="213"/>
      <c r="AF38" s="213"/>
      <c r="AG38" s="213" t="s">
        <v>183</v>
      </c>
      <c r="AH38" s="213">
        <v>0</v>
      </c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20"/>
      <c r="B39" s="221"/>
      <c r="C39" s="265" t="s">
        <v>342</v>
      </c>
      <c r="D39" s="257"/>
      <c r="E39" s="258">
        <v>558</v>
      </c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13"/>
      <c r="Z39" s="213"/>
      <c r="AA39" s="213"/>
      <c r="AB39" s="213"/>
      <c r="AC39" s="213"/>
      <c r="AD39" s="213"/>
      <c r="AE39" s="213"/>
      <c r="AF39" s="213"/>
      <c r="AG39" s="213" t="s">
        <v>183</v>
      </c>
      <c r="AH39" s="213">
        <v>0</v>
      </c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ht="33.75" outlineLevel="1" x14ac:dyDescent="0.2">
      <c r="A40" s="233">
        <v>9</v>
      </c>
      <c r="B40" s="234" t="s">
        <v>204</v>
      </c>
      <c r="C40" s="251" t="s">
        <v>205</v>
      </c>
      <c r="D40" s="235" t="s">
        <v>191</v>
      </c>
      <c r="E40" s="236">
        <v>116</v>
      </c>
      <c r="F40" s="237"/>
      <c r="G40" s="238">
        <f>ROUND(E40*F40,2)</f>
        <v>0</v>
      </c>
      <c r="H40" s="237"/>
      <c r="I40" s="238">
        <f>ROUND(E40*H40,2)</f>
        <v>0</v>
      </c>
      <c r="J40" s="237"/>
      <c r="K40" s="238">
        <f>ROUND(E40*J40,2)</f>
        <v>0</v>
      </c>
      <c r="L40" s="238">
        <v>21</v>
      </c>
      <c r="M40" s="238">
        <f>G40*(1+L40/100)</f>
        <v>0</v>
      </c>
      <c r="N40" s="238">
        <v>1.8400000000000001E-3</v>
      </c>
      <c r="O40" s="238">
        <f>ROUND(E40*N40,2)</f>
        <v>0.21</v>
      </c>
      <c r="P40" s="238">
        <v>0</v>
      </c>
      <c r="Q40" s="238">
        <f>ROUND(E40*P40,2)</f>
        <v>0</v>
      </c>
      <c r="R40" s="238" t="s">
        <v>186</v>
      </c>
      <c r="S40" s="238" t="s">
        <v>178</v>
      </c>
      <c r="T40" s="239" t="s">
        <v>178</v>
      </c>
      <c r="U40" s="224">
        <v>0.252</v>
      </c>
      <c r="V40" s="224">
        <f>ROUND(E40*U40,2)</f>
        <v>29.23</v>
      </c>
      <c r="W40" s="224"/>
      <c r="X40" s="224" t="s">
        <v>159</v>
      </c>
      <c r="Y40" s="213"/>
      <c r="Z40" s="213"/>
      <c r="AA40" s="213"/>
      <c r="AB40" s="213"/>
      <c r="AC40" s="213"/>
      <c r="AD40" s="213"/>
      <c r="AE40" s="213"/>
      <c r="AF40" s="213"/>
      <c r="AG40" s="213" t="s">
        <v>160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20"/>
      <c r="B41" s="221"/>
      <c r="C41" s="266" t="s">
        <v>206</v>
      </c>
      <c r="D41" s="222"/>
      <c r="E41" s="223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13"/>
      <c r="Z41" s="213"/>
      <c r="AA41" s="213"/>
      <c r="AB41" s="213"/>
      <c r="AC41" s="213"/>
      <c r="AD41" s="213"/>
      <c r="AE41" s="213"/>
      <c r="AF41" s="213"/>
      <c r="AG41" s="213" t="s">
        <v>180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20"/>
      <c r="B42" s="221"/>
      <c r="C42" s="267" t="s">
        <v>207</v>
      </c>
      <c r="D42" s="261"/>
      <c r="E42" s="261"/>
      <c r="F42" s="261"/>
      <c r="G42" s="261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13"/>
      <c r="Z42" s="213"/>
      <c r="AA42" s="213"/>
      <c r="AB42" s="213"/>
      <c r="AC42" s="213"/>
      <c r="AD42" s="213"/>
      <c r="AE42" s="213"/>
      <c r="AF42" s="213"/>
      <c r="AG42" s="213" t="s">
        <v>180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20"/>
      <c r="B43" s="221"/>
      <c r="C43" s="264" t="s">
        <v>208</v>
      </c>
      <c r="D43" s="260"/>
      <c r="E43" s="260"/>
      <c r="F43" s="260"/>
      <c r="G43" s="260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13"/>
      <c r="Z43" s="213"/>
      <c r="AA43" s="213"/>
      <c r="AB43" s="213"/>
      <c r="AC43" s="213"/>
      <c r="AD43" s="213"/>
      <c r="AE43" s="213"/>
      <c r="AF43" s="213"/>
      <c r="AG43" s="213" t="s">
        <v>155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40" t="str">
        <f>C43</f>
        <v>viz.v.č. D.1.1-101Úprava délky a připevnění okapnice natloukacími hmoždinkami včetně dodávky okapnice.</v>
      </c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20"/>
      <c r="B44" s="221"/>
      <c r="C44" s="265" t="s">
        <v>343</v>
      </c>
      <c r="D44" s="257"/>
      <c r="E44" s="258">
        <v>116</v>
      </c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13"/>
      <c r="Z44" s="213"/>
      <c r="AA44" s="213"/>
      <c r="AB44" s="213"/>
      <c r="AC44" s="213"/>
      <c r="AD44" s="213"/>
      <c r="AE44" s="213"/>
      <c r="AF44" s="213"/>
      <c r="AG44" s="213" t="s">
        <v>183</v>
      </c>
      <c r="AH44" s="213">
        <v>0</v>
      </c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ht="33.75" outlineLevel="1" x14ac:dyDescent="0.2">
      <c r="A45" s="233">
        <v>10</v>
      </c>
      <c r="B45" s="234" t="s">
        <v>209</v>
      </c>
      <c r="C45" s="251" t="s">
        <v>210</v>
      </c>
      <c r="D45" s="235" t="s">
        <v>191</v>
      </c>
      <c r="E45" s="236">
        <v>116</v>
      </c>
      <c r="F45" s="237"/>
      <c r="G45" s="238">
        <f>ROUND(E45*F45,2)</f>
        <v>0</v>
      </c>
      <c r="H45" s="237"/>
      <c r="I45" s="238">
        <f>ROUND(E45*H45,2)</f>
        <v>0</v>
      </c>
      <c r="J45" s="237"/>
      <c r="K45" s="238">
        <f>ROUND(E45*J45,2)</f>
        <v>0</v>
      </c>
      <c r="L45" s="238">
        <v>21</v>
      </c>
      <c r="M45" s="238">
        <f>G45*(1+L45/100)</f>
        <v>0</v>
      </c>
      <c r="N45" s="238">
        <v>7.6000000000000004E-4</v>
      </c>
      <c r="O45" s="238">
        <f>ROUND(E45*N45,2)</f>
        <v>0.09</v>
      </c>
      <c r="P45" s="238">
        <v>0</v>
      </c>
      <c r="Q45" s="238">
        <f>ROUND(E45*P45,2)</f>
        <v>0</v>
      </c>
      <c r="R45" s="238" t="s">
        <v>186</v>
      </c>
      <c r="S45" s="238" t="s">
        <v>178</v>
      </c>
      <c r="T45" s="239" t="s">
        <v>178</v>
      </c>
      <c r="U45" s="224">
        <v>0.189</v>
      </c>
      <c r="V45" s="224">
        <f>ROUND(E45*U45,2)</f>
        <v>21.92</v>
      </c>
      <c r="W45" s="224"/>
      <c r="X45" s="224" t="s">
        <v>159</v>
      </c>
      <c r="Y45" s="213"/>
      <c r="Z45" s="213"/>
      <c r="AA45" s="213"/>
      <c r="AB45" s="213"/>
      <c r="AC45" s="213"/>
      <c r="AD45" s="213"/>
      <c r="AE45" s="213"/>
      <c r="AF45" s="213"/>
      <c r="AG45" s="213" t="s">
        <v>160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20"/>
      <c r="B46" s="221"/>
      <c r="C46" s="266" t="s">
        <v>206</v>
      </c>
      <c r="D46" s="222"/>
      <c r="E46" s="223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13"/>
      <c r="Z46" s="213"/>
      <c r="AA46" s="213"/>
      <c r="AB46" s="213"/>
      <c r="AC46" s="213"/>
      <c r="AD46" s="213"/>
      <c r="AE46" s="213"/>
      <c r="AF46" s="213"/>
      <c r="AG46" s="213" t="s">
        <v>180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20"/>
      <c r="B47" s="221"/>
      <c r="C47" s="267" t="s">
        <v>207</v>
      </c>
      <c r="D47" s="261"/>
      <c r="E47" s="261"/>
      <c r="F47" s="261"/>
      <c r="G47" s="261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13"/>
      <c r="Z47" s="213"/>
      <c r="AA47" s="213"/>
      <c r="AB47" s="213"/>
      <c r="AC47" s="213"/>
      <c r="AD47" s="213"/>
      <c r="AE47" s="213"/>
      <c r="AF47" s="213"/>
      <c r="AG47" s="213" t="s">
        <v>180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20"/>
      <c r="B48" s="221"/>
      <c r="C48" s="264" t="s">
        <v>211</v>
      </c>
      <c r="D48" s="260"/>
      <c r="E48" s="260"/>
      <c r="F48" s="260"/>
      <c r="G48" s="260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13"/>
      <c r="Z48" s="213"/>
      <c r="AA48" s="213"/>
      <c r="AB48" s="213"/>
      <c r="AC48" s="213"/>
      <c r="AD48" s="213"/>
      <c r="AE48" s="213"/>
      <c r="AF48" s="213"/>
      <c r="AG48" s="213" t="s">
        <v>155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40" t="str">
        <f>C48</f>
        <v>viz.v.č. D.1.1-101Úprava délky a připevnění rohové lišty natloukacími hmoždinkami včetně dodávky lišty.</v>
      </c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20"/>
      <c r="B49" s="221"/>
      <c r="C49" s="265" t="s">
        <v>352</v>
      </c>
      <c r="D49" s="257"/>
      <c r="E49" s="258">
        <v>116</v>
      </c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13"/>
      <c r="Z49" s="213"/>
      <c r="AA49" s="213"/>
      <c r="AB49" s="213"/>
      <c r="AC49" s="213"/>
      <c r="AD49" s="213"/>
      <c r="AE49" s="213"/>
      <c r="AF49" s="213"/>
      <c r="AG49" s="213" t="s">
        <v>183</v>
      </c>
      <c r="AH49" s="213">
        <v>5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ht="33.75" outlineLevel="1" x14ac:dyDescent="0.2">
      <c r="A50" s="233">
        <v>11</v>
      </c>
      <c r="B50" s="234" t="s">
        <v>213</v>
      </c>
      <c r="C50" s="251" t="s">
        <v>214</v>
      </c>
      <c r="D50" s="235" t="s">
        <v>191</v>
      </c>
      <c r="E50" s="236">
        <v>250</v>
      </c>
      <c r="F50" s="237"/>
      <c r="G50" s="238">
        <f>ROUND(E50*F50,2)</f>
        <v>0</v>
      </c>
      <c r="H50" s="237"/>
      <c r="I50" s="238">
        <f>ROUND(E50*H50,2)</f>
        <v>0</v>
      </c>
      <c r="J50" s="237"/>
      <c r="K50" s="238">
        <f>ROUND(E50*J50,2)</f>
        <v>0</v>
      </c>
      <c r="L50" s="238">
        <v>21</v>
      </c>
      <c r="M50" s="238">
        <f>G50*(1+L50/100)</f>
        <v>0</v>
      </c>
      <c r="N50" s="238">
        <v>7.6000000000000004E-4</v>
      </c>
      <c r="O50" s="238">
        <f>ROUND(E50*N50,2)</f>
        <v>0.19</v>
      </c>
      <c r="P50" s="238">
        <v>0</v>
      </c>
      <c r="Q50" s="238">
        <f>ROUND(E50*P50,2)</f>
        <v>0</v>
      </c>
      <c r="R50" s="238" t="s">
        <v>186</v>
      </c>
      <c r="S50" s="238" t="s">
        <v>178</v>
      </c>
      <c r="T50" s="239" t="s">
        <v>178</v>
      </c>
      <c r="U50" s="224">
        <v>0.189</v>
      </c>
      <c r="V50" s="224">
        <f>ROUND(E50*U50,2)</f>
        <v>47.25</v>
      </c>
      <c r="W50" s="224"/>
      <c r="X50" s="224" t="s">
        <v>159</v>
      </c>
      <c r="Y50" s="213"/>
      <c r="Z50" s="213"/>
      <c r="AA50" s="213"/>
      <c r="AB50" s="213"/>
      <c r="AC50" s="213"/>
      <c r="AD50" s="213"/>
      <c r="AE50" s="213"/>
      <c r="AF50" s="213"/>
      <c r="AG50" s="213" t="s">
        <v>160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20"/>
      <c r="B51" s="221"/>
      <c r="C51" s="266" t="s">
        <v>206</v>
      </c>
      <c r="D51" s="222"/>
      <c r="E51" s="223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13"/>
      <c r="Z51" s="213"/>
      <c r="AA51" s="213"/>
      <c r="AB51" s="213"/>
      <c r="AC51" s="213"/>
      <c r="AD51" s="213"/>
      <c r="AE51" s="213"/>
      <c r="AF51" s="213"/>
      <c r="AG51" s="213" t="s">
        <v>180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20"/>
      <c r="B52" s="221"/>
      <c r="C52" s="267" t="s">
        <v>207</v>
      </c>
      <c r="D52" s="261"/>
      <c r="E52" s="261"/>
      <c r="F52" s="261"/>
      <c r="G52" s="261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13"/>
      <c r="Z52" s="213"/>
      <c r="AA52" s="213"/>
      <c r="AB52" s="213"/>
      <c r="AC52" s="213"/>
      <c r="AD52" s="213"/>
      <c r="AE52" s="213"/>
      <c r="AF52" s="213"/>
      <c r="AG52" s="213" t="s">
        <v>180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20"/>
      <c r="B53" s="221"/>
      <c r="C53" s="264" t="s">
        <v>211</v>
      </c>
      <c r="D53" s="260"/>
      <c r="E53" s="260"/>
      <c r="F53" s="260"/>
      <c r="G53" s="260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13"/>
      <c r="Z53" s="213"/>
      <c r="AA53" s="213"/>
      <c r="AB53" s="213"/>
      <c r="AC53" s="213"/>
      <c r="AD53" s="213"/>
      <c r="AE53" s="213"/>
      <c r="AF53" s="213"/>
      <c r="AG53" s="213" t="s">
        <v>155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40" t="str">
        <f>C53</f>
        <v>viz.v.č. D.1.1-101Úprava délky a připevnění rohové lišty natloukacími hmoždinkami včetně dodávky lišty.</v>
      </c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20"/>
      <c r="B54" s="221"/>
      <c r="C54" s="265" t="s">
        <v>353</v>
      </c>
      <c r="D54" s="257"/>
      <c r="E54" s="258">
        <v>250</v>
      </c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13"/>
      <c r="Z54" s="213"/>
      <c r="AA54" s="213"/>
      <c r="AB54" s="213"/>
      <c r="AC54" s="213"/>
      <c r="AD54" s="213"/>
      <c r="AE54" s="213"/>
      <c r="AF54" s="213"/>
      <c r="AG54" s="213" t="s">
        <v>183</v>
      </c>
      <c r="AH54" s="213">
        <v>0</v>
      </c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ht="22.5" outlineLevel="1" x14ac:dyDescent="0.2">
      <c r="A55" s="233">
        <v>12</v>
      </c>
      <c r="B55" s="234" t="s">
        <v>215</v>
      </c>
      <c r="C55" s="251" t="s">
        <v>216</v>
      </c>
      <c r="D55" s="235" t="s">
        <v>191</v>
      </c>
      <c r="E55" s="236">
        <v>122</v>
      </c>
      <c r="F55" s="237"/>
      <c r="G55" s="238">
        <f>ROUND(E55*F55,2)</f>
        <v>0</v>
      </c>
      <c r="H55" s="237"/>
      <c r="I55" s="238">
        <f>ROUND(E55*H55,2)</f>
        <v>0</v>
      </c>
      <c r="J55" s="237"/>
      <c r="K55" s="238">
        <f>ROUND(E55*J55,2)</f>
        <v>0</v>
      </c>
      <c r="L55" s="238">
        <v>21</v>
      </c>
      <c r="M55" s="238">
        <f>G55*(1+L55/100)</f>
        <v>0</v>
      </c>
      <c r="N55" s="238">
        <v>4.2999999999999999E-4</v>
      </c>
      <c r="O55" s="238">
        <f>ROUND(E55*N55,2)</f>
        <v>0.05</v>
      </c>
      <c r="P55" s="238">
        <v>0</v>
      </c>
      <c r="Q55" s="238">
        <f>ROUND(E55*P55,2)</f>
        <v>0</v>
      </c>
      <c r="R55" s="238" t="s">
        <v>186</v>
      </c>
      <c r="S55" s="238" t="s">
        <v>178</v>
      </c>
      <c r="T55" s="239" t="s">
        <v>178</v>
      </c>
      <c r="U55" s="224">
        <v>0.189</v>
      </c>
      <c r="V55" s="224">
        <f>ROUND(E55*U55,2)</f>
        <v>23.06</v>
      </c>
      <c r="W55" s="224"/>
      <c r="X55" s="224" t="s">
        <v>159</v>
      </c>
      <c r="Y55" s="213"/>
      <c r="Z55" s="213"/>
      <c r="AA55" s="213"/>
      <c r="AB55" s="213"/>
      <c r="AC55" s="213"/>
      <c r="AD55" s="213"/>
      <c r="AE55" s="213"/>
      <c r="AF55" s="213"/>
      <c r="AG55" s="213" t="s">
        <v>160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20"/>
      <c r="B56" s="221"/>
      <c r="C56" s="266" t="s">
        <v>206</v>
      </c>
      <c r="D56" s="222"/>
      <c r="E56" s="223"/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13"/>
      <c r="Z56" s="213"/>
      <c r="AA56" s="213"/>
      <c r="AB56" s="213"/>
      <c r="AC56" s="213"/>
      <c r="AD56" s="213"/>
      <c r="AE56" s="213"/>
      <c r="AF56" s="213"/>
      <c r="AG56" s="213" t="s">
        <v>180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20"/>
      <c r="B57" s="221"/>
      <c r="C57" s="267" t="s">
        <v>207</v>
      </c>
      <c r="D57" s="261"/>
      <c r="E57" s="261"/>
      <c r="F57" s="261"/>
      <c r="G57" s="261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13"/>
      <c r="Z57" s="213"/>
      <c r="AA57" s="213"/>
      <c r="AB57" s="213"/>
      <c r="AC57" s="213"/>
      <c r="AD57" s="213"/>
      <c r="AE57" s="213"/>
      <c r="AF57" s="213"/>
      <c r="AG57" s="213" t="s">
        <v>180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20"/>
      <c r="B58" s="221"/>
      <c r="C58" s="264" t="s">
        <v>217</v>
      </c>
      <c r="D58" s="260"/>
      <c r="E58" s="260"/>
      <c r="F58" s="260"/>
      <c r="G58" s="260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13"/>
      <c r="Z58" s="213"/>
      <c r="AA58" s="213"/>
      <c r="AB58" s="213"/>
      <c r="AC58" s="213"/>
      <c r="AD58" s="213"/>
      <c r="AE58" s="213"/>
      <c r="AF58" s="213"/>
      <c r="AG58" s="213" t="s">
        <v>155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1" x14ac:dyDescent="0.2">
      <c r="A59" s="220"/>
      <c r="B59" s="221"/>
      <c r="C59" s="265" t="s">
        <v>354</v>
      </c>
      <c r="D59" s="257"/>
      <c r="E59" s="258">
        <v>122</v>
      </c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13"/>
      <c r="Z59" s="213"/>
      <c r="AA59" s="213"/>
      <c r="AB59" s="213"/>
      <c r="AC59" s="213"/>
      <c r="AD59" s="213"/>
      <c r="AE59" s="213"/>
      <c r="AF59" s="213"/>
      <c r="AG59" s="213" t="s">
        <v>183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ht="33.75" outlineLevel="1" x14ac:dyDescent="0.2">
      <c r="A60" s="233">
        <v>13</v>
      </c>
      <c r="B60" s="234" t="s">
        <v>355</v>
      </c>
      <c r="C60" s="251" t="s">
        <v>356</v>
      </c>
      <c r="D60" s="235" t="s">
        <v>221</v>
      </c>
      <c r="E60" s="236">
        <v>6</v>
      </c>
      <c r="F60" s="237"/>
      <c r="G60" s="238">
        <f>ROUND(E60*F60,2)</f>
        <v>0</v>
      </c>
      <c r="H60" s="237"/>
      <c r="I60" s="238">
        <f>ROUND(E60*H60,2)</f>
        <v>0</v>
      </c>
      <c r="J60" s="237"/>
      <c r="K60" s="238">
        <f>ROUND(E60*J60,2)</f>
        <v>0</v>
      </c>
      <c r="L60" s="238">
        <v>21</v>
      </c>
      <c r="M60" s="238">
        <f>G60*(1+L60/100)</f>
        <v>0</v>
      </c>
      <c r="N60" s="238">
        <v>1.2999999999999999E-3</v>
      </c>
      <c r="O60" s="238">
        <f>ROUND(E60*N60,2)</f>
        <v>0.01</v>
      </c>
      <c r="P60" s="238">
        <v>0</v>
      </c>
      <c r="Q60" s="238">
        <f>ROUND(E60*P60,2)</f>
        <v>0</v>
      </c>
      <c r="R60" s="238" t="s">
        <v>186</v>
      </c>
      <c r="S60" s="238" t="s">
        <v>178</v>
      </c>
      <c r="T60" s="239" t="s">
        <v>178</v>
      </c>
      <c r="U60" s="224">
        <v>0.6</v>
      </c>
      <c r="V60" s="224">
        <f>ROUND(E60*U60,2)</f>
        <v>3.6</v>
      </c>
      <c r="W60" s="224"/>
      <c r="X60" s="224" t="s">
        <v>159</v>
      </c>
      <c r="Y60" s="213"/>
      <c r="Z60" s="213"/>
      <c r="AA60" s="213"/>
      <c r="AB60" s="213"/>
      <c r="AC60" s="213"/>
      <c r="AD60" s="213"/>
      <c r="AE60" s="213"/>
      <c r="AF60" s="213"/>
      <c r="AG60" s="213" t="s">
        <v>160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20"/>
      <c r="B61" s="221"/>
      <c r="C61" s="266" t="s">
        <v>206</v>
      </c>
      <c r="D61" s="222"/>
      <c r="E61" s="223"/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13"/>
      <c r="Z61" s="213"/>
      <c r="AA61" s="213"/>
      <c r="AB61" s="213"/>
      <c r="AC61" s="213"/>
      <c r="AD61" s="213"/>
      <c r="AE61" s="213"/>
      <c r="AF61" s="213"/>
      <c r="AG61" s="213" t="s">
        <v>180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20"/>
      <c r="B62" s="221"/>
      <c r="C62" s="267" t="s">
        <v>207</v>
      </c>
      <c r="D62" s="261"/>
      <c r="E62" s="261"/>
      <c r="F62" s="261"/>
      <c r="G62" s="261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13"/>
      <c r="Z62" s="213"/>
      <c r="AA62" s="213"/>
      <c r="AB62" s="213"/>
      <c r="AC62" s="213"/>
      <c r="AD62" s="213"/>
      <c r="AE62" s="213"/>
      <c r="AF62" s="213"/>
      <c r="AG62" s="213" t="s">
        <v>180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20"/>
      <c r="B63" s="221"/>
      <c r="C63" s="264" t="s">
        <v>357</v>
      </c>
      <c r="D63" s="260"/>
      <c r="E63" s="260"/>
      <c r="F63" s="260"/>
      <c r="G63" s="260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13"/>
      <c r="Z63" s="213"/>
      <c r="AA63" s="213"/>
      <c r="AB63" s="213"/>
      <c r="AC63" s="213"/>
      <c r="AD63" s="213"/>
      <c r="AE63" s="213"/>
      <c r="AF63" s="213"/>
      <c r="AG63" s="213" t="s">
        <v>155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20"/>
      <c r="B64" s="221"/>
      <c r="C64" s="265" t="s">
        <v>358</v>
      </c>
      <c r="D64" s="257"/>
      <c r="E64" s="258">
        <v>6</v>
      </c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13"/>
      <c r="Z64" s="213"/>
      <c r="AA64" s="213"/>
      <c r="AB64" s="213"/>
      <c r="AC64" s="213"/>
      <c r="AD64" s="213"/>
      <c r="AE64" s="213"/>
      <c r="AF64" s="213"/>
      <c r="AG64" s="213" t="s">
        <v>183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33">
        <v>14</v>
      </c>
      <c r="B65" s="234" t="s">
        <v>359</v>
      </c>
      <c r="C65" s="251" t="s">
        <v>360</v>
      </c>
      <c r="D65" s="235" t="s">
        <v>176</v>
      </c>
      <c r="E65" s="236">
        <v>613.79999999999995</v>
      </c>
      <c r="F65" s="237"/>
      <c r="G65" s="238">
        <f>ROUND(E65*F65,2)</f>
        <v>0</v>
      </c>
      <c r="H65" s="237"/>
      <c r="I65" s="238">
        <f>ROUND(E65*H65,2)</f>
        <v>0</v>
      </c>
      <c r="J65" s="237"/>
      <c r="K65" s="238">
        <f>ROUND(E65*J65,2)</f>
        <v>0</v>
      </c>
      <c r="L65" s="238">
        <v>21</v>
      </c>
      <c r="M65" s="238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38" t="s">
        <v>186</v>
      </c>
      <c r="S65" s="238" t="s">
        <v>178</v>
      </c>
      <c r="T65" s="239" t="s">
        <v>178</v>
      </c>
      <c r="U65" s="224">
        <v>0.1</v>
      </c>
      <c r="V65" s="224">
        <f>ROUND(E65*U65,2)</f>
        <v>61.38</v>
      </c>
      <c r="W65" s="224"/>
      <c r="X65" s="224" t="s">
        <v>159</v>
      </c>
      <c r="Y65" s="213"/>
      <c r="Z65" s="213"/>
      <c r="AA65" s="213"/>
      <c r="AB65" s="213"/>
      <c r="AC65" s="213"/>
      <c r="AD65" s="213"/>
      <c r="AE65" s="213"/>
      <c r="AF65" s="213"/>
      <c r="AG65" s="213" t="s">
        <v>160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20"/>
      <c r="B66" s="221"/>
      <c r="C66" s="252" t="s">
        <v>181</v>
      </c>
      <c r="D66" s="241"/>
      <c r="E66" s="241"/>
      <c r="F66" s="241"/>
      <c r="G66" s="241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13"/>
      <c r="Z66" s="213"/>
      <c r="AA66" s="213"/>
      <c r="AB66" s="213"/>
      <c r="AC66" s="213"/>
      <c r="AD66" s="213"/>
      <c r="AE66" s="213"/>
      <c r="AF66" s="213"/>
      <c r="AG66" s="213" t="s">
        <v>155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20"/>
      <c r="B67" s="221"/>
      <c r="C67" s="265" t="s">
        <v>187</v>
      </c>
      <c r="D67" s="257"/>
      <c r="E67" s="258"/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13"/>
      <c r="Z67" s="213"/>
      <c r="AA67" s="213"/>
      <c r="AB67" s="213"/>
      <c r="AC67" s="213"/>
      <c r="AD67" s="213"/>
      <c r="AE67" s="213"/>
      <c r="AF67" s="213"/>
      <c r="AG67" s="213" t="s">
        <v>183</v>
      </c>
      <c r="AH67" s="213">
        <v>0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20"/>
      <c r="B68" s="221"/>
      <c r="C68" s="265" t="s">
        <v>361</v>
      </c>
      <c r="D68" s="257"/>
      <c r="E68" s="258">
        <v>613.79999999999995</v>
      </c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13"/>
      <c r="Z68" s="213"/>
      <c r="AA68" s="213"/>
      <c r="AB68" s="213"/>
      <c r="AC68" s="213"/>
      <c r="AD68" s="213"/>
      <c r="AE68" s="213"/>
      <c r="AF68" s="213"/>
      <c r="AG68" s="213" t="s">
        <v>183</v>
      </c>
      <c r="AH68" s="213">
        <v>0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33">
        <v>15</v>
      </c>
      <c r="B69" s="234" t="s">
        <v>224</v>
      </c>
      <c r="C69" s="251" t="s">
        <v>225</v>
      </c>
      <c r="D69" s="235" t="s">
        <v>176</v>
      </c>
      <c r="E69" s="236">
        <v>290.13749999999999</v>
      </c>
      <c r="F69" s="237"/>
      <c r="G69" s="238">
        <f>ROUND(E69*F69,2)</f>
        <v>0</v>
      </c>
      <c r="H69" s="237"/>
      <c r="I69" s="238">
        <f>ROUND(E69*H69,2)</f>
        <v>0</v>
      </c>
      <c r="J69" s="237"/>
      <c r="K69" s="238">
        <f>ROUND(E69*J69,2)</f>
        <v>0</v>
      </c>
      <c r="L69" s="238">
        <v>21</v>
      </c>
      <c r="M69" s="238">
        <f>G69*(1+L69/100)</f>
        <v>0</v>
      </c>
      <c r="N69" s="238">
        <v>3.0000000000000001E-5</v>
      </c>
      <c r="O69" s="238">
        <f>ROUND(E69*N69,2)</f>
        <v>0.01</v>
      </c>
      <c r="P69" s="238">
        <v>0</v>
      </c>
      <c r="Q69" s="238">
        <f>ROUND(E69*P69,2)</f>
        <v>0</v>
      </c>
      <c r="R69" s="238" t="s">
        <v>186</v>
      </c>
      <c r="S69" s="238" t="s">
        <v>178</v>
      </c>
      <c r="T69" s="239" t="s">
        <v>178</v>
      </c>
      <c r="U69" s="224">
        <v>0.11765</v>
      </c>
      <c r="V69" s="224">
        <f>ROUND(E69*U69,2)</f>
        <v>34.130000000000003</v>
      </c>
      <c r="W69" s="224"/>
      <c r="X69" s="224" t="s">
        <v>159</v>
      </c>
      <c r="Y69" s="213"/>
      <c r="Z69" s="213"/>
      <c r="AA69" s="213"/>
      <c r="AB69" s="213"/>
      <c r="AC69" s="213"/>
      <c r="AD69" s="213"/>
      <c r="AE69" s="213"/>
      <c r="AF69" s="213"/>
      <c r="AG69" s="213" t="s">
        <v>160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20"/>
      <c r="B70" s="221"/>
      <c r="C70" s="252" t="s">
        <v>181</v>
      </c>
      <c r="D70" s="241"/>
      <c r="E70" s="241"/>
      <c r="F70" s="241"/>
      <c r="G70" s="241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13"/>
      <c r="Z70" s="213"/>
      <c r="AA70" s="213"/>
      <c r="AB70" s="213"/>
      <c r="AC70" s="213"/>
      <c r="AD70" s="213"/>
      <c r="AE70" s="213"/>
      <c r="AF70" s="213"/>
      <c r="AG70" s="213" t="s">
        <v>155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20"/>
      <c r="B71" s="221"/>
      <c r="C71" s="265" t="s">
        <v>362</v>
      </c>
      <c r="D71" s="257"/>
      <c r="E71" s="258">
        <v>165.45750000000001</v>
      </c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13"/>
      <c r="Z71" s="213"/>
      <c r="AA71" s="213"/>
      <c r="AB71" s="213"/>
      <c r="AC71" s="213"/>
      <c r="AD71" s="213"/>
      <c r="AE71" s="213"/>
      <c r="AF71" s="213"/>
      <c r="AG71" s="213" t="s">
        <v>183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20"/>
      <c r="B72" s="221"/>
      <c r="C72" s="265" t="s">
        <v>363</v>
      </c>
      <c r="D72" s="257"/>
      <c r="E72" s="258">
        <v>124.68</v>
      </c>
      <c r="F72" s="224"/>
      <c r="G72" s="224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13"/>
      <c r="Z72" s="213"/>
      <c r="AA72" s="213"/>
      <c r="AB72" s="213"/>
      <c r="AC72" s="213"/>
      <c r="AD72" s="213"/>
      <c r="AE72" s="213"/>
      <c r="AF72" s="213"/>
      <c r="AG72" s="213" t="s">
        <v>183</v>
      </c>
      <c r="AH72" s="213">
        <v>0</v>
      </c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ht="22.5" outlineLevel="1" x14ac:dyDescent="0.2">
      <c r="A73" s="233">
        <v>16</v>
      </c>
      <c r="B73" s="234" t="s">
        <v>227</v>
      </c>
      <c r="C73" s="251" t="s">
        <v>228</v>
      </c>
      <c r="D73" s="235" t="s">
        <v>176</v>
      </c>
      <c r="E73" s="236">
        <v>290.13749999999999</v>
      </c>
      <c r="F73" s="237"/>
      <c r="G73" s="238">
        <f>ROUND(E73*F73,2)</f>
        <v>0</v>
      </c>
      <c r="H73" s="237"/>
      <c r="I73" s="238">
        <f>ROUND(E73*H73,2)</f>
        <v>0</v>
      </c>
      <c r="J73" s="237"/>
      <c r="K73" s="238">
        <f>ROUND(E73*J73,2)</f>
        <v>0</v>
      </c>
      <c r="L73" s="238">
        <v>21</v>
      </c>
      <c r="M73" s="238">
        <f>G73*(1+L73/100)</f>
        <v>0</v>
      </c>
      <c r="N73" s="238">
        <v>5.5000000000000003E-4</v>
      </c>
      <c r="O73" s="238">
        <f>ROUND(E73*N73,2)</f>
        <v>0.16</v>
      </c>
      <c r="P73" s="238">
        <v>0</v>
      </c>
      <c r="Q73" s="238">
        <f>ROUND(E73*P73,2)</f>
        <v>0</v>
      </c>
      <c r="R73" s="238" t="s">
        <v>186</v>
      </c>
      <c r="S73" s="238" t="s">
        <v>178</v>
      </c>
      <c r="T73" s="239" t="s">
        <v>178</v>
      </c>
      <c r="U73" s="224">
        <v>0.17799999999999999</v>
      </c>
      <c r="V73" s="224">
        <f>ROUND(E73*U73,2)</f>
        <v>51.64</v>
      </c>
      <c r="W73" s="224"/>
      <c r="X73" s="224" t="s">
        <v>159</v>
      </c>
      <c r="Y73" s="213"/>
      <c r="Z73" s="213"/>
      <c r="AA73" s="213"/>
      <c r="AB73" s="213"/>
      <c r="AC73" s="213"/>
      <c r="AD73" s="213"/>
      <c r="AE73" s="213"/>
      <c r="AF73" s="213"/>
      <c r="AG73" s="213" t="s">
        <v>160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20"/>
      <c r="B74" s="221"/>
      <c r="C74" s="263" t="s">
        <v>229</v>
      </c>
      <c r="D74" s="259"/>
      <c r="E74" s="259"/>
      <c r="F74" s="259"/>
      <c r="G74" s="259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13"/>
      <c r="Z74" s="213"/>
      <c r="AA74" s="213"/>
      <c r="AB74" s="213"/>
      <c r="AC74" s="213"/>
      <c r="AD74" s="213"/>
      <c r="AE74" s="213"/>
      <c r="AF74" s="213"/>
      <c r="AG74" s="213" t="s">
        <v>180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20"/>
      <c r="B75" s="221"/>
      <c r="C75" s="264" t="s">
        <v>181</v>
      </c>
      <c r="D75" s="260"/>
      <c r="E75" s="260"/>
      <c r="F75" s="260"/>
      <c r="G75" s="260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13"/>
      <c r="Z75" s="213"/>
      <c r="AA75" s="213"/>
      <c r="AB75" s="213"/>
      <c r="AC75" s="213"/>
      <c r="AD75" s="213"/>
      <c r="AE75" s="213"/>
      <c r="AF75" s="213"/>
      <c r="AG75" s="213" t="s">
        <v>155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1" x14ac:dyDescent="0.2">
      <c r="A76" s="220"/>
      <c r="B76" s="221"/>
      <c r="C76" s="265" t="s">
        <v>362</v>
      </c>
      <c r="D76" s="257"/>
      <c r="E76" s="258">
        <v>165.45750000000001</v>
      </c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13"/>
      <c r="Z76" s="213"/>
      <c r="AA76" s="213"/>
      <c r="AB76" s="213"/>
      <c r="AC76" s="213"/>
      <c r="AD76" s="213"/>
      <c r="AE76" s="213"/>
      <c r="AF76" s="213"/>
      <c r="AG76" s="213" t="s">
        <v>183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20"/>
      <c r="B77" s="221"/>
      <c r="C77" s="265" t="s">
        <v>363</v>
      </c>
      <c r="D77" s="257"/>
      <c r="E77" s="258">
        <v>124.68</v>
      </c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13"/>
      <c r="Z77" s="213"/>
      <c r="AA77" s="213"/>
      <c r="AB77" s="213"/>
      <c r="AC77" s="213"/>
      <c r="AD77" s="213"/>
      <c r="AE77" s="213"/>
      <c r="AF77" s="213"/>
      <c r="AG77" s="213" t="s">
        <v>183</v>
      </c>
      <c r="AH77" s="213">
        <v>0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ht="22.5" outlineLevel="1" x14ac:dyDescent="0.2">
      <c r="A78" s="233">
        <v>17</v>
      </c>
      <c r="B78" s="234" t="s">
        <v>232</v>
      </c>
      <c r="C78" s="251" t="s">
        <v>233</v>
      </c>
      <c r="D78" s="235" t="s">
        <v>234</v>
      </c>
      <c r="E78" s="236">
        <v>90</v>
      </c>
      <c r="F78" s="237"/>
      <c r="G78" s="238">
        <f>ROUND(E78*F78,2)</f>
        <v>0</v>
      </c>
      <c r="H78" s="237"/>
      <c r="I78" s="238">
        <f>ROUND(E78*H78,2)</f>
        <v>0</v>
      </c>
      <c r="J78" s="237"/>
      <c r="K78" s="238">
        <f>ROUND(E78*J78,2)</f>
        <v>0</v>
      </c>
      <c r="L78" s="238">
        <v>21</v>
      </c>
      <c r="M78" s="238">
        <f>G78*(1+L78/100)</f>
        <v>0</v>
      </c>
      <c r="N78" s="238">
        <v>0</v>
      </c>
      <c r="O78" s="238">
        <f>ROUND(E78*N78,2)</f>
        <v>0</v>
      </c>
      <c r="P78" s="238">
        <v>0</v>
      </c>
      <c r="Q78" s="238">
        <f>ROUND(E78*P78,2)</f>
        <v>0</v>
      </c>
      <c r="R78" s="238"/>
      <c r="S78" s="238" t="s">
        <v>150</v>
      </c>
      <c r="T78" s="239" t="s">
        <v>151</v>
      </c>
      <c r="U78" s="224">
        <v>0</v>
      </c>
      <c r="V78" s="224">
        <f>ROUND(E78*U78,2)</f>
        <v>0</v>
      </c>
      <c r="W78" s="224"/>
      <c r="X78" s="224" t="s">
        <v>159</v>
      </c>
      <c r="Y78" s="213"/>
      <c r="Z78" s="213"/>
      <c r="AA78" s="213"/>
      <c r="AB78" s="213"/>
      <c r="AC78" s="213"/>
      <c r="AD78" s="213"/>
      <c r="AE78" s="213"/>
      <c r="AF78" s="213"/>
      <c r="AG78" s="213" t="s">
        <v>160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20"/>
      <c r="B79" s="221"/>
      <c r="C79" s="252" t="s">
        <v>181</v>
      </c>
      <c r="D79" s="241"/>
      <c r="E79" s="241"/>
      <c r="F79" s="241"/>
      <c r="G79" s="241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13"/>
      <c r="Z79" s="213"/>
      <c r="AA79" s="213"/>
      <c r="AB79" s="213"/>
      <c r="AC79" s="213"/>
      <c r="AD79" s="213"/>
      <c r="AE79" s="213"/>
      <c r="AF79" s="213"/>
      <c r="AG79" s="213" t="s">
        <v>155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20"/>
      <c r="B80" s="221"/>
      <c r="C80" s="265" t="s">
        <v>364</v>
      </c>
      <c r="D80" s="257"/>
      <c r="E80" s="258">
        <v>90</v>
      </c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13"/>
      <c r="Z80" s="213"/>
      <c r="AA80" s="213"/>
      <c r="AB80" s="213"/>
      <c r="AC80" s="213"/>
      <c r="AD80" s="213"/>
      <c r="AE80" s="213"/>
      <c r="AF80" s="213"/>
      <c r="AG80" s="213" t="s">
        <v>183</v>
      </c>
      <c r="AH80" s="213">
        <v>0</v>
      </c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ht="22.5" outlineLevel="1" x14ac:dyDescent="0.2">
      <c r="A81" s="233">
        <v>18</v>
      </c>
      <c r="B81" s="234" t="s">
        <v>365</v>
      </c>
      <c r="C81" s="251" t="s">
        <v>366</v>
      </c>
      <c r="D81" s="235" t="s">
        <v>191</v>
      </c>
      <c r="E81" s="236">
        <v>116</v>
      </c>
      <c r="F81" s="237"/>
      <c r="G81" s="238">
        <f>ROUND(E81*F81,2)</f>
        <v>0</v>
      </c>
      <c r="H81" s="237"/>
      <c r="I81" s="238">
        <f>ROUND(E81*H81,2)</f>
        <v>0</v>
      </c>
      <c r="J81" s="237"/>
      <c r="K81" s="238">
        <f>ROUND(E81*J81,2)</f>
        <v>0</v>
      </c>
      <c r="L81" s="238">
        <v>21</v>
      </c>
      <c r="M81" s="238">
        <f>G81*(1+L81/100)</f>
        <v>0</v>
      </c>
      <c r="N81" s="238">
        <v>0</v>
      </c>
      <c r="O81" s="238">
        <f>ROUND(E81*N81,2)</f>
        <v>0</v>
      </c>
      <c r="P81" s="238">
        <v>0</v>
      </c>
      <c r="Q81" s="238">
        <f>ROUND(E81*P81,2)</f>
        <v>0</v>
      </c>
      <c r="R81" s="238"/>
      <c r="S81" s="238" t="s">
        <v>150</v>
      </c>
      <c r="T81" s="239" t="s">
        <v>151</v>
      </c>
      <c r="U81" s="224">
        <v>0</v>
      </c>
      <c r="V81" s="224">
        <f>ROUND(E81*U81,2)</f>
        <v>0</v>
      </c>
      <c r="W81" s="224"/>
      <c r="X81" s="224" t="s">
        <v>159</v>
      </c>
      <c r="Y81" s="213"/>
      <c r="Z81" s="213"/>
      <c r="AA81" s="213"/>
      <c r="AB81" s="213"/>
      <c r="AC81" s="213"/>
      <c r="AD81" s="213"/>
      <c r="AE81" s="213"/>
      <c r="AF81" s="213"/>
      <c r="AG81" s="213" t="s">
        <v>160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20"/>
      <c r="B82" s="221"/>
      <c r="C82" s="252" t="s">
        <v>181</v>
      </c>
      <c r="D82" s="241"/>
      <c r="E82" s="241"/>
      <c r="F82" s="241"/>
      <c r="G82" s="241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13"/>
      <c r="Z82" s="213"/>
      <c r="AA82" s="213"/>
      <c r="AB82" s="213"/>
      <c r="AC82" s="213"/>
      <c r="AD82" s="213"/>
      <c r="AE82" s="213"/>
      <c r="AF82" s="213"/>
      <c r="AG82" s="213" t="s">
        <v>155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20"/>
      <c r="B83" s="221"/>
      <c r="C83" s="265" t="s">
        <v>343</v>
      </c>
      <c r="D83" s="257"/>
      <c r="E83" s="258">
        <v>116</v>
      </c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13"/>
      <c r="Z83" s="213"/>
      <c r="AA83" s="213"/>
      <c r="AB83" s="213"/>
      <c r="AC83" s="213"/>
      <c r="AD83" s="213"/>
      <c r="AE83" s="213"/>
      <c r="AF83" s="213"/>
      <c r="AG83" s="213" t="s">
        <v>183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33">
        <v>19</v>
      </c>
      <c r="B84" s="234" t="s">
        <v>367</v>
      </c>
      <c r="C84" s="251" t="s">
        <v>368</v>
      </c>
      <c r="D84" s="235" t="s">
        <v>234</v>
      </c>
      <c r="E84" s="236">
        <v>5</v>
      </c>
      <c r="F84" s="237"/>
      <c r="G84" s="238">
        <f>ROUND(E84*F84,2)</f>
        <v>0</v>
      </c>
      <c r="H84" s="237"/>
      <c r="I84" s="238">
        <f>ROUND(E84*H84,2)</f>
        <v>0</v>
      </c>
      <c r="J84" s="237"/>
      <c r="K84" s="238">
        <f>ROUND(E84*J84,2)</f>
        <v>0</v>
      </c>
      <c r="L84" s="238">
        <v>21</v>
      </c>
      <c r="M84" s="238">
        <f>G84*(1+L84/100)</f>
        <v>0</v>
      </c>
      <c r="N84" s="238">
        <v>0</v>
      </c>
      <c r="O84" s="238">
        <f>ROUND(E84*N84,2)</f>
        <v>0</v>
      </c>
      <c r="P84" s="238">
        <v>0</v>
      </c>
      <c r="Q84" s="238">
        <f>ROUND(E84*P84,2)</f>
        <v>0</v>
      </c>
      <c r="R84" s="238"/>
      <c r="S84" s="238" t="s">
        <v>150</v>
      </c>
      <c r="T84" s="239" t="s">
        <v>151</v>
      </c>
      <c r="U84" s="224">
        <v>0</v>
      </c>
      <c r="V84" s="224">
        <f>ROUND(E84*U84,2)</f>
        <v>0</v>
      </c>
      <c r="W84" s="224"/>
      <c r="X84" s="224" t="s">
        <v>159</v>
      </c>
      <c r="Y84" s="213"/>
      <c r="Z84" s="213"/>
      <c r="AA84" s="213"/>
      <c r="AB84" s="213"/>
      <c r="AC84" s="213"/>
      <c r="AD84" s="213"/>
      <c r="AE84" s="213"/>
      <c r="AF84" s="213"/>
      <c r="AG84" s="213" t="s">
        <v>160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20"/>
      <c r="B85" s="221"/>
      <c r="C85" s="252" t="s">
        <v>181</v>
      </c>
      <c r="D85" s="241"/>
      <c r="E85" s="241"/>
      <c r="F85" s="241"/>
      <c r="G85" s="241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13"/>
      <c r="Z85" s="213"/>
      <c r="AA85" s="213"/>
      <c r="AB85" s="213"/>
      <c r="AC85" s="213"/>
      <c r="AD85" s="213"/>
      <c r="AE85" s="213"/>
      <c r="AF85" s="213"/>
      <c r="AG85" s="213" t="s">
        <v>155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20"/>
      <c r="B86" s="221"/>
      <c r="C86" s="265" t="s">
        <v>369</v>
      </c>
      <c r="D86" s="257"/>
      <c r="E86" s="258">
        <v>5</v>
      </c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13"/>
      <c r="Z86" s="213"/>
      <c r="AA86" s="213"/>
      <c r="AB86" s="213"/>
      <c r="AC86" s="213"/>
      <c r="AD86" s="213"/>
      <c r="AE86" s="213"/>
      <c r="AF86" s="213"/>
      <c r="AG86" s="213" t="s">
        <v>183</v>
      </c>
      <c r="AH86" s="213">
        <v>0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33">
        <v>20</v>
      </c>
      <c r="B87" s="234" t="s">
        <v>370</v>
      </c>
      <c r="C87" s="251" t="s">
        <v>371</v>
      </c>
      <c r="D87" s="235" t="s">
        <v>234</v>
      </c>
      <c r="E87" s="236">
        <v>5</v>
      </c>
      <c r="F87" s="237"/>
      <c r="G87" s="238">
        <f>ROUND(E87*F87,2)</f>
        <v>0</v>
      </c>
      <c r="H87" s="237"/>
      <c r="I87" s="238">
        <f>ROUND(E87*H87,2)</f>
        <v>0</v>
      </c>
      <c r="J87" s="237"/>
      <c r="K87" s="238">
        <f>ROUND(E87*J87,2)</f>
        <v>0</v>
      </c>
      <c r="L87" s="238">
        <v>21</v>
      </c>
      <c r="M87" s="238">
        <f>G87*(1+L87/100)</f>
        <v>0</v>
      </c>
      <c r="N87" s="238">
        <v>0</v>
      </c>
      <c r="O87" s="238">
        <f>ROUND(E87*N87,2)</f>
        <v>0</v>
      </c>
      <c r="P87" s="238">
        <v>0</v>
      </c>
      <c r="Q87" s="238">
        <f>ROUND(E87*P87,2)</f>
        <v>0</v>
      </c>
      <c r="R87" s="238"/>
      <c r="S87" s="238" t="s">
        <v>150</v>
      </c>
      <c r="T87" s="239" t="s">
        <v>151</v>
      </c>
      <c r="U87" s="224">
        <v>0</v>
      </c>
      <c r="V87" s="224">
        <f>ROUND(E87*U87,2)</f>
        <v>0</v>
      </c>
      <c r="W87" s="224"/>
      <c r="X87" s="224" t="s">
        <v>159</v>
      </c>
      <c r="Y87" s="213"/>
      <c r="Z87" s="213"/>
      <c r="AA87" s="213"/>
      <c r="AB87" s="213"/>
      <c r="AC87" s="213"/>
      <c r="AD87" s="213"/>
      <c r="AE87" s="213"/>
      <c r="AF87" s="213"/>
      <c r="AG87" s="213" t="s">
        <v>160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1" x14ac:dyDescent="0.2">
      <c r="A88" s="220"/>
      <c r="B88" s="221"/>
      <c r="C88" s="252" t="s">
        <v>181</v>
      </c>
      <c r="D88" s="241"/>
      <c r="E88" s="241"/>
      <c r="F88" s="241"/>
      <c r="G88" s="241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13"/>
      <c r="Z88" s="213"/>
      <c r="AA88" s="213"/>
      <c r="AB88" s="213"/>
      <c r="AC88" s="213"/>
      <c r="AD88" s="213"/>
      <c r="AE88" s="213"/>
      <c r="AF88" s="213"/>
      <c r="AG88" s="213" t="s">
        <v>155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20"/>
      <c r="B89" s="221"/>
      <c r="C89" s="265" t="s">
        <v>369</v>
      </c>
      <c r="D89" s="257"/>
      <c r="E89" s="258">
        <v>5</v>
      </c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13"/>
      <c r="Z89" s="213"/>
      <c r="AA89" s="213"/>
      <c r="AB89" s="213"/>
      <c r="AC89" s="213"/>
      <c r="AD89" s="213"/>
      <c r="AE89" s="213"/>
      <c r="AF89" s="213"/>
      <c r="AG89" s="213" t="s">
        <v>183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ht="33.75" outlineLevel="1" x14ac:dyDescent="0.2">
      <c r="A90" s="233">
        <v>21</v>
      </c>
      <c r="B90" s="234" t="s">
        <v>372</v>
      </c>
      <c r="C90" s="251" t="s">
        <v>373</v>
      </c>
      <c r="D90" s="235" t="s">
        <v>221</v>
      </c>
      <c r="E90" s="236">
        <v>2</v>
      </c>
      <c r="F90" s="237"/>
      <c r="G90" s="238">
        <f>ROUND(E90*F90,2)</f>
        <v>0</v>
      </c>
      <c r="H90" s="237"/>
      <c r="I90" s="238">
        <f>ROUND(E90*H90,2)</f>
        <v>0</v>
      </c>
      <c r="J90" s="237"/>
      <c r="K90" s="238">
        <f>ROUND(E90*J90,2)</f>
        <v>0</v>
      </c>
      <c r="L90" s="238">
        <v>21</v>
      </c>
      <c r="M90" s="238">
        <f>G90*(1+L90/100)</f>
        <v>0</v>
      </c>
      <c r="N90" s="238">
        <v>1.2999999999999999E-3</v>
      </c>
      <c r="O90" s="238">
        <f>ROUND(E90*N90,2)</f>
        <v>0</v>
      </c>
      <c r="P90" s="238">
        <v>0</v>
      </c>
      <c r="Q90" s="238">
        <f>ROUND(E90*P90,2)</f>
        <v>0</v>
      </c>
      <c r="R90" s="238"/>
      <c r="S90" s="238" t="s">
        <v>150</v>
      </c>
      <c r="T90" s="239" t="s">
        <v>151</v>
      </c>
      <c r="U90" s="224">
        <v>0.6</v>
      </c>
      <c r="V90" s="224">
        <f>ROUND(E90*U90,2)</f>
        <v>1.2</v>
      </c>
      <c r="W90" s="224"/>
      <c r="X90" s="224" t="s">
        <v>159</v>
      </c>
      <c r="Y90" s="213"/>
      <c r="Z90" s="213"/>
      <c r="AA90" s="213"/>
      <c r="AB90" s="213"/>
      <c r="AC90" s="213"/>
      <c r="AD90" s="213"/>
      <c r="AE90" s="213"/>
      <c r="AF90" s="213"/>
      <c r="AG90" s="213" t="s">
        <v>160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1" x14ac:dyDescent="0.2">
      <c r="A91" s="220"/>
      <c r="B91" s="221"/>
      <c r="C91" s="252" t="s">
        <v>357</v>
      </c>
      <c r="D91" s="241"/>
      <c r="E91" s="241"/>
      <c r="F91" s="241"/>
      <c r="G91" s="241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13"/>
      <c r="Z91" s="213"/>
      <c r="AA91" s="213"/>
      <c r="AB91" s="213"/>
      <c r="AC91" s="213"/>
      <c r="AD91" s="213"/>
      <c r="AE91" s="213"/>
      <c r="AF91" s="213"/>
      <c r="AG91" s="213" t="s">
        <v>155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1" x14ac:dyDescent="0.2">
      <c r="A92" s="220"/>
      <c r="B92" s="221"/>
      <c r="C92" s="265" t="s">
        <v>374</v>
      </c>
      <c r="D92" s="257"/>
      <c r="E92" s="258">
        <v>2</v>
      </c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13"/>
      <c r="Z92" s="213"/>
      <c r="AA92" s="213"/>
      <c r="AB92" s="213"/>
      <c r="AC92" s="213"/>
      <c r="AD92" s="213"/>
      <c r="AE92" s="213"/>
      <c r="AF92" s="213"/>
      <c r="AG92" s="213" t="s">
        <v>183</v>
      </c>
      <c r="AH92" s="213">
        <v>0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ht="22.5" outlineLevel="1" x14ac:dyDescent="0.2">
      <c r="A93" s="233">
        <v>22</v>
      </c>
      <c r="B93" s="234" t="s">
        <v>375</v>
      </c>
      <c r="C93" s="251" t="s">
        <v>376</v>
      </c>
      <c r="D93" s="235" t="s">
        <v>221</v>
      </c>
      <c r="E93" s="236">
        <v>1</v>
      </c>
      <c r="F93" s="237"/>
      <c r="G93" s="238">
        <f>ROUND(E93*F93,2)</f>
        <v>0</v>
      </c>
      <c r="H93" s="237"/>
      <c r="I93" s="238">
        <f>ROUND(E93*H93,2)</f>
        <v>0</v>
      </c>
      <c r="J93" s="237"/>
      <c r="K93" s="238">
        <f>ROUND(E93*J93,2)</f>
        <v>0</v>
      </c>
      <c r="L93" s="238">
        <v>21</v>
      </c>
      <c r="M93" s="238">
        <f>G93*(1+L93/100)</f>
        <v>0</v>
      </c>
      <c r="N93" s="238">
        <v>1.2999999999999999E-3</v>
      </c>
      <c r="O93" s="238">
        <f>ROUND(E93*N93,2)</f>
        <v>0</v>
      </c>
      <c r="P93" s="238">
        <v>0</v>
      </c>
      <c r="Q93" s="238">
        <f>ROUND(E93*P93,2)</f>
        <v>0</v>
      </c>
      <c r="R93" s="238"/>
      <c r="S93" s="238" t="s">
        <v>150</v>
      </c>
      <c r="T93" s="239" t="s">
        <v>151</v>
      </c>
      <c r="U93" s="224">
        <v>0.6</v>
      </c>
      <c r="V93" s="224">
        <f>ROUND(E93*U93,2)</f>
        <v>0.6</v>
      </c>
      <c r="W93" s="224"/>
      <c r="X93" s="224" t="s">
        <v>159</v>
      </c>
      <c r="Y93" s="213"/>
      <c r="Z93" s="213"/>
      <c r="AA93" s="213"/>
      <c r="AB93" s="213"/>
      <c r="AC93" s="213"/>
      <c r="AD93" s="213"/>
      <c r="AE93" s="213"/>
      <c r="AF93" s="213"/>
      <c r="AG93" s="213" t="s">
        <v>160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20"/>
      <c r="B94" s="221"/>
      <c r="C94" s="252" t="s">
        <v>377</v>
      </c>
      <c r="D94" s="241"/>
      <c r="E94" s="241"/>
      <c r="F94" s="241"/>
      <c r="G94" s="241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13"/>
      <c r="Z94" s="213"/>
      <c r="AA94" s="213"/>
      <c r="AB94" s="213"/>
      <c r="AC94" s="213"/>
      <c r="AD94" s="213"/>
      <c r="AE94" s="213"/>
      <c r="AF94" s="213"/>
      <c r="AG94" s="213" t="s">
        <v>155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1" x14ac:dyDescent="0.2">
      <c r="A95" s="220"/>
      <c r="B95" s="221"/>
      <c r="C95" s="265" t="s">
        <v>378</v>
      </c>
      <c r="D95" s="257"/>
      <c r="E95" s="258">
        <v>1</v>
      </c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13"/>
      <c r="Z95" s="213"/>
      <c r="AA95" s="213"/>
      <c r="AB95" s="213"/>
      <c r="AC95" s="213"/>
      <c r="AD95" s="213"/>
      <c r="AE95" s="213"/>
      <c r="AF95" s="213"/>
      <c r="AG95" s="213" t="s">
        <v>183</v>
      </c>
      <c r="AH95" s="213">
        <v>0</v>
      </c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33">
        <v>23</v>
      </c>
      <c r="B96" s="234" t="s">
        <v>235</v>
      </c>
      <c r="C96" s="251" t="s">
        <v>236</v>
      </c>
      <c r="D96" s="235" t="s">
        <v>176</v>
      </c>
      <c r="E96" s="236">
        <v>1032.27188</v>
      </c>
      <c r="F96" s="237"/>
      <c r="G96" s="238">
        <f>ROUND(E96*F96,2)</f>
        <v>0</v>
      </c>
      <c r="H96" s="237"/>
      <c r="I96" s="238">
        <f>ROUND(E96*H96,2)</f>
        <v>0</v>
      </c>
      <c r="J96" s="237"/>
      <c r="K96" s="238">
        <f>ROUND(E96*J96,2)</f>
        <v>0</v>
      </c>
      <c r="L96" s="238">
        <v>21</v>
      </c>
      <c r="M96" s="238">
        <f>G96*(1+L96/100)</f>
        <v>0</v>
      </c>
      <c r="N96" s="238">
        <v>2.3999999999999998E-3</v>
      </c>
      <c r="O96" s="238">
        <f>ROUND(E96*N96,2)</f>
        <v>2.48</v>
      </c>
      <c r="P96" s="238">
        <v>0</v>
      </c>
      <c r="Q96" s="238">
        <f>ROUND(E96*P96,2)</f>
        <v>0</v>
      </c>
      <c r="R96" s="238"/>
      <c r="S96" s="238" t="s">
        <v>150</v>
      </c>
      <c r="T96" s="239" t="s">
        <v>151</v>
      </c>
      <c r="U96" s="224">
        <v>0</v>
      </c>
      <c r="V96" s="224">
        <f>ROUND(E96*U96,2)</f>
        <v>0</v>
      </c>
      <c r="W96" s="224"/>
      <c r="X96" s="224" t="s">
        <v>237</v>
      </c>
      <c r="Y96" s="213"/>
      <c r="Z96" s="213"/>
      <c r="AA96" s="213"/>
      <c r="AB96" s="213"/>
      <c r="AC96" s="213"/>
      <c r="AD96" s="213"/>
      <c r="AE96" s="213"/>
      <c r="AF96" s="213"/>
      <c r="AG96" s="213" t="s">
        <v>238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20"/>
      <c r="B97" s="221"/>
      <c r="C97" s="265" t="s">
        <v>379</v>
      </c>
      <c r="D97" s="257"/>
      <c r="E97" s="258">
        <v>669.6</v>
      </c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13"/>
      <c r="Z97" s="213"/>
      <c r="AA97" s="213"/>
      <c r="AB97" s="213"/>
      <c r="AC97" s="213"/>
      <c r="AD97" s="213"/>
      <c r="AE97" s="213"/>
      <c r="AF97" s="213"/>
      <c r="AG97" s="213" t="s">
        <v>183</v>
      </c>
      <c r="AH97" s="213">
        <v>5</v>
      </c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20"/>
      <c r="B98" s="221"/>
      <c r="C98" s="265" t="s">
        <v>380</v>
      </c>
      <c r="D98" s="257"/>
      <c r="E98" s="258">
        <v>362.67187999999999</v>
      </c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13"/>
      <c r="Z98" s="213"/>
      <c r="AA98" s="213"/>
      <c r="AB98" s="213"/>
      <c r="AC98" s="213"/>
      <c r="AD98" s="213"/>
      <c r="AE98" s="213"/>
      <c r="AF98" s="213"/>
      <c r="AG98" s="213" t="s">
        <v>183</v>
      </c>
      <c r="AH98" s="213">
        <v>5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ht="22.5" outlineLevel="1" x14ac:dyDescent="0.2">
      <c r="A99" s="233">
        <v>24</v>
      </c>
      <c r="B99" s="234" t="s">
        <v>381</v>
      </c>
      <c r="C99" s="251" t="s">
        <v>382</v>
      </c>
      <c r="D99" s="235" t="s">
        <v>221</v>
      </c>
      <c r="E99" s="236">
        <v>5</v>
      </c>
      <c r="F99" s="237"/>
      <c r="G99" s="238">
        <f>ROUND(E99*F99,2)</f>
        <v>0</v>
      </c>
      <c r="H99" s="237"/>
      <c r="I99" s="238">
        <f>ROUND(E99*H99,2)</f>
        <v>0</v>
      </c>
      <c r="J99" s="237"/>
      <c r="K99" s="238">
        <f>ROUND(E99*J99,2)</f>
        <v>0</v>
      </c>
      <c r="L99" s="238">
        <v>21</v>
      </c>
      <c r="M99" s="238">
        <f>G99*(1+L99/100)</f>
        <v>0</v>
      </c>
      <c r="N99" s="238">
        <v>1E-3</v>
      </c>
      <c r="O99" s="238">
        <f>ROUND(E99*N99,2)</f>
        <v>0.01</v>
      </c>
      <c r="P99" s="238">
        <v>0</v>
      </c>
      <c r="Q99" s="238">
        <f>ROUND(E99*P99,2)</f>
        <v>0</v>
      </c>
      <c r="R99" s="238" t="s">
        <v>243</v>
      </c>
      <c r="S99" s="238" t="s">
        <v>178</v>
      </c>
      <c r="T99" s="239" t="s">
        <v>178</v>
      </c>
      <c r="U99" s="224">
        <v>0</v>
      </c>
      <c r="V99" s="224">
        <f>ROUND(E99*U99,2)</f>
        <v>0</v>
      </c>
      <c r="W99" s="224"/>
      <c r="X99" s="224" t="s">
        <v>237</v>
      </c>
      <c r="Y99" s="213"/>
      <c r="Z99" s="213"/>
      <c r="AA99" s="213"/>
      <c r="AB99" s="213"/>
      <c r="AC99" s="213"/>
      <c r="AD99" s="213"/>
      <c r="AE99" s="213"/>
      <c r="AF99" s="213"/>
      <c r="AG99" s="213" t="s">
        <v>238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1" x14ac:dyDescent="0.2">
      <c r="A100" s="220"/>
      <c r="B100" s="221"/>
      <c r="C100" s="265" t="s">
        <v>383</v>
      </c>
      <c r="D100" s="257"/>
      <c r="E100" s="258">
        <v>5</v>
      </c>
      <c r="F100" s="224"/>
      <c r="G100" s="224"/>
      <c r="H100" s="224"/>
      <c r="I100" s="224"/>
      <c r="J100" s="224"/>
      <c r="K100" s="224"/>
      <c r="L100" s="224"/>
      <c r="M100" s="224"/>
      <c r="N100" s="22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13"/>
      <c r="Z100" s="213"/>
      <c r="AA100" s="213"/>
      <c r="AB100" s="213"/>
      <c r="AC100" s="213"/>
      <c r="AD100" s="213"/>
      <c r="AE100" s="213"/>
      <c r="AF100" s="213"/>
      <c r="AG100" s="213" t="s">
        <v>183</v>
      </c>
      <c r="AH100" s="213">
        <v>5</v>
      </c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ht="22.5" outlineLevel="1" x14ac:dyDescent="0.2">
      <c r="A101" s="233">
        <v>25</v>
      </c>
      <c r="B101" s="234" t="s">
        <v>384</v>
      </c>
      <c r="C101" s="251" t="s">
        <v>385</v>
      </c>
      <c r="D101" s="235" t="s">
        <v>221</v>
      </c>
      <c r="E101" s="236">
        <v>5</v>
      </c>
      <c r="F101" s="237"/>
      <c r="G101" s="238">
        <f>ROUND(E101*F101,2)</f>
        <v>0</v>
      </c>
      <c r="H101" s="237"/>
      <c r="I101" s="238">
        <f>ROUND(E101*H101,2)</f>
        <v>0</v>
      </c>
      <c r="J101" s="237"/>
      <c r="K101" s="238">
        <f>ROUND(E101*J101,2)</f>
        <v>0</v>
      </c>
      <c r="L101" s="238">
        <v>21</v>
      </c>
      <c r="M101" s="238">
        <f>G101*(1+L101/100)</f>
        <v>0</v>
      </c>
      <c r="N101" s="238">
        <v>1.65E-3</v>
      </c>
      <c r="O101" s="238">
        <f>ROUND(E101*N101,2)</f>
        <v>0.01</v>
      </c>
      <c r="P101" s="238">
        <v>0</v>
      </c>
      <c r="Q101" s="238">
        <f>ROUND(E101*P101,2)</f>
        <v>0</v>
      </c>
      <c r="R101" s="238" t="s">
        <v>243</v>
      </c>
      <c r="S101" s="238" t="s">
        <v>178</v>
      </c>
      <c r="T101" s="239" t="s">
        <v>178</v>
      </c>
      <c r="U101" s="224">
        <v>0</v>
      </c>
      <c r="V101" s="224">
        <f>ROUND(E101*U101,2)</f>
        <v>0</v>
      </c>
      <c r="W101" s="224"/>
      <c r="X101" s="224" t="s">
        <v>237</v>
      </c>
      <c r="Y101" s="213"/>
      <c r="Z101" s="213"/>
      <c r="AA101" s="213"/>
      <c r="AB101" s="213"/>
      <c r="AC101" s="213"/>
      <c r="AD101" s="213"/>
      <c r="AE101" s="213"/>
      <c r="AF101" s="213"/>
      <c r="AG101" s="213" t="s">
        <v>238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20"/>
      <c r="B102" s="221"/>
      <c r="C102" s="265" t="s">
        <v>383</v>
      </c>
      <c r="D102" s="257"/>
      <c r="E102" s="258">
        <v>5</v>
      </c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13"/>
      <c r="Z102" s="213"/>
      <c r="AA102" s="213"/>
      <c r="AB102" s="213"/>
      <c r="AC102" s="213"/>
      <c r="AD102" s="213"/>
      <c r="AE102" s="213"/>
      <c r="AF102" s="213"/>
      <c r="AG102" s="213" t="s">
        <v>183</v>
      </c>
      <c r="AH102" s="213">
        <v>5</v>
      </c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33">
        <v>26</v>
      </c>
      <c r="B103" s="234" t="s">
        <v>386</v>
      </c>
      <c r="C103" s="251" t="s">
        <v>387</v>
      </c>
      <c r="D103" s="235" t="s">
        <v>221</v>
      </c>
      <c r="E103" s="236">
        <v>6</v>
      </c>
      <c r="F103" s="237"/>
      <c r="G103" s="238">
        <f>ROUND(E103*F103,2)</f>
        <v>0</v>
      </c>
      <c r="H103" s="237"/>
      <c r="I103" s="238">
        <f>ROUND(E103*H103,2)</f>
        <v>0</v>
      </c>
      <c r="J103" s="237"/>
      <c r="K103" s="238">
        <f>ROUND(E103*J103,2)</f>
        <v>0</v>
      </c>
      <c r="L103" s="238">
        <v>21</v>
      </c>
      <c r="M103" s="238">
        <f>G103*(1+L103/100)</f>
        <v>0</v>
      </c>
      <c r="N103" s="238">
        <v>2.3000000000000001E-4</v>
      </c>
      <c r="O103" s="238">
        <f>ROUND(E103*N103,2)</f>
        <v>0</v>
      </c>
      <c r="P103" s="238">
        <v>0</v>
      </c>
      <c r="Q103" s="238">
        <f>ROUND(E103*P103,2)</f>
        <v>0</v>
      </c>
      <c r="R103" s="238" t="s">
        <v>243</v>
      </c>
      <c r="S103" s="238" t="s">
        <v>178</v>
      </c>
      <c r="T103" s="239" t="s">
        <v>178</v>
      </c>
      <c r="U103" s="224">
        <v>0</v>
      </c>
      <c r="V103" s="224">
        <f>ROUND(E103*U103,2)</f>
        <v>0</v>
      </c>
      <c r="W103" s="224"/>
      <c r="X103" s="224" t="s">
        <v>237</v>
      </c>
      <c r="Y103" s="213"/>
      <c r="Z103" s="213"/>
      <c r="AA103" s="213"/>
      <c r="AB103" s="213"/>
      <c r="AC103" s="213"/>
      <c r="AD103" s="213"/>
      <c r="AE103" s="213"/>
      <c r="AF103" s="213"/>
      <c r="AG103" s="213" t="s">
        <v>238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1" x14ac:dyDescent="0.2">
      <c r="A104" s="220"/>
      <c r="B104" s="221"/>
      <c r="C104" s="265" t="s">
        <v>388</v>
      </c>
      <c r="D104" s="257"/>
      <c r="E104" s="258">
        <v>6</v>
      </c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13"/>
      <c r="Z104" s="213"/>
      <c r="AA104" s="213"/>
      <c r="AB104" s="213"/>
      <c r="AC104" s="213"/>
      <c r="AD104" s="213"/>
      <c r="AE104" s="213"/>
      <c r="AF104" s="213"/>
      <c r="AG104" s="213" t="s">
        <v>183</v>
      </c>
      <c r="AH104" s="213">
        <v>5</v>
      </c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1" x14ac:dyDescent="0.2">
      <c r="A105" s="233">
        <v>27</v>
      </c>
      <c r="B105" s="234" t="s">
        <v>389</v>
      </c>
      <c r="C105" s="251" t="s">
        <v>390</v>
      </c>
      <c r="D105" s="235" t="s">
        <v>221</v>
      </c>
      <c r="E105" s="236">
        <v>2</v>
      </c>
      <c r="F105" s="237"/>
      <c r="G105" s="238">
        <f>ROUND(E105*F105,2)</f>
        <v>0</v>
      </c>
      <c r="H105" s="237"/>
      <c r="I105" s="238">
        <f>ROUND(E105*H105,2)</f>
        <v>0</v>
      </c>
      <c r="J105" s="237"/>
      <c r="K105" s="238">
        <f>ROUND(E105*J105,2)</f>
        <v>0</v>
      </c>
      <c r="L105" s="238">
        <v>21</v>
      </c>
      <c r="M105" s="238">
        <f>G105*(1+L105/100)</f>
        <v>0</v>
      </c>
      <c r="N105" s="238">
        <v>2.4000000000000001E-4</v>
      </c>
      <c r="O105" s="238">
        <f>ROUND(E105*N105,2)</f>
        <v>0</v>
      </c>
      <c r="P105" s="238">
        <v>0</v>
      </c>
      <c r="Q105" s="238">
        <f>ROUND(E105*P105,2)</f>
        <v>0</v>
      </c>
      <c r="R105" s="238" t="s">
        <v>243</v>
      </c>
      <c r="S105" s="238" t="s">
        <v>178</v>
      </c>
      <c r="T105" s="239" t="s">
        <v>178</v>
      </c>
      <c r="U105" s="224">
        <v>0</v>
      </c>
      <c r="V105" s="224">
        <f>ROUND(E105*U105,2)</f>
        <v>0</v>
      </c>
      <c r="W105" s="224"/>
      <c r="X105" s="224" t="s">
        <v>237</v>
      </c>
      <c r="Y105" s="213"/>
      <c r="Z105" s="213"/>
      <c r="AA105" s="213"/>
      <c r="AB105" s="213"/>
      <c r="AC105" s="213"/>
      <c r="AD105" s="213"/>
      <c r="AE105" s="213"/>
      <c r="AF105" s="213"/>
      <c r="AG105" s="213" t="s">
        <v>238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1" x14ac:dyDescent="0.2">
      <c r="A106" s="220"/>
      <c r="B106" s="221"/>
      <c r="C106" s="265" t="s">
        <v>391</v>
      </c>
      <c r="D106" s="257"/>
      <c r="E106" s="258">
        <v>2</v>
      </c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13"/>
      <c r="Z106" s="213"/>
      <c r="AA106" s="213"/>
      <c r="AB106" s="213"/>
      <c r="AC106" s="213"/>
      <c r="AD106" s="213"/>
      <c r="AE106" s="213"/>
      <c r="AF106" s="213"/>
      <c r="AG106" s="213" t="s">
        <v>183</v>
      </c>
      <c r="AH106" s="213">
        <v>5</v>
      </c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33">
        <v>28</v>
      </c>
      <c r="B107" s="234" t="s">
        <v>392</v>
      </c>
      <c r="C107" s="251" t="s">
        <v>393</v>
      </c>
      <c r="D107" s="235" t="s">
        <v>221</v>
      </c>
      <c r="E107" s="236">
        <v>1</v>
      </c>
      <c r="F107" s="237"/>
      <c r="G107" s="238">
        <f>ROUND(E107*F107,2)</f>
        <v>0</v>
      </c>
      <c r="H107" s="237"/>
      <c r="I107" s="238">
        <f>ROUND(E107*H107,2)</f>
        <v>0</v>
      </c>
      <c r="J107" s="237"/>
      <c r="K107" s="238">
        <f>ROUND(E107*J107,2)</f>
        <v>0</v>
      </c>
      <c r="L107" s="238">
        <v>21</v>
      </c>
      <c r="M107" s="238">
        <f>G107*(1+L107/100)</f>
        <v>0</v>
      </c>
      <c r="N107" s="238">
        <v>3.2000000000000003E-4</v>
      </c>
      <c r="O107" s="238">
        <f>ROUND(E107*N107,2)</f>
        <v>0</v>
      </c>
      <c r="P107" s="238">
        <v>0</v>
      </c>
      <c r="Q107" s="238">
        <f>ROUND(E107*P107,2)</f>
        <v>0</v>
      </c>
      <c r="R107" s="238" t="s">
        <v>243</v>
      </c>
      <c r="S107" s="238" t="s">
        <v>178</v>
      </c>
      <c r="T107" s="239" t="s">
        <v>178</v>
      </c>
      <c r="U107" s="224">
        <v>0</v>
      </c>
      <c r="V107" s="224">
        <f>ROUND(E107*U107,2)</f>
        <v>0</v>
      </c>
      <c r="W107" s="224"/>
      <c r="X107" s="224" t="s">
        <v>237</v>
      </c>
      <c r="Y107" s="213"/>
      <c r="Z107" s="213"/>
      <c r="AA107" s="213"/>
      <c r="AB107" s="213"/>
      <c r="AC107" s="213"/>
      <c r="AD107" s="213"/>
      <c r="AE107" s="213"/>
      <c r="AF107" s="213"/>
      <c r="AG107" s="213" t="s">
        <v>238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1" x14ac:dyDescent="0.2">
      <c r="A108" s="220"/>
      <c r="B108" s="221"/>
      <c r="C108" s="265" t="s">
        <v>378</v>
      </c>
      <c r="D108" s="257"/>
      <c r="E108" s="258">
        <v>1</v>
      </c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13"/>
      <c r="Z108" s="213"/>
      <c r="AA108" s="213"/>
      <c r="AB108" s="213"/>
      <c r="AC108" s="213"/>
      <c r="AD108" s="213"/>
      <c r="AE108" s="213"/>
      <c r="AF108" s="213"/>
      <c r="AG108" s="213" t="s">
        <v>183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33">
        <v>29</v>
      </c>
      <c r="B109" s="234" t="s">
        <v>245</v>
      </c>
      <c r="C109" s="251" t="s">
        <v>246</v>
      </c>
      <c r="D109" s="235" t="s">
        <v>221</v>
      </c>
      <c r="E109" s="236">
        <v>90</v>
      </c>
      <c r="F109" s="237"/>
      <c r="G109" s="238">
        <f>ROUND(E109*F109,2)</f>
        <v>0</v>
      </c>
      <c r="H109" s="237"/>
      <c r="I109" s="238">
        <f>ROUND(E109*H109,2)</f>
        <v>0</v>
      </c>
      <c r="J109" s="237"/>
      <c r="K109" s="238">
        <f>ROUND(E109*J109,2)</f>
        <v>0</v>
      </c>
      <c r="L109" s="238">
        <v>21</v>
      </c>
      <c r="M109" s="238">
        <f>G109*(1+L109/100)</f>
        <v>0</v>
      </c>
      <c r="N109" s="238">
        <v>4.0000000000000003E-5</v>
      </c>
      <c r="O109" s="238">
        <f>ROUND(E109*N109,2)</f>
        <v>0</v>
      </c>
      <c r="P109" s="238">
        <v>0</v>
      </c>
      <c r="Q109" s="238">
        <f>ROUND(E109*P109,2)</f>
        <v>0</v>
      </c>
      <c r="R109" s="238" t="s">
        <v>243</v>
      </c>
      <c r="S109" s="238" t="s">
        <v>178</v>
      </c>
      <c r="T109" s="239" t="s">
        <v>178</v>
      </c>
      <c r="U109" s="224">
        <v>0</v>
      </c>
      <c r="V109" s="224">
        <f>ROUND(E109*U109,2)</f>
        <v>0</v>
      </c>
      <c r="W109" s="224"/>
      <c r="X109" s="224" t="s">
        <v>237</v>
      </c>
      <c r="Y109" s="213"/>
      <c r="Z109" s="213"/>
      <c r="AA109" s="213"/>
      <c r="AB109" s="213"/>
      <c r="AC109" s="213"/>
      <c r="AD109" s="213"/>
      <c r="AE109" s="213"/>
      <c r="AF109" s="213"/>
      <c r="AG109" s="213" t="s">
        <v>238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1" x14ac:dyDescent="0.2">
      <c r="A110" s="220"/>
      <c r="B110" s="221"/>
      <c r="C110" s="265" t="s">
        <v>394</v>
      </c>
      <c r="D110" s="257"/>
      <c r="E110" s="258">
        <v>90</v>
      </c>
      <c r="F110" s="224"/>
      <c r="G110" s="224"/>
      <c r="H110" s="224"/>
      <c r="I110" s="224"/>
      <c r="J110" s="224"/>
      <c r="K110" s="224"/>
      <c r="L110" s="224"/>
      <c r="M110" s="224"/>
      <c r="N110" s="2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13"/>
      <c r="Z110" s="213"/>
      <c r="AA110" s="213"/>
      <c r="AB110" s="213"/>
      <c r="AC110" s="213"/>
      <c r="AD110" s="213"/>
      <c r="AE110" s="213"/>
      <c r="AF110" s="213"/>
      <c r="AG110" s="213" t="s">
        <v>183</v>
      </c>
      <c r="AH110" s="213">
        <v>5</v>
      </c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ht="22.5" outlineLevel="1" x14ac:dyDescent="0.2">
      <c r="A111" s="233">
        <v>30</v>
      </c>
      <c r="B111" s="234" t="s">
        <v>248</v>
      </c>
      <c r="C111" s="251" t="s">
        <v>249</v>
      </c>
      <c r="D111" s="235" t="s">
        <v>176</v>
      </c>
      <c r="E111" s="236">
        <v>192.51</v>
      </c>
      <c r="F111" s="237"/>
      <c r="G111" s="238">
        <f>ROUND(E111*F111,2)</f>
        <v>0</v>
      </c>
      <c r="H111" s="237"/>
      <c r="I111" s="238">
        <f>ROUND(E111*H111,2)</f>
        <v>0</v>
      </c>
      <c r="J111" s="237"/>
      <c r="K111" s="238">
        <f>ROUND(E111*J111,2)</f>
        <v>0</v>
      </c>
      <c r="L111" s="238">
        <v>21</v>
      </c>
      <c r="M111" s="238">
        <f>G111*(1+L111/100)</f>
        <v>0</v>
      </c>
      <c r="N111" s="238">
        <v>4.3E-3</v>
      </c>
      <c r="O111" s="238">
        <f>ROUND(E111*N111,2)</f>
        <v>0.83</v>
      </c>
      <c r="P111" s="238">
        <v>0</v>
      </c>
      <c r="Q111" s="238">
        <f>ROUND(E111*P111,2)</f>
        <v>0</v>
      </c>
      <c r="R111" s="238" t="s">
        <v>243</v>
      </c>
      <c r="S111" s="238" t="s">
        <v>178</v>
      </c>
      <c r="T111" s="239" t="s">
        <v>178</v>
      </c>
      <c r="U111" s="224">
        <v>0</v>
      </c>
      <c r="V111" s="224">
        <f>ROUND(E111*U111,2)</f>
        <v>0</v>
      </c>
      <c r="W111" s="224"/>
      <c r="X111" s="224" t="s">
        <v>237</v>
      </c>
      <c r="Y111" s="213"/>
      <c r="Z111" s="213"/>
      <c r="AA111" s="213"/>
      <c r="AB111" s="213"/>
      <c r="AC111" s="213"/>
      <c r="AD111" s="213"/>
      <c r="AE111" s="213"/>
      <c r="AF111" s="213"/>
      <c r="AG111" s="213" t="s">
        <v>238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1" x14ac:dyDescent="0.2">
      <c r="A112" s="220"/>
      <c r="B112" s="221"/>
      <c r="C112" s="265" t="s">
        <v>395</v>
      </c>
      <c r="D112" s="257"/>
      <c r="E112" s="258">
        <v>192.51</v>
      </c>
      <c r="F112" s="224"/>
      <c r="G112" s="224"/>
      <c r="H112" s="224"/>
      <c r="I112" s="224"/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13"/>
      <c r="Z112" s="213"/>
      <c r="AA112" s="213"/>
      <c r="AB112" s="213"/>
      <c r="AC112" s="213"/>
      <c r="AD112" s="213"/>
      <c r="AE112" s="213"/>
      <c r="AF112" s="213"/>
      <c r="AG112" s="213" t="s">
        <v>183</v>
      </c>
      <c r="AH112" s="213">
        <v>5</v>
      </c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ht="22.5" outlineLevel="1" x14ac:dyDescent="0.2">
      <c r="A113" s="233">
        <v>31</v>
      </c>
      <c r="B113" s="234" t="s">
        <v>251</v>
      </c>
      <c r="C113" s="251" t="s">
        <v>252</v>
      </c>
      <c r="D113" s="235" t="s">
        <v>176</v>
      </c>
      <c r="E113" s="236">
        <v>362.67187999999999</v>
      </c>
      <c r="F113" s="237"/>
      <c r="G113" s="238">
        <f>ROUND(E113*F113,2)</f>
        <v>0</v>
      </c>
      <c r="H113" s="237"/>
      <c r="I113" s="238">
        <f>ROUND(E113*H113,2)</f>
        <v>0</v>
      </c>
      <c r="J113" s="237"/>
      <c r="K113" s="238">
        <f>ROUND(E113*J113,2)</f>
        <v>0</v>
      </c>
      <c r="L113" s="238">
        <v>21</v>
      </c>
      <c r="M113" s="238">
        <f>G113*(1+L113/100)</f>
        <v>0</v>
      </c>
      <c r="N113" s="238">
        <v>2.9999999999999997E-4</v>
      </c>
      <c r="O113" s="238">
        <f>ROUND(E113*N113,2)</f>
        <v>0.11</v>
      </c>
      <c r="P113" s="238">
        <v>0</v>
      </c>
      <c r="Q113" s="238">
        <f>ROUND(E113*P113,2)</f>
        <v>0</v>
      </c>
      <c r="R113" s="238" t="s">
        <v>243</v>
      </c>
      <c r="S113" s="238" t="s">
        <v>178</v>
      </c>
      <c r="T113" s="239" t="s">
        <v>178</v>
      </c>
      <c r="U113" s="224">
        <v>0</v>
      </c>
      <c r="V113" s="224">
        <f>ROUND(E113*U113,2)</f>
        <v>0</v>
      </c>
      <c r="W113" s="224"/>
      <c r="X113" s="224" t="s">
        <v>237</v>
      </c>
      <c r="Y113" s="213"/>
      <c r="Z113" s="213"/>
      <c r="AA113" s="213"/>
      <c r="AB113" s="213"/>
      <c r="AC113" s="213"/>
      <c r="AD113" s="213"/>
      <c r="AE113" s="213"/>
      <c r="AF113" s="213"/>
      <c r="AG113" s="213" t="s">
        <v>238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1" x14ac:dyDescent="0.2">
      <c r="A114" s="220"/>
      <c r="B114" s="221"/>
      <c r="C114" s="265" t="s">
        <v>396</v>
      </c>
      <c r="D114" s="257"/>
      <c r="E114" s="258">
        <v>362.67187999999999</v>
      </c>
      <c r="F114" s="224"/>
      <c r="G114" s="224"/>
      <c r="H114" s="224"/>
      <c r="I114" s="224"/>
      <c r="J114" s="224"/>
      <c r="K114" s="224"/>
      <c r="L114" s="224"/>
      <c r="M114" s="224"/>
      <c r="N114" s="224"/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13"/>
      <c r="Z114" s="213"/>
      <c r="AA114" s="213"/>
      <c r="AB114" s="213"/>
      <c r="AC114" s="213"/>
      <c r="AD114" s="213"/>
      <c r="AE114" s="213"/>
      <c r="AF114" s="213"/>
      <c r="AG114" s="213" t="s">
        <v>183</v>
      </c>
      <c r="AH114" s="213">
        <v>5</v>
      </c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ht="22.5" outlineLevel="1" x14ac:dyDescent="0.2">
      <c r="A115" s="233">
        <v>32</v>
      </c>
      <c r="B115" s="234" t="s">
        <v>397</v>
      </c>
      <c r="C115" s="251" t="s">
        <v>398</v>
      </c>
      <c r="D115" s="235" t="s">
        <v>176</v>
      </c>
      <c r="E115" s="236">
        <v>767.25</v>
      </c>
      <c r="F115" s="237"/>
      <c r="G115" s="238">
        <f>ROUND(E115*F115,2)</f>
        <v>0</v>
      </c>
      <c r="H115" s="237"/>
      <c r="I115" s="238">
        <f>ROUND(E115*H115,2)</f>
        <v>0</v>
      </c>
      <c r="J115" s="237"/>
      <c r="K115" s="238">
        <f>ROUND(E115*J115,2)</f>
        <v>0</v>
      </c>
      <c r="L115" s="238">
        <v>21</v>
      </c>
      <c r="M115" s="238">
        <f>G115*(1+L115/100)</f>
        <v>0</v>
      </c>
      <c r="N115" s="238">
        <v>5.0000000000000001E-4</v>
      </c>
      <c r="O115" s="238">
        <f>ROUND(E115*N115,2)</f>
        <v>0.38</v>
      </c>
      <c r="P115" s="238">
        <v>0</v>
      </c>
      <c r="Q115" s="238">
        <f>ROUND(E115*P115,2)</f>
        <v>0</v>
      </c>
      <c r="R115" s="238" t="s">
        <v>243</v>
      </c>
      <c r="S115" s="238" t="s">
        <v>178</v>
      </c>
      <c r="T115" s="239" t="s">
        <v>178</v>
      </c>
      <c r="U115" s="224">
        <v>0</v>
      </c>
      <c r="V115" s="224">
        <f>ROUND(E115*U115,2)</f>
        <v>0</v>
      </c>
      <c r="W115" s="224"/>
      <c r="X115" s="224" t="s">
        <v>237</v>
      </c>
      <c r="Y115" s="213"/>
      <c r="Z115" s="213"/>
      <c r="AA115" s="213"/>
      <c r="AB115" s="213"/>
      <c r="AC115" s="213"/>
      <c r="AD115" s="213"/>
      <c r="AE115" s="213"/>
      <c r="AF115" s="213"/>
      <c r="AG115" s="213" t="s">
        <v>238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1" x14ac:dyDescent="0.2">
      <c r="A116" s="220"/>
      <c r="B116" s="221"/>
      <c r="C116" s="265" t="s">
        <v>399</v>
      </c>
      <c r="D116" s="257"/>
      <c r="E116" s="258">
        <v>767.25</v>
      </c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13"/>
      <c r="Z116" s="213"/>
      <c r="AA116" s="213"/>
      <c r="AB116" s="213"/>
      <c r="AC116" s="213"/>
      <c r="AD116" s="213"/>
      <c r="AE116" s="213"/>
      <c r="AF116" s="213"/>
      <c r="AG116" s="213" t="s">
        <v>183</v>
      </c>
      <c r="AH116" s="213">
        <v>5</v>
      </c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1" x14ac:dyDescent="0.2">
      <c r="A117" s="220">
        <v>33</v>
      </c>
      <c r="B117" s="221" t="s">
        <v>254</v>
      </c>
      <c r="C117" s="266" t="s">
        <v>255</v>
      </c>
      <c r="D117" s="222" t="s">
        <v>0</v>
      </c>
      <c r="E117" s="262"/>
      <c r="F117" s="225"/>
      <c r="G117" s="224">
        <f>ROUND(E117*F117,2)</f>
        <v>0</v>
      </c>
      <c r="H117" s="225"/>
      <c r="I117" s="224">
        <f>ROUND(E117*H117,2)</f>
        <v>0</v>
      </c>
      <c r="J117" s="225"/>
      <c r="K117" s="224">
        <f>ROUND(E117*J117,2)</f>
        <v>0</v>
      </c>
      <c r="L117" s="224">
        <v>21</v>
      </c>
      <c r="M117" s="224">
        <f>G117*(1+L117/100)</f>
        <v>0</v>
      </c>
      <c r="N117" s="224">
        <v>0</v>
      </c>
      <c r="O117" s="224">
        <f>ROUND(E117*N117,2)</f>
        <v>0</v>
      </c>
      <c r="P117" s="224">
        <v>0</v>
      </c>
      <c r="Q117" s="224">
        <f>ROUND(E117*P117,2)</f>
        <v>0</v>
      </c>
      <c r="R117" s="224" t="s">
        <v>186</v>
      </c>
      <c r="S117" s="224" t="s">
        <v>178</v>
      </c>
      <c r="T117" s="224" t="s">
        <v>178</v>
      </c>
      <c r="U117" s="224">
        <v>0</v>
      </c>
      <c r="V117" s="224">
        <f>ROUND(E117*U117,2)</f>
        <v>0</v>
      </c>
      <c r="W117" s="224"/>
      <c r="X117" s="224" t="s">
        <v>256</v>
      </c>
      <c r="Y117" s="213"/>
      <c r="Z117" s="213"/>
      <c r="AA117" s="213"/>
      <c r="AB117" s="213"/>
      <c r="AC117" s="213"/>
      <c r="AD117" s="213"/>
      <c r="AE117" s="213"/>
      <c r="AF117" s="213"/>
      <c r="AG117" s="213" t="s">
        <v>257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20"/>
      <c r="B118" s="221"/>
      <c r="C118" s="267" t="s">
        <v>258</v>
      </c>
      <c r="D118" s="261"/>
      <c r="E118" s="261"/>
      <c r="F118" s="261"/>
      <c r="G118" s="261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13"/>
      <c r="Z118" s="213"/>
      <c r="AA118" s="213"/>
      <c r="AB118" s="213"/>
      <c r="AC118" s="213"/>
      <c r="AD118" s="213"/>
      <c r="AE118" s="213"/>
      <c r="AF118" s="213"/>
      <c r="AG118" s="213" t="s">
        <v>180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x14ac:dyDescent="0.2">
      <c r="A119" s="227" t="s">
        <v>145</v>
      </c>
      <c r="B119" s="228" t="s">
        <v>104</v>
      </c>
      <c r="C119" s="250" t="s">
        <v>105</v>
      </c>
      <c r="D119" s="229"/>
      <c r="E119" s="230"/>
      <c r="F119" s="231"/>
      <c r="G119" s="231">
        <f>SUMIF(AG120:AG143,"&lt;&gt;NOR",G120:G143)</f>
        <v>0</v>
      </c>
      <c r="H119" s="231"/>
      <c r="I119" s="231">
        <f>SUM(I120:I143)</f>
        <v>0</v>
      </c>
      <c r="J119" s="231"/>
      <c r="K119" s="231">
        <f>SUM(K120:K143)</f>
        <v>0</v>
      </c>
      <c r="L119" s="231"/>
      <c r="M119" s="231">
        <f>SUM(M120:M143)</f>
        <v>0</v>
      </c>
      <c r="N119" s="231"/>
      <c r="O119" s="231">
        <f>SUM(O120:O143)</f>
        <v>18.18</v>
      </c>
      <c r="P119" s="231"/>
      <c r="Q119" s="231">
        <f>SUM(Q120:Q143)</f>
        <v>0</v>
      </c>
      <c r="R119" s="231"/>
      <c r="S119" s="231"/>
      <c r="T119" s="232"/>
      <c r="U119" s="226"/>
      <c r="V119" s="226">
        <f>SUM(V120:V143)</f>
        <v>302.25</v>
      </c>
      <c r="W119" s="226"/>
      <c r="X119" s="226"/>
      <c r="AG119" t="s">
        <v>146</v>
      </c>
    </row>
    <row r="120" spans="1:60" outlineLevel="1" x14ac:dyDescent="0.2">
      <c r="A120" s="233">
        <v>34</v>
      </c>
      <c r="B120" s="234" t="s">
        <v>259</v>
      </c>
      <c r="C120" s="251" t="s">
        <v>260</v>
      </c>
      <c r="D120" s="235" t="s">
        <v>176</v>
      </c>
      <c r="E120" s="236">
        <v>182.68</v>
      </c>
      <c r="F120" s="237"/>
      <c r="G120" s="238">
        <f>ROUND(E120*F120,2)</f>
        <v>0</v>
      </c>
      <c r="H120" s="237"/>
      <c r="I120" s="238">
        <f>ROUND(E120*H120,2)</f>
        <v>0</v>
      </c>
      <c r="J120" s="237"/>
      <c r="K120" s="238">
        <f>ROUND(E120*J120,2)</f>
        <v>0</v>
      </c>
      <c r="L120" s="238">
        <v>21</v>
      </c>
      <c r="M120" s="238">
        <f>G120*(1+L120/100)</f>
        <v>0</v>
      </c>
      <c r="N120" s="238">
        <v>2.9399999999999999E-3</v>
      </c>
      <c r="O120" s="238">
        <f>ROUND(E120*N120,2)</f>
        <v>0.54</v>
      </c>
      <c r="P120" s="238">
        <v>0</v>
      </c>
      <c r="Q120" s="238">
        <f>ROUND(E120*P120,2)</f>
        <v>0</v>
      </c>
      <c r="R120" s="238" t="s">
        <v>261</v>
      </c>
      <c r="S120" s="238" t="s">
        <v>178</v>
      </c>
      <c r="T120" s="239" t="s">
        <v>178</v>
      </c>
      <c r="U120" s="224">
        <v>0.28000000000000003</v>
      </c>
      <c r="V120" s="224">
        <f>ROUND(E120*U120,2)</f>
        <v>51.15</v>
      </c>
      <c r="W120" s="224"/>
      <c r="X120" s="224" t="s">
        <v>159</v>
      </c>
      <c r="Y120" s="213"/>
      <c r="Z120" s="213"/>
      <c r="AA120" s="213"/>
      <c r="AB120" s="213"/>
      <c r="AC120" s="213"/>
      <c r="AD120" s="213"/>
      <c r="AE120" s="213"/>
      <c r="AF120" s="213"/>
      <c r="AG120" s="213" t="s">
        <v>160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ht="22.5" outlineLevel="1" x14ac:dyDescent="0.2">
      <c r="A121" s="220"/>
      <c r="B121" s="221"/>
      <c r="C121" s="252" t="s">
        <v>262</v>
      </c>
      <c r="D121" s="241"/>
      <c r="E121" s="241"/>
      <c r="F121" s="241"/>
      <c r="G121" s="241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13"/>
      <c r="Z121" s="213"/>
      <c r="AA121" s="213"/>
      <c r="AB121" s="213"/>
      <c r="AC121" s="213"/>
      <c r="AD121" s="213"/>
      <c r="AE121" s="213"/>
      <c r="AF121" s="213"/>
      <c r="AG121" s="213" t="s">
        <v>155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40" t="str">
        <f>C121</f>
        <v>viz.v.č. D.1.1-101Očištění povrchu stěny od prachu, nařezání izolačních desek na požadovaný rozměr, nanesení lepicího tmelu, osazení desek.</v>
      </c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20"/>
      <c r="B122" s="221"/>
      <c r="C122" s="265" t="s">
        <v>400</v>
      </c>
      <c r="D122" s="257"/>
      <c r="E122" s="258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13"/>
      <c r="Z122" s="213"/>
      <c r="AA122" s="213"/>
      <c r="AB122" s="213"/>
      <c r="AC122" s="213"/>
      <c r="AD122" s="213"/>
      <c r="AE122" s="213"/>
      <c r="AF122" s="213"/>
      <c r="AG122" s="213" t="s">
        <v>183</v>
      </c>
      <c r="AH122" s="213">
        <v>0</v>
      </c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ht="22.5" outlineLevel="1" x14ac:dyDescent="0.2">
      <c r="A123" s="220"/>
      <c r="B123" s="221"/>
      <c r="C123" s="265" t="s">
        <v>401</v>
      </c>
      <c r="D123" s="257"/>
      <c r="E123" s="258">
        <v>124.68</v>
      </c>
      <c r="F123" s="224"/>
      <c r="G123" s="224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13"/>
      <c r="Z123" s="213"/>
      <c r="AA123" s="213"/>
      <c r="AB123" s="213"/>
      <c r="AC123" s="213"/>
      <c r="AD123" s="213"/>
      <c r="AE123" s="213"/>
      <c r="AF123" s="213"/>
      <c r="AG123" s="213" t="s">
        <v>183</v>
      </c>
      <c r="AH123" s="213">
        <v>0</v>
      </c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1" x14ac:dyDescent="0.2">
      <c r="A124" s="220"/>
      <c r="B124" s="221"/>
      <c r="C124" s="265" t="s">
        <v>402</v>
      </c>
      <c r="D124" s="257"/>
      <c r="E124" s="258">
        <v>58</v>
      </c>
      <c r="F124" s="224"/>
      <c r="G124" s="224"/>
      <c r="H124" s="224"/>
      <c r="I124" s="224"/>
      <c r="J124" s="224"/>
      <c r="K124" s="224"/>
      <c r="L124" s="224"/>
      <c r="M124" s="224"/>
      <c r="N124" s="224"/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13"/>
      <c r="Z124" s="213"/>
      <c r="AA124" s="213"/>
      <c r="AB124" s="213"/>
      <c r="AC124" s="213"/>
      <c r="AD124" s="213"/>
      <c r="AE124" s="213"/>
      <c r="AF124" s="213"/>
      <c r="AG124" s="213" t="s">
        <v>183</v>
      </c>
      <c r="AH124" s="213">
        <v>0</v>
      </c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1" x14ac:dyDescent="0.2">
      <c r="A125" s="233">
        <v>35</v>
      </c>
      <c r="B125" s="234" t="s">
        <v>266</v>
      </c>
      <c r="C125" s="251" t="s">
        <v>267</v>
      </c>
      <c r="D125" s="235" t="s">
        <v>176</v>
      </c>
      <c r="E125" s="236">
        <v>558</v>
      </c>
      <c r="F125" s="237"/>
      <c r="G125" s="238">
        <f>ROUND(E125*F125,2)</f>
        <v>0</v>
      </c>
      <c r="H125" s="237"/>
      <c r="I125" s="238">
        <f>ROUND(E125*H125,2)</f>
        <v>0</v>
      </c>
      <c r="J125" s="237"/>
      <c r="K125" s="238">
        <f>ROUND(E125*J125,2)</f>
        <v>0</v>
      </c>
      <c r="L125" s="238">
        <v>21</v>
      </c>
      <c r="M125" s="238">
        <f>G125*(1+L125/100)</f>
        <v>0</v>
      </c>
      <c r="N125" s="238">
        <v>0</v>
      </c>
      <c r="O125" s="238">
        <f>ROUND(E125*N125,2)</f>
        <v>0</v>
      </c>
      <c r="P125" s="238">
        <v>0</v>
      </c>
      <c r="Q125" s="238">
        <f>ROUND(E125*P125,2)</f>
        <v>0</v>
      </c>
      <c r="R125" s="238" t="s">
        <v>261</v>
      </c>
      <c r="S125" s="238" t="s">
        <v>178</v>
      </c>
      <c r="T125" s="239" t="s">
        <v>178</v>
      </c>
      <c r="U125" s="224">
        <v>0.45</v>
      </c>
      <c r="V125" s="224">
        <f>ROUND(E125*U125,2)</f>
        <v>251.1</v>
      </c>
      <c r="W125" s="224"/>
      <c r="X125" s="224" t="s">
        <v>159</v>
      </c>
      <c r="Y125" s="213"/>
      <c r="Z125" s="213"/>
      <c r="AA125" s="213"/>
      <c r="AB125" s="213"/>
      <c r="AC125" s="213"/>
      <c r="AD125" s="213"/>
      <c r="AE125" s="213"/>
      <c r="AF125" s="213"/>
      <c r="AG125" s="213" t="s">
        <v>160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1" x14ac:dyDescent="0.2">
      <c r="A126" s="220"/>
      <c r="B126" s="221"/>
      <c r="C126" s="252" t="s">
        <v>181</v>
      </c>
      <c r="D126" s="241"/>
      <c r="E126" s="241"/>
      <c r="F126" s="241"/>
      <c r="G126" s="241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13"/>
      <c r="Z126" s="213"/>
      <c r="AA126" s="213"/>
      <c r="AB126" s="213"/>
      <c r="AC126" s="213"/>
      <c r="AD126" s="213"/>
      <c r="AE126" s="213"/>
      <c r="AF126" s="213"/>
      <c r="AG126" s="213" t="s">
        <v>155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1" x14ac:dyDescent="0.2">
      <c r="A127" s="220"/>
      <c r="B127" s="221"/>
      <c r="C127" s="265" t="s">
        <v>187</v>
      </c>
      <c r="D127" s="257"/>
      <c r="E127" s="258"/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13"/>
      <c r="Z127" s="213"/>
      <c r="AA127" s="213"/>
      <c r="AB127" s="213"/>
      <c r="AC127" s="213"/>
      <c r="AD127" s="213"/>
      <c r="AE127" s="213"/>
      <c r="AF127" s="213"/>
      <c r="AG127" s="213" t="s">
        <v>183</v>
      </c>
      <c r="AH127" s="213">
        <v>0</v>
      </c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20"/>
      <c r="B128" s="221"/>
      <c r="C128" s="265" t="s">
        <v>342</v>
      </c>
      <c r="D128" s="257"/>
      <c r="E128" s="258">
        <v>558</v>
      </c>
      <c r="F128" s="224"/>
      <c r="G128" s="224"/>
      <c r="H128" s="224"/>
      <c r="I128" s="224"/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13"/>
      <c r="Z128" s="213"/>
      <c r="AA128" s="213"/>
      <c r="AB128" s="213"/>
      <c r="AC128" s="213"/>
      <c r="AD128" s="213"/>
      <c r="AE128" s="213"/>
      <c r="AF128" s="213"/>
      <c r="AG128" s="213" t="s">
        <v>183</v>
      </c>
      <c r="AH128" s="213">
        <v>0</v>
      </c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1" x14ac:dyDescent="0.2">
      <c r="A129" s="233">
        <v>36</v>
      </c>
      <c r="B129" s="234" t="s">
        <v>268</v>
      </c>
      <c r="C129" s="251" t="s">
        <v>269</v>
      </c>
      <c r="D129" s="235" t="s">
        <v>221</v>
      </c>
      <c r="E129" s="236">
        <v>132</v>
      </c>
      <c r="F129" s="237"/>
      <c r="G129" s="238">
        <f>ROUND(E129*F129,2)</f>
        <v>0</v>
      </c>
      <c r="H129" s="237"/>
      <c r="I129" s="238">
        <f>ROUND(E129*H129,2)</f>
        <v>0</v>
      </c>
      <c r="J129" s="237"/>
      <c r="K129" s="238">
        <f>ROUND(E129*J129,2)</f>
        <v>0</v>
      </c>
      <c r="L129" s="238">
        <v>21</v>
      </c>
      <c r="M129" s="238">
        <f>G129*(1+L129/100)</f>
        <v>0</v>
      </c>
      <c r="N129" s="238">
        <v>8.0000000000000004E-4</v>
      </c>
      <c r="O129" s="238">
        <f>ROUND(E129*N129,2)</f>
        <v>0.11</v>
      </c>
      <c r="P129" s="238">
        <v>0</v>
      </c>
      <c r="Q129" s="238">
        <f>ROUND(E129*P129,2)</f>
        <v>0</v>
      </c>
      <c r="R129" s="238" t="s">
        <v>243</v>
      </c>
      <c r="S129" s="238" t="s">
        <v>178</v>
      </c>
      <c r="T129" s="239" t="s">
        <v>178</v>
      </c>
      <c r="U129" s="224">
        <v>0</v>
      </c>
      <c r="V129" s="224">
        <f>ROUND(E129*U129,2)</f>
        <v>0</v>
      </c>
      <c r="W129" s="224"/>
      <c r="X129" s="224" t="s">
        <v>237</v>
      </c>
      <c r="Y129" s="213"/>
      <c r="Z129" s="213"/>
      <c r="AA129" s="213"/>
      <c r="AB129" s="213"/>
      <c r="AC129" s="213"/>
      <c r="AD129" s="213"/>
      <c r="AE129" s="213"/>
      <c r="AF129" s="213"/>
      <c r="AG129" s="213" t="s">
        <v>238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20"/>
      <c r="B130" s="221"/>
      <c r="C130" s="252" t="s">
        <v>403</v>
      </c>
      <c r="D130" s="241"/>
      <c r="E130" s="241"/>
      <c r="F130" s="241"/>
      <c r="G130" s="241"/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13"/>
      <c r="Z130" s="213"/>
      <c r="AA130" s="213"/>
      <c r="AB130" s="213"/>
      <c r="AC130" s="213"/>
      <c r="AD130" s="213"/>
      <c r="AE130" s="213"/>
      <c r="AF130" s="213"/>
      <c r="AG130" s="213" t="s">
        <v>155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1" x14ac:dyDescent="0.2">
      <c r="A131" s="220"/>
      <c r="B131" s="221"/>
      <c r="C131" s="265" t="s">
        <v>400</v>
      </c>
      <c r="D131" s="257"/>
      <c r="E131" s="258"/>
      <c r="F131" s="224"/>
      <c r="G131" s="224"/>
      <c r="H131" s="224"/>
      <c r="I131" s="224"/>
      <c r="J131" s="224"/>
      <c r="K131" s="224"/>
      <c r="L131" s="224"/>
      <c r="M131" s="224"/>
      <c r="N131" s="224"/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13"/>
      <c r="Z131" s="213"/>
      <c r="AA131" s="213"/>
      <c r="AB131" s="213"/>
      <c r="AC131" s="213"/>
      <c r="AD131" s="213"/>
      <c r="AE131" s="213"/>
      <c r="AF131" s="213"/>
      <c r="AG131" s="213" t="s">
        <v>183</v>
      </c>
      <c r="AH131" s="213">
        <v>0</v>
      </c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1" x14ac:dyDescent="0.2">
      <c r="A132" s="220"/>
      <c r="B132" s="221"/>
      <c r="C132" s="265" t="s">
        <v>404</v>
      </c>
      <c r="D132" s="257"/>
      <c r="E132" s="258">
        <v>72</v>
      </c>
      <c r="F132" s="224"/>
      <c r="G132" s="224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13"/>
      <c r="Z132" s="213"/>
      <c r="AA132" s="213"/>
      <c r="AB132" s="213"/>
      <c r="AC132" s="213"/>
      <c r="AD132" s="213"/>
      <c r="AE132" s="213"/>
      <c r="AF132" s="213"/>
      <c r="AG132" s="213" t="s">
        <v>183</v>
      </c>
      <c r="AH132" s="213">
        <v>0</v>
      </c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1" x14ac:dyDescent="0.2">
      <c r="A133" s="220"/>
      <c r="B133" s="221"/>
      <c r="C133" s="265" t="s">
        <v>405</v>
      </c>
      <c r="D133" s="257"/>
      <c r="E133" s="258">
        <v>60</v>
      </c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13"/>
      <c r="Z133" s="213"/>
      <c r="AA133" s="213"/>
      <c r="AB133" s="213"/>
      <c r="AC133" s="213"/>
      <c r="AD133" s="213"/>
      <c r="AE133" s="213"/>
      <c r="AF133" s="213"/>
      <c r="AG133" s="213" t="s">
        <v>183</v>
      </c>
      <c r="AH133" s="213">
        <v>0</v>
      </c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ht="22.5" outlineLevel="1" x14ac:dyDescent="0.2">
      <c r="A134" s="233">
        <v>37</v>
      </c>
      <c r="B134" s="234" t="s">
        <v>273</v>
      </c>
      <c r="C134" s="251" t="s">
        <v>274</v>
      </c>
      <c r="D134" s="235" t="s">
        <v>275</v>
      </c>
      <c r="E134" s="236">
        <v>9.5907</v>
      </c>
      <c r="F134" s="237"/>
      <c r="G134" s="238">
        <f>ROUND(E134*F134,2)</f>
        <v>0</v>
      </c>
      <c r="H134" s="237"/>
      <c r="I134" s="238">
        <f>ROUND(E134*H134,2)</f>
        <v>0</v>
      </c>
      <c r="J134" s="237"/>
      <c r="K134" s="238">
        <f>ROUND(E134*J134,2)</f>
        <v>0</v>
      </c>
      <c r="L134" s="238">
        <v>21</v>
      </c>
      <c r="M134" s="238">
        <f>G134*(1+L134/100)</f>
        <v>0</v>
      </c>
      <c r="N134" s="238">
        <v>3.5000000000000003E-2</v>
      </c>
      <c r="O134" s="238">
        <f>ROUND(E134*N134,2)</f>
        <v>0.34</v>
      </c>
      <c r="P134" s="238">
        <v>0</v>
      </c>
      <c r="Q134" s="238">
        <f>ROUND(E134*P134,2)</f>
        <v>0</v>
      </c>
      <c r="R134" s="238" t="s">
        <v>243</v>
      </c>
      <c r="S134" s="238" t="s">
        <v>178</v>
      </c>
      <c r="T134" s="239" t="s">
        <v>178</v>
      </c>
      <c r="U134" s="224">
        <v>0</v>
      </c>
      <c r="V134" s="224">
        <f>ROUND(E134*U134,2)</f>
        <v>0</v>
      </c>
      <c r="W134" s="224"/>
      <c r="X134" s="224" t="s">
        <v>237</v>
      </c>
      <c r="Y134" s="213"/>
      <c r="Z134" s="213"/>
      <c r="AA134" s="213"/>
      <c r="AB134" s="213"/>
      <c r="AC134" s="213"/>
      <c r="AD134" s="213"/>
      <c r="AE134" s="213"/>
      <c r="AF134" s="213"/>
      <c r="AG134" s="213" t="s">
        <v>238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1" x14ac:dyDescent="0.2">
      <c r="A135" s="220"/>
      <c r="B135" s="221"/>
      <c r="C135" s="252" t="s">
        <v>181</v>
      </c>
      <c r="D135" s="241"/>
      <c r="E135" s="241"/>
      <c r="F135" s="241"/>
      <c r="G135" s="241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13"/>
      <c r="Z135" s="213"/>
      <c r="AA135" s="213"/>
      <c r="AB135" s="213"/>
      <c r="AC135" s="213"/>
      <c r="AD135" s="213"/>
      <c r="AE135" s="213"/>
      <c r="AF135" s="213"/>
      <c r="AG135" s="213" t="s">
        <v>155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1" x14ac:dyDescent="0.2">
      <c r="A136" s="220"/>
      <c r="B136" s="221"/>
      <c r="C136" s="265" t="s">
        <v>400</v>
      </c>
      <c r="D136" s="257"/>
      <c r="E136" s="258"/>
      <c r="F136" s="224"/>
      <c r="G136" s="224"/>
      <c r="H136" s="224"/>
      <c r="I136" s="224"/>
      <c r="J136" s="224"/>
      <c r="K136" s="224"/>
      <c r="L136" s="224"/>
      <c r="M136" s="224"/>
      <c r="N136" s="224"/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13"/>
      <c r="Z136" s="213"/>
      <c r="AA136" s="213"/>
      <c r="AB136" s="213"/>
      <c r="AC136" s="213"/>
      <c r="AD136" s="213"/>
      <c r="AE136" s="213"/>
      <c r="AF136" s="213"/>
      <c r="AG136" s="213" t="s">
        <v>183</v>
      </c>
      <c r="AH136" s="213">
        <v>0</v>
      </c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ht="33.75" outlineLevel="1" x14ac:dyDescent="0.2">
      <c r="A137" s="220"/>
      <c r="B137" s="221"/>
      <c r="C137" s="265" t="s">
        <v>406</v>
      </c>
      <c r="D137" s="257"/>
      <c r="E137" s="258">
        <v>6.5457000000000001</v>
      </c>
      <c r="F137" s="224"/>
      <c r="G137" s="224"/>
      <c r="H137" s="224"/>
      <c r="I137" s="224"/>
      <c r="J137" s="224"/>
      <c r="K137" s="224"/>
      <c r="L137" s="224"/>
      <c r="M137" s="224"/>
      <c r="N137" s="224"/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13"/>
      <c r="Z137" s="213"/>
      <c r="AA137" s="213"/>
      <c r="AB137" s="213"/>
      <c r="AC137" s="213"/>
      <c r="AD137" s="213"/>
      <c r="AE137" s="213"/>
      <c r="AF137" s="213"/>
      <c r="AG137" s="213" t="s">
        <v>183</v>
      </c>
      <c r="AH137" s="213">
        <v>0</v>
      </c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1" x14ac:dyDescent="0.2">
      <c r="A138" s="220"/>
      <c r="B138" s="221"/>
      <c r="C138" s="265" t="s">
        <v>407</v>
      </c>
      <c r="D138" s="257"/>
      <c r="E138" s="258">
        <v>3.0449999999999999</v>
      </c>
      <c r="F138" s="224"/>
      <c r="G138" s="224"/>
      <c r="H138" s="224"/>
      <c r="I138" s="224"/>
      <c r="J138" s="224"/>
      <c r="K138" s="224"/>
      <c r="L138" s="224"/>
      <c r="M138" s="224"/>
      <c r="N138" s="224"/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13"/>
      <c r="Z138" s="213"/>
      <c r="AA138" s="213"/>
      <c r="AB138" s="213"/>
      <c r="AC138" s="213"/>
      <c r="AD138" s="213"/>
      <c r="AE138" s="213"/>
      <c r="AF138" s="213"/>
      <c r="AG138" s="213" t="s">
        <v>183</v>
      </c>
      <c r="AH138" s="213">
        <v>0</v>
      </c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ht="22.5" outlineLevel="1" x14ac:dyDescent="0.2">
      <c r="A139" s="233">
        <v>38</v>
      </c>
      <c r="B139" s="234" t="s">
        <v>278</v>
      </c>
      <c r="C139" s="251" t="s">
        <v>279</v>
      </c>
      <c r="D139" s="235" t="s">
        <v>176</v>
      </c>
      <c r="E139" s="236">
        <v>1227.5999999999999</v>
      </c>
      <c r="F139" s="237"/>
      <c r="G139" s="238">
        <f>ROUND(E139*F139,2)</f>
        <v>0</v>
      </c>
      <c r="H139" s="237"/>
      <c r="I139" s="238">
        <f>ROUND(E139*H139,2)</f>
        <v>0</v>
      </c>
      <c r="J139" s="237"/>
      <c r="K139" s="238">
        <f>ROUND(E139*J139,2)</f>
        <v>0</v>
      </c>
      <c r="L139" s="238">
        <v>21</v>
      </c>
      <c r="M139" s="238">
        <f>G139*(1+L139/100)</f>
        <v>0</v>
      </c>
      <c r="N139" s="238">
        <v>1.4E-2</v>
      </c>
      <c r="O139" s="238">
        <f>ROUND(E139*N139,2)</f>
        <v>17.190000000000001</v>
      </c>
      <c r="P139" s="238">
        <v>0</v>
      </c>
      <c r="Q139" s="238">
        <f>ROUND(E139*P139,2)</f>
        <v>0</v>
      </c>
      <c r="R139" s="238" t="s">
        <v>243</v>
      </c>
      <c r="S139" s="238" t="s">
        <v>178</v>
      </c>
      <c r="T139" s="239" t="s">
        <v>178</v>
      </c>
      <c r="U139" s="224">
        <v>0</v>
      </c>
      <c r="V139" s="224">
        <f>ROUND(E139*U139,2)</f>
        <v>0</v>
      </c>
      <c r="W139" s="224"/>
      <c r="X139" s="224" t="s">
        <v>237</v>
      </c>
      <c r="Y139" s="213"/>
      <c r="Z139" s="213"/>
      <c r="AA139" s="213"/>
      <c r="AB139" s="213"/>
      <c r="AC139" s="213"/>
      <c r="AD139" s="213"/>
      <c r="AE139" s="213"/>
      <c r="AF139" s="213"/>
      <c r="AG139" s="213" t="s">
        <v>238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1" x14ac:dyDescent="0.2">
      <c r="A140" s="220"/>
      <c r="B140" s="221"/>
      <c r="C140" s="252" t="s">
        <v>181</v>
      </c>
      <c r="D140" s="241"/>
      <c r="E140" s="241"/>
      <c r="F140" s="241"/>
      <c r="G140" s="241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13"/>
      <c r="Z140" s="213"/>
      <c r="AA140" s="213"/>
      <c r="AB140" s="213"/>
      <c r="AC140" s="213"/>
      <c r="AD140" s="213"/>
      <c r="AE140" s="213"/>
      <c r="AF140" s="213"/>
      <c r="AG140" s="213" t="s">
        <v>155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1" x14ac:dyDescent="0.2">
      <c r="A141" s="220"/>
      <c r="B141" s="221"/>
      <c r="C141" s="265" t="s">
        <v>408</v>
      </c>
      <c r="D141" s="257"/>
      <c r="E141" s="258">
        <v>1227.5999999999999</v>
      </c>
      <c r="F141" s="224"/>
      <c r="G141" s="224"/>
      <c r="H141" s="224"/>
      <c r="I141" s="224"/>
      <c r="J141" s="224"/>
      <c r="K141" s="224"/>
      <c r="L141" s="224"/>
      <c r="M141" s="224"/>
      <c r="N141" s="224"/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13"/>
      <c r="Z141" s="213"/>
      <c r="AA141" s="213"/>
      <c r="AB141" s="213"/>
      <c r="AC141" s="213"/>
      <c r="AD141" s="213"/>
      <c r="AE141" s="213"/>
      <c r="AF141" s="213"/>
      <c r="AG141" s="213" t="s">
        <v>183</v>
      </c>
      <c r="AH141" s="213">
        <v>0</v>
      </c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1" x14ac:dyDescent="0.2">
      <c r="A142" s="220">
        <v>39</v>
      </c>
      <c r="B142" s="221" t="s">
        <v>281</v>
      </c>
      <c r="C142" s="266" t="s">
        <v>282</v>
      </c>
      <c r="D142" s="222" t="s">
        <v>0</v>
      </c>
      <c r="E142" s="262"/>
      <c r="F142" s="225"/>
      <c r="G142" s="224">
        <f>ROUND(E142*F142,2)</f>
        <v>0</v>
      </c>
      <c r="H142" s="225"/>
      <c r="I142" s="224">
        <f>ROUND(E142*H142,2)</f>
        <v>0</v>
      </c>
      <c r="J142" s="225"/>
      <c r="K142" s="224">
        <f>ROUND(E142*J142,2)</f>
        <v>0</v>
      </c>
      <c r="L142" s="224">
        <v>21</v>
      </c>
      <c r="M142" s="224">
        <f>G142*(1+L142/100)</f>
        <v>0</v>
      </c>
      <c r="N142" s="224">
        <v>0</v>
      </c>
      <c r="O142" s="224">
        <f>ROUND(E142*N142,2)</f>
        <v>0</v>
      </c>
      <c r="P142" s="224">
        <v>0</v>
      </c>
      <c r="Q142" s="224">
        <f>ROUND(E142*P142,2)</f>
        <v>0</v>
      </c>
      <c r="R142" s="224" t="s">
        <v>261</v>
      </c>
      <c r="S142" s="224" t="s">
        <v>178</v>
      </c>
      <c r="T142" s="224" t="s">
        <v>178</v>
      </c>
      <c r="U142" s="224">
        <v>0</v>
      </c>
      <c r="V142" s="224">
        <f>ROUND(E142*U142,2)</f>
        <v>0</v>
      </c>
      <c r="W142" s="224"/>
      <c r="X142" s="224" t="s">
        <v>256</v>
      </c>
      <c r="Y142" s="213"/>
      <c r="Z142" s="213"/>
      <c r="AA142" s="213"/>
      <c r="AB142" s="213"/>
      <c r="AC142" s="213"/>
      <c r="AD142" s="213"/>
      <c r="AE142" s="213"/>
      <c r="AF142" s="213"/>
      <c r="AG142" s="213" t="s">
        <v>257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1" x14ac:dyDescent="0.2">
      <c r="A143" s="220"/>
      <c r="B143" s="221"/>
      <c r="C143" s="267" t="s">
        <v>258</v>
      </c>
      <c r="D143" s="261"/>
      <c r="E143" s="261"/>
      <c r="F143" s="261"/>
      <c r="G143" s="261"/>
      <c r="H143" s="224"/>
      <c r="I143" s="224"/>
      <c r="J143" s="224"/>
      <c r="K143" s="224"/>
      <c r="L143" s="224"/>
      <c r="M143" s="224"/>
      <c r="N143" s="224"/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13"/>
      <c r="Z143" s="213"/>
      <c r="AA143" s="213"/>
      <c r="AB143" s="213"/>
      <c r="AC143" s="213"/>
      <c r="AD143" s="213"/>
      <c r="AE143" s="213"/>
      <c r="AF143" s="213"/>
      <c r="AG143" s="213" t="s">
        <v>180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x14ac:dyDescent="0.2">
      <c r="A144" s="227" t="s">
        <v>145</v>
      </c>
      <c r="B144" s="228" t="s">
        <v>106</v>
      </c>
      <c r="C144" s="250" t="s">
        <v>107</v>
      </c>
      <c r="D144" s="229"/>
      <c r="E144" s="230"/>
      <c r="F144" s="231"/>
      <c r="G144" s="231">
        <f>SUMIF(AG145:AG149,"&lt;&gt;NOR",G145:G149)</f>
        <v>0</v>
      </c>
      <c r="H144" s="231"/>
      <c r="I144" s="231">
        <f>SUM(I145:I149)</f>
        <v>0</v>
      </c>
      <c r="J144" s="231"/>
      <c r="K144" s="231">
        <f>SUM(K145:K149)</f>
        <v>0</v>
      </c>
      <c r="L144" s="231"/>
      <c r="M144" s="231">
        <f>SUM(M145:M149)</f>
        <v>0</v>
      </c>
      <c r="N144" s="231"/>
      <c r="O144" s="231">
        <f>SUM(O145:O149)</f>
        <v>0.1</v>
      </c>
      <c r="P144" s="231"/>
      <c r="Q144" s="231">
        <f>SUM(Q145:Q149)</f>
        <v>0</v>
      </c>
      <c r="R144" s="231"/>
      <c r="S144" s="231"/>
      <c r="T144" s="232"/>
      <c r="U144" s="226"/>
      <c r="V144" s="226">
        <f>SUM(V145:V149)</f>
        <v>18.899999999999999</v>
      </c>
      <c r="W144" s="226"/>
      <c r="X144" s="226"/>
      <c r="AG144" t="s">
        <v>146</v>
      </c>
    </row>
    <row r="145" spans="1:60" outlineLevel="1" x14ac:dyDescent="0.2">
      <c r="A145" s="233">
        <v>40</v>
      </c>
      <c r="B145" s="234" t="s">
        <v>283</v>
      </c>
      <c r="C145" s="251" t="s">
        <v>284</v>
      </c>
      <c r="D145" s="235" t="s">
        <v>191</v>
      </c>
      <c r="E145" s="236">
        <v>90</v>
      </c>
      <c r="F145" s="237"/>
      <c r="G145" s="238">
        <f>ROUND(E145*F145,2)</f>
        <v>0</v>
      </c>
      <c r="H145" s="237"/>
      <c r="I145" s="238">
        <f>ROUND(E145*H145,2)</f>
        <v>0</v>
      </c>
      <c r="J145" s="237"/>
      <c r="K145" s="238">
        <f>ROUND(E145*J145,2)</f>
        <v>0</v>
      </c>
      <c r="L145" s="238">
        <v>21</v>
      </c>
      <c r="M145" s="238">
        <f>G145*(1+L145/100)</f>
        <v>0</v>
      </c>
      <c r="N145" s="238">
        <v>1.16E-3</v>
      </c>
      <c r="O145" s="238">
        <f>ROUND(E145*N145,2)</f>
        <v>0.1</v>
      </c>
      <c r="P145" s="238">
        <v>0</v>
      </c>
      <c r="Q145" s="238">
        <f>ROUND(E145*P145,2)</f>
        <v>0</v>
      </c>
      <c r="R145" s="238" t="s">
        <v>192</v>
      </c>
      <c r="S145" s="238" t="s">
        <v>178</v>
      </c>
      <c r="T145" s="239" t="s">
        <v>151</v>
      </c>
      <c r="U145" s="224">
        <v>0.21</v>
      </c>
      <c r="V145" s="224">
        <f>ROUND(E145*U145,2)</f>
        <v>18.899999999999999</v>
      </c>
      <c r="W145" s="224"/>
      <c r="X145" s="224" t="s">
        <v>159</v>
      </c>
      <c r="Y145" s="213"/>
      <c r="Z145" s="213"/>
      <c r="AA145" s="213"/>
      <c r="AB145" s="213"/>
      <c r="AC145" s="213"/>
      <c r="AD145" s="213"/>
      <c r="AE145" s="213"/>
      <c r="AF145" s="213"/>
      <c r="AG145" s="213" t="s">
        <v>160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1" x14ac:dyDescent="0.2">
      <c r="A146" s="220"/>
      <c r="B146" s="221"/>
      <c r="C146" s="252" t="s">
        <v>409</v>
      </c>
      <c r="D146" s="241"/>
      <c r="E146" s="241"/>
      <c r="F146" s="241"/>
      <c r="G146" s="241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13"/>
      <c r="Z146" s="213"/>
      <c r="AA146" s="213"/>
      <c r="AB146" s="213"/>
      <c r="AC146" s="213"/>
      <c r="AD146" s="213"/>
      <c r="AE146" s="213"/>
      <c r="AF146" s="213"/>
      <c r="AG146" s="213" t="s">
        <v>155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1" x14ac:dyDescent="0.2">
      <c r="A147" s="220"/>
      <c r="B147" s="221"/>
      <c r="C147" s="265" t="s">
        <v>410</v>
      </c>
      <c r="D147" s="257"/>
      <c r="E147" s="258">
        <v>90</v>
      </c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13"/>
      <c r="Z147" s="213"/>
      <c r="AA147" s="213"/>
      <c r="AB147" s="213"/>
      <c r="AC147" s="213"/>
      <c r="AD147" s="213"/>
      <c r="AE147" s="213"/>
      <c r="AF147" s="213"/>
      <c r="AG147" s="213" t="s">
        <v>183</v>
      </c>
      <c r="AH147" s="213">
        <v>0</v>
      </c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1" x14ac:dyDescent="0.2">
      <c r="A148" s="220">
        <v>41</v>
      </c>
      <c r="B148" s="221" t="s">
        <v>287</v>
      </c>
      <c r="C148" s="266" t="s">
        <v>288</v>
      </c>
      <c r="D148" s="222" t="s">
        <v>0</v>
      </c>
      <c r="E148" s="262"/>
      <c r="F148" s="225"/>
      <c r="G148" s="224">
        <f>ROUND(E148*F148,2)</f>
        <v>0</v>
      </c>
      <c r="H148" s="225"/>
      <c r="I148" s="224">
        <f>ROUND(E148*H148,2)</f>
        <v>0</v>
      </c>
      <c r="J148" s="225"/>
      <c r="K148" s="224">
        <f>ROUND(E148*J148,2)</f>
        <v>0</v>
      </c>
      <c r="L148" s="224">
        <v>21</v>
      </c>
      <c r="M148" s="224">
        <f>G148*(1+L148/100)</f>
        <v>0</v>
      </c>
      <c r="N148" s="224">
        <v>0</v>
      </c>
      <c r="O148" s="224">
        <f>ROUND(E148*N148,2)</f>
        <v>0</v>
      </c>
      <c r="P148" s="224">
        <v>0</v>
      </c>
      <c r="Q148" s="224">
        <f>ROUND(E148*P148,2)</f>
        <v>0</v>
      </c>
      <c r="R148" s="224" t="s">
        <v>192</v>
      </c>
      <c r="S148" s="224" t="s">
        <v>178</v>
      </c>
      <c r="T148" s="224" t="s">
        <v>178</v>
      </c>
      <c r="U148" s="224">
        <v>0</v>
      </c>
      <c r="V148" s="224">
        <f>ROUND(E148*U148,2)</f>
        <v>0</v>
      </c>
      <c r="W148" s="224"/>
      <c r="X148" s="224" t="s">
        <v>256</v>
      </c>
      <c r="Y148" s="213"/>
      <c r="Z148" s="213"/>
      <c r="AA148" s="213"/>
      <c r="AB148" s="213"/>
      <c r="AC148" s="213"/>
      <c r="AD148" s="213"/>
      <c r="AE148" s="213"/>
      <c r="AF148" s="213"/>
      <c r="AG148" s="213" t="s">
        <v>257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1" x14ac:dyDescent="0.2">
      <c r="A149" s="220"/>
      <c r="B149" s="221"/>
      <c r="C149" s="267" t="s">
        <v>258</v>
      </c>
      <c r="D149" s="261"/>
      <c r="E149" s="261"/>
      <c r="F149" s="261"/>
      <c r="G149" s="261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13"/>
      <c r="Z149" s="213"/>
      <c r="AA149" s="213"/>
      <c r="AB149" s="213"/>
      <c r="AC149" s="213"/>
      <c r="AD149" s="213"/>
      <c r="AE149" s="213"/>
      <c r="AF149" s="213"/>
      <c r="AG149" s="213" t="s">
        <v>180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x14ac:dyDescent="0.2">
      <c r="A150" s="227" t="s">
        <v>145</v>
      </c>
      <c r="B150" s="228" t="s">
        <v>108</v>
      </c>
      <c r="C150" s="250" t="s">
        <v>109</v>
      </c>
      <c r="D150" s="229"/>
      <c r="E150" s="230"/>
      <c r="F150" s="231"/>
      <c r="G150" s="231">
        <f>SUMIF(AG151:AG162,"&lt;&gt;NOR",G151:G162)</f>
        <v>0</v>
      </c>
      <c r="H150" s="231"/>
      <c r="I150" s="231">
        <f>SUM(I151:I162)</f>
        <v>0</v>
      </c>
      <c r="J150" s="231"/>
      <c r="K150" s="231">
        <f>SUM(K151:K162)</f>
        <v>0</v>
      </c>
      <c r="L150" s="231"/>
      <c r="M150" s="231">
        <f>SUM(M151:M162)</f>
        <v>0</v>
      </c>
      <c r="N150" s="231"/>
      <c r="O150" s="231">
        <f>SUM(O151:O162)</f>
        <v>0.9</v>
      </c>
      <c r="P150" s="231"/>
      <c r="Q150" s="231">
        <f>SUM(Q151:Q162)</f>
        <v>0</v>
      </c>
      <c r="R150" s="231"/>
      <c r="S150" s="231"/>
      <c r="T150" s="232"/>
      <c r="U150" s="226"/>
      <c r="V150" s="226">
        <f>SUM(V151:V162)</f>
        <v>39.61</v>
      </c>
      <c r="W150" s="226"/>
      <c r="X150" s="226"/>
      <c r="AG150" t="s">
        <v>146</v>
      </c>
    </row>
    <row r="151" spans="1:60" ht="22.5" outlineLevel="1" x14ac:dyDescent="0.2">
      <c r="A151" s="233">
        <v>42</v>
      </c>
      <c r="B151" s="234" t="s">
        <v>289</v>
      </c>
      <c r="C151" s="251" t="s">
        <v>290</v>
      </c>
      <c r="D151" s="235" t="s">
        <v>176</v>
      </c>
      <c r="E151" s="236">
        <v>58</v>
      </c>
      <c r="F151" s="237"/>
      <c r="G151" s="238">
        <f>ROUND(E151*F151,2)</f>
        <v>0</v>
      </c>
      <c r="H151" s="237"/>
      <c r="I151" s="238">
        <f>ROUND(E151*H151,2)</f>
        <v>0</v>
      </c>
      <c r="J151" s="237"/>
      <c r="K151" s="238">
        <f>ROUND(E151*J151,2)</f>
        <v>0</v>
      </c>
      <c r="L151" s="238">
        <v>21</v>
      </c>
      <c r="M151" s="238">
        <f>G151*(1+L151/100)</f>
        <v>0</v>
      </c>
      <c r="N151" s="238">
        <v>1.7000000000000001E-4</v>
      </c>
      <c r="O151" s="238">
        <f>ROUND(E151*N151,2)</f>
        <v>0.01</v>
      </c>
      <c r="P151" s="238">
        <v>0</v>
      </c>
      <c r="Q151" s="238">
        <f>ROUND(E151*P151,2)</f>
        <v>0</v>
      </c>
      <c r="R151" s="238" t="s">
        <v>291</v>
      </c>
      <c r="S151" s="238" t="s">
        <v>178</v>
      </c>
      <c r="T151" s="239" t="s">
        <v>178</v>
      </c>
      <c r="U151" s="224">
        <v>0.68300000000000005</v>
      </c>
      <c r="V151" s="224">
        <f>ROUND(E151*U151,2)</f>
        <v>39.61</v>
      </c>
      <c r="W151" s="224"/>
      <c r="X151" s="224" t="s">
        <v>159</v>
      </c>
      <c r="Y151" s="213"/>
      <c r="Z151" s="213"/>
      <c r="AA151" s="213"/>
      <c r="AB151" s="213"/>
      <c r="AC151" s="213"/>
      <c r="AD151" s="213"/>
      <c r="AE151" s="213"/>
      <c r="AF151" s="213"/>
      <c r="AG151" s="213" t="s">
        <v>160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1" x14ac:dyDescent="0.2">
      <c r="A152" s="220"/>
      <c r="B152" s="221"/>
      <c r="C152" s="252" t="s">
        <v>292</v>
      </c>
      <c r="D152" s="241"/>
      <c r="E152" s="241"/>
      <c r="F152" s="241"/>
      <c r="G152" s="241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13"/>
      <c r="Z152" s="213"/>
      <c r="AA152" s="213"/>
      <c r="AB152" s="213"/>
      <c r="AC152" s="213"/>
      <c r="AD152" s="213"/>
      <c r="AE152" s="213"/>
      <c r="AF152" s="213"/>
      <c r="AG152" s="213" t="s">
        <v>155</v>
      </c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1" x14ac:dyDescent="0.2">
      <c r="A153" s="220"/>
      <c r="B153" s="221"/>
      <c r="C153" s="265" t="s">
        <v>400</v>
      </c>
      <c r="D153" s="257"/>
      <c r="E153" s="258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13"/>
      <c r="Z153" s="213"/>
      <c r="AA153" s="213"/>
      <c r="AB153" s="213"/>
      <c r="AC153" s="213"/>
      <c r="AD153" s="213"/>
      <c r="AE153" s="213"/>
      <c r="AF153" s="213"/>
      <c r="AG153" s="213" t="s">
        <v>183</v>
      </c>
      <c r="AH153" s="213">
        <v>0</v>
      </c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1" x14ac:dyDescent="0.2">
      <c r="A154" s="220"/>
      <c r="B154" s="221"/>
      <c r="C154" s="265" t="s">
        <v>402</v>
      </c>
      <c r="D154" s="257"/>
      <c r="E154" s="258">
        <v>58</v>
      </c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13"/>
      <c r="Z154" s="213"/>
      <c r="AA154" s="213"/>
      <c r="AB154" s="213"/>
      <c r="AC154" s="213"/>
      <c r="AD154" s="213"/>
      <c r="AE154" s="213"/>
      <c r="AF154" s="213"/>
      <c r="AG154" s="213" t="s">
        <v>183</v>
      </c>
      <c r="AH154" s="213">
        <v>0</v>
      </c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1" x14ac:dyDescent="0.2">
      <c r="A155" s="233">
        <v>43</v>
      </c>
      <c r="B155" s="234" t="s">
        <v>294</v>
      </c>
      <c r="C155" s="251" t="s">
        <v>295</v>
      </c>
      <c r="D155" s="235" t="s">
        <v>234</v>
      </c>
      <c r="E155" s="236">
        <v>700</v>
      </c>
      <c r="F155" s="237"/>
      <c r="G155" s="238">
        <f>ROUND(E155*F155,2)</f>
        <v>0</v>
      </c>
      <c r="H155" s="237"/>
      <c r="I155" s="238">
        <f>ROUND(E155*H155,2)</f>
        <v>0</v>
      </c>
      <c r="J155" s="237"/>
      <c r="K155" s="238">
        <f>ROUND(E155*J155,2)</f>
        <v>0</v>
      </c>
      <c r="L155" s="238">
        <v>21</v>
      </c>
      <c r="M155" s="238">
        <f>G155*(1+L155/100)</f>
        <v>0</v>
      </c>
      <c r="N155" s="238">
        <v>0</v>
      </c>
      <c r="O155" s="238">
        <f>ROUND(E155*N155,2)</f>
        <v>0</v>
      </c>
      <c r="P155" s="238">
        <v>0</v>
      </c>
      <c r="Q155" s="238">
        <f>ROUND(E155*P155,2)</f>
        <v>0</v>
      </c>
      <c r="R155" s="238"/>
      <c r="S155" s="238" t="s">
        <v>150</v>
      </c>
      <c r="T155" s="239" t="s">
        <v>151</v>
      </c>
      <c r="U155" s="224">
        <v>0</v>
      </c>
      <c r="V155" s="224">
        <f>ROUND(E155*U155,2)</f>
        <v>0</v>
      </c>
      <c r="W155" s="224"/>
      <c r="X155" s="224" t="s">
        <v>159</v>
      </c>
      <c r="Y155" s="213"/>
      <c r="Z155" s="213"/>
      <c r="AA155" s="213"/>
      <c r="AB155" s="213"/>
      <c r="AC155" s="213"/>
      <c r="AD155" s="213"/>
      <c r="AE155" s="213"/>
      <c r="AF155" s="213"/>
      <c r="AG155" s="213" t="s">
        <v>160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1" x14ac:dyDescent="0.2">
      <c r="A156" s="220"/>
      <c r="B156" s="221"/>
      <c r="C156" s="252" t="s">
        <v>181</v>
      </c>
      <c r="D156" s="241"/>
      <c r="E156" s="241"/>
      <c r="F156" s="241"/>
      <c r="G156" s="241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13"/>
      <c r="Z156" s="213"/>
      <c r="AA156" s="213"/>
      <c r="AB156" s="213"/>
      <c r="AC156" s="213"/>
      <c r="AD156" s="213"/>
      <c r="AE156" s="213"/>
      <c r="AF156" s="213"/>
      <c r="AG156" s="213" t="s">
        <v>155</v>
      </c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1" x14ac:dyDescent="0.2">
      <c r="A157" s="220"/>
      <c r="B157" s="221"/>
      <c r="C157" s="265" t="s">
        <v>411</v>
      </c>
      <c r="D157" s="257"/>
      <c r="E157" s="258">
        <v>700</v>
      </c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13"/>
      <c r="Z157" s="213"/>
      <c r="AA157" s="213"/>
      <c r="AB157" s="213"/>
      <c r="AC157" s="213"/>
      <c r="AD157" s="213"/>
      <c r="AE157" s="213"/>
      <c r="AF157" s="213"/>
      <c r="AG157" s="213" t="s">
        <v>183</v>
      </c>
      <c r="AH157" s="213">
        <v>0</v>
      </c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ht="22.5" outlineLevel="1" x14ac:dyDescent="0.2">
      <c r="A158" s="233">
        <v>44</v>
      </c>
      <c r="B158" s="234" t="s">
        <v>296</v>
      </c>
      <c r="C158" s="251" t="s">
        <v>297</v>
      </c>
      <c r="D158" s="235" t="s">
        <v>176</v>
      </c>
      <c r="E158" s="236">
        <v>60.32</v>
      </c>
      <c r="F158" s="237"/>
      <c r="G158" s="238">
        <f>ROUND(E158*F158,2)</f>
        <v>0</v>
      </c>
      <c r="H158" s="237"/>
      <c r="I158" s="238">
        <f>ROUND(E158*H158,2)</f>
        <v>0</v>
      </c>
      <c r="J158" s="237"/>
      <c r="K158" s="238">
        <f>ROUND(E158*J158,2)</f>
        <v>0</v>
      </c>
      <c r="L158" s="238">
        <v>21</v>
      </c>
      <c r="M158" s="238">
        <f>G158*(1+L158/100)</f>
        <v>0</v>
      </c>
      <c r="N158" s="238">
        <v>1.47E-2</v>
      </c>
      <c r="O158" s="238">
        <f>ROUND(E158*N158,2)</f>
        <v>0.89</v>
      </c>
      <c r="P158" s="238">
        <v>0</v>
      </c>
      <c r="Q158" s="238">
        <f>ROUND(E158*P158,2)</f>
        <v>0</v>
      </c>
      <c r="R158" s="238" t="s">
        <v>243</v>
      </c>
      <c r="S158" s="238" t="s">
        <v>178</v>
      </c>
      <c r="T158" s="239" t="s">
        <v>178</v>
      </c>
      <c r="U158" s="224">
        <v>0</v>
      </c>
      <c r="V158" s="224">
        <f>ROUND(E158*U158,2)</f>
        <v>0</v>
      </c>
      <c r="W158" s="224"/>
      <c r="X158" s="224" t="s">
        <v>237</v>
      </c>
      <c r="Y158" s="213"/>
      <c r="Z158" s="213"/>
      <c r="AA158" s="213"/>
      <c r="AB158" s="213"/>
      <c r="AC158" s="213"/>
      <c r="AD158" s="213"/>
      <c r="AE158" s="213"/>
      <c r="AF158" s="213"/>
      <c r="AG158" s="213" t="s">
        <v>238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1" x14ac:dyDescent="0.2">
      <c r="A159" s="220"/>
      <c r="B159" s="221"/>
      <c r="C159" s="252" t="s">
        <v>181</v>
      </c>
      <c r="D159" s="241"/>
      <c r="E159" s="241"/>
      <c r="F159" s="241"/>
      <c r="G159" s="241"/>
      <c r="H159" s="224"/>
      <c r="I159" s="224"/>
      <c r="J159" s="224"/>
      <c r="K159" s="224"/>
      <c r="L159" s="224"/>
      <c r="M159" s="224"/>
      <c r="N159" s="224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13"/>
      <c r="Z159" s="213"/>
      <c r="AA159" s="213"/>
      <c r="AB159" s="213"/>
      <c r="AC159" s="213"/>
      <c r="AD159" s="213"/>
      <c r="AE159" s="213"/>
      <c r="AF159" s="213"/>
      <c r="AG159" s="213" t="s">
        <v>155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1" x14ac:dyDescent="0.2">
      <c r="A160" s="220"/>
      <c r="B160" s="221"/>
      <c r="C160" s="265" t="s">
        <v>412</v>
      </c>
      <c r="D160" s="257"/>
      <c r="E160" s="258">
        <v>60.32</v>
      </c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13"/>
      <c r="Z160" s="213"/>
      <c r="AA160" s="213"/>
      <c r="AB160" s="213"/>
      <c r="AC160" s="213"/>
      <c r="AD160" s="213"/>
      <c r="AE160" s="213"/>
      <c r="AF160" s="213"/>
      <c r="AG160" s="213" t="s">
        <v>183</v>
      </c>
      <c r="AH160" s="213">
        <v>5</v>
      </c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1" x14ac:dyDescent="0.2">
      <c r="A161" s="220">
        <v>45</v>
      </c>
      <c r="B161" s="221" t="s">
        <v>299</v>
      </c>
      <c r="C161" s="266" t="s">
        <v>300</v>
      </c>
      <c r="D161" s="222" t="s">
        <v>0</v>
      </c>
      <c r="E161" s="262"/>
      <c r="F161" s="225"/>
      <c r="G161" s="224">
        <f>ROUND(E161*F161,2)</f>
        <v>0</v>
      </c>
      <c r="H161" s="225"/>
      <c r="I161" s="224">
        <f>ROUND(E161*H161,2)</f>
        <v>0</v>
      </c>
      <c r="J161" s="225"/>
      <c r="K161" s="224">
        <f>ROUND(E161*J161,2)</f>
        <v>0</v>
      </c>
      <c r="L161" s="224">
        <v>21</v>
      </c>
      <c r="M161" s="224">
        <f>G161*(1+L161/100)</f>
        <v>0</v>
      </c>
      <c r="N161" s="224">
        <v>0</v>
      </c>
      <c r="O161" s="224">
        <f>ROUND(E161*N161,2)</f>
        <v>0</v>
      </c>
      <c r="P161" s="224">
        <v>0</v>
      </c>
      <c r="Q161" s="224">
        <f>ROUND(E161*P161,2)</f>
        <v>0</v>
      </c>
      <c r="R161" s="224" t="s">
        <v>291</v>
      </c>
      <c r="S161" s="224" t="s">
        <v>178</v>
      </c>
      <c r="T161" s="224" t="s">
        <v>178</v>
      </c>
      <c r="U161" s="224">
        <v>0</v>
      </c>
      <c r="V161" s="224">
        <f>ROUND(E161*U161,2)</f>
        <v>0</v>
      </c>
      <c r="W161" s="224"/>
      <c r="X161" s="224" t="s">
        <v>256</v>
      </c>
      <c r="Y161" s="213"/>
      <c r="Z161" s="213"/>
      <c r="AA161" s="213"/>
      <c r="AB161" s="213"/>
      <c r="AC161" s="213"/>
      <c r="AD161" s="213"/>
      <c r="AE161" s="213"/>
      <c r="AF161" s="213"/>
      <c r="AG161" s="213" t="s">
        <v>257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1" x14ac:dyDescent="0.2">
      <c r="A162" s="220"/>
      <c r="B162" s="221"/>
      <c r="C162" s="267" t="s">
        <v>258</v>
      </c>
      <c r="D162" s="261"/>
      <c r="E162" s="261"/>
      <c r="F162" s="261"/>
      <c r="G162" s="261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13"/>
      <c r="Z162" s="213"/>
      <c r="AA162" s="213"/>
      <c r="AB162" s="213"/>
      <c r="AC162" s="213"/>
      <c r="AD162" s="213"/>
      <c r="AE162" s="213"/>
      <c r="AF162" s="213"/>
      <c r="AG162" s="213" t="s">
        <v>180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x14ac:dyDescent="0.2">
      <c r="A163" s="227" t="s">
        <v>145</v>
      </c>
      <c r="B163" s="228" t="s">
        <v>110</v>
      </c>
      <c r="C163" s="250" t="s">
        <v>111</v>
      </c>
      <c r="D163" s="229"/>
      <c r="E163" s="230"/>
      <c r="F163" s="231"/>
      <c r="G163" s="231">
        <f>SUMIF(AG164:AG175,"&lt;&gt;NOR",G164:G175)</f>
        <v>0</v>
      </c>
      <c r="H163" s="231"/>
      <c r="I163" s="231">
        <f>SUM(I164:I175)</f>
        <v>0</v>
      </c>
      <c r="J163" s="231"/>
      <c r="K163" s="231">
        <f>SUM(K164:K175)</f>
        <v>0</v>
      </c>
      <c r="L163" s="231"/>
      <c r="M163" s="231">
        <f>SUM(M164:M175)</f>
        <v>0</v>
      </c>
      <c r="N163" s="231"/>
      <c r="O163" s="231">
        <f>SUM(O164:O175)</f>
        <v>0</v>
      </c>
      <c r="P163" s="231"/>
      <c r="Q163" s="231">
        <f>SUM(Q164:Q175)</f>
        <v>0</v>
      </c>
      <c r="R163" s="231"/>
      <c r="S163" s="231"/>
      <c r="T163" s="232"/>
      <c r="U163" s="226"/>
      <c r="V163" s="226">
        <f>SUM(V164:V175)</f>
        <v>0</v>
      </c>
      <c r="W163" s="226"/>
      <c r="X163" s="226"/>
      <c r="AG163" t="s">
        <v>146</v>
      </c>
    </row>
    <row r="164" spans="1:60" ht="22.5" outlineLevel="1" x14ac:dyDescent="0.2">
      <c r="A164" s="233">
        <v>46</v>
      </c>
      <c r="B164" s="234" t="s">
        <v>413</v>
      </c>
      <c r="C164" s="251" t="s">
        <v>414</v>
      </c>
      <c r="D164" s="235" t="s">
        <v>234</v>
      </c>
      <c r="E164" s="236">
        <v>1</v>
      </c>
      <c r="F164" s="237"/>
      <c r="G164" s="238">
        <f>ROUND(E164*F164,2)</f>
        <v>0</v>
      </c>
      <c r="H164" s="237"/>
      <c r="I164" s="238">
        <f>ROUND(E164*H164,2)</f>
        <v>0</v>
      </c>
      <c r="J164" s="237"/>
      <c r="K164" s="238">
        <f>ROUND(E164*J164,2)</f>
        <v>0</v>
      </c>
      <c r="L164" s="238">
        <v>21</v>
      </c>
      <c r="M164" s="238">
        <f>G164*(1+L164/100)</f>
        <v>0</v>
      </c>
      <c r="N164" s="238">
        <v>0</v>
      </c>
      <c r="O164" s="238">
        <f>ROUND(E164*N164,2)</f>
        <v>0</v>
      </c>
      <c r="P164" s="238">
        <v>0</v>
      </c>
      <c r="Q164" s="238">
        <f>ROUND(E164*P164,2)</f>
        <v>0</v>
      </c>
      <c r="R164" s="238"/>
      <c r="S164" s="238" t="s">
        <v>150</v>
      </c>
      <c r="T164" s="239" t="s">
        <v>151</v>
      </c>
      <c r="U164" s="224">
        <v>0</v>
      </c>
      <c r="V164" s="224">
        <f>ROUND(E164*U164,2)</f>
        <v>0</v>
      </c>
      <c r="W164" s="224"/>
      <c r="X164" s="224" t="s">
        <v>159</v>
      </c>
      <c r="Y164" s="213"/>
      <c r="Z164" s="213"/>
      <c r="AA164" s="213"/>
      <c r="AB164" s="213"/>
      <c r="AC164" s="213"/>
      <c r="AD164" s="213"/>
      <c r="AE164" s="213"/>
      <c r="AF164" s="213"/>
      <c r="AG164" s="213" t="s">
        <v>160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1" x14ac:dyDescent="0.2">
      <c r="A165" s="220"/>
      <c r="B165" s="221"/>
      <c r="C165" s="252" t="s">
        <v>305</v>
      </c>
      <c r="D165" s="241"/>
      <c r="E165" s="241"/>
      <c r="F165" s="241"/>
      <c r="G165" s="241"/>
      <c r="H165" s="224"/>
      <c r="I165" s="224"/>
      <c r="J165" s="224"/>
      <c r="K165" s="224"/>
      <c r="L165" s="224"/>
      <c r="M165" s="224"/>
      <c r="N165" s="224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13"/>
      <c r="Z165" s="213"/>
      <c r="AA165" s="213"/>
      <c r="AB165" s="213"/>
      <c r="AC165" s="213"/>
      <c r="AD165" s="213"/>
      <c r="AE165" s="213"/>
      <c r="AF165" s="213"/>
      <c r="AG165" s="213" t="s">
        <v>155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1" x14ac:dyDescent="0.2">
      <c r="A166" s="220"/>
      <c r="B166" s="221"/>
      <c r="C166" s="265" t="s">
        <v>400</v>
      </c>
      <c r="D166" s="257"/>
      <c r="E166" s="258"/>
      <c r="F166" s="224"/>
      <c r="G166" s="224"/>
      <c r="H166" s="224"/>
      <c r="I166" s="224"/>
      <c r="J166" s="224"/>
      <c r="K166" s="224"/>
      <c r="L166" s="224"/>
      <c r="M166" s="224"/>
      <c r="N166" s="224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13"/>
      <c r="Z166" s="213"/>
      <c r="AA166" s="213"/>
      <c r="AB166" s="213"/>
      <c r="AC166" s="213"/>
      <c r="AD166" s="213"/>
      <c r="AE166" s="213"/>
      <c r="AF166" s="213"/>
      <c r="AG166" s="213" t="s">
        <v>183</v>
      </c>
      <c r="AH166" s="213">
        <v>0</v>
      </c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1" x14ac:dyDescent="0.2">
      <c r="A167" s="220"/>
      <c r="B167" s="221"/>
      <c r="C167" s="265" t="s">
        <v>415</v>
      </c>
      <c r="D167" s="257"/>
      <c r="E167" s="258">
        <v>1</v>
      </c>
      <c r="F167" s="224"/>
      <c r="G167" s="224"/>
      <c r="H167" s="224"/>
      <c r="I167" s="224"/>
      <c r="J167" s="224"/>
      <c r="K167" s="224"/>
      <c r="L167" s="224"/>
      <c r="M167" s="224"/>
      <c r="N167" s="224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13"/>
      <c r="Z167" s="213"/>
      <c r="AA167" s="213"/>
      <c r="AB167" s="213"/>
      <c r="AC167" s="213"/>
      <c r="AD167" s="213"/>
      <c r="AE167" s="213"/>
      <c r="AF167" s="213"/>
      <c r="AG167" s="213" t="s">
        <v>183</v>
      </c>
      <c r="AH167" s="213">
        <v>0</v>
      </c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ht="22.5" outlineLevel="1" x14ac:dyDescent="0.2">
      <c r="A168" s="233">
        <v>47</v>
      </c>
      <c r="B168" s="234" t="s">
        <v>416</v>
      </c>
      <c r="C168" s="251" t="s">
        <v>417</v>
      </c>
      <c r="D168" s="235" t="s">
        <v>234</v>
      </c>
      <c r="E168" s="236">
        <v>8</v>
      </c>
      <c r="F168" s="237"/>
      <c r="G168" s="238">
        <f>ROUND(E168*F168,2)</f>
        <v>0</v>
      </c>
      <c r="H168" s="237"/>
      <c r="I168" s="238">
        <f>ROUND(E168*H168,2)</f>
        <v>0</v>
      </c>
      <c r="J168" s="237"/>
      <c r="K168" s="238">
        <f>ROUND(E168*J168,2)</f>
        <v>0</v>
      </c>
      <c r="L168" s="238">
        <v>21</v>
      </c>
      <c r="M168" s="238">
        <f>G168*(1+L168/100)</f>
        <v>0</v>
      </c>
      <c r="N168" s="238">
        <v>0</v>
      </c>
      <c r="O168" s="238">
        <f>ROUND(E168*N168,2)</f>
        <v>0</v>
      </c>
      <c r="P168" s="238">
        <v>0</v>
      </c>
      <c r="Q168" s="238">
        <f>ROUND(E168*P168,2)</f>
        <v>0</v>
      </c>
      <c r="R168" s="238"/>
      <c r="S168" s="238" t="s">
        <v>150</v>
      </c>
      <c r="T168" s="239" t="s">
        <v>151</v>
      </c>
      <c r="U168" s="224">
        <v>0</v>
      </c>
      <c r="V168" s="224">
        <f>ROUND(E168*U168,2)</f>
        <v>0</v>
      </c>
      <c r="W168" s="224"/>
      <c r="X168" s="224" t="s">
        <v>159</v>
      </c>
      <c r="Y168" s="213"/>
      <c r="Z168" s="213"/>
      <c r="AA168" s="213"/>
      <c r="AB168" s="213"/>
      <c r="AC168" s="213"/>
      <c r="AD168" s="213"/>
      <c r="AE168" s="213"/>
      <c r="AF168" s="213"/>
      <c r="AG168" s="213" t="s">
        <v>160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1" x14ac:dyDescent="0.2">
      <c r="A169" s="220"/>
      <c r="B169" s="221"/>
      <c r="C169" s="252" t="s">
        <v>305</v>
      </c>
      <c r="D169" s="241"/>
      <c r="E169" s="241"/>
      <c r="F169" s="241"/>
      <c r="G169" s="241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13"/>
      <c r="Z169" s="213"/>
      <c r="AA169" s="213"/>
      <c r="AB169" s="213"/>
      <c r="AC169" s="213"/>
      <c r="AD169" s="213"/>
      <c r="AE169" s="213"/>
      <c r="AF169" s="213"/>
      <c r="AG169" s="213" t="s">
        <v>155</v>
      </c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1" x14ac:dyDescent="0.2">
      <c r="A170" s="220"/>
      <c r="B170" s="221"/>
      <c r="C170" s="265" t="s">
        <v>400</v>
      </c>
      <c r="D170" s="257"/>
      <c r="E170" s="258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13"/>
      <c r="Z170" s="213"/>
      <c r="AA170" s="213"/>
      <c r="AB170" s="213"/>
      <c r="AC170" s="213"/>
      <c r="AD170" s="213"/>
      <c r="AE170" s="213"/>
      <c r="AF170" s="213"/>
      <c r="AG170" s="213" t="s">
        <v>183</v>
      </c>
      <c r="AH170" s="213">
        <v>0</v>
      </c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1" x14ac:dyDescent="0.2">
      <c r="A171" s="220"/>
      <c r="B171" s="221"/>
      <c r="C171" s="265" t="s">
        <v>418</v>
      </c>
      <c r="D171" s="257"/>
      <c r="E171" s="258">
        <v>8</v>
      </c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13"/>
      <c r="Z171" s="213"/>
      <c r="AA171" s="213"/>
      <c r="AB171" s="213"/>
      <c r="AC171" s="213"/>
      <c r="AD171" s="213"/>
      <c r="AE171" s="213"/>
      <c r="AF171" s="213"/>
      <c r="AG171" s="213" t="s">
        <v>183</v>
      </c>
      <c r="AH171" s="213">
        <v>0</v>
      </c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1" x14ac:dyDescent="0.2">
      <c r="A172" s="233">
        <v>48</v>
      </c>
      <c r="B172" s="234" t="s">
        <v>307</v>
      </c>
      <c r="C172" s="251" t="s">
        <v>308</v>
      </c>
      <c r="D172" s="235" t="s">
        <v>158</v>
      </c>
      <c r="E172" s="236">
        <v>1</v>
      </c>
      <c r="F172" s="237"/>
      <c r="G172" s="238">
        <f>ROUND(E172*F172,2)</f>
        <v>0</v>
      </c>
      <c r="H172" s="237"/>
      <c r="I172" s="238">
        <f>ROUND(E172*H172,2)</f>
        <v>0</v>
      </c>
      <c r="J172" s="237"/>
      <c r="K172" s="238">
        <f>ROUND(E172*J172,2)</f>
        <v>0</v>
      </c>
      <c r="L172" s="238">
        <v>21</v>
      </c>
      <c r="M172" s="238">
        <f>G172*(1+L172/100)</f>
        <v>0</v>
      </c>
      <c r="N172" s="238">
        <v>0</v>
      </c>
      <c r="O172" s="238">
        <f>ROUND(E172*N172,2)</f>
        <v>0</v>
      </c>
      <c r="P172" s="238">
        <v>0</v>
      </c>
      <c r="Q172" s="238">
        <f>ROUND(E172*P172,2)</f>
        <v>0</v>
      </c>
      <c r="R172" s="238"/>
      <c r="S172" s="238" t="s">
        <v>150</v>
      </c>
      <c r="T172" s="239" t="s">
        <v>151</v>
      </c>
      <c r="U172" s="224">
        <v>0</v>
      </c>
      <c r="V172" s="224">
        <f>ROUND(E172*U172,2)</f>
        <v>0</v>
      </c>
      <c r="W172" s="224"/>
      <c r="X172" s="224" t="s">
        <v>159</v>
      </c>
      <c r="Y172" s="213"/>
      <c r="Z172" s="213"/>
      <c r="AA172" s="213"/>
      <c r="AB172" s="213"/>
      <c r="AC172" s="213"/>
      <c r="AD172" s="213"/>
      <c r="AE172" s="213"/>
      <c r="AF172" s="213"/>
      <c r="AG172" s="213" t="s">
        <v>160</v>
      </c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1" x14ac:dyDescent="0.2">
      <c r="A173" s="220"/>
      <c r="B173" s="221"/>
      <c r="C173" s="252" t="s">
        <v>181</v>
      </c>
      <c r="D173" s="241"/>
      <c r="E173" s="241"/>
      <c r="F173" s="241"/>
      <c r="G173" s="241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13"/>
      <c r="Z173" s="213"/>
      <c r="AA173" s="213"/>
      <c r="AB173" s="213"/>
      <c r="AC173" s="213"/>
      <c r="AD173" s="213"/>
      <c r="AE173" s="213"/>
      <c r="AF173" s="213"/>
      <c r="AG173" s="213" t="s">
        <v>155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outlineLevel="1" x14ac:dyDescent="0.2">
      <c r="A174" s="220">
        <v>49</v>
      </c>
      <c r="B174" s="221" t="s">
        <v>309</v>
      </c>
      <c r="C174" s="266" t="s">
        <v>310</v>
      </c>
      <c r="D174" s="222" t="s">
        <v>0</v>
      </c>
      <c r="E174" s="262"/>
      <c r="F174" s="225"/>
      <c r="G174" s="224">
        <f>ROUND(E174*F174,2)</f>
        <v>0</v>
      </c>
      <c r="H174" s="225"/>
      <c r="I174" s="224">
        <f>ROUND(E174*H174,2)</f>
        <v>0</v>
      </c>
      <c r="J174" s="225"/>
      <c r="K174" s="224">
        <f>ROUND(E174*J174,2)</f>
        <v>0</v>
      </c>
      <c r="L174" s="224">
        <v>21</v>
      </c>
      <c r="M174" s="224">
        <f>G174*(1+L174/100)</f>
        <v>0</v>
      </c>
      <c r="N174" s="224">
        <v>0</v>
      </c>
      <c r="O174" s="224">
        <f>ROUND(E174*N174,2)</f>
        <v>0</v>
      </c>
      <c r="P174" s="224">
        <v>0</v>
      </c>
      <c r="Q174" s="224">
        <f>ROUND(E174*P174,2)</f>
        <v>0</v>
      </c>
      <c r="R174" s="224" t="s">
        <v>311</v>
      </c>
      <c r="S174" s="224" t="s">
        <v>178</v>
      </c>
      <c r="T174" s="224" t="s">
        <v>178</v>
      </c>
      <c r="U174" s="224">
        <v>0</v>
      </c>
      <c r="V174" s="224">
        <f>ROUND(E174*U174,2)</f>
        <v>0</v>
      </c>
      <c r="W174" s="224"/>
      <c r="X174" s="224" t="s">
        <v>256</v>
      </c>
      <c r="Y174" s="213"/>
      <c r="Z174" s="213"/>
      <c r="AA174" s="213"/>
      <c r="AB174" s="213"/>
      <c r="AC174" s="213"/>
      <c r="AD174" s="213"/>
      <c r="AE174" s="213"/>
      <c r="AF174" s="213"/>
      <c r="AG174" s="213" t="s">
        <v>257</v>
      </c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outlineLevel="1" x14ac:dyDescent="0.2">
      <c r="A175" s="220"/>
      <c r="B175" s="221"/>
      <c r="C175" s="267" t="s">
        <v>258</v>
      </c>
      <c r="D175" s="261"/>
      <c r="E175" s="261"/>
      <c r="F175" s="261"/>
      <c r="G175" s="261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13"/>
      <c r="Z175" s="213"/>
      <c r="AA175" s="213"/>
      <c r="AB175" s="213"/>
      <c r="AC175" s="213"/>
      <c r="AD175" s="213"/>
      <c r="AE175" s="213"/>
      <c r="AF175" s="213"/>
      <c r="AG175" s="213" t="s">
        <v>180</v>
      </c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x14ac:dyDescent="0.2">
      <c r="A176" s="227" t="s">
        <v>145</v>
      </c>
      <c r="B176" s="228" t="s">
        <v>112</v>
      </c>
      <c r="C176" s="250" t="s">
        <v>113</v>
      </c>
      <c r="D176" s="229"/>
      <c r="E176" s="230"/>
      <c r="F176" s="231"/>
      <c r="G176" s="231">
        <f>SUMIF(AG177:AG179,"&lt;&gt;NOR",G177:G179)</f>
        <v>0</v>
      </c>
      <c r="H176" s="231"/>
      <c r="I176" s="231">
        <f>SUM(I177:I179)</f>
        <v>0</v>
      </c>
      <c r="J176" s="231"/>
      <c r="K176" s="231">
        <f>SUM(K177:K179)</f>
        <v>0</v>
      </c>
      <c r="L176" s="231"/>
      <c r="M176" s="231">
        <f>SUM(M177:M179)</f>
        <v>0</v>
      </c>
      <c r="N176" s="231"/>
      <c r="O176" s="231">
        <f>SUM(O177:O179)</f>
        <v>0</v>
      </c>
      <c r="P176" s="231"/>
      <c r="Q176" s="231">
        <f>SUM(Q177:Q179)</f>
        <v>0</v>
      </c>
      <c r="R176" s="231"/>
      <c r="S176" s="231"/>
      <c r="T176" s="232"/>
      <c r="U176" s="226"/>
      <c r="V176" s="226">
        <f>SUM(V177:V179)</f>
        <v>0</v>
      </c>
      <c r="W176" s="226"/>
      <c r="X176" s="226"/>
      <c r="AG176" t="s">
        <v>146</v>
      </c>
    </row>
    <row r="177" spans="1:60" outlineLevel="1" x14ac:dyDescent="0.2">
      <c r="A177" s="233">
        <v>50</v>
      </c>
      <c r="B177" s="234" t="s">
        <v>312</v>
      </c>
      <c r="C177" s="251" t="s">
        <v>313</v>
      </c>
      <c r="D177" s="235" t="s">
        <v>191</v>
      </c>
      <c r="E177" s="236">
        <v>175</v>
      </c>
      <c r="F177" s="237"/>
      <c r="G177" s="238">
        <f>ROUND(E177*F177,2)</f>
        <v>0</v>
      </c>
      <c r="H177" s="237"/>
      <c r="I177" s="238">
        <f>ROUND(E177*H177,2)</f>
        <v>0</v>
      </c>
      <c r="J177" s="237"/>
      <c r="K177" s="238">
        <f>ROUND(E177*J177,2)</f>
        <v>0</v>
      </c>
      <c r="L177" s="238">
        <v>21</v>
      </c>
      <c r="M177" s="238">
        <f>G177*(1+L177/100)</f>
        <v>0</v>
      </c>
      <c r="N177" s="238">
        <v>0</v>
      </c>
      <c r="O177" s="238">
        <f>ROUND(E177*N177,2)</f>
        <v>0</v>
      </c>
      <c r="P177" s="238">
        <v>0</v>
      </c>
      <c r="Q177" s="238">
        <f>ROUND(E177*P177,2)</f>
        <v>0</v>
      </c>
      <c r="R177" s="238"/>
      <c r="S177" s="238" t="s">
        <v>150</v>
      </c>
      <c r="T177" s="239" t="s">
        <v>151</v>
      </c>
      <c r="U177" s="224">
        <v>0</v>
      </c>
      <c r="V177" s="224">
        <f>ROUND(E177*U177,2)</f>
        <v>0</v>
      </c>
      <c r="W177" s="224"/>
      <c r="X177" s="224" t="s">
        <v>159</v>
      </c>
      <c r="Y177" s="213"/>
      <c r="Z177" s="213"/>
      <c r="AA177" s="213"/>
      <c r="AB177" s="213"/>
      <c r="AC177" s="213"/>
      <c r="AD177" s="213"/>
      <c r="AE177" s="213"/>
      <c r="AF177" s="213"/>
      <c r="AG177" s="213" t="s">
        <v>160</v>
      </c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outlineLevel="1" x14ac:dyDescent="0.2">
      <c r="A178" s="220"/>
      <c r="B178" s="221"/>
      <c r="C178" s="252" t="s">
        <v>181</v>
      </c>
      <c r="D178" s="241"/>
      <c r="E178" s="241"/>
      <c r="F178" s="241"/>
      <c r="G178" s="241"/>
      <c r="H178" s="224"/>
      <c r="I178" s="224"/>
      <c r="J178" s="224"/>
      <c r="K178" s="224"/>
      <c r="L178" s="224"/>
      <c r="M178" s="224"/>
      <c r="N178" s="224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13"/>
      <c r="Z178" s="213"/>
      <c r="AA178" s="213"/>
      <c r="AB178" s="213"/>
      <c r="AC178" s="213"/>
      <c r="AD178" s="213"/>
      <c r="AE178" s="213"/>
      <c r="AF178" s="213"/>
      <c r="AG178" s="213" t="s">
        <v>155</v>
      </c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outlineLevel="1" x14ac:dyDescent="0.2">
      <c r="A179" s="220"/>
      <c r="B179" s="221"/>
      <c r="C179" s="265" t="s">
        <v>419</v>
      </c>
      <c r="D179" s="257"/>
      <c r="E179" s="258">
        <v>175</v>
      </c>
      <c r="F179" s="224"/>
      <c r="G179" s="224"/>
      <c r="H179" s="224"/>
      <c r="I179" s="224"/>
      <c r="J179" s="224"/>
      <c r="K179" s="224"/>
      <c r="L179" s="224"/>
      <c r="M179" s="224"/>
      <c r="N179" s="224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13"/>
      <c r="Z179" s="213"/>
      <c r="AA179" s="213"/>
      <c r="AB179" s="213"/>
      <c r="AC179" s="213"/>
      <c r="AD179" s="213"/>
      <c r="AE179" s="213"/>
      <c r="AF179" s="213"/>
      <c r="AG179" s="213" t="s">
        <v>183</v>
      </c>
      <c r="AH179" s="213">
        <v>5</v>
      </c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x14ac:dyDescent="0.2">
      <c r="A180" s="227" t="s">
        <v>145</v>
      </c>
      <c r="B180" s="228" t="s">
        <v>114</v>
      </c>
      <c r="C180" s="250" t="s">
        <v>115</v>
      </c>
      <c r="D180" s="229"/>
      <c r="E180" s="230"/>
      <c r="F180" s="231"/>
      <c r="G180" s="231">
        <f>SUMIF(AG181:AG190,"&lt;&gt;NOR",G181:G190)</f>
        <v>0</v>
      </c>
      <c r="H180" s="231"/>
      <c r="I180" s="231">
        <f>SUM(I181:I190)</f>
        <v>0</v>
      </c>
      <c r="J180" s="231"/>
      <c r="K180" s="231">
        <f>SUM(K181:K190)</f>
        <v>0</v>
      </c>
      <c r="L180" s="231"/>
      <c r="M180" s="231">
        <f>SUM(M181:M190)</f>
        <v>0</v>
      </c>
      <c r="N180" s="231"/>
      <c r="O180" s="231">
        <f>SUM(O181:O190)</f>
        <v>0</v>
      </c>
      <c r="P180" s="231"/>
      <c r="Q180" s="231">
        <f>SUM(Q181:Q190)</f>
        <v>0</v>
      </c>
      <c r="R180" s="231"/>
      <c r="S180" s="231"/>
      <c r="T180" s="232"/>
      <c r="U180" s="226"/>
      <c r="V180" s="226">
        <f>SUM(V181:V190)</f>
        <v>54.5</v>
      </c>
      <c r="W180" s="226"/>
      <c r="X180" s="226"/>
      <c r="AG180" t="s">
        <v>146</v>
      </c>
    </row>
    <row r="181" spans="1:60" outlineLevel="1" x14ac:dyDescent="0.2">
      <c r="A181" s="233">
        <v>51</v>
      </c>
      <c r="B181" s="234" t="s">
        <v>315</v>
      </c>
      <c r="C181" s="251" t="s">
        <v>316</v>
      </c>
      <c r="D181" s="235" t="s">
        <v>317</v>
      </c>
      <c r="E181" s="236">
        <v>6.4769199999999998</v>
      </c>
      <c r="F181" s="237"/>
      <c r="G181" s="238">
        <f>ROUND(E181*F181,2)</f>
        <v>0</v>
      </c>
      <c r="H181" s="237"/>
      <c r="I181" s="238">
        <f>ROUND(E181*H181,2)</f>
        <v>0</v>
      </c>
      <c r="J181" s="237"/>
      <c r="K181" s="238">
        <f>ROUND(E181*J181,2)</f>
        <v>0</v>
      </c>
      <c r="L181" s="238">
        <v>21</v>
      </c>
      <c r="M181" s="238">
        <f>G181*(1+L181/100)</f>
        <v>0</v>
      </c>
      <c r="N181" s="238">
        <v>0</v>
      </c>
      <c r="O181" s="238">
        <f>ROUND(E181*N181,2)</f>
        <v>0</v>
      </c>
      <c r="P181" s="238">
        <v>0</v>
      </c>
      <c r="Q181" s="238">
        <f>ROUND(E181*P181,2)</f>
        <v>0</v>
      </c>
      <c r="R181" s="238"/>
      <c r="S181" s="238" t="s">
        <v>150</v>
      </c>
      <c r="T181" s="239" t="s">
        <v>178</v>
      </c>
      <c r="U181" s="224">
        <v>0</v>
      </c>
      <c r="V181" s="224">
        <f>ROUND(E181*U181,2)</f>
        <v>0</v>
      </c>
      <c r="W181" s="224"/>
      <c r="X181" s="224" t="s">
        <v>159</v>
      </c>
      <c r="Y181" s="213"/>
      <c r="Z181" s="213"/>
      <c r="AA181" s="213"/>
      <c r="AB181" s="213"/>
      <c r="AC181" s="213"/>
      <c r="AD181" s="213"/>
      <c r="AE181" s="213"/>
      <c r="AF181" s="213"/>
      <c r="AG181" s="213" t="s">
        <v>160</v>
      </c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1" x14ac:dyDescent="0.2">
      <c r="A182" s="220"/>
      <c r="B182" s="221"/>
      <c r="C182" s="265" t="s">
        <v>420</v>
      </c>
      <c r="D182" s="257"/>
      <c r="E182" s="258">
        <v>6.4769199999999998</v>
      </c>
      <c r="F182" s="224"/>
      <c r="G182" s="224"/>
      <c r="H182" s="224"/>
      <c r="I182" s="224"/>
      <c r="J182" s="224"/>
      <c r="K182" s="224"/>
      <c r="L182" s="224"/>
      <c r="M182" s="224"/>
      <c r="N182" s="224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13"/>
      <c r="Z182" s="213"/>
      <c r="AA182" s="213"/>
      <c r="AB182" s="213"/>
      <c r="AC182" s="213"/>
      <c r="AD182" s="213"/>
      <c r="AE182" s="213"/>
      <c r="AF182" s="213"/>
      <c r="AG182" s="213" t="s">
        <v>183</v>
      </c>
      <c r="AH182" s="213">
        <v>0</v>
      </c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1" x14ac:dyDescent="0.2">
      <c r="A183" s="233">
        <v>52</v>
      </c>
      <c r="B183" s="234" t="s">
        <v>319</v>
      </c>
      <c r="C183" s="251" t="s">
        <v>320</v>
      </c>
      <c r="D183" s="235" t="s">
        <v>317</v>
      </c>
      <c r="E183" s="236">
        <v>2.3435999999999999</v>
      </c>
      <c r="F183" s="237"/>
      <c r="G183" s="238">
        <f>ROUND(E183*F183,2)</f>
        <v>0</v>
      </c>
      <c r="H183" s="237"/>
      <c r="I183" s="238">
        <f>ROUND(E183*H183,2)</f>
        <v>0</v>
      </c>
      <c r="J183" s="237"/>
      <c r="K183" s="238">
        <f>ROUND(E183*J183,2)</f>
        <v>0</v>
      </c>
      <c r="L183" s="238">
        <v>21</v>
      </c>
      <c r="M183" s="238">
        <f>G183*(1+L183/100)</f>
        <v>0</v>
      </c>
      <c r="N183" s="238">
        <v>0</v>
      </c>
      <c r="O183" s="238">
        <f>ROUND(E183*N183,2)</f>
        <v>0</v>
      </c>
      <c r="P183" s="238">
        <v>0</v>
      </c>
      <c r="Q183" s="238">
        <f>ROUND(E183*P183,2)</f>
        <v>0</v>
      </c>
      <c r="R183" s="238"/>
      <c r="S183" s="238" t="s">
        <v>150</v>
      </c>
      <c r="T183" s="239" t="s">
        <v>178</v>
      </c>
      <c r="U183" s="224">
        <v>0</v>
      </c>
      <c r="V183" s="224">
        <f>ROUND(E183*U183,2)</f>
        <v>0</v>
      </c>
      <c r="W183" s="224"/>
      <c r="X183" s="224" t="s">
        <v>159</v>
      </c>
      <c r="Y183" s="213"/>
      <c r="Z183" s="213"/>
      <c r="AA183" s="213"/>
      <c r="AB183" s="213"/>
      <c r="AC183" s="213"/>
      <c r="AD183" s="213"/>
      <c r="AE183" s="213"/>
      <c r="AF183" s="213"/>
      <c r="AG183" s="213" t="s">
        <v>160</v>
      </c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1" x14ac:dyDescent="0.2">
      <c r="A184" s="220"/>
      <c r="B184" s="221"/>
      <c r="C184" s="265" t="s">
        <v>421</v>
      </c>
      <c r="D184" s="257"/>
      <c r="E184" s="258">
        <v>2.3435999999999999</v>
      </c>
      <c r="F184" s="224"/>
      <c r="G184" s="224"/>
      <c r="H184" s="224"/>
      <c r="I184" s="224"/>
      <c r="J184" s="224"/>
      <c r="K184" s="224"/>
      <c r="L184" s="224"/>
      <c r="M184" s="224"/>
      <c r="N184" s="224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13"/>
      <c r="Z184" s="213"/>
      <c r="AA184" s="213"/>
      <c r="AB184" s="213"/>
      <c r="AC184" s="213"/>
      <c r="AD184" s="213"/>
      <c r="AE184" s="213"/>
      <c r="AF184" s="213"/>
      <c r="AG184" s="213" t="s">
        <v>183</v>
      </c>
      <c r="AH184" s="213">
        <v>0</v>
      </c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ht="22.5" outlineLevel="1" x14ac:dyDescent="0.2">
      <c r="A185" s="242">
        <v>53</v>
      </c>
      <c r="B185" s="243" t="s">
        <v>322</v>
      </c>
      <c r="C185" s="253" t="s">
        <v>323</v>
      </c>
      <c r="D185" s="244" t="s">
        <v>317</v>
      </c>
      <c r="E185" s="245">
        <v>8.8205200000000001</v>
      </c>
      <c r="F185" s="246"/>
      <c r="G185" s="247">
        <f>ROUND(E185*F185,2)</f>
        <v>0</v>
      </c>
      <c r="H185" s="246"/>
      <c r="I185" s="247">
        <f>ROUND(E185*H185,2)</f>
        <v>0</v>
      </c>
      <c r="J185" s="246"/>
      <c r="K185" s="247">
        <f>ROUND(E185*J185,2)</f>
        <v>0</v>
      </c>
      <c r="L185" s="247">
        <v>21</v>
      </c>
      <c r="M185" s="247">
        <f>G185*(1+L185/100)</f>
        <v>0</v>
      </c>
      <c r="N185" s="247">
        <v>0</v>
      </c>
      <c r="O185" s="247">
        <f>ROUND(E185*N185,2)</f>
        <v>0</v>
      </c>
      <c r="P185" s="247">
        <v>0</v>
      </c>
      <c r="Q185" s="247">
        <f>ROUND(E185*P185,2)</f>
        <v>0</v>
      </c>
      <c r="R185" s="247" t="s">
        <v>177</v>
      </c>
      <c r="S185" s="247" t="s">
        <v>178</v>
      </c>
      <c r="T185" s="248" t="s">
        <v>178</v>
      </c>
      <c r="U185" s="224">
        <v>0.93</v>
      </c>
      <c r="V185" s="224">
        <f>ROUND(E185*U185,2)</f>
        <v>8.1999999999999993</v>
      </c>
      <c r="W185" s="224"/>
      <c r="X185" s="224" t="s">
        <v>324</v>
      </c>
      <c r="Y185" s="213"/>
      <c r="Z185" s="213"/>
      <c r="AA185" s="213"/>
      <c r="AB185" s="213"/>
      <c r="AC185" s="213"/>
      <c r="AD185" s="213"/>
      <c r="AE185" s="213"/>
      <c r="AF185" s="213"/>
      <c r="AG185" s="213" t="s">
        <v>325</v>
      </c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outlineLevel="1" x14ac:dyDescent="0.2">
      <c r="A186" s="242">
        <v>54</v>
      </c>
      <c r="B186" s="243" t="s">
        <v>326</v>
      </c>
      <c r="C186" s="253" t="s">
        <v>327</v>
      </c>
      <c r="D186" s="244" t="s">
        <v>317</v>
      </c>
      <c r="E186" s="245">
        <v>26.461559999999999</v>
      </c>
      <c r="F186" s="246"/>
      <c r="G186" s="247">
        <f>ROUND(E186*F186,2)</f>
        <v>0</v>
      </c>
      <c r="H186" s="246"/>
      <c r="I186" s="247">
        <f>ROUND(E186*H186,2)</f>
        <v>0</v>
      </c>
      <c r="J186" s="246"/>
      <c r="K186" s="247">
        <f>ROUND(E186*J186,2)</f>
        <v>0</v>
      </c>
      <c r="L186" s="247">
        <v>21</v>
      </c>
      <c r="M186" s="247">
        <f>G186*(1+L186/100)</f>
        <v>0</v>
      </c>
      <c r="N186" s="247">
        <v>0</v>
      </c>
      <c r="O186" s="247">
        <f>ROUND(E186*N186,2)</f>
        <v>0</v>
      </c>
      <c r="P186" s="247">
        <v>0</v>
      </c>
      <c r="Q186" s="247">
        <f>ROUND(E186*P186,2)</f>
        <v>0</v>
      </c>
      <c r="R186" s="247" t="s">
        <v>177</v>
      </c>
      <c r="S186" s="247" t="s">
        <v>178</v>
      </c>
      <c r="T186" s="248" t="s">
        <v>178</v>
      </c>
      <c r="U186" s="224">
        <v>0.65</v>
      </c>
      <c r="V186" s="224">
        <f>ROUND(E186*U186,2)</f>
        <v>17.2</v>
      </c>
      <c r="W186" s="224"/>
      <c r="X186" s="224" t="s">
        <v>324</v>
      </c>
      <c r="Y186" s="213"/>
      <c r="Z186" s="213"/>
      <c r="AA186" s="213"/>
      <c r="AB186" s="213"/>
      <c r="AC186" s="213"/>
      <c r="AD186" s="213"/>
      <c r="AE186" s="213"/>
      <c r="AF186" s="213"/>
      <c r="AG186" s="213" t="s">
        <v>325</v>
      </c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outlineLevel="1" x14ac:dyDescent="0.2">
      <c r="A187" s="242">
        <v>55</v>
      </c>
      <c r="B187" s="243" t="s">
        <v>328</v>
      </c>
      <c r="C187" s="253" t="s">
        <v>329</v>
      </c>
      <c r="D187" s="244" t="s">
        <v>317</v>
      </c>
      <c r="E187" s="245">
        <v>8.8205200000000001</v>
      </c>
      <c r="F187" s="246"/>
      <c r="G187" s="247">
        <f>ROUND(E187*F187,2)</f>
        <v>0</v>
      </c>
      <c r="H187" s="246"/>
      <c r="I187" s="247">
        <f>ROUND(E187*H187,2)</f>
        <v>0</v>
      </c>
      <c r="J187" s="246"/>
      <c r="K187" s="247">
        <f>ROUND(E187*J187,2)</f>
        <v>0</v>
      </c>
      <c r="L187" s="247">
        <v>21</v>
      </c>
      <c r="M187" s="247">
        <f>G187*(1+L187/100)</f>
        <v>0</v>
      </c>
      <c r="N187" s="247">
        <v>0</v>
      </c>
      <c r="O187" s="247">
        <f>ROUND(E187*N187,2)</f>
        <v>0</v>
      </c>
      <c r="P187" s="247">
        <v>0</v>
      </c>
      <c r="Q187" s="247">
        <f>ROUND(E187*P187,2)</f>
        <v>0</v>
      </c>
      <c r="R187" s="247" t="s">
        <v>177</v>
      </c>
      <c r="S187" s="247" t="s">
        <v>178</v>
      </c>
      <c r="T187" s="248" t="s">
        <v>178</v>
      </c>
      <c r="U187" s="224">
        <v>0.98</v>
      </c>
      <c r="V187" s="224">
        <f>ROUND(E187*U187,2)</f>
        <v>8.64</v>
      </c>
      <c r="W187" s="224"/>
      <c r="X187" s="224" t="s">
        <v>324</v>
      </c>
      <c r="Y187" s="213"/>
      <c r="Z187" s="213"/>
      <c r="AA187" s="213"/>
      <c r="AB187" s="213"/>
      <c r="AC187" s="213"/>
      <c r="AD187" s="213"/>
      <c r="AE187" s="213"/>
      <c r="AF187" s="213"/>
      <c r="AG187" s="213" t="s">
        <v>325</v>
      </c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outlineLevel="1" x14ac:dyDescent="0.2">
      <c r="A188" s="242">
        <v>56</v>
      </c>
      <c r="B188" s="243" t="s">
        <v>330</v>
      </c>
      <c r="C188" s="253" t="s">
        <v>331</v>
      </c>
      <c r="D188" s="244" t="s">
        <v>317</v>
      </c>
      <c r="E188" s="245">
        <v>88.205200000000005</v>
      </c>
      <c r="F188" s="246"/>
      <c r="G188" s="247">
        <f>ROUND(E188*F188,2)</f>
        <v>0</v>
      </c>
      <c r="H188" s="246"/>
      <c r="I188" s="247">
        <f>ROUND(E188*H188,2)</f>
        <v>0</v>
      </c>
      <c r="J188" s="246"/>
      <c r="K188" s="247">
        <f>ROUND(E188*J188,2)</f>
        <v>0</v>
      </c>
      <c r="L188" s="247">
        <v>21</v>
      </c>
      <c r="M188" s="247">
        <f>G188*(1+L188/100)</f>
        <v>0</v>
      </c>
      <c r="N188" s="247">
        <v>0</v>
      </c>
      <c r="O188" s="247">
        <f>ROUND(E188*N188,2)</f>
        <v>0</v>
      </c>
      <c r="P188" s="247">
        <v>0</v>
      </c>
      <c r="Q188" s="247">
        <f>ROUND(E188*P188,2)</f>
        <v>0</v>
      </c>
      <c r="R188" s="247" t="s">
        <v>177</v>
      </c>
      <c r="S188" s="247" t="s">
        <v>178</v>
      </c>
      <c r="T188" s="248" t="s">
        <v>178</v>
      </c>
      <c r="U188" s="224">
        <v>0</v>
      </c>
      <c r="V188" s="224">
        <f>ROUND(E188*U188,2)</f>
        <v>0</v>
      </c>
      <c r="W188" s="224"/>
      <c r="X188" s="224" t="s">
        <v>324</v>
      </c>
      <c r="Y188" s="213"/>
      <c r="Z188" s="213"/>
      <c r="AA188" s="213"/>
      <c r="AB188" s="213"/>
      <c r="AC188" s="213"/>
      <c r="AD188" s="213"/>
      <c r="AE188" s="213"/>
      <c r="AF188" s="213"/>
      <c r="AG188" s="213" t="s">
        <v>325</v>
      </c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</row>
    <row r="189" spans="1:60" outlineLevel="1" x14ac:dyDescent="0.2">
      <c r="A189" s="242">
        <v>57</v>
      </c>
      <c r="B189" s="243" t="s">
        <v>332</v>
      </c>
      <c r="C189" s="253" t="s">
        <v>333</v>
      </c>
      <c r="D189" s="244" t="s">
        <v>317</v>
      </c>
      <c r="E189" s="245">
        <v>8.8205200000000001</v>
      </c>
      <c r="F189" s="246"/>
      <c r="G189" s="247">
        <f>ROUND(E189*F189,2)</f>
        <v>0</v>
      </c>
      <c r="H189" s="246"/>
      <c r="I189" s="247">
        <f>ROUND(E189*H189,2)</f>
        <v>0</v>
      </c>
      <c r="J189" s="246"/>
      <c r="K189" s="247">
        <f>ROUND(E189*J189,2)</f>
        <v>0</v>
      </c>
      <c r="L189" s="247">
        <v>21</v>
      </c>
      <c r="M189" s="247">
        <f>G189*(1+L189/100)</f>
        <v>0</v>
      </c>
      <c r="N189" s="247">
        <v>0</v>
      </c>
      <c r="O189" s="247">
        <f>ROUND(E189*N189,2)</f>
        <v>0</v>
      </c>
      <c r="P189" s="247">
        <v>0</v>
      </c>
      <c r="Q189" s="247">
        <f>ROUND(E189*P189,2)</f>
        <v>0</v>
      </c>
      <c r="R189" s="247" t="s">
        <v>177</v>
      </c>
      <c r="S189" s="247" t="s">
        <v>178</v>
      </c>
      <c r="T189" s="248" t="s">
        <v>178</v>
      </c>
      <c r="U189" s="224">
        <v>1.88</v>
      </c>
      <c r="V189" s="224">
        <f>ROUND(E189*U189,2)</f>
        <v>16.579999999999998</v>
      </c>
      <c r="W189" s="224"/>
      <c r="X189" s="224" t="s">
        <v>324</v>
      </c>
      <c r="Y189" s="213"/>
      <c r="Z189" s="213"/>
      <c r="AA189" s="213"/>
      <c r="AB189" s="213"/>
      <c r="AC189" s="213"/>
      <c r="AD189" s="213"/>
      <c r="AE189" s="213"/>
      <c r="AF189" s="213"/>
      <c r="AG189" s="213" t="s">
        <v>325</v>
      </c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ht="22.5" outlineLevel="1" x14ac:dyDescent="0.2">
      <c r="A190" s="233">
        <v>58</v>
      </c>
      <c r="B190" s="234" t="s">
        <v>334</v>
      </c>
      <c r="C190" s="251" t="s">
        <v>335</v>
      </c>
      <c r="D190" s="235" t="s">
        <v>317</v>
      </c>
      <c r="E190" s="236">
        <v>35.282080000000001</v>
      </c>
      <c r="F190" s="237"/>
      <c r="G190" s="238">
        <f>ROUND(E190*F190,2)</f>
        <v>0</v>
      </c>
      <c r="H190" s="237"/>
      <c r="I190" s="238">
        <f>ROUND(E190*H190,2)</f>
        <v>0</v>
      </c>
      <c r="J190" s="237"/>
      <c r="K190" s="238">
        <f>ROUND(E190*J190,2)</f>
        <v>0</v>
      </c>
      <c r="L190" s="238">
        <v>21</v>
      </c>
      <c r="M190" s="238">
        <f>G190*(1+L190/100)</f>
        <v>0</v>
      </c>
      <c r="N190" s="238">
        <v>0</v>
      </c>
      <c r="O190" s="238">
        <f>ROUND(E190*N190,2)</f>
        <v>0</v>
      </c>
      <c r="P190" s="238">
        <v>0</v>
      </c>
      <c r="Q190" s="238">
        <f>ROUND(E190*P190,2)</f>
        <v>0</v>
      </c>
      <c r="R190" s="238" t="s">
        <v>177</v>
      </c>
      <c r="S190" s="238" t="s">
        <v>178</v>
      </c>
      <c r="T190" s="239" t="s">
        <v>178</v>
      </c>
      <c r="U190" s="224">
        <v>0.11</v>
      </c>
      <c r="V190" s="224">
        <f>ROUND(E190*U190,2)</f>
        <v>3.88</v>
      </c>
      <c r="W190" s="224"/>
      <c r="X190" s="224" t="s">
        <v>324</v>
      </c>
      <c r="Y190" s="213"/>
      <c r="Z190" s="213"/>
      <c r="AA190" s="213"/>
      <c r="AB190" s="213"/>
      <c r="AC190" s="213"/>
      <c r="AD190" s="213"/>
      <c r="AE190" s="213"/>
      <c r="AF190" s="213"/>
      <c r="AG190" s="213" t="s">
        <v>325</v>
      </c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</row>
    <row r="191" spans="1:60" x14ac:dyDescent="0.2">
      <c r="A191" s="3"/>
      <c r="B191" s="4"/>
      <c r="C191" s="254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AE191">
        <v>15</v>
      </c>
      <c r="AF191">
        <v>21</v>
      </c>
      <c r="AG191" t="s">
        <v>132</v>
      </c>
    </row>
    <row r="192" spans="1:60" x14ac:dyDescent="0.2">
      <c r="A192" s="216"/>
      <c r="B192" s="217" t="s">
        <v>29</v>
      </c>
      <c r="C192" s="255"/>
      <c r="D192" s="218"/>
      <c r="E192" s="219"/>
      <c r="F192" s="219"/>
      <c r="G192" s="249">
        <f>G8+G13+G28+G31+G119+G144+G150+G163+G176+G180</f>
        <v>0</v>
      </c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AE192">
        <f>SUMIF(L7:L190,AE191,G7:G190)</f>
        <v>0</v>
      </c>
      <c r="AF192">
        <f>SUMIF(L7:L190,AF191,G7:G190)</f>
        <v>0</v>
      </c>
      <c r="AG192" t="s">
        <v>172</v>
      </c>
    </row>
    <row r="193" spans="3:33" x14ac:dyDescent="0.2">
      <c r="C193" s="256"/>
      <c r="D193" s="10"/>
      <c r="AG193" t="s">
        <v>173</v>
      </c>
    </row>
    <row r="194" spans="3:33" x14ac:dyDescent="0.2">
      <c r="D194" s="10"/>
    </row>
    <row r="195" spans="3:33" x14ac:dyDescent="0.2">
      <c r="D195" s="10"/>
    </row>
    <row r="196" spans="3:33" x14ac:dyDescent="0.2">
      <c r="D196" s="10"/>
    </row>
    <row r="197" spans="3:33" x14ac:dyDescent="0.2">
      <c r="D197" s="10"/>
    </row>
    <row r="198" spans="3:33" x14ac:dyDescent="0.2">
      <c r="D198" s="10"/>
    </row>
    <row r="199" spans="3:33" x14ac:dyDescent="0.2">
      <c r="D199" s="10"/>
    </row>
    <row r="200" spans="3:33" x14ac:dyDescent="0.2">
      <c r="D200" s="10"/>
    </row>
    <row r="201" spans="3:33" x14ac:dyDescent="0.2">
      <c r="D201" s="10"/>
    </row>
    <row r="202" spans="3:33" x14ac:dyDescent="0.2">
      <c r="D202" s="10"/>
    </row>
    <row r="203" spans="3:33" x14ac:dyDescent="0.2">
      <c r="D203" s="10"/>
    </row>
    <row r="204" spans="3:33" x14ac:dyDescent="0.2">
      <c r="D204" s="10"/>
    </row>
    <row r="205" spans="3:33" x14ac:dyDescent="0.2">
      <c r="D205" s="10"/>
    </row>
    <row r="206" spans="3:33" x14ac:dyDescent="0.2">
      <c r="D206" s="10"/>
    </row>
    <row r="207" spans="3:33" x14ac:dyDescent="0.2">
      <c r="D207" s="10"/>
    </row>
    <row r="208" spans="3:33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V6ut++wZ0qlDHBpxUDdoS1LCsfZANhAO4fBicw4mWTwt82Tn4vUb/LVPNjcPVYvZS/j9ozRpc0vbnPg+hVbnOg==" saltValue="jwbNyHEDbJJ8GG2jvTdaYg==" spinCount="100000" sheet="1"/>
  <mergeCells count="52">
    <mergeCell ref="C169:G169"/>
    <mergeCell ref="C173:G173"/>
    <mergeCell ref="C175:G175"/>
    <mergeCell ref="C178:G178"/>
    <mergeCell ref="C149:G149"/>
    <mergeCell ref="C152:G152"/>
    <mergeCell ref="C156:G156"/>
    <mergeCell ref="C159:G159"/>
    <mergeCell ref="C162:G162"/>
    <mergeCell ref="C165:G165"/>
    <mergeCell ref="C126:G126"/>
    <mergeCell ref="C130:G130"/>
    <mergeCell ref="C135:G135"/>
    <mergeCell ref="C140:G140"/>
    <mergeCell ref="C143:G143"/>
    <mergeCell ref="C146:G146"/>
    <mergeCell ref="C85:G85"/>
    <mergeCell ref="C88:G88"/>
    <mergeCell ref="C91:G91"/>
    <mergeCell ref="C94:G94"/>
    <mergeCell ref="C118:G118"/>
    <mergeCell ref="C121:G121"/>
    <mergeCell ref="C66:G66"/>
    <mergeCell ref="C70:G70"/>
    <mergeCell ref="C74:G74"/>
    <mergeCell ref="C75:G75"/>
    <mergeCell ref="C79:G79"/>
    <mergeCell ref="C82:G82"/>
    <mergeCell ref="C52:G52"/>
    <mergeCell ref="C53:G53"/>
    <mergeCell ref="C57:G57"/>
    <mergeCell ref="C58:G58"/>
    <mergeCell ref="C62:G62"/>
    <mergeCell ref="C63:G63"/>
    <mergeCell ref="C34:G34"/>
    <mergeCell ref="C37:G37"/>
    <mergeCell ref="C42:G42"/>
    <mergeCell ref="C43:G43"/>
    <mergeCell ref="C47:G47"/>
    <mergeCell ref="C48:G48"/>
    <mergeCell ref="C16:G16"/>
    <mergeCell ref="C19:G19"/>
    <mergeCell ref="C23:G23"/>
    <mergeCell ref="C26:G26"/>
    <mergeCell ref="C30:G30"/>
    <mergeCell ref="C33:G33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4AA78-7C06-46B4-A33D-589962CAF4F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50</v>
      </c>
      <c r="C3" s="202" t="s">
        <v>51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56</v>
      </c>
      <c r="C4" s="205" t="s">
        <v>57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92</v>
      </c>
      <c r="C8" s="250" t="s">
        <v>93</v>
      </c>
      <c r="D8" s="229"/>
      <c r="E8" s="230"/>
      <c r="F8" s="231"/>
      <c r="G8" s="231">
        <f>SUMIF(AG9:AG12,"&lt;&gt;NOR",G9:G12)</f>
        <v>0</v>
      </c>
      <c r="H8" s="231"/>
      <c r="I8" s="231">
        <f>SUM(I9:I12)</f>
        <v>0</v>
      </c>
      <c r="J8" s="231"/>
      <c r="K8" s="231">
        <f>SUM(K9:K12)</f>
        <v>0</v>
      </c>
      <c r="L8" s="231"/>
      <c r="M8" s="231">
        <f>SUM(M9:M12)</f>
        <v>0</v>
      </c>
      <c r="N8" s="231"/>
      <c r="O8" s="231">
        <f>SUM(O9:O12)</f>
        <v>2.02</v>
      </c>
      <c r="P8" s="231"/>
      <c r="Q8" s="231">
        <f>SUM(Q9:Q12)</f>
        <v>0</v>
      </c>
      <c r="R8" s="231"/>
      <c r="S8" s="231"/>
      <c r="T8" s="232"/>
      <c r="U8" s="226"/>
      <c r="V8" s="226">
        <f>SUM(V9:V12)</f>
        <v>2.3199999999999998</v>
      </c>
      <c r="W8" s="226"/>
      <c r="X8" s="226"/>
      <c r="AG8" t="s">
        <v>146</v>
      </c>
    </row>
    <row r="9" spans="1:60" ht="22.5" outlineLevel="1" x14ac:dyDescent="0.2">
      <c r="A9" s="233">
        <v>1</v>
      </c>
      <c r="B9" s="234" t="s">
        <v>336</v>
      </c>
      <c r="C9" s="251" t="s">
        <v>337</v>
      </c>
      <c r="D9" s="235" t="s">
        <v>275</v>
      </c>
      <c r="E9" s="236">
        <v>1.2649999999999999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1.6</v>
      </c>
      <c r="O9" s="238">
        <f>ROUND(E9*N9,2)</f>
        <v>2.02</v>
      </c>
      <c r="P9" s="238">
        <v>0</v>
      </c>
      <c r="Q9" s="238">
        <f>ROUND(E9*P9,2)</f>
        <v>0</v>
      </c>
      <c r="R9" s="238" t="s">
        <v>338</v>
      </c>
      <c r="S9" s="238" t="s">
        <v>178</v>
      </c>
      <c r="T9" s="239" t="s">
        <v>151</v>
      </c>
      <c r="U9" s="224">
        <v>1.8360000000000001</v>
      </c>
      <c r="V9" s="224">
        <f>ROUND(E9*U9,2)</f>
        <v>2.3199999999999998</v>
      </c>
      <c r="W9" s="224"/>
      <c r="X9" s="224" t="s">
        <v>159</v>
      </c>
      <c r="Y9" s="213"/>
      <c r="Z9" s="213"/>
      <c r="AA9" s="213"/>
      <c r="AB9" s="213"/>
      <c r="AC9" s="213"/>
      <c r="AD9" s="213"/>
      <c r="AE9" s="213"/>
      <c r="AF9" s="213"/>
      <c r="AG9" s="213" t="s">
        <v>160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63" t="s">
        <v>339</v>
      </c>
      <c r="D10" s="259"/>
      <c r="E10" s="259"/>
      <c r="F10" s="259"/>
      <c r="G10" s="25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180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40" t="str">
        <f>C10</f>
        <v>pod mazaniny a dlažby, popř. na plochých střechách, vodorovný nebo ve spádu, s udusáním a urovnáním povrchu,</v>
      </c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20"/>
      <c r="B11" s="221"/>
      <c r="C11" s="265" t="s">
        <v>187</v>
      </c>
      <c r="D11" s="257"/>
      <c r="E11" s="258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13"/>
      <c r="Z11" s="213"/>
      <c r="AA11" s="213"/>
      <c r="AB11" s="213"/>
      <c r="AC11" s="213"/>
      <c r="AD11" s="213"/>
      <c r="AE11" s="213"/>
      <c r="AF11" s="213"/>
      <c r="AG11" s="213" t="s">
        <v>183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20"/>
      <c r="B12" s="221"/>
      <c r="C12" s="265" t="s">
        <v>422</v>
      </c>
      <c r="D12" s="257"/>
      <c r="E12" s="258">
        <v>1.2649999999999999</v>
      </c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13"/>
      <c r="Z12" s="213"/>
      <c r="AA12" s="213"/>
      <c r="AB12" s="213"/>
      <c r="AC12" s="213"/>
      <c r="AD12" s="213"/>
      <c r="AE12" s="213"/>
      <c r="AF12" s="213"/>
      <c r="AG12" s="213" t="s">
        <v>183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x14ac:dyDescent="0.2">
      <c r="A13" s="227" t="s">
        <v>145</v>
      </c>
      <c r="B13" s="228" t="s">
        <v>98</v>
      </c>
      <c r="C13" s="250" t="s">
        <v>99</v>
      </c>
      <c r="D13" s="229"/>
      <c r="E13" s="230"/>
      <c r="F13" s="231"/>
      <c r="G13" s="231">
        <f>SUMIF(AG14:AG27,"&lt;&gt;NOR",G14:G27)</f>
        <v>0</v>
      </c>
      <c r="H13" s="231"/>
      <c r="I13" s="231">
        <f>SUM(I14:I27)</f>
        <v>0</v>
      </c>
      <c r="J13" s="231"/>
      <c r="K13" s="231">
        <f>SUM(K14:K27)</f>
        <v>0</v>
      </c>
      <c r="L13" s="231"/>
      <c r="M13" s="231">
        <f>SUM(M14:M27)</f>
        <v>0</v>
      </c>
      <c r="N13" s="231"/>
      <c r="O13" s="231">
        <f>SUM(O14:O27)</f>
        <v>0</v>
      </c>
      <c r="P13" s="231"/>
      <c r="Q13" s="231">
        <f>SUM(Q14:Q27)</f>
        <v>0.32</v>
      </c>
      <c r="R13" s="231"/>
      <c r="S13" s="231"/>
      <c r="T13" s="232"/>
      <c r="U13" s="226"/>
      <c r="V13" s="226">
        <f>SUM(V14:V27)</f>
        <v>10.19</v>
      </c>
      <c r="W13" s="226"/>
      <c r="X13" s="226"/>
      <c r="AG13" t="s">
        <v>146</v>
      </c>
    </row>
    <row r="14" spans="1:60" ht="22.5" outlineLevel="1" x14ac:dyDescent="0.2">
      <c r="A14" s="233">
        <v>2</v>
      </c>
      <c r="B14" s="234" t="s">
        <v>174</v>
      </c>
      <c r="C14" s="251" t="s">
        <v>175</v>
      </c>
      <c r="D14" s="235" t="s">
        <v>176</v>
      </c>
      <c r="E14" s="236">
        <v>3.5</v>
      </c>
      <c r="F14" s="237"/>
      <c r="G14" s="238">
        <f>ROUND(E14*F14,2)</f>
        <v>0</v>
      </c>
      <c r="H14" s="237"/>
      <c r="I14" s="238">
        <f>ROUND(E14*H14,2)</f>
        <v>0</v>
      </c>
      <c r="J14" s="237"/>
      <c r="K14" s="238">
        <f>ROUND(E14*J14,2)</f>
        <v>0</v>
      </c>
      <c r="L14" s="238">
        <v>21</v>
      </c>
      <c r="M14" s="238">
        <f>G14*(1+L14/100)</f>
        <v>0</v>
      </c>
      <c r="N14" s="238">
        <v>0</v>
      </c>
      <c r="O14" s="238">
        <f>ROUND(E14*N14,2)</f>
        <v>0</v>
      </c>
      <c r="P14" s="238">
        <v>7.0000000000000007E-2</v>
      </c>
      <c r="Q14" s="238">
        <f>ROUND(E14*P14,2)</f>
        <v>0.25</v>
      </c>
      <c r="R14" s="238" t="s">
        <v>177</v>
      </c>
      <c r="S14" s="238" t="s">
        <v>178</v>
      </c>
      <c r="T14" s="239" t="s">
        <v>178</v>
      </c>
      <c r="U14" s="224">
        <v>0.42</v>
      </c>
      <c r="V14" s="224">
        <f>ROUND(E14*U14,2)</f>
        <v>1.47</v>
      </c>
      <c r="W14" s="224"/>
      <c r="X14" s="224" t="s">
        <v>159</v>
      </c>
      <c r="Y14" s="213"/>
      <c r="Z14" s="213"/>
      <c r="AA14" s="213"/>
      <c r="AB14" s="213"/>
      <c r="AC14" s="213"/>
      <c r="AD14" s="213"/>
      <c r="AE14" s="213"/>
      <c r="AF14" s="213"/>
      <c r="AG14" s="213" t="s">
        <v>160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20"/>
      <c r="B15" s="221"/>
      <c r="C15" s="263" t="s">
        <v>179</v>
      </c>
      <c r="D15" s="259"/>
      <c r="E15" s="259"/>
      <c r="F15" s="259"/>
      <c r="G15" s="259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13"/>
      <c r="Z15" s="213"/>
      <c r="AA15" s="213"/>
      <c r="AB15" s="213"/>
      <c r="AC15" s="213"/>
      <c r="AD15" s="213"/>
      <c r="AE15" s="213"/>
      <c r="AF15" s="213"/>
      <c r="AG15" s="213" t="s">
        <v>180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20"/>
      <c r="B16" s="221"/>
      <c r="C16" s="264" t="s">
        <v>181</v>
      </c>
      <c r="D16" s="260"/>
      <c r="E16" s="260"/>
      <c r="F16" s="260"/>
      <c r="G16" s="260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13"/>
      <c r="Z16" s="213"/>
      <c r="AA16" s="213"/>
      <c r="AB16" s="213"/>
      <c r="AC16" s="213"/>
      <c r="AD16" s="213"/>
      <c r="AE16" s="213"/>
      <c r="AF16" s="213"/>
      <c r="AG16" s="213" t="s">
        <v>155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20"/>
      <c r="B17" s="221"/>
      <c r="C17" s="265" t="s">
        <v>423</v>
      </c>
      <c r="D17" s="257"/>
      <c r="E17" s="258">
        <v>3.5</v>
      </c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13"/>
      <c r="Z17" s="213"/>
      <c r="AA17" s="213"/>
      <c r="AB17" s="213"/>
      <c r="AC17" s="213"/>
      <c r="AD17" s="213"/>
      <c r="AE17" s="213"/>
      <c r="AF17" s="213"/>
      <c r="AG17" s="213" t="s">
        <v>183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ht="33.75" outlineLevel="1" x14ac:dyDescent="0.2">
      <c r="A18" s="233">
        <v>3</v>
      </c>
      <c r="B18" s="234" t="s">
        <v>184</v>
      </c>
      <c r="C18" s="251" t="s">
        <v>185</v>
      </c>
      <c r="D18" s="235" t="s">
        <v>176</v>
      </c>
      <c r="E18" s="236">
        <v>23</v>
      </c>
      <c r="F18" s="237"/>
      <c r="G18" s="238">
        <f>ROUND(E18*F18,2)</f>
        <v>0</v>
      </c>
      <c r="H18" s="237"/>
      <c r="I18" s="238">
        <f>ROUND(E18*H18,2)</f>
        <v>0</v>
      </c>
      <c r="J18" s="237"/>
      <c r="K18" s="238">
        <f>ROUND(E18*J18,2)</f>
        <v>0</v>
      </c>
      <c r="L18" s="238">
        <v>21</v>
      </c>
      <c r="M18" s="238">
        <f>G18*(1+L18/100)</f>
        <v>0</v>
      </c>
      <c r="N18" s="238">
        <v>0</v>
      </c>
      <c r="O18" s="238">
        <f>ROUND(E18*N18,2)</f>
        <v>0</v>
      </c>
      <c r="P18" s="238">
        <v>2E-3</v>
      </c>
      <c r="Q18" s="238">
        <f>ROUND(E18*P18,2)</f>
        <v>0.05</v>
      </c>
      <c r="R18" s="238" t="s">
        <v>186</v>
      </c>
      <c r="S18" s="238" t="s">
        <v>178</v>
      </c>
      <c r="T18" s="239" t="s">
        <v>178</v>
      </c>
      <c r="U18" s="224">
        <v>0.06</v>
      </c>
      <c r="V18" s="224">
        <f>ROUND(E18*U18,2)</f>
        <v>1.38</v>
      </c>
      <c r="W18" s="224"/>
      <c r="X18" s="224" t="s">
        <v>159</v>
      </c>
      <c r="Y18" s="213"/>
      <c r="Z18" s="213"/>
      <c r="AA18" s="213"/>
      <c r="AB18" s="213"/>
      <c r="AC18" s="213"/>
      <c r="AD18" s="213"/>
      <c r="AE18" s="213"/>
      <c r="AF18" s="213"/>
      <c r="AG18" s="213" t="s">
        <v>160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20"/>
      <c r="B19" s="221"/>
      <c r="C19" s="252" t="s">
        <v>181</v>
      </c>
      <c r="D19" s="241"/>
      <c r="E19" s="241"/>
      <c r="F19" s="241"/>
      <c r="G19" s="241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13"/>
      <c r="Z19" s="213"/>
      <c r="AA19" s="213"/>
      <c r="AB19" s="213"/>
      <c r="AC19" s="213"/>
      <c r="AD19" s="213"/>
      <c r="AE19" s="213"/>
      <c r="AF19" s="213"/>
      <c r="AG19" s="213" t="s">
        <v>155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20"/>
      <c r="B20" s="221"/>
      <c r="C20" s="265" t="s">
        <v>187</v>
      </c>
      <c r="D20" s="257"/>
      <c r="E20" s="258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13"/>
      <c r="Z20" s="213"/>
      <c r="AA20" s="213"/>
      <c r="AB20" s="213"/>
      <c r="AC20" s="213"/>
      <c r="AD20" s="213"/>
      <c r="AE20" s="213"/>
      <c r="AF20" s="213"/>
      <c r="AG20" s="213" t="s">
        <v>183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20"/>
      <c r="B21" s="221"/>
      <c r="C21" s="265" t="s">
        <v>424</v>
      </c>
      <c r="D21" s="257"/>
      <c r="E21" s="258">
        <v>23</v>
      </c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13"/>
      <c r="Z21" s="213"/>
      <c r="AA21" s="213"/>
      <c r="AB21" s="213"/>
      <c r="AC21" s="213"/>
      <c r="AD21" s="213"/>
      <c r="AE21" s="213"/>
      <c r="AF21" s="213"/>
      <c r="AG21" s="213" t="s">
        <v>183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33">
        <v>4</v>
      </c>
      <c r="B22" s="234" t="s">
        <v>189</v>
      </c>
      <c r="C22" s="251" t="s">
        <v>190</v>
      </c>
      <c r="D22" s="235" t="s">
        <v>191</v>
      </c>
      <c r="E22" s="236">
        <v>7</v>
      </c>
      <c r="F22" s="237"/>
      <c r="G22" s="238">
        <f>ROUND(E22*F22,2)</f>
        <v>0</v>
      </c>
      <c r="H22" s="237"/>
      <c r="I22" s="238">
        <f>ROUND(E22*H22,2)</f>
        <v>0</v>
      </c>
      <c r="J22" s="237"/>
      <c r="K22" s="238">
        <f>ROUND(E22*J22,2)</f>
        <v>0</v>
      </c>
      <c r="L22" s="238">
        <v>21</v>
      </c>
      <c r="M22" s="238">
        <f>G22*(1+L22/100)</f>
        <v>0</v>
      </c>
      <c r="N22" s="238">
        <v>0</v>
      </c>
      <c r="O22" s="238">
        <f>ROUND(E22*N22,2)</f>
        <v>0</v>
      </c>
      <c r="P22" s="238">
        <v>3.3700000000000002E-3</v>
      </c>
      <c r="Q22" s="238">
        <f>ROUND(E22*P22,2)</f>
        <v>0.02</v>
      </c>
      <c r="R22" s="238" t="s">
        <v>192</v>
      </c>
      <c r="S22" s="238" t="s">
        <v>178</v>
      </c>
      <c r="T22" s="239" t="s">
        <v>178</v>
      </c>
      <c r="U22" s="224">
        <v>0.115</v>
      </c>
      <c r="V22" s="224">
        <f>ROUND(E22*U22,2)</f>
        <v>0.81</v>
      </c>
      <c r="W22" s="224"/>
      <c r="X22" s="224" t="s">
        <v>159</v>
      </c>
      <c r="Y22" s="213"/>
      <c r="Z22" s="213"/>
      <c r="AA22" s="213"/>
      <c r="AB22" s="213"/>
      <c r="AC22" s="213"/>
      <c r="AD22" s="213"/>
      <c r="AE22" s="213"/>
      <c r="AF22" s="213"/>
      <c r="AG22" s="213" t="s">
        <v>160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20"/>
      <c r="B23" s="221"/>
      <c r="C23" s="252" t="s">
        <v>181</v>
      </c>
      <c r="D23" s="241"/>
      <c r="E23" s="241"/>
      <c r="F23" s="241"/>
      <c r="G23" s="241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13"/>
      <c r="Z23" s="213"/>
      <c r="AA23" s="213"/>
      <c r="AB23" s="213"/>
      <c r="AC23" s="213"/>
      <c r="AD23" s="213"/>
      <c r="AE23" s="213"/>
      <c r="AF23" s="213"/>
      <c r="AG23" s="213" t="s">
        <v>155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20"/>
      <c r="B24" s="221"/>
      <c r="C24" s="265" t="s">
        <v>425</v>
      </c>
      <c r="D24" s="257"/>
      <c r="E24" s="258">
        <v>7</v>
      </c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13"/>
      <c r="Z24" s="213"/>
      <c r="AA24" s="213"/>
      <c r="AB24" s="213"/>
      <c r="AC24" s="213"/>
      <c r="AD24" s="213"/>
      <c r="AE24" s="213"/>
      <c r="AF24" s="213"/>
      <c r="AG24" s="213" t="s">
        <v>183</v>
      </c>
      <c r="AH24" s="213">
        <v>0</v>
      </c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33">
        <v>5</v>
      </c>
      <c r="B25" s="234" t="s">
        <v>194</v>
      </c>
      <c r="C25" s="251" t="s">
        <v>195</v>
      </c>
      <c r="D25" s="235" t="s">
        <v>191</v>
      </c>
      <c r="E25" s="236">
        <v>24</v>
      </c>
      <c r="F25" s="237"/>
      <c r="G25" s="238">
        <f>ROUND(E25*F25,2)</f>
        <v>0</v>
      </c>
      <c r="H25" s="237"/>
      <c r="I25" s="238">
        <f>ROUND(E25*H25,2)</f>
        <v>0</v>
      </c>
      <c r="J25" s="237"/>
      <c r="K25" s="238">
        <f>ROUND(E25*J25,2)</f>
        <v>0</v>
      </c>
      <c r="L25" s="238">
        <v>21</v>
      </c>
      <c r="M25" s="238">
        <f>G25*(1+L25/100)</f>
        <v>0</v>
      </c>
      <c r="N25" s="238">
        <v>0</v>
      </c>
      <c r="O25" s="238">
        <f>ROUND(E25*N25,2)</f>
        <v>0</v>
      </c>
      <c r="P25" s="238">
        <v>0</v>
      </c>
      <c r="Q25" s="238">
        <f>ROUND(E25*P25,2)</f>
        <v>0</v>
      </c>
      <c r="R25" s="238"/>
      <c r="S25" s="238" t="s">
        <v>178</v>
      </c>
      <c r="T25" s="239" t="s">
        <v>151</v>
      </c>
      <c r="U25" s="224">
        <v>0.27200000000000002</v>
      </c>
      <c r="V25" s="224">
        <f>ROUND(E25*U25,2)</f>
        <v>6.53</v>
      </c>
      <c r="W25" s="224"/>
      <c r="X25" s="224" t="s">
        <v>159</v>
      </c>
      <c r="Y25" s="213"/>
      <c r="Z25" s="213"/>
      <c r="AA25" s="213"/>
      <c r="AB25" s="213"/>
      <c r="AC25" s="213"/>
      <c r="AD25" s="213"/>
      <c r="AE25" s="213"/>
      <c r="AF25" s="213"/>
      <c r="AG25" s="213" t="s">
        <v>160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20"/>
      <c r="B26" s="221"/>
      <c r="C26" s="252" t="s">
        <v>181</v>
      </c>
      <c r="D26" s="241"/>
      <c r="E26" s="241"/>
      <c r="F26" s="241"/>
      <c r="G26" s="241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13"/>
      <c r="Z26" s="213"/>
      <c r="AA26" s="213"/>
      <c r="AB26" s="213"/>
      <c r="AC26" s="213"/>
      <c r="AD26" s="213"/>
      <c r="AE26" s="213"/>
      <c r="AF26" s="213"/>
      <c r="AG26" s="213" t="s">
        <v>155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20"/>
      <c r="B27" s="221"/>
      <c r="C27" s="265" t="s">
        <v>426</v>
      </c>
      <c r="D27" s="257"/>
      <c r="E27" s="258">
        <v>24</v>
      </c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13"/>
      <c r="Z27" s="213"/>
      <c r="AA27" s="213"/>
      <c r="AB27" s="213"/>
      <c r="AC27" s="213"/>
      <c r="AD27" s="213"/>
      <c r="AE27" s="213"/>
      <c r="AF27" s="213"/>
      <c r="AG27" s="213" t="s">
        <v>183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x14ac:dyDescent="0.2">
      <c r="A28" s="227" t="s">
        <v>145</v>
      </c>
      <c r="B28" s="228" t="s">
        <v>100</v>
      </c>
      <c r="C28" s="250" t="s">
        <v>101</v>
      </c>
      <c r="D28" s="229"/>
      <c r="E28" s="230"/>
      <c r="F28" s="231"/>
      <c r="G28" s="231">
        <f>SUMIF(AG29:AG30,"&lt;&gt;NOR",G29:G30)</f>
        <v>0</v>
      </c>
      <c r="H28" s="231"/>
      <c r="I28" s="231">
        <f>SUM(I29:I30)</f>
        <v>0</v>
      </c>
      <c r="J28" s="231"/>
      <c r="K28" s="231">
        <f>SUM(K29:K30)</f>
        <v>0</v>
      </c>
      <c r="L28" s="231"/>
      <c r="M28" s="231">
        <f>SUM(M29:M30)</f>
        <v>0</v>
      </c>
      <c r="N28" s="231"/>
      <c r="O28" s="231">
        <f>SUM(O29:O30)</f>
        <v>0</v>
      </c>
      <c r="P28" s="231"/>
      <c r="Q28" s="231">
        <f>SUM(Q29:Q30)</f>
        <v>0</v>
      </c>
      <c r="R28" s="231"/>
      <c r="S28" s="231"/>
      <c r="T28" s="232"/>
      <c r="U28" s="226"/>
      <c r="V28" s="226">
        <f>SUM(V29:V30)</f>
        <v>5.22</v>
      </c>
      <c r="W28" s="226"/>
      <c r="X28" s="226"/>
      <c r="AG28" t="s">
        <v>146</v>
      </c>
    </row>
    <row r="29" spans="1:60" ht="33.75" outlineLevel="1" x14ac:dyDescent="0.2">
      <c r="A29" s="233">
        <v>6</v>
      </c>
      <c r="B29" s="234" t="s">
        <v>345</v>
      </c>
      <c r="C29" s="251" t="s">
        <v>346</v>
      </c>
      <c r="D29" s="235" t="s">
        <v>317</v>
      </c>
      <c r="E29" s="236">
        <v>2.024</v>
      </c>
      <c r="F29" s="237"/>
      <c r="G29" s="238">
        <f>ROUND(E29*F29,2)</f>
        <v>0</v>
      </c>
      <c r="H29" s="237"/>
      <c r="I29" s="238">
        <f>ROUND(E29*H29,2)</f>
        <v>0</v>
      </c>
      <c r="J29" s="237"/>
      <c r="K29" s="238">
        <f>ROUND(E29*J29,2)</f>
        <v>0</v>
      </c>
      <c r="L29" s="238">
        <v>21</v>
      </c>
      <c r="M29" s="238">
        <f>G29*(1+L29/100)</f>
        <v>0</v>
      </c>
      <c r="N29" s="238">
        <v>0</v>
      </c>
      <c r="O29" s="238">
        <f>ROUND(E29*N29,2)</f>
        <v>0</v>
      </c>
      <c r="P29" s="238">
        <v>0</v>
      </c>
      <c r="Q29" s="238">
        <f>ROUND(E29*P29,2)</f>
        <v>0</v>
      </c>
      <c r="R29" s="238" t="s">
        <v>347</v>
      </c>
      <c r="S29" s="238" t="s">
        <v>178</v>
      </c>
      <c r="T29" s="239" t="s">
        <v>178</v>
      </c>
      <c r="U29" s="224">
        <v>2.577</v>
      </c>
      <c r="V29" s="224">
        <f>ROUND(E29*U29,2)</f>
        <v>5.22</v>
      </c>
      <c r="W29" s="224"/>
      <c r="X29" s="224" t="s">
        <v>256</v>
      </c>
      <c r="Y29" s="213"/>
      <c r="Z29" s="213"/>
      <c r="AA29" s="213"/>
      <c r="AB29" s="213"/>
      <c r="AC29" s="213"/>
      <c r="AD29" s="213"/>
      <c r="AE29" s="213"/>
      <c r="AF29" s="213"/>
      <c r="AG29" s="213" t="s">
        <v>257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20"/>
      <c r="B30" s="221"/>
      <c r="C30" s="263" t="s">
        <v>348</v>
      </c>
      <c r="D30" s="259"/>
      <c r="E30" s="259"/>
      <c r="F30" s="259"/>
      <c r="G30" s="259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13"/>
      <c r="Z30" s="213"/>
      <c r="AA30" s="213"/>
      <c r="AB30" s="213"/>
      <c r="AC30" s="213"/>
      <c r="AD30" s="213"/>
      <c r="AE30" s="213"/>
      <c r="AF30" s="213"/>
      <c r="AG30" s="213" t="s">
        <v>180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x14ac:dyDescent="0.2">
      <c r="A31" s="227" t="s">
        <v>145</v>
      </c>
      <c r="B31" s="228" t="s">
        <v>102</v>
      </c>
      <c r="C31" s="250" t="s">
        <v>103</v>
      </c>
      <c r="D31" s="229"/>
      <c r="E31" s="230"/>
      <c r="F31" s="231"/>
      <c r="G31" s="231">
        <f>SUMIF(AG32:AG104,"&lt;&gt;NOR",G32:G104)</f>
        <v>0</v>
      </c>
      <c r="H31" s="231"/>
      <c r="I31" s="231">
        <f>SUM(I32:I104)</f>
        <v>0</v>
      </c>
      <c r="J31" s="231"/>
      <c r="K31" s="231">
        <f>SUM(K32:K104)</f>
        <v>0</v>
      </c>
      <c r="L31" s="231"/>
      <c r="M31" s="231">
        <f>SUM(M32:M104)</f>
        <v>0</v>
      </c>
      <c r="N31" s="231"/>
      <c r="O31" s="231">
        <f>SUM(O32:O104)</f>
        <v>0.25</v>
      </c>
      <c r="P31" s="231"/>
      <c r="Q31" s="231">
        <f>SUM(Q32:Q104)</f>
        <v>0.1</v>
      </c>
      <c r="R31" s="231"/>
      <c r="S31" s="231"/>
      <c r="T31" s="232"/>
      <c r="U31" s="226"/>
      <c r="V31" s="226">
        <f>SUM(V32:V104)</f>
        <v>31.860000000000003</v>
      </c>
      <c r="W31" s="226"/>
      <c r="X31" s="226"/>
      <c r="AG31" t="s">
        <v>146</v>
      </c>
    </row>
    <row r="32" spans="1:60" outlineLevel="1" x14ac:dyDescent="0.2">
      <c r="A32" s="233">
        <v>7</v>
      </c>
      <c r="B32" s="234" t="s">
        <v>197</v>
      </c>
      <c r="C32" s="251" t="s">
        <v>198</v>
      </c>
      <c r="D32" s="235" t="s">
        <v>176</v>
      </c>
      <c r="E32" s="236">
        <v>6.9</v>
      </c>
      <c r="F32" s="237"/>
      <c r="G32" s="238">
        <f>ROUND(E32*F32,2)</f>
        <v>0</v>
      </c>
      <c r="H32" s="237"/>
      <c r="I32" s="238">
        <f>ROUND(E32*H32,2)</f>
        <v>0</v>
      </c>
      <c r="J32" s="237"/>
      <c r="K32" s="238">
        <f>ROUND(E32*J32,2)</f>
        <v>0</v>
      </c>
      <c r="L32" s="238">
        <v>21</v>
      </c>
      <c r="M32" s="238">
        <f>G32*(1+L32/100)</f>
        <v>0</v>
      </c>
      <c r="N32" s="238">
        <v>6.9999999999999999E-4</v>
      </c>
      <c r="O32" s="238">
        <f>ROUND(E32*N32,2)</f>
        <v>0</v>
      </c>
      <c r="P32" s="238">
        <v>1.4E-2</v>
      </c>
      <c r="Q32" s="238">
        <f>ROUND(E32*P32,2)</f>
        <v>0.1</v>
      </c>
      <c r="R32" s="238" t="s">
        <v>186</v>
      </c>
      <c r="S32" s="238" t="s">
        <v>178</v>
      </c>
      <c r="T32" s="239" t="s">
        <v>178</v>
      </c>
      <c r="U32" s="224">
        <v>0.40333000000000002</v>
      </c>
      <c r="V32" s="224">
        <f>ROUND(E32*U32,2)</f>
        <v>2.78</v>
      </c>
      <c r="W32" s="224"/>
      <c r="X32" s="224" t="s">
        <v>159</v>
      </c>
      <c r="Y32" s="213"/>
      <c r="Z32" s="213"/>
      <c r="AA32" s="213"/>
      <c r="AB32" s="213"/>
      <c r="AC32" s="213"/>
      <c r="AD32" s="213"/>
      <c r="AE32" s="213"/>
      <c r="AF32" s="213"/>
      <c r="AG32" s="213" t="s">
        <v>160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20"/>
      <c r="B33" s="221"/>
      <c r="C33" s="263" t="s">
        <v>199</v>
      </c>
      <c r="D33" s="259"/>
      <c r="E33" s="259"/>
      <c r="F33" s="259"/>
      <c r="G33" s="259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13"/>
      <c r="Z33" s="213"/>
      <c r="AA33" s="213"/>
      <c r="AB33" s="213"/>
      <c r="AC33" s="213"/>
      <c r="AD33" s="213"/>
      <c r="AE33" s="213"/>
      <c r="AF33" s="213"/>
      <c r="AG33" s="213" t="s">
        <v>180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20"/>
      <c r="B34" s="221"/>
      <c r="C34" s="265" t="s">
        <v>427</v>
      </c>
      <c r="D34" s="257"/>
      <c r="E34" s="258">
        <v>6.9</v>
      </c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13"/>
      <c r="Z34" s="213"/>
      <c r="AA34" s="213"/>
      <c r="AB34" s="213"/>
      <c r="AC34" s="213"/>
      <c r="AD34" s="213"/>
      <c r="AE34" s="213"/>
      <c r="AF34" s="213"/>
      <c r="AG34" s="213" t="s">
        <v>183</v>
      </c>
      <c r="AH34" s="213">
        <v>5</v>
      </c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33">
        <v>8</v>
      </c>
      <c r="B35" s="234" t="s">
        <v>350</v>
      </c>
      <c r="C35" s="251" t="s">
        <v>351</v>
      </c>
      <c r="D35" s="235" t="s">
        <v>176</v>
      </c>
      <c r="E35" s="236">
        <v>23</v>
      </c>
      <c r="F35" s="237"/>
      <c r="G35" s="238">
        <f>ROUND(E35*F35,2)</f>
        <v>0</v>
      </c>
      <c r="H35" s="237"/>
      <c r="I35" s="238">
        <f>ROUND(E35*H35,2)</f>
        <v>0</v>
      </c>
      <c r="J35" s="237"/>
      <c r="K35" s="238">
        <f>ROUND(E35*J35,2)</f>
        <v>0</v>
      </c>
      <c r="L35" s="238">
        <v>21</v>
      </c>
      <c r="M35" s="238">
        <f>G35*(1+L35/100)</f>
        <v>0</v>
      </c>
      <c r="N35" s="238">
        <v>3.0000000000000001E-5</v>
      </c>
      <c r="O35" s="238">
        <f>ROUND(E35*N35,2)</f>
        <v>0</v>
      </c>
      <c r="P35" s="238">
        <v>0</v>
      </c>
      <c r="Q35" s="238">
        <f>ROUND(E35*P35,2)</f>
        <v>0</v>
      </c>
      <c r="R35" s="238" t="s">
        <v>186</v>
      </c>
      <c r="S35" s="238" t="s">
        <v>178</v>
      </c>
      <c r="T35" s="239" t="s">
        <v>178</v>
      </c>
      <c r="U35" s="224">
        <v>0.317</v>
      </c>
      <c r="V35" s="224">
        <f>ROUND(E35*U35,2)</f>
        <v>7.29</v>
      </c>
      <c r="W35" s="224"/>
      <c r="X35" s="224" t="s">
        <v>159</v>
      </c>
      <c r="Y35" s="213"/>
      <c r="Z35" s="213"/>
      <c r="AA35" s="213"/>
      <c r="AB35" s="213"/>
      <c r="AC35" s="213"/>
      <c r="AD35" s="213"/>
      <c r="AE35" s="213"/>
      <c r="AF35" s="213"/>
      <c r="AG35" s="213" t="s">
        <v>160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20"/>
      <c r="B36" s="221"/>
      <c r="C36" s="265" t="s">
        <v>187</v>
      </c>
      <c r="D36" s="257"/>
      <c r="E36" s="258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13"/>
      <c r="Z36" s="213"/>
      <c r="AA36" s="213"/>
      <c r="AB36" s="213"/>
      <c r="AC36" s="213"/>
      <c r="AD36" s="213"/>
      <c r="AE36" s="213"/>
      <c r="AF36" s="213"/>
      <c r="AG36" s="213" t="s">
        <v>183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20"/>
      <c r="B37" s="221"/>
      <c r="C37" s="265" t="s">
        <v>424</v>
      </c>
      <c r="D37" s="257"/>
      <c r="E37" s="258">
        <v>23</v>
      </c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13"/>
      <c r="Z37" s="213"/>
      <c r="AA37" s="213"/>
      <c r="AB37" s="213"/>
      <c r="AC37" s="213"/>
      <c r="AD37" s="213"/>
      <c r="AE37" s="213"/>
      <c r="AF37" s="213"/>
      <c r="AG37" s="213" t="s">
        <v>183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ht="33.75" outlineLevel="1" x14ac:dyDescent="0.2">
      <c r="A38" s="233">
        <v>9</v>
      </c>
      <c r="B38" s="234" t="s">
        <v>204</v>
      </c>
      <c r="C38" s="251" t="s">
        <v>205</v>
      </c>
      <c r="D38" s="235" t="s">
        <v>191</v>
      </c>
      <c r="E38" s="236">
        <v>8</v>
      </c>
      <c r="F38" s="237"/>
      <c r="G38" s="238">
        <f>ROUND(E38*F38,2)</f>
        <v>0</v>
      </c>
      <c r="H38" s="237"/>
      <c r="I38" s="238">
        <f>ROUND(E38*H38,2)</f>
        <v>0</v>
      </c>
      <c r="J38" s="237"/>
      <c r="K38" s="238">
        <f>ROUND(E38*J38,2)</f>
        <v>0</v>
      </c>
      <c r="L38" s="238">
        <v>21</v>
      </c>
      <c r="M38" s="238">
        <f>G38*(1+L38/100)</f>
        <v>0</v>
      </c>
      <c r="N38" s="238">
        <v>1.8400000000000001E-3</v>
      </c>
      <c r="O38" s="238">
        <f>ROUND(E38*N38,2)</f>
        <v>0.01</v>
      </c>
      <c r="P38" s="238">
        <v>0</v>
      </c>
      <c r="Q38" s="238">
        <f>ROUND(E38*P38,2)</f>
        <v>0</v>
      </c>
      <c r="R38" s="238" t="s">
        <v>186</v>
      </c>
      <c r="S38" s="238" t="s">
        <v>178</v>
      </c>
      <c r="T38" s="239" t="s">
        <v>178</v>
      </c>
      <c r="U38" s="224">
        <v>0.252</v>
      </c>
      <c r="V38" s="224">
        <f>ROUND(E38*U38,2)</f>
        <v>2.02</v>
      </c>
      <c r="W38" s="224"/>
      <c r="X38" s="224" t="s">
        <v>159</v>
      </c>
      <c r="Y38" s="213"/>
      <c r="Z38" s="213"/>
      <c r="AA38" s="213"/>
      <c r="AB38" s="213"/>
      <c r="AC38" s="213"/>
      <c r="AD38" s="213"/>
      <c r="AE38" s="213"/>
      <c r="AF38" s="213"/>
      <c r="AG38" s="213" t="s">
        <v>160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20"/>
      <c r="B39" s="221"/>
      <c r="C39" s="266" t="s">
        <v>206</v>
      </c>
      <c r="D39" s="222"/>
      <c r="E39" s="223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13"/>
      <c r="Z39" s="213"/>
      <c r="AA39" s="213"/>
      <c r="AB39" s="213"/>
      <c r="AC39" s="213"/>
      <c r="AD39" s="213"/>
      <c r="AE39" s="213"/>
      <c r="AF39" s="213"/>
      <c r="AG39" s="213" t="s">
        <v>180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20"/>
      <c r="B40" s="221"/>
      <c r="C40" s="267" t="s">
        <v>207</v>
      </c>
      <c r="D40" s="261"/>
      <c r="E40" s="261"/>
      <c r="F40" s="261"/>
      <c r="G40" s="261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13"/>
      <c r="Z40" s="213"/>
      <c r="AA40" s="213"/>
      <c r="AB40" s="213"/>
      <c r="AC40" s="213"/>
      <c r="AD40" s="213"/>
      <c r="AE40" s="213"/>
      <c r="AF40" s="213"/>
      <c r="AG40" s="213" t="s">
        <v>180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20"/>
      <c r="B41" s="221"/>
      <c r="C41" s="264" t="s">
        <v>208</v>
      </c>
      <c r="D41" s="260"/>
      <c r="E41" s="260"/>
      <c r="F41" s="260"/>
      <c r="G41" s="260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13"/>
      <c r="Z41" s="213"/>
      <c r="AA41" s="213"/>
      <c r="AB41" s="213"/>
      <c r="AC41" s="213"/>
      <c r="AD41" s="213"/>
      <c r="AE41" s="213"/>
      <c r="AF41" s="213"/>
      <c r="AG41" s="213" t="s">
        <v>155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40" t="str">
        <f>C41</f>
        <v>viz.v.č. D.1.1-101Úprava délky a připevnění okapnice natloukacími hmoždinkami včetně dodávky okapnice.</v>
      </c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20"/>
      <c r="B42" s="221"/>
      <c r="C42" s="265" t="s">
        <v>428</v>
      </c>
      <c r="D42" s="257"/>
      <c r="E42" s="258">
        <v>8</v>
      </c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13"/>
      <c r="Z42" s="213"/>
      <c r="AA42" s="213"/>
      <c r="AB42" s="213"/>
      <c r="AC42" s="213"/>
      <c r="AD42" s="213"/>
      <c r="AE42" s="213"/>
      <c r="AF42" s="213"/>
      <c r="AG42" s="213" t="s">
        <v>183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ht="33.75" outlineLevel="1" x14ac:dyDescent="0.2">
      <c r="A43" s="233">
        <v>10</v>
      </c>
      <c r="B43" s="234" t="s">
        <v>209</v>
      </c>
      <c r="C43" s="251" t="s">
        <v>210</v>
      </c>
      <c r="D43" s="235" t="s">
        <v>191</v>
      </c>
      <c r="E43" s="236">
        <v>24</v>
      </c>
      <c r="F43" s="237"/>
      <c r="G43" s="238">
        <f>ROUND(E43*F43,2)</f>
        <v>0</v>
      </c>
      <c r="H43" s="237"/>
      <c r="I43" s="238">
        <f>ROUND(E43*H43,2)</f>
        <v>0</v>
      </c>
      <c r="J43" s="237"/>
      <c r="K43" s="238">
        <f>ROUND(E43*J43,2)</f>
        <v>0</v>
      </c>
      <c r="L43" s="238">
        <v>21</v>
      </c>
      <c r="M43" s="238">
        <f>G43*(1+L43/100)</f>
        <v>0</v>
      </c>
      <c r="N43" s="238">
        <v>7.6000000000000004E-4</v>
      </c>
      <c r="O43" s="238">
        <f>ROUND(E43*N43,2)</f>
        <v>0.02</v>
      </c>
      <c r="P43" s="238">
        <v>0</v>
      </c>
      <c r="Q43" s="238">
        <f>ROUND(E43*P43,2)</f>
        <v>0</v>
      </c>
      <c r="R43" s="238" t="s">
        <v>186</v>
      </c>
      <c r="S43" s="238" t="s">
        <v>178</v>
      </c>
      <c r="T43" s="239" t="s">
        <v>178</v>
      </c>
      <c r="U43" s="224">
        <v>0.189</v>
      </c>
      <c r="V43" s="224">
        <f>ROUND(E43*U43,2)</f>
        <v>4.54</v>
      </c>
      <c r="W43" s="224"/>
      <c r="X43" s="224" t="s">
        <v>159</v>
      </c>
      <c r="Y43" s="213"/>
      <c r="Z43" s="213"/>
      <c r="AA43" s="213"/>
      <c r="AB43" s="213"/>
      <c r="AC43" s="213"/>
      <c r="AD43" s="213"/>
      <c r="AE43" s="213"/>
      <c r="AF43" s="213"/>
      <c r="AG43" s="213" t="s">
        <v>160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20"/>
      <c r="B44" s="221"/>
      <c r="C44" s="266" t="s">
        <v>206</v>
      </c>
      <c r="D44" s="222"/>
      <c r="E44" s="223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13"/>
      <c r="Z44" s="213"/>
      <c r="AA44" s="213"/>
      <c r="AB44" s="213"/>
      <c r="AC44" s="213"/>
      <c r="AD44" s="213"/>
      <c r="AE44" s="213"/>
      <c r="AF44" s="213"/>
      <c r="AG44" s="213" t="s">
        <v>180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20"/>
      <c r="B45" s="221"/>
      <c r="C45" s="267" t="s">
        <v>207</v>
      </c>
      <c r="D45" s="261"/>
      <c r="E45" s="261"/>
      <c r="F45" s="261"/>
      <c r="G45" s="261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13"/>
      <c r="Z45" s="213"/>
      <c r="AA45" s="213"/>
      <c r="AB45" s="213"/>
      <c r="AC45" s="213"/>
      <c r="AD45" s="213"/>
      <c r="AE45" s="213"/>
      <c r="AF45" s="213"/>
      <c r="AG45" s="213" t="s">
        <v>180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20"/>
      <c r="B46" s="221"/>
      <c r="C46" s="264" t="s">
        <v>211</v>
      </c>
      <c r="D46" s="260"/>
      <c r="E46" s="260"/>
      <c r="F46" s="260"/>
      <c r="G46" s="260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13"/>
      <c r="Z46" s="213"/>
      <c r="AA46" s="213"/>
      <c r="AB46" s="213"/>
      <c r="AC46" s="213"/>
      <c r="AD46" s="213"/>
      <c r="AE46" s="213"/>
      <c r="AF46" s="213"/>
      <c r="AG46" s="213" t="s">
        <v>155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40" t="str">
        <f>C46</f>
        <v>viz.v.č. D.1.1-101Úprava délky a připevnění rohové lišty natloukacími hmoždinkami včetně dodávky lišty.</v>
      </c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20"/>
      <c r="B47" s="221"/>
      <c r="C47" s="265" t="s">
        <v>429</v>
      </c>
      <c r="D47" s="257"/>
      <c r="E47" s="258">
        <v>24</v>
      </c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13"/>
      <c r="Z47" s="213"/>
      <c r="AA47" s="213"/>
      <c r="AB47" s="213"/>
      <c r="AC47" s="213"/>
      <c r="AD47" s="213"/>
      <c r="AE47" s="213"/>
      <c r="AF47" s="213"/>
      <c r="AG47" s="213" t="s">
        <v>183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ht="33.75" outlineLevel="1" x14ac:dyDescent="0.2">
      <c r="A48" s="233">
        <v>11</v>
      </c>
      <c r="B48" s="234" t="s">
        <v>213</v>
      </c>
      <c r="C48" s="251" t="s">
        <v>214</v>
      </c>
      <c r="D48" s="235" t="s">
        <v>191</v>
      </c>
      <c r="E48" s="236">
        <v>8</v>
      </c>
      <c r="F48" s="237"/>
      <c r="G48" s="238">
        <f>ROUND(E48*F48,2)</f>
        <v>0</v>
      </c>
      <c r="H48" s="237"/>
      <c r="I48" s="238">
        <f>ROUND(E48*H48,2)</f>
        <v>0</v>
      </c>
      <c r="J48" s="237"/>
      <c r="K48" s="238">
        <f>ROUND(E48*J48,2)</f>
        <v>0</v>
      </c>
      <c r="L48" s="238">
        <v>21</v>
      </c>
      <c r="M48" s="238">
        <f>G48*(1+L48/100)</f>
        <v>0</v>
      </c>
      <c r="N48" s="238">
        <v>7.6000000000000004E-4</v>
      </c>
      <c r="O48" s="238">
        <f>ROUND(E48*N48,2)</f>
        <v>0.01</v>
      </c>
      <c r="P48" s="238">
        <v>0</v>
      </c>
      <c r="Q48" s="238">
        <f>ROUND(E48*P48,2)</f>
        <v>0</v>
      </c>
      <c r="R48" s="238" t="s">
        <v>186</v>
      </c>
      <c r="S48" s="238" t="s">
        <v>178</v>
      </c>
      <c r="T48" s="239" t="s">
        <v>178</v>
      </c>
      <c r="U48" s="224">
        <v>0.189</v>
      </c>
      <c r="V48" s="224">
        <f>ROUND(E48*U48,2)</f>
        <v>1.51</v>
      </c>
      <c r="W48" s="224"/>
      <c r="X48" s="224" t="s">
        <v>159</v>
      </c>
      <c r="Y48" s="213"/>
      <c r="Z48" s="213"/>
      <c r="AA48" s="213"/>
      <c r="AB48" s="213"/>
      <c r="AC48" s="213"/>
      <c r="AD48" s="213"/>
      <c r="AE48" s="213"/>
      <c r="AF48" s="213"/>
      <c r="AG48" s="213" t="s">
        <v>160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20"/>
      <c r="B49" s="221"/>
      <c r="C49" s="266" t="s">
        <v>206</v>
      </c>
      <c r="D49" s="222"/>
      <c r="E49" s="223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13"/>
      <c r="Z49" s="213"/>
      <c r="AA49" s="213"/>
      <c r="AB49" s="213"/>
      <c r="AC49" s="213"/>
      <c r="AD49" s="213"/>
      <c r="AE49" s="213"/>
      <c r="AF49" s="213"/>
      <c r="AG49" s="213" t="s">
        <v>180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20"/>
      <c r="B50" s="221"/>
      <c r="C50" s="267" t="s">
        <v>207</v>
      </c>
      <c r="D50" s="261"/>
      <c r="E50" s="261"/>
      <c r="F50" s="261"/>
      <c r="G50" s="261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13"/>
      <c r="Z50" s="213"/>
      <c r="AA50" s="213"/>
      <c r="AB50" s="213"/>
      <c r="AC50" s="213"/>
      <c r="AD50" s="213"/>
      <c r="AE50" s="213"/>
      <c r="AF50" s="213"/>
      <c r="AG50" s="213" t="s">
        <v>180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20"/>
      <c r="B51" s="221"/>
      <c r="C51" s="264" t="s">
        <v>211</v>
      </c>
      <c r="D51" s="260"/>
      <c r="E51" s="260"/>
      <c r="F51" s="260"/>
      <c r="G51" s="260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13"/>
      <c r="Z51" s="213"/>
      <c r="AA51" s="213"/>
      <c r="AB51" s="213"/>
      <c r="AC51" s="213"/>
      <c r="AD51" s="213"/>
      <c r="AE51" s="213"/>
      <c r="AF51" s="213"/>
      <c r="AG51" s="213" t="s">
        <v>155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40" t="str">
        <f>C51</f>
        <v>viz.v.č. D.1.1-101Úprava délky a připevnění rohové lišty natloukacími hmoždinkami včetně dodávky lišty.</v>
      </c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20"/>
      <c r="B52" s="221"/>
      <c r="C52" s="265" t="s">
        <v>430</v>
      </c>
      <c r="D52" s="257"/>
      <c r="E52" s="258">
        <v>8</v>
      </c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13"/>
      <c r="Z52" s="213"/>
      <c r="AA52" s="213"/>
      <c r="AB52" s="213"/>
      <c r="AC52" s="213"/>
      <c r="AD52" s="213"/>
      <c r="AE52" s="213"/>
      <c r="AF52" s="213"/>
      <c r="AG52" s="213" t="s">
        <v>183</v>
      </c>
      <c r="AH52" s="213">
        <v>5</v>
      </c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ht="22.5" outlineLevel="1" x14ac:dyDescent="0.2">
      <c r="A53" s="233">
        <v>12</v>
      </c>
      <c r="B53" s="234" t="s">
        <v>215</v>
      </c>
      <c r="C53" s="251" t="s">
        <v>216</v>
      </c>
      <c r="D53" s="235" t="s">
        <v>191</v>
      </c>
      <c r="E53" s="236">
        <v>16</v>
      </c>
      <c r="F53" s="237"/>
      <c r="G53" s="238">
        <f>ROUND(E53*F53,2)</f>
        <v>0</v>
      </c>
      <c r="H53" s="237"/>
      <c r="I53" s="238">
        <f>ROUND(E53*H53,2)</f>
        <v>0</v>
      </c>
      <c r="J53" s="237"/>
      <c r="K53" s="238">
        <f>ROUND(E53*J53,2)</f>
        <v>0</v>
      </c>
      <c r="L53" s="238">
        <v>21</v>
      </c>
      <c r="M53" s="238">
        <f>G53*(1+L53/100)</f>
        <v>0</v>
      </c>
      <c r="N53" s="238">
        <v>4.2999999999999999E-4</v>
      </c>
      <c r="O53" s="238">
        <f>ROUND(E53*N53,2)</f>
        <v>0.01</v>
      </c>
      <c r="P53" s="238">
        <v>0</v>
      </c>
      <c r="Q53" s="238">
        <f>ROUND(E53*P53,2)</f>
        <v>0</v>
      </c>
      <c r="R53" s="238" t="s">
        <v>186</v>
      </c>
      <c r="S53" s="238" t="s">
        <v>178</v>
      </c>
      <c r="T53" s="239" t="s">
        <v>178</v>
      </c>
      <c r="U53" s="224">
        <v>0.189</v>
      </c>
      <c r="V53" s="224">
        <f>ROUND(E53*U53,2)</f>
        <v>3.02</v>
      </c>
      <c r="W53" s="224"/>
      <c r="X53" s="224" t="s">
        <v>159</v>
      </c>
      <c r="Y53" s="213"/>
      <c r="Z53" s="213"/>
      <c r="AA53" s="213"/>
      <c r="AB53" s="213"/>
      <c r="AC53" s="213"/>
      <c r="AD53" s="213"/>
      <c r="AE53" s="213"/>
      <c r="AF53" s="213"/>
      <c r="AG53" s="213" t="s">
        <v>160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20"/>
      <c r="B54" s="221"/>
      <c r="C54" s="266" t="s">
        <v>206</v>
      </c>
      <c r="D54" s="222"/>
      <c r="E54" s="223"/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13"/>
      <c r="Z54" s="213"/>
      <c r="AA54" s="213"/>
      <c r="AB54" s="213"/>
      <c r="AC54" s="213"/>
      <c r="AD54" s="213"/>
      <c r="AE54" s="213"/>
      <c r="AF54" s="213"/>
      <c r="AG54" s="213" t="s">
        <v>180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20"/>
      <c r="B55" s="221"/>
      <c r="C55" s="267" t="s">
        <v>207</v>
      </c>
      <c r="D55" s="261"/>
      <c r="E55" s="261"/>
      <c r="F55" s="261"/>
      <c r="G55" s="261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13"/>
      <c r="Z55" s="213"/>
      <c r="AA55" s="213"/>
      <c r="AB55" s="213"/>
      <c r="AC55" s="213"/>
      <c r="AD55" s="213"/>
      <c r="AE55" s="213"/>
      <c r="AF55" s="213"/>
      <c r="AG55" s="213" t="s">
        <v>180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20"/>
      <c r="B56" s="221"/>
      <c r="C56" s="264" t="s">
        <v>217</v>
      </c>
      <c r="D56" s="260"/>
      <c r="E56" s="260"/>
      <c r="F56" s="260"/>
      <c r="G56" s="260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13"/>
      <c r="Z56" s="213"/>
      <c r="AA56" s="213"/>
      <c r="AB56" s="213"/>
      <c r="AC56" s="213"/>
      <c r="AD56" s="213"/>
      <c r="AE56" s="213"/>
      <c r="AF56" s="213"/>
      <c r="AG56" s="213" t="s">
        <v>155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20"/>
      <c r="B57" s="221"/>
      <c r="C57" s="265" t="s">
        <v>431</v>
      </c>
      <c r="D57" s="257"/>
      <c r="E57" s="258">
        <v>16</v>
      </c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13"/>
      <c r="Z57" s="213"/>
      <c r="AA57" s="213"/>
      <c r="AB57" s="213"/>
      <c r="AC57" s="213"/>
      <c r="AD57" s="213"/>
      <c r="AE57" s="213"/>
      <c r="AF57" s="213"/>
      <c r="AG57" s="213" t="s">
        <v>183</v>
      </c>
      <c r="AH57" s="213">
        <v>0</v>
      </c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33">
        <v>13</v>
      </c>
      <c r="B58" s="234" t="s">
        <v>359</v>
      </c>
      <c r="C58" s="251" t="s">
        <v>360</v>
      </c>
      <c r="D58" s="235" t="s">
        <v>176</v>
      </c>
      <c r="E58" s="236">
        <v>27.8</v>
      </c>
      <c r="F58" s="237"/>
      <c r="G58" s="238">
        <f>ROUND(E58*F58,2)</f>
        <v>0</v>
      </c>
      <c r="H58" s="237"/>
      <c r="I58" s="238">
        <f>ROUND(E58*H58,2)</f>
        <v>0</v>
      </c>
      <c r="J58" s="237"/>
      <c r="K58" s="238">
        <f>ROUND(E58*J58,2)</f>
        <v>0</v>
      </c>
      <c r="L58" s="238">
        <v>21</v>
      </c>
      <c r="M58" s="238">
        <f>G58*(1+L58/100)</f>
        <v>0</v>
      </c>
      <c r="N58" s="238">
        <v>0</v>
      </c>
      <c r="O58" s="238">
        <f>ROUND(E58*N58,2)</f>
        <v>0</v>
      </c>
      <c r="P58" s="238">
        <v>0</v>
      </c>
      <c r="Q58" s="238">
        <f>ROUND(E58*P58,2)</f>
        <v>0</v>
      </c>
      <c r="R58" s="238" t="s">
        <v>186</v>
      </c>
      <c r="S58" s="238" t="s">
        <v>178</v>
      </c>
      <c r="T58" s="239" t="s">
        <v>178</v>
      </c>
      <c r="U58" s="224">
        <v>0.1</v>
      </c>
      <c r="V58" s="224">
        <f>ROUND(E58*U58,2)</f>
        <v>2.78</v>
      </c>
      <c r="W58" s="224"/>
      <c r="X58" s="224" t="s">
        <v>159</v>
      </c>
      <c r="Y58" s="213"/>
      <c r="Z58" s="213"/>
      <c r="AA58" s="213"/>
      <c r="AB58" s="213"/>
      <c r="AC58" s="213"/>
      <c r="AD58" s="213"/>
      <c r="AE58" s="213"/>
      <c r="AF58" s="213"/>
      <c r="AG58" s="213" t="s">
        <v>160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1" x14ac:dyDescent="0.2">
      <c r="A59" s="220"/>
      <c r="B59" s="221"/>
      <c r="C59" s="252" t="s">
        <v>181</v>
      </c>
      <c r="D59" s="241"/>
      <c r="E59" s="241"/>
      <c r="F59" s="241"/>
      <c r="G59" s="241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13"/>
      <c r="Z59" s="213"/>
      <c r="AA59" s="213"/>
      <c r="AB59" s="213"/>
      <c r="AC59" s="213"/>
      <c r="AD59" s="213"/>
      <c r="AE59" s="213"/>
      <c r="AF59" s="213"/>
      <c r="AG59" s="213" t="s">
        <v>155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20"/>
      <c r="B60" s="221"/>
      <c r="C60" s="265" t="s">
        <v>187</v>
      </c>
      <c r="D60" s="257"/>
      <c r="E60" s="258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13"/>
      <c r="Z60" s="213"/>
      <c r="AA60" s="213"/>
      <c r="AB60" s="213"/>
      <c r="AC60" s="213"/>
      <c r="AD60" s="213"/>
      <c r="AE60" s="213"/>
      <c r="AF60" s="213"/>
      <c r="AG60" s="213" t="s">
        <v>183</v>
      </c>
      <c r="AH60" s="213">
        <v>0</v>
      </c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20"/>
      <c r="B61" s="221"/>
      <c r="C61" s="265" t="s">
        <v>424</v>
      </c>
      <c r="D61" s="257"/>
      <c r="E61" s="258">
        <v>23</v>
      </c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13"/>
      <c r="Z61" s="213"/>
      <c r="AA61" s="213"/>
      <c r="AB61" s="213"/>
      <c r="AC61" s="213"/>
      <c r="AD61" s="213"/>
      <c r="AE61" s="213"/>
      <c r="AF61" s="213"/>
      <c r="AG61" s="213" t="s">
        <v>183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20"/>
      <c r="B62" s="221"/>
      <c r="C62" s="265" t="s">
        <v>432</v>
      </c>
      <c r="D62" s="257"/>
      <c r="E62" s="258">
        <v>4.8</v>
      </c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13"/>
      <c r="Z62" s="213"/>
      <c r="AA62" s="213"/>
      <c r="AB62" s="213"/>
      <c r="AC62" s="213"/>
      <c r="AD62" s="213"/>
      <c r="AE62" s="213"/>
      <c r="AF62" s="213"/>
      <c r="AG62" s="213" t="s">
        <v>183</v>
      </c>
      <c r="AH62" s="213">
        <v>0</v>
      </c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33">
        <v>14</v>
      </c>
      <c r="B63" s="234" t="s">
        <v>224</v>
      </c>
      <c r="C63" s="251" t="s">
        <v>225</v>
      </c>
      <c r="D63" s="235" t="s">
        <v>176</v>
      </c>
      <c r="E63" s="236">
        <v>20.7</v>
      </c>
      <c r="F63" s="237"/>
      <c r="G63" s="238">
        <f>ROUND(E63*F63,2)</f>
        <v>0</v>
      </c>
      <c r="H63" s="237"/>
      <c r="I63" s="238">
        <f>ROUND(E63*H63,2)</f>
        <v>0</v>
      </c>
      <c r="J63" s="237"/>
      <c r="K63" s="238">
        <f>ROUND(E63*J63,2)</f>
        <v>0</v>
      </c>
      <c r="L63" s="238">
        <v>21</v>
      </c>
      <c r="M63" s="238">
        <f>G63*(1+L63/100)</f>
        <v>0</v>
      </c>
      <c r="N63" s="238">
        <v>3.0000000000000001E-5</v>
      </c>
      <c r="O63" s="238">
        <f>ROUND(E63*N63,2)</f>
        <v>0</v>
      </c>
      <c r="P63" s="238">
        <v>0</v>
      </c>
      <c r="Q63" s="238">
        <f>ROUND(E63*P63,2)</f>
        <v>0</v>
      </c>
      <c r="R63" s="238" t="s">
        <v>186</v>
      </c>
      <c r="S63" s="238" t="s">
        <v>178</v>
      </c>
      <c r="T63" s="239" t="s">
        <v>178</v>
      </c>
      <c r="U63" s="224">
        <v>0.11765</v>
      </c>
      <c r="V63" s="224">
        <f>ROUND(E63*U63,2)</f>
        <v>2.44</v>
      </c>
      <c r="W63" s="224"/>
      <c r="X63" s="224" t="s">
        <v>159</v>
      </c>
      <c r="Y63" s="213"/>
      <c r="Z63" s="213"/>
      <c r="AA63" s="213"/>
      <c r="AB63" s="213"/>
      <c r="AC63" s="213"/>
      <c r="AD63" s="213"/>
      <c r="AE63" s="213"/>
      <c r="AF63" s="213"/>
      <c r="AG63" s="213" t="s">
        <v>160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20"/>
      <c r="B64" s="221"/>
      <c r="C64" s="265" t="s">
        <v>433</v>
      </c>
      <c r="D64" s="257"/>
      <c r="E64" s="258">
        <v>20.7</v>
      </c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13"/>
      <c r="Z64" s="213"/>
      <c r="AA64" s="213"/>
      <c r="AB64" s="213"/>
      <c r="AC64" s="213"/>
      <c r="AD64" s="213"/>
      <c r="AE64" s="213"/>
      <c r="AF64" s="213"/>
      <c r="AG64" s="213" t="s">
        <v>183</v>
      </c>
      <c r="AH64" s="213">
        <v>5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ht="22.5" outlineLevel="1" x14ac:dyDescent="0.2">
      <c r="A65" s="233">
        <v>15</v>
      </c>
      <c r="B65" s="234" t="s">
        <v>227</v>
      </c>
      <c r="C65" s="251" t="s">
        <v>228</v>
      </c>
      <c r="D65" s="235" t="s">
        <v>176</v>
      </c>
      <c r="E65" s="236">
        <v>20.7</v>
      </c>
      <c r="F65" s="237"/>
      <c r="G65" s="238">
        <f>ROUND(E65*F65,2)</f>
        <v>0</v>
      </c>
      <c r="H65" s="237"/>
      <c r="I65" s="238">
        <f>ROUND(E65*H65,2)</f>
        <v>0</v>
      </c>
      <c r="J65" s="237"/>
      <c r="K65" s="238">
        <f>ROUND(E65*J65,2)</f>
        <v>0</v>
      </c>
      <c r="L65" s="238">
        <v>21</v>
      </c>
      <c r="M65" s="238">
        <f>G65*(1+L65/100)</f>
        <v>0</v>
      </c>
      <c r="N65" s="238">
        <v>5.5000000000000003E-4</v>
      </c>
      <c r="O65" s="238">
        <f>ROUND(E65*N65,2)</f>
        <v>0.01</v>
      </c>
      <c r="P65" s="238">
        <v>0</v>
      </c>
      <c r="Q65" s="238">
        <f>ROUND(E65*P65,2)</f>
        <v>0</v>
      </c>
      <c r="R65" s="238" t="s">
        <v>186</v>
      </c>
      <c r="S65" s="238" t="s">
        <v>178</v>
      </c>
      <c r="T65" s="239" t="s">
        <v>178</v>
      </c>
      <c r="U65" s="224">
        <v>0.17799999999999999</v>
      </c>
      <c r="V65" s="224">
        <f>ROUND(E65*U65,2)</f>
        <v>3.68</v>
      </c>
      <c r="W65" s="224"/>
      <c r="X65" s="224" t="s">
        <v>159</v>
      </c>
      <c r="Y65" s="213"/>
      <c r="Z65" s="213"/>
      <c r="AA65" s="213"/>
      <c r="AB65" s="213"/>
      <c r="AC65" s="213"/>
      <c r="AD65" s="213"/>
      <c r="AE65" s="213"/>
      <c r="AF65" s="213"/>
      <c r="AG65" s="213" t="s">
        <v>160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20"/>
      <c r="B66" s="221"/>
      <c r="C66" s="263" t="s">
        <v>229</v>
      </c>
      <c r="D66" s="259"/>
      <c r="E66" s="259"/>
      <c r="F66" s="259"/>
      <c r="G66" s="259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13"/>
      <c r="Z66" s="213"/>
      <c r="AA66" s="213"/>
      <c r="AB66" s="213"/>
      <c r="AC66" s="213"/>
      <c r="AD66" s="213"/>
      <c r="AE66" s="213"/>
      <c r="AF66" s="213"/>
      <c r="AG66" s="213" t="s">
        <v>180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20"/>
      <c r="B67" s="221"/>
      <c r="C67" s="264" t="s">
        <v>181</v>
      </c>
      <c r="D67" s="260"/>
      <c r="E67" s="260"/>
      <c r="F67" s="260"/>
      <c r="G67" s="260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13"/>
      <c r="Z67" s="213"/>
      <c r="AA67" s="213"/>
      <c r="AB67" s="213"/>
      <c r="AC67" s="213"/>
      <c r="AD67" s="213"/>
      <c r="AE67" s="213"/>
      <c r="AF67" s="213"/>
      <c r="AG67" s="213" t="s">
        <v>155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20"/>
      <c r="B68" s="221"/>
      <c r="C68" s="265" t="s">
        <v>434</v>
      </c>
      <c r="D68" s="257"/>
      <c r="E68" s="258">
        <v>20.7</v>
      </c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13"/>
      <c r="Z68" s="213"/>
      <c r="AA68" s="213"/>
      <c r="AB68" s="213"/>
      <c r="AC68" s="213"/>
      <c r="AD68" s="213"/>
      <c r="AE68" s="213"/>
      <c r="AF68" s="213"/>
      <c r="AG68" s="213" t="s">
        <v>183</v>
      </c>
      <c r="AH68" s="213">
        <v>0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ht="22.5" outlineLevel="1" x14ac:dyDescent="0.2">
      <c r="A69" s="233">
        <v>16</v>
      </c>
      <c r="B69" s="234" t="s">
        <v>232</v>
      </c>
      <c r="C69" s="251" t="s">
        <v>233</v>
      </c>
      <c r="D69" s="235" t="s">
        <v>234</v>
      </c>
      <c r="E69" s="236">
        <v>10</v>
      </c>
      <c r="F69" s="237"/>
      <c r="G69" s="238">
        <f>ROUND(E69*F69,2)</f>
        <v>0</v>
      </c>
      <c r="H69" s="237"/>
      <c r="I69" s="238">
        <f>ROUND(E69*H69,2)</f>
        <v>0</v>
      </c>
      <c r="J69" s="237"/>
      <c r="K69" s="238">
        <f>ROUND(E69*J69,2)</f>
        <v>0</v>
      </c>
      <c r="L69" s="238">
        <v>21</v>
      </c>
      <c r="M69" s="238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38"/>
      <c r="S69" s="238" t="s">
        <v>150</v>
      </c>
      <c r="T69" s="239" t="s">
        <v>151</v>
      </c>
      <c r="U69" s="224">
        <v>0</v>
      </c>
      <c r="V69" s="224">
        <f>ROUND(E69*U69,2)</f>
        <v>0</v>
      </c>
      <c r="W69" s="224"/>
      <c r="X69" s="224" t="s">
        <v>159</v>
      </c>
      <c r="Y69" s="213"/>
      <c r="Z69" s="213"/>
      <c r="AA69" s="213"/>
      <c r="AB69" s="213"/>
      <c r="AC69" s="213"/>
      <c r="AD69" s="213"/>
      <c r="AE69" s="213"/>
      <c r="AF69" s="213"/>
      <c r="AG69" s="213" t="s">
        <v>160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20"/>
      <c r="B70" s="221"/>
      <c r="C70" s="252" t="s">
        <v>181</v>
      </c>
      <c r="D70" s="241"/>
      <c r="E70" s="241"/>
      <c r="F70" s="241"/>
      <c r="G70" s="241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13"/>
      <c r="Z70" s="213"/>
      <c r="AA70" s="213"/>
      <c r="AB70" s="213"/>
      <c r="AC70" s="213"/>
      <c r="AD70" s="213"/>
      <c r="AE70" s="213"/>
      <c r="AF70" s="213"/>
      <c r="AG70" s="213" t="s">
        <v>155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20"/>
      <c r="B71" s="221"/>
      <c r="C71" s="265" t="s">
        <v>435</v>
      </c>
      <c r="D71" s="257"/>
      <c r="E71" s="258">
        <v>10</v>
      </c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13"/>
      <c r="Z71" s="213"/>
      <c r="AA71" s="213"/>
      <c r="AB71" s="213"/>
      <c r="AC71" s="213"/>
      <c r="AD71" s="213"/>
      <c r="AE71" s="213"/>
      <c r="AF71" s="213"/>
      <c r="AG71" s="213" t="s">
        <v>183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33">
        <v>17</v>
      </c>
      <c r="B72" s="234" t="s">
        <v>367</v>
      </c>
      <c r="C72" s="251" t="s">
        <v>368</v>
      </c>
      <c r="D72" s="235" t="s">
        <v>234</v>
      </c>
      <c r="E72" s="236">
        <v>1</v>
      </c>
      <c r="F72" s="237"/>
      <c r="G72" s="238">
        <f>ROUND(E72*F72,2)</f>
        <v>0</v>
      </c>
      <c r="H72" s="237"/>
      <c r="I72" s="238">
        <f>ROUND(E72*H72,2)</f>
        <v>0</v>
      </c>
      <c r="J72" s="237"/>
      <c r="K72" s="238">
        <f>ROUND(E72*J72,2)</f>
        <v>0</v>
      </c>
      <c r="L72" s="238">
        <v>21</v>
      </c>
      <c r="M72" s="238">
        <f>G72*(1+L72/100)</f>
        <v>0</v>
      </c>
      <c r="N72" s="238">
        <v>0</v>
      </c>
      <c r="O72" s="238">
        <f>ROUND(E72*N72,2)</f>
        <v>0</v>
      </c>
      <c r="P72" s="238">
        <v>0</v>
      </c>
      <c r="Q72" s="238">
        <f>ROUND(E72*P72,2)</f>
        <v>0</v>
      </c>
      <c r="R72" s="238"/>
      <c r="S72" s="238" t="s">
        <v>150</v>
      </c>
      <c r="T72" s="239" t="s">
        <v>151</v>
      </c>
      <c r="U72" s="224">
        <v>0</v>
      </c>
      <c r="V72" s="224">
        <f>ROUND(E72*U72,2)</f>
        <v>0</v>
      </c>
      <c r="W72" s="224"/>
      <c r="X72" s="224" t="s">
        <v>159</v>
      </c>
      <c r="Y72" s="213"/>
      <c r="Z72" s="213"/>
      <c r="AA72" s="213"/>
      <c r="AB72" s="213"/>
      <c r="AC72" s="213"/>
      <c r="AD72" s="213"/>
      <c r="AE72" s="213"/>
      <c r="AF72" s="213"/>
      <c r="AG72" s="213" t="s">
        <v>160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20"/>
      <c r="B73" s="221"/>
      <c r="C73" s="252" t="s">
        <v>181</v>
      </c>
      <c r="D73" s="241"/>
      <c r="E73" s="241"/>
      <c r="F73" s="241"/>
      <c r="G73" s="241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13"/>
      <c r="Z73" s="213"/>
      <c r="AA73" s="213"/>
      <c r="AB73" s="213"/>
      <c r="AC73" s="213"/>
      <c r="AD73" s="213"/>
      <c r="AE73" s="213"/>
      <c r="AF73" s="213"/>
      <c r="AG73" s="213" t="s">
        <v>155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20"/>
      <c r="B74" s="221"/>
      <c r="C74" s="265" t="s">
        <v>436</v>
      </c>
      <c r="D74" s="257"/>
      <c r="E74" s="258">
        <v>1</v>
      </c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13"/>
      <c r="Z74" s="213"/>
      <c r="AA74" s="213"/>
      <c r="AB74" s="213"/>
      <c r="AC74" s="213"/>
      <c r="AD74" s="213"/>
      <c r="AE74" s="213"/>
      <c r="AF74" s="213"/>
      <c r="AG74" s="213" t="s">
        <v>183</v>
      </c>
      <c r="AH74" s="213">
        <v>0</v>
      </c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33">
        <v>18</v>
      </c>
      <c r="B75" s="234" t="s">
        <v>370</v>
      </c>
      <c r="C75" s="251" t="s">
        <v>371</v>
      </c>
      <c r="D75" s="235" t="s">
        <v>234</v>
      </c>
      <c r="E75" s="236">
        <v>1</v>
      </c>
      <c r="F75" s="237"/>
      <c r="G75" s="238">
        <f>ROUND(E75*F75,2)</f>
        <v>0</v>
      </c>
      <c r="H75" s="237"/>
      <c r="I75" s="238">
        <f>ROUND(E75*H75,2)</f>
        <v>0</v>
      </c>
      <c r="J75" s="237"/>
      <c r="K75" s="238">
        <f>ROUND(E75*J75,2)</f>
        <v>0</v>
      </c>
      <c r="L75" s="238">
        <v>21</v>
      </c>
      <c r="M75" s="238">
        <f>G75*(1+L75/100)</f>
        <v>0</v>
      </c>
      <c r="N75" s="238">
        <v>0</v>
      </c>
      <c r="O75" s="238">
        <f>ROUND(E75*N75,2)</f>
        <v>0</v>
      </c>
      <c r="P75" s="238">
        <v>0</v>
      </c>
      <c r="Q75" s="238">
        <f>ROUND(E75*P75,2)</f>
        <v>0</v>
      </c>
      <c r="R75" s="238"/>
      <c r="S75" s="238" t="s">
        <v>150</v>
      </c>
      <c r="T75" s="239" t="s">
        <v>151</v>
      </c>
      <c r="U75" s="224">
        <v>0</v>
      </c>
      <c r="V75" s="224">
        <f>ROUND(E75*U75,2)</f>
        <v>0</v>
      </c>
      <c r="W75" s="224"/>
      <c r="X75" s="224" t="s">
        <v>159</v>
      </c>
      <c r="Y75" s="213"/>
      <c r="Z75" s="213"/>
      <c r="AA75" s="213"/>
      <c r="AB75" s="213"/>
      <c r="AC75" s="213"/>
      <c r="AD75" s="213"/>
      <c r="AE75" s="213"/>
      <c r="AF75" s="213"/>
      <c r="AG75" s="213" t="s">
        <v>160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1" x14ac:dyDescent="0.2">
      <c r="A76" s="220"/>
      <c r="B76" s="221"/>
      <c r="C76" s="252" t="s">
        <v>181</v>
      </c>
      <c r="D76" s="241"/>
      <c r="E76" s="241"/>
      <c r="F76" s="241"/>
      <c r="G76" s="241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13"/>
      <c r="Z76" s="213"/>
      <c r="AA76" s="213"/>
      <c r="AB76" s="213"/>
      <c r="AC76" s="213"/>
      <c r="AD76" s="213"/>
      <c r="AE76" s="213"/>
      <c r="AF76" s="213"/>
      <c r="AG76" s="213" t="s">
        <v>155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20"/>
      <c r="B77" s="221"/>
      <c r="C77" s="265" t="s">
        <v>437</v>
      </c>
      <c r="D77" s="257"/>
      <c r="E77" s="258">
        <v>1</v>
      </c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13"/>
      <c r="Z77" s="213"/>
      <c r="AA77" s="213"/>
      <c r="AB77" s="213"/>
      <c r="AC77" s="213"/>
      <c r="AD77" s="213"/>
      <c r="AE77" s="213"/>
      <c r="AF77" s="213"/>
      <c r="AG77" s="213" t="s">
        <v>183</v>
      </c>
      <c r="AH77" s="213">
        <v>5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ht="33.75" outlineLevel="1" x14ac:dyDescent="0.2">
      <c r="A78" s="233">
        <v>19</v>
      </c>
      <c r="B78" s="234" t="s">
        <v>372</v>
      </c>
      <c r="C78" s="251" t="s">
        <v>373</v>
      </c>
      <c r="D78" s="235" t="s">
        <v>221</v>
      </c>
      <c r="E78" s="236">
        <v>2</v>
      </c>
      <c r="F78" s="237"/>
      <c r="G78" s="238">
        <f>ROUND(E78*F78,2)</f>
        <v>0</v>
      </c>
      <c r="H78" s="237"/>
      <c r="I78" s="238">
        <f>ROUND(E78*H78,2)</f>
        <v>0</v>
      </c>
      <c r="J78" s="237"/>
      <c r="K78" s="238">
        <f>ROUND(E78*J78,2)</f>
        <v>0</v>
      </c>
      <c r="L78" s="238">
        <v>21</v>
      </c>
      <c r="M78" s="238">
        <f>G78*(1+L78/100)</f>
        <v>0</v>
      </c>
      <c r="N78" s="238">
        <v>1.2999999999999999E-3</v>
      </c>
      <c r="O78" s="238">
        <f>ROUND(E78*N78,2)</f>
        <v>0</v>
      </c>
      <c r="P78" s="238">
        <v>0</v>
      </c>
      <c r="Q78" s="238">
        <f>ROUND(E78*P78,2)</f>
        <v>0</v>
      </c>
      <c r="R78" s="238"/>
      <c r="S78" s="238" t="s">
        <v>150</v>
      </c>
      <c r="T78" s="239" t="s">
        <v>151</v>
      </c>
      <c r="U78" s="224">
        <v>0.6</v>
      </c>
      <c r="V78" s="224">
        <f>ROUND(E78*U78,2)</f>
        <v>1.2</v>
      </c>
      <c r="W78" s="224"/>
      <c r="X78" s="224" t="s">
        <v>159</v>
      </c>
      <c r="Y78" s="213"/>
      <c r="Z78" s="213"/>
      <c r="AA78" s="213"/>
      <c r="AB78" s="213"/>
      <c r="AC78" s="213"/>
      <c r="AD78" s="213"/>
      <c r="AE78" s="213"/>
      <c r="AF78" s="213"/>
      <c r="AG78" s="213" t="s">
        <v>160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20"/>
      <c r="B79" s="221"/>
      <c r="C79" s="252" t="s">
        <v>377</v>
      </c>
      <c r="D79" s="241"/>
      <c r="E79" s="241"/>
      <c r="F79" s="241"/>
      <c r="G79" s="241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13"/>
      <c r="Z79" s="213"/>
      <c r="AA79" s="213"/>
      <c r="AB79" s="213"/>
      <c r="AC79" s="213"/>
      <c r="AD79" s="213"/>
      <c r="AE79" s="213"/>
      <c r="AF79" s="213"/>
      <c r="AG79" s="213" t="s">
        <v>155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20"/>
      <c r="B80" s="221"/>
      <c r="C80" s="265" t="s">
        <v>438</v>
      </c>
      <c r="D80" s="257"/>
      <c r="E80" s="258">
        <v>2</v>
      </c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13"/>
      <c r="Z80" s="213"/>
      <c r="AA80" s="213"/>
      <c r="AB80" s="213"/>
      <c r="AC80" s="213"/>
      <c r="AD80" s="213"/>
      <c r="AE80" s="213"/>
      <c r="AF80" s="213"/>
      <c r="AG80" s="213" t="s">
        <v>183</v>
      </c>
      <c r="AH80" s="213">
        <v>0</v>
      </c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ht="33.75" outlineLevel="1" x14ac:dyDescent="0.2">
      <c r="A81" s="233">
        <v>20</v>
      </c>
      <c r="B81" s="234" t="s">
        <v>375</v>
      </c>
      <c r="C81" s="251" t="s">
        <v>439</v>
      </c>
      <c r="D81" s="235" t="s">
        <v>221</v>
      </c>
      <c r="E81" s="236">
        <v>1</v>
      </c>
      <c r="F81" s="237"/>
      <c r="G81" s="238">
        <f>ROUND(E81*F81,2)</f>
        <v>0</v>
      </c>
      <c r="H81" s="237"/>
      <c r="I81" s="238">
        <f>ROUND(E81*H81,2)</f>
        <v>0</v>
      </c>
      <c r="J81" s="237"/>
      <c r="K81" s="238">
        <f>ROUND(E81*J81,2)</f>
        <v>0</v>
      </c>
      <c r="L81" s="238">
        <v>21</v>
      </c>
      <c r="M81" s="238">
        <f>G81*(1+L81/100)</f>
        <v>0</v>
      </c>
      <c r="N81" s="238">
        <v>1.2999999999999999E-3</v>
      </c>
      <c r="O81" s="238">
        <f>ROUND(E81*N81,2)</f>
        <v>0</v>
      </c>
      <c r="P81" s="238">
        <v>0</v>
      </c>
      <c r="Q81" s="238">
        <f>ROUND(E81*P81,2)</f>
        <v>0</v>
      </c>
      <c r="R81" s="238"/>
      <c r="S81" s="238" t="s">
        <v>150</v>
      </c>
      <c r="T81" s="239" t="s">
        <v>151</v>
      </c>
      <c r="U81" s="224">
        <v>0.6</v>
      </c>
      <c r="V81" s="224">
        <f>ROUND(E81*U81,2)</f>
        <v>0.6</v>
      </c>
      <c r="W81" s="224"/>
      <c r="X81" s="224" t="s">
        <v>159</v>
      </c>
      <c r="Y81" s="213"/>
      <c r="Z81" s="213"/>
      <c r="AA81" s="213"/>
      <c r="AB81" s="213"/>
      <c r="AC81" s="213"/>
      <c r="AD81" s="213"/>
      <c r="AE81" s="213"/>
      <c r="AF81" s="213"/>
      <c r="AG81" s="213" t="s">
        <v>160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20"/>
      <c r="B82" s="221"/>
      <c r="C82" s="252" t="s">
        <v>377</v>
      </c>
      <c r="D82" s="241"/>
      <c r="E82" s="241"/>
      <c r="F82" s="241"/>
      <c r="G82" s="241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13"/>
      <c r="Z82" s="213"/>
      <c r="AA82" s="213"/>
      <c r="AB82" s="213"/>
      <c r="AC82" s="213"/>
      <c r="AD82" s="213"/>
      <c r="AE82" s="213"/>
      <c r="AF82" s="213"/>
      <c r="AG82" s="213" t="s">
        <v>155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20"/>
      <c r="B83" s="221"/>
      <c r="C83" s="265" t="s">
        <v>436</v>
      </c>
      <c r="D83" s="257"/>
      <c r="E83" s="258">
        <v>1</v>
      </c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13"/>
      <c r="Z83" s="213"/>
      <c r="AA83" s="213"/>
      <c r="AB83" s="213"/>
      <c r="AC83" s="213"/>
      <c r="AD83" s="213"/>
      <c r="AE83" s="213"/>
      <c r="AF83" s="213"/>
      <c r="AG83" s="213" t="s">
        <v>183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33">
        <v>21</v>
      </c>
      <c r="B84" s="234" t="s">
        <v>235</v>
      </c>
      <c r="C84" s="251" t="s">
        <v>236</v>
      </c>
      <c r="D84" s="235" t="s">
        <v>176</v>
      </c>
      <c r="E84" s="236">
        <v>53.475000000000001</v>
      </c>
      <c r="F84" s="237"/>
      <c r="G84" s="238">
        <f>ROUND(E84*F84,2)</f>
        <v>0</v>
      </c>
      <c r="H84" s="237"/>
      <c r="I84" s="238">
        <f>ROUND(E84*H84,2)</f>
        <v>0</v>
      </c>
      <c r="J84" s="237"/>
      <c r="K84" s="238">
        <f>ROUND(E84*J84,2)</f>
        <v>0</v>
      </c>
      <c r="L84" s="238">
        <v>21</v>
      </c>
      <c r="M84" s="238">
        <f>G84*(1+L84/100)</f>
        <v>0</v>
      </c>
      <c r="N84" s="238">
        <v>2.3999999999999998E-3</v>
      </c>
      <c r="O84" s="238">
        <f>ROUND(E84*N84,2)</f>
        <v>0.13</v>
      </c>
      <c r="P84" s="238">
        <v>0</v>
      </c>
      <c r="Q84" s="238">
        <f>ROUND(E84*P84,2)</f>
        <v>0</v>
      </c>
      <c r="R84" s="238"/>
      <c r="S84" s="238" t="s">
        <v>150</v>
      </c>
      <c r="T84" s="239" t="s">
        <v>151</v>
      </c>
      <c r="U84" s="224">
        <v>0</v>
      </c>
      <c r="V84" s="224">
        <f>ROUND(E84*U84,2)</f>
        <v>0</v>
      </c>
      <c r="W84" s="224"/>
      <c r="X84" s="224" t="s">
        <v>237</v>
      </c>
      <c r="Y84" s="213"/>
      <c r="Z84" s="213"/>
      <c r="AA84" s="213"/>
      <c r="AB84" s="213"/>
      <c r="AC84" s="213"/>
      <c r="AD84" s="213"/>
      <c r="AE84" s="213"/>
      <c r="AF84" s="213"/>
      <c r="AG84" s="213" t="s">
        <v>238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20"/>
      <c r="B85" s="221"/>
      <c r="C85" s="265" t="s">
        <v>440</v>
      </c>
      <c r="D85" s="257"/>
      <c r="E85" s="258">
        <v>27.6</v>
      </c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13"/>
      <c r="Z85" s="213"/>
      <c r="AA85" s="213"/>
      <c r="AB85" s="213"/>
      <c r="AC85" s="213"/>
      <c r="AD85" s="213"/>
      <c r="AE85" s="213"/>
      <c r="AF85" s="213"/>
      <c r="AG85" s="213" t="s">
        <v>183</v>
      </c>
      <c r="AH85" s="213">
        <v>5</v>
      </c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20"/>
      <c r="B86" s="221"/>
      <c r="C86" s="265" t="s">
        <v>441</v>
      </c>
      <c r="D86" s="257"/>
      <c r="E86" s="258">
        <v>25.875</v>
      </c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13"/>
      <c r="Z86" s="213"/>
      <c r="AA86" s="213"/>
      <c r="AB86" s="213"/>
      <c r="AC86" s="213"/>
      <c r="AD86" s="213"/>
      <c r="AE86" s="213"/>
      <c r="AF86" s="213"/>
      <c r="AG86" s="213" t="s">
        <v>183</v>
      </c>
      <c r="AH86" s="213">
        <v>5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ht="22.5" outlineLevel="1" x14ac:dyDescent="0.2">
      <c r="A87" s="233">
        <v>22</v>
      </c>
      <c r="B87" s="234" t="s">
        <v>381</v>
      </c>
      <c r="C87" s="251" t="s">
        <v>382</v>
      </c>
      <c r="D87" s="235" t="s">
        <v>221</v>
      </c>
      <c r="E87" s="236">
        <v>1</v>
      </c>
      <c r="F87" s="237"/>
      <c r="G87" s="238">
        <f>ROUND(E87*F87,2)</f>
        <v>0</v>
      </c>
      <c r="H87" s="237"/>
      <c r="I87" s="238">
        <f>ROUND(E87*H87,2)</f>
        <v>0</v>
      </c>
      <c r="J87" s="237"/>
      <c r="K87" s="238">
        <f>ROUND(E87*J87,2)</f>
        <v>0</v>
      </c>
      <c r="L87" s="238">
        <v>21</v>
      </c>
      <c r="M87" s="238">
        <f>G87*(1+L87/100)</f>
        <v>0</v>
      </c>
      <c r="N87" s="238">
        <v>1E-3</v>
      </c>
      <c r="O87" s="238">
        <f>ROUND(E87*N87,2)</f>
        <v>0</v>
      </c>
      <c r="P87" s="238">
        <v>0</v>
      </c>
      <c r="Q87" s="238">
        <f>ROUND(E87*P87,2)</f>
        <v>0</v>
      </c>
      <c r="R87" s="238" t="s">
        <v>243</v>
      </c>
      <c r="S87" s="238" t="s">
        <v>178</v>
      </c>
      <c r="T87" s="239" t="s">
        <v>178</v>
      </c>
      <c r="U87" s="224">
        <v>0</v>
      </c>
      <c r="V87" s="224">
        <f>ROUND(E87*U87,2)</f>
        <v>0</v>
      </c>
      <c r="W87" s="224"/>
      <c r="X87" s="224" t="s">
        <v>237</v>
      </c>
      <c r="Y87" s="213"/>
      <c r="Z87" s="213"/>
      <c r="AA87" s="213"/>
      <c r="AB87" s="213"/>
      <c r="AC87" s="213"/>
      <c r="AD87" s="213"/>
      <c r="AE87" s="213"/>
      <c r="AF87" s="213"/>
      <c r="AG87" s="213" t="s">
        <v>238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1" x14ac:dyDescent="0.2">
      <c r="A88" s="220"/>
      <c r="B88" s="221"/>
      <c r="C88" s="265" t="s">
        <v>442</v>
      </c>
      <c r="D88" s="257"/>
      <c r="E88" s="258">
        <v>1</v>
      </c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13"/>
      <c r="Z88" s="213"/>
      <c r="AA88" s="213"/>
      <c r="AB88" s="213"/>
      <c r="AC88" s="213"/>
      <c r="AD88" s="213"/>
      <c r="AE88" s="213"/>
      <c r="AF88" s="213"/>
      <c r="AG88" s="213" t="s">
        <v>183</v>
      </c>
      <c r="AH88" s="213">
        <v>5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ht="22.5" outlineLevel="1" x14ac:dyDescent="0.2">
      <c r="A89" s="233">
        <v>23</v>
      </c>
      <c r="B89" s="234" t="s">
        <v>384</v>
      </c>
      <c r="C89" s="251" t="s">
        <v>385</v>
      </c>
      <c r="D89" s="235" t="s">
        <v>221</v>
      </c>
      <c r="E89" s="236">
        <v>1</v>
      </c>
      <c r="F89" s="237"/>
      <c r="G89" s="238">
        <f>ROUND(E89*F89,2)</f>
        <v>0</v>
      </c>
      <c r="H89" s="237"/>
      <c r="I89" s="238">
        <f>ROUND(E89*H89,2)</f>
        <v>0</v>
      </c>
      <c r="J89" s="237"/>
      <c r="K89" s="238">
        <f>ROUND(E89*J89,2)</f>
        <v>0</v>
      </c>
      <c r="L89" s="238">
        <v>21</v>
      </c>
      <c r="M89" s="238">
        <f>G89*(1+L89/100)</f>
        <v>0</v>
      </c>
      <c r="N89" s="238">
        <v>1.65E-3</v>
      </c>
      <c r="O89" s="238">
        <f>ROUND(E89*N89,2)</f>
        <v>0</v>
      </c>
      <c r="P89" s="238">
        <v>0</v>
      </c>
      <c r="Q89" s="238">
        <f>ROUND(E89*P89,2)</f>
        <v>0</v>
      </c>
      <c r="R89" s="238" t="s">
        <v>243</v>
      </c>
      <c r="S89" s="238" t="s">
        <v>178</v>
      </c>
      <c r="T89" s="239" t="s">
        <v>178</v>
      </c>
      <c r="U89" s="224">
        <v>0</v>
      </c>
      <c r="V89" s="224">
        <f>ROUND(E89*U89,2)</f>
        <v>0</v>
      </c>
      <c r="W89" s="224"/>
      <c r="X89" s="224" t="s">
        <v>237</v>
      </c>
      <c r="Y89" s="213"/>
      <c r="Z89" s="213"/>
      <c r="AA89" s="213"/>
      <c r="AB89" s="213"/>
      <c r="AC89" s="213"/>
      <c r="AD89" s="213"/>
      <c r="AE89" s="213"/>
      <c r="AF89" s="213"/>
      <c r="AG89" s="213" t="s">
        <v>238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20"/>
      <c r="B90" s="221"/>
      <c r="C90" s="265" t="s">
        <v>442</v>
      </c>
      <c r="D90" s="257"/>
      <c r="E90" s="258">
        <v>1</v>
      </c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13"/>
      <c r="Z90" s="213"/>
      <c r="AA90" s="213"/>
      <c r="AB90" s="213"/>
      <c r="AC90" s="213"/>
      <c r="AD90" s="213"/>
      <c r="AE90" s="213"/>
      <c r="AF90" s="213"/>
      <c r="AG90" s="213" t="s">
        <v>183</v>
      </c>
      <c r="AH90" s="213">
        <v>5</v>
      </c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1" x14ac:dyDescent="0.2">
      <c r="A91" s="233">
        <v>24</v>
      </c>
      <c r="B91" s="234" t="s">
        <v>389</v>
      </c>
      <c r="C91" s="251" t="s">
        <v>390</v>
      </c>
      <c r="D91" s="235" t="s">
        <v>221</v>
      </c>
      <c r="E91" s="236">
        <v>2</v>
      </c>
      <c r="F91" s="237"/>
      <c r="G91" s="238">
        <f>ROUND(E91*F91,2)</f>
        <v>0</v>
      </c>
      <c r="H91" s="237"/>
      <c r="I91" s="238">
        <f>ROUND(E91*H91,2)</f>
        <v>0</v>
      </c>
      <c r="J91" s="237"/>
      <c r="K91" s="238">
        <f>ROUND(E91*J91,2)</f>
        <v>0</v>
      </c>
      <c r="L91" s="238">
        <v>21</v>
      </c>
      <c r="M91" s="238">
        <f>G91*(1+L91/100)</f>
        <v>0</v>
      </c>
      <c r="N91" s="238">
        <v>2.4000000000000001E-4</v>
      </c>
      <c r="O91" s="238">
        <f>ROUND(E91*N91,2)</f>
        <v>0</v>
      </c>
      <c r="P91" s="238">
        <v>0</v>
      </c>
      <c r="Q91" s="238">
        <f>ROUND(E91*P91,2)</f>
        <v>0</v>
      </c>
      <c r="R91" s="238" t="s">
        <v>243</v>
      </c>
      <c r="S91" s="238" t="s">
        <v>178</v>
      </c>
      <c r="T91" s="239" t="s">
        <v>178</v>
      </c>
      <c r="U91" s="224">
        <v>0</v>
      </c>
      <c r="V91" s="224">
        <f>ROUND(E91*U91,2)</f>
        <v>0</v>
      </c>
      <c r="W91" s="224"/>
      <c r="X91" s="224" t="s">
        <v>237</v>
      </c>
      <c r="Y91" s="213"/>
      <c r="Z91" s="213"/>
      <c r="AA91" s="213"/>
      <c r="AB91" s="213"/>
      <c r="AC91" s="213"/>
      <c r="AD91" s="213"/>
      <c r="AE91" s="213"/>
      <c r="AF91" s="213"/>
      <c r="AG91" s="213" t="s">
        <v>238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1" x14ac:dyDescent="0.2">
      <c r="A92" s="220"/>
      <c r="B92" s="221"/>
      <c r="C92" s="265" t="s">
        <v>443</v>
      </c>
      <c r="D92" s="257"/>
      <c r="E92" s="258">
        <v>2</v>
      </c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13"/>
      <c r="Z92" s="213"/>
      <c r="AA92" s="213"/>
      <c r="AB92" s="213"/>
      <c r="AC92" s="213"/>
      <c r="AD92" s="213"/>
      <c r="AE92" s="213"/>
      <c r="AF92" s="213"/>
      <c r="AG92" s="213" t="s">
        <v>183</v>
      </c>
      <c r="AH92" s="213">
        <v>5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33">
        <v>25</v>
      </c>
      <c r="B93" s="234" t="s">
        <v>392</v>
      </c>
      <c r="C93" s="251" t="s">
        <v>393</v>
      </c>
      <c r="D93" s="235" t="s">
        <v>221</v>
      </c>
      <c r="E93" s="236">
        <v>1</v>
      </c>
      <c r="F93" s="237"/>
      <c r="G93" s="238">
        <f>ROUND(E93*F93,2)</f>
        <v>0</v>
      </c>
      <c r="H93" s="237"/>
      <c r="I93" s="238">
        <f>ROUND(E93*H93,2)</f>
        <v>0</v>
      </c>
      <c r="J93" s="237"/>
      <c r="K93" s="238">
        <f>ROUND(E93*J93,2)</f>
        <v>0</v>
      </c>
      <c r="L93" s="238">
        <v>21</v>
      </c>
      <c r="M93" s="238">
        <f>G93*(1+L93/100)</f>
        <v>0</v>
      </c>
      <c r="N93" s="238">
        <v>3.2000000000000003E-4</v>
      </c>
      <c r="O93" s="238">
        <f>ROUND(E93*N93,2)</f>
        <v>0</v>
      </c>
      <c r="P93" s="238">
        <v>0</v>
      </c>
      <c r="Q93" s="238">
        <f>ROUND(E93*P93,2)</f>
        <v>0</v>
      </c>
      <c r="R93" s="238" t="s">
        <v>243</v>
      </c>
      <c r="S93" s="238" t="s">
        <v>178</v>
      </c>
      <c r="T93" s="239" t="s">
        <v>178</v>
      </c>
      <c r="U93" s="224">
        <v>0</v>
      </c>
      <c r="V93" s="224">
        <f>ROUND(E93*U93,2)</f>
        <v>0</v>
      </c>
      <c r="W93" s="224"/>
      <c r="X93" s="224" t="s">
        <v>237</v>
      </c>
      <c r="Y93" s="213"/>
      <c r="Z93" s="213"/>
      <c r="AA93" s="213"/>
      <c r="AB93" s="213"/>
      <c r="AC93" s="213"/>
      <c r="AD93" s="213"/>
      <c r="AE93" s="213"/>
      <c r="AF93" s="213"/>
      <c r="AG93" s="213" t="s">
        <v>238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20"/>
      <c r="B94" s="221"/>
      <c r="C94" s="265" t="s">
        <v>444</v>
      </c>
      <c r="D94" s="257"/>
      <c r="E94" s="258">
        <v>1</v>
      </c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13"/>
      <c r="Z94" s="213"/>
      <c r="AA94" s="213"/>
      <c r="AB94" s="213"/>
      <c r="AC94" s="213"/>
      <c r="AD94" s="213"/>
      <c r="AE94" s="213"/>
      <c r="AF94" s="213"/>
      <c r="AG94" s="213" t="s">
        <v>183</v>
      </c>
      <c r="AH94" s="213">
        <v>5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1" x14ac:dyDescent="0.2">
      <c r="A95" s="233">
        <v>26</v>
      </c>
      <c r="B95" s="234" t="s">
        <v>245</v>
      </c>
      <c r="C95" s="251" t="s">
        <v>246</v>
      </c>
      <c r="D95" s="235" t="s">
        <v>221</v>
      </c>
      <c r="E95" s="236">
        <v>10</v>
      </c>
      <c r="F95" s="237"/>
      <c r="G95" s="238">
        <f>ROUND(E95*F95,2)</f>
        <v>0</v>
      </c>
      <c r="H95" s="237"/>
      <c r="I95" s="238">
        <f>ROUND(E95*H95,2)</f>
        <v>0</v>
      </c>
      <c r="J95" s="237"/>
      <c r="K95" s="238">
        <f>ROUND(E95*J95,2)</f>
        <v>0</v>
      </c>
      <c r="L95" s="238">
        <v>21</v>
      </c>
      <c r="M95" s="238">
        <f>G95*(1+L95/100)</f>
        <v>0</v>
      </c>
      <c r="N95" s="238">
        <v>4.0000000000000003E-5</v>
      </c>
      <c r="O95" s="238">
        <f>ROUND(E95*N95,2)</f>
        <v>0</v>
      </c>
      <c r="P95" s="238">
        <v>0</v>
      </c>
      <c r="Q95" s="238">
        <f>ROUND(E95*P95,2)</f>
        <v>0</v>
      </c>
      <c r="R95" s="238" t="s">
        <v>243</v>
      </c>
      <c r="S95" s="238" t="s">
        <v>178</v>
      </c>
      <c r="T95" s="239" t="s">
        <v>178</v>
      </c>
      <c r="U95" s="224">
        <v>0</v>
      </c>
      <c r="V95" s="224">
        <f>ROUND(E95*U95,2)</f>
        <v>0</v>
      </c>
      <c r="W95" s="224"/>
      <c r="X95" s="224" t="s">
        <v>237</v>
      </c>
      <c r="Y95" s="213"/>
      <c r="Z95" s="213"/>
      <c r="AA95" s="213"/>
      <c r="AB95" s="213"/>
      <c r="AC95" s="213"/>
      <c r="AD95" s="213"/>
      <c r="AE95" s="213"/>
      <c r="AF95" s="213"/>
      <c r="AG95" s="213" t="s">
        <v>238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20"/>
      <c r="B96" s="221"/>
      <c r="C96" s="265" t="s">
        <v>445</v>
      </c>
      <c r="D96" s="257"/>
      <c r="E96" s="258">
        <v>10</v>
      </c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13"/>
      <c r="Z96" s="213"/>
      <c r="AA96" s="213"/>
      <c r="AB96" s="213"/>
      <c r="AC96" s="213"/>
      <c r="AD96" s="213"/>
      <c r="AE96" s="213"/>
      <c r="AF96" s="213"/>
      <c r="AG96" s="213" t="s">
        <v>183</v>
      </c>
      <c r="AH96" s="213">
        <v>5</v>
      </c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ht="22.5" outlineLevel="1" x14ac:dyDescent="0.2">
      <c r="A97" s="233">
        <v>27</v>
      </c>
      <c r="B97" s="234" t="s">
        <v>248</v>
      </c>
      <c r="C97" s="251" t="s">
        <v>249</v>
      </c>
      <c r="D97" s="235" t="s">
        <v>176</v>
      </c>
      <c r="E97" s="236">
        <v>7.9349999999999996</v>
      </c>
      <c r="F97" s="237"/>
      <c r="G97" s="238">
        <f>ROUND(E97*F97,2)</f>
        <v>0</v>
      </c>
      <c r="H97" s="237"/>
      <c r="I97" s="238">
        <f>ROUND(E97*H97,2)</f>
        <v>0</v>
      </c>
      <c r="J97" s="237"/>
      <c r="K97" s="238">
        <f>ROUND(E97*J97,2)</f>
        <v>0</v>
      </c>
      <c r="L97" s="238">
        <v>21</v>
      </c>
      <c r="M97" s="238">
        <f>G97*(1+L97/100)</f>
        <v>0</v>
      </c>
      <c r="N97" s="238">
        <v>4.3E-3</v>
      </c>
      <c r="O97" s="238">
        <f>ROUND(E97*N97,2)</f>
        <v>0.03</v>
      </c>
      <c r="P97" s="238">
        <v>0</v>
      </c>
      <c r="Q97" s="238">
        <f>ROUND(E97*P97,2)</f>
        <v>0</v>
      </c>
      <c r="R97" s="238" t="s">
        <v>243</v>
      </c>
      <c r="S97" s="238" t="s">
        <v>178</v>
      </c>
      <c r="T97" s="239" t="s">
        <v>178</v>
      </c>
      <c r="U97" s="224">
        <v>0</v>
      </c>
      <c r="V97" s="224">
        <f>ROUND(E97*U97,2)</f>
        <v>0</v>
      </c>
      <c r="W97" s="224"/>
      <c r="X97" s="224" t="s">
        <v>237</v>
      </c>
      <c r="Y97" s="213"/>
      <c r="Z97" s="213"/>
      <c r="AA97" s="213"/>
      <c r="AB97" s="213"/>
      <c r="AC97" s="213"/>
      <c r="AD97" s="213"/>
      <c r="AE97" s="213"/>
      <c r="AF97" s="213"/>
      <c r="AG97" s="213" t="s">
        <v>238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20"/>
      <c r="B98" s="221"/>
      <c r="C98" s="265" t="s">
        <v>446</v>
      </c>
      <c r="D98" s="257"/>
      <c r="E98" s="258">
        <v>7.9349999999999996</v>
      </c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13"/>
      <c r="Z98" s="213"/>
      <c r="AA98" s="213"/>
      <c r="AB98" s="213"/>
      <c r="AC98" s="213"/>
      <c r="AD98" s="213"/>
      <c r="AE98" s="213"/>
      <c r="AF98" s="213"/>
      <c r="AG98" s="213" t="s">
        <v>183</v>
      </c>
      <c r="AH98" s="213">
        <v>5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ht="22.5" outlineLevel="1" x14ac:dyDescent="0.2">
      <c r="A99" s="233">
        <v>28</v>
      </c>
      <c r="B99" s="234" t="s">
        <v>251</v>
      </c>
      <c r="C99" s="251" t="s">
        <v>252</v>
      </c>
      <c r="D99" s="235" t="s">
        <v>176</v>
      </c>
      <c r="E99" s="236">
        <v>25.875</v>
      </c>
      <c r="F99" s="237"/>
      <c r="G99" s="238">
        <f>ROUND(E99*F99,2)</f>
        <v>0</v>
      </c>
      <c r="H99" s="237"/>
      <c r="I99" s="238">
        <f>ROUND(E99*H99,2)</f>
        <v>0</v>
      </c>
      <c r="J99" s="237"/>
      <c r="K99" s="238">
        <f>ROUND(E99*J99,2)</f>
        <v>0</v>
      </c>
      <c r="L99" s="238">
        <v>21</v>
      </c>
      <c r="M99" s="238">
        <f>G99*(1+L99/100)</f>
        <v>0</v>
      </c>
      <c r="N99" s="238">
        <v>2.9999999999999997E-4</v>
      </c>
      <c r="O99" s="238">
        <f>ROUND(E99*N99,2)</f>
        <v>0.01</v>
      </c>
      <c r="P99" s="238">
        <v>0</v>
      </c>
      <c r="Q99" s="238">
        <f>ROUND(E99*P99,2)</f>
        <v>0</v>
      </c>
      <c r="R99" s="238" t="s">
        <v>243</v>
      </c>
      <c r="S99" s="238" t="s">
        <v>178</v>
      </c>
      <c r="T99" s="239" t="s">
        <v>178</v>
      </c>
      <c r="U99" s="224">
        <v>0</v>
      </c>
      <c r="V99" s="224">
        <f>ROUND(E99*U99,2)</f>
        <v>0</v>
      </c>
      <c r="W99" s="224"/>
      <c r="X99" s="224" t="s">
        <v>237</v>
      </c>
      <c r="Y99" s="213"/>
      <c r="Z99" s="213"/>
      <c r="AA99" s="213"/>
      <c r="AB99" s="213"/>
      <c r="AC99" s="213"/>
      <c r="AD99" s="213"/>
      <c r="AE99" s="213"/>
      <c r="AF99" s="213"/>
      <c r="AG99" s="213" t="s">
        <v>238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1" x14ac:dyDescent="0.2">
      <c r="A100" s="220"/>
      <c r="B100" s="221"/>
      <c r="C100" s="265" t="s">
        <v>447</v>
      </c>
      <c r="D100" s="257"/>
      <c r="E100" s="258">
        <v>25.875</v>
      </c>
      <c r="F100" s="224"/>
      <c r="G100" s="224"/>
      <c r="H100" s="224"/>
      <c r="I100" s="224"/>
      <c r="J100" s="224"/>
      <c r="K100" s="224"/>
      <c r="L100" s="224"/>
      <c r="M100" s="224"/>
      <c r="N100" s="22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13"/>
      <c r="Z100" s="213"/>
      <c r="AA100" s="213"/>
      <c r="AB100" s="213"/>
      <c r="AC100" s="213"/>
      <c r="AD100" s="213"/>
      <c r="AE100" s="213"/>
      <c r="AF100" s="213"/>
      <c r="AG100" s="213" t="s">
        <v>183</v>
      </c>
      <c r="AH100" s="213">
        <v>5</v>
      </c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ht="22.5" outlineLevel="1" x14ac:dyDescent="0.2">
      <c r="A101" s="233">
        <v>29</v>
      </c>
      <c r="B101" s="234" t="s">
        <v>397</v>
      </c>
      <c r="C101" s="251" t="s">
        <v>398</v>
      </c>
      <c r="D101" s="235" t="s">
        <v>176</v>
      </c>
      <c r="E101" s="236">
        <v>34.75</v>
      </c>
      <c r="F101" s="237"/>
      <c r="G101" s="238">
        <f>ROUND(E101*F101,2)</f>
        <v>0</v>
      </c>
      <c r="H101" s="237"/>
      <c r="I101" s="238">
        <f>ROUND(E101*H101,2)</f>
        <v>0</v>
      </c>
      <c r="J101" s="237"/>
      <c r="K101" s="238">
        <f>ROUND(E101*J101,2)</f>
        <v>0</v>
      </c>
      <c r="L101" s="238">
        <v>21</v>
      </c>
      <c r="M101" s="238">
        <f>G101*(1+L101/100)</f>
        <v>0</v>
      </c>
      <c r="N101" s="238">
        <v>5.0000000000000001E-4</v>
      </c>
      <c r="O101" s="238">
        <f>ROUND(E101*N101,2)</f>
        <v>0.02</v>
      </c>
      <c r="P101" s="238">
        <v>0</v>
      </c>
      <c r="Q101" s="238">
        <f>ROUND(E101*P101,2)</f>
        <v>0</v>
      </c>
      <c r="R101" s="238" t="s">
        <v>243</v>
      </c>
      <c r="S101" s="238" t="s">
        <v>178</v>
      </c>
      <c r="T101" s="239" t="s">
        <v>178</v>
      </c>
      <c r="U101" s="224">
        <v>0</v>
      </c>
      <c r="V101" s="224">
        <f>ROUND(E101*U101,2)</f>
        <v>0</v>
      </c>
      <c r="W101" s="224"/>
      <c r="X101" s="224" t="s">
        <v>237</v>
      </c>
      <c r="Y101" s="213"/>
      <c r="Z101" s="213"/>
      <c r="AA101" s="213"/>
      <c r="AB101" s="213"/>
      <c r="AC101" s="213"/>
      <c r="AD101" s="213"/>
      <c r="AE101" s="213"/>
      <c r="AF101" s="213"/>
      <c r="AG101" s="213" t="s">
        <v>238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20"/>
      <c r="B102" s="221"/>
      <c r="C102" s="265" t="s">
        <v>448</v>
      </c>
      <c r="D102" s="257"/>
      <c r="E102" s="258">
        <v>34.75</v>
      </c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13"/>
      <c r="Z102" s="213"/>
      <c r="AA102" s="213"/>
      <c r="AB102" s="213"/>
      <c r="AC102" s="213"/>
      <c r="AD102" s="213"/>
      <c r="AE102" s="213"/>
      <c r="AF102" s="213"/>
      <c r="AG102" s="213" t="s">
        <v>183</v>
      </c>
      <c r="AH102" s="213">
        <v>5</v>
      </c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20">
        <v>30</v>
      </c>
      <c r="B103" s="221" t="s">
        <v>254</v>
      </c>
      <c r="C103" s="266" t="s">
        <v>255</v>
      </c>
      <c r="D103" s="222" t="s">
        <v>0</v>
      </c>
      <c r="E103" s="262"/>
      <c r="F103" s="225"/>
      <c r="G103" s="224">
        <f>ROUND(E103*F103,2)</f>
        <v>0</v>
      </c>
      <c r="H103" s="225"/>
      <c r="I103" s="224">
        <f>ROUND(E103*H103,2)</f>
        <v>0</v>
      </c>
      <c r="J103" s="225"/>
      <c r="K103" s="224">
        <f>ROUND(E103*J103,2)</f>
        <v>0</v>
      </c>
      <c r="L103" s="224">
        <v>21</v>
      </c>
      <c r="M103" s="224">
        <f>G103*(1+L103/100)</f>
        <v>0</v>
      </c>
      <c r="N103" s="224">
        <v>0</v>
      </c>
      <c r="O103" s="224">
        <f>ROUND(E103*N103,2)</f>
        <v>0</v>
      </c>
      <c r="P103" s="224">
        <v>0</v>
      </c>
      <c r="Q103" s="224">
        <f>ROUND(E103*P103,2)</f>
        <v>0</v>
      </c>
      <c r="R103" s="224" t="s">
        <v>186</v>
      </c>
      <c r="S103" s="224" t="s">
        <v>178</v>
      </c>
      <c r="T103" s="224" t="s">
        <v>178</v>
      </c>
      <c r="U103" s="224">
        <v>0</v>
      </c>
      <c r="V103" s="224">
        <f>ROUND(E103*U103,2)</f>
        <v>0</v>
      </c>
      <c r="W103" s="224"/>
      <c r="X103" s="224" t="s">
        <v>256</v>
      </c>
      <c r="Y103" s="213"/>
      <c r="Z103" s="213"/>
      <c r="AA103" s="213"/>
      <c r="AB103" s="213"/>
      <c r="AC103" s="213"/>
      <c r="AD103" s="213"/>
      <c r="AE103" s="213"/>
      <c r="AF103" s="213"/>
      <c r="AG103" s="213" t="s">
        <v>257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1" x14ac:dyDescent="0.2">
      <c r="A104" s="220"/>
      <c r="B104" s="221"/>
      <c r="C104" s="267" t="s">
        <v>258</v>
      </c>
      <c r="D104" s="261"/>
      <c r="E104" s="261"/>
      <c r="F104" s="261"/>
      <c r="G104" s="261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13"/>
      <c r="Z104" s="213"/>
      <c r="AA104" s="213"/>
      <c r="AB104" s="213"/>
      <c r="AC104" s="213"/>
      <c r="AD104" s="213"/>
      <c r="AE104" s="213"/>
      <c r="AF104" s="213"/>
      <c r="AG104" s="213" t="s">
        <v>180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x14ac:dyDescent="0.2">
      <c r="A105" s="227" t="s">
        <v>145</v>
      </c>
      <c r="B105" s="228" t="s">
        <v>104</v>
      </c>
      <c r="C105" s="250" t="s">
        <v>105</v>
      </c>
      <c r="D105" s="229"/>
      <c r="E105" s="230"/>
      <c r="F105" s="231"/>
      <c r="G105" s="231">
        <f>SUMIF(AG106:AG130,"&lt;&gt;NOR",G106:G130)</f>
        <v>0</v>
      </c>
      <c r="H105" s="231"/>
      <c r="I105" s="231">
        <f>SUM(I106:I130)</f>
        <v>0</v>
      </c>
      <c r="J105" s="231"/>
      <c r="K105" s="231">
        <f>SUM(K106:K130)</f>
        <v>0</v>
      </c>
      <c r="L105" s="231"/>
      <c r="M105" s="231">
        <f>SUM(M106:M130)</f>
        <v>0</v>
      </c>
      <c r="N105" s="231"/>
      <c r="O105" s="231">
        <f>SUM(O106:O130)</f>
        <v>0.79999999999999993</v>
      </c>
      <c r="P105" s="231"/>
      <c r="Q105" s="231">
        <f>SUM(Q106:Q130)</f>
        <v>0</v>
      </c>
      <c r="R105" s="231"/>
      <c r="S105" s="231"/>
      <c r="T105" s="232"/>
      <c r="U105" s="226"/>
      <c r="V105" s="226">
        <f>SUM(V106:V130)</f>
        <v>14.83</v>
      </c>
      <c r="W105" s="226"/>
      <c r="X105" s="226"/>
      <c r="AG105" t="s">
        <v>146</v>
      </c>
    </row>
    <row r="106" spans="1:60" outlineLevel="1" x14ac:dyDescent="0.2">
      <c r="A106" s="233">
        <v>31</v>
      </c>
      <c r="B106" s="234" t="s">
        <v>259</v>
      </c>
      <c r="C106" s="251" t="s">
        <v>260</v>
      </c>
      <c r="D106" s="235" t="s">
        <v>176</v>
      </c>
      <c r="E106" s="236">
        <v>16</v>
      </c>
      <c r="F106" s="237"/>
      <c r="G106" s="238">
        <f>ROUND(E106*F106,2)</f>
        <v>0</v>
      </c>
      <c r="H106" s="237"/>
      <c r="I106" s="238">
        <f>ROUND(E106*H106,2)</f>
        <v>0</v>
      </c>
      <c r="J106" s="237"/>
      <c r="K106" s="238">
        <f>ROUND(E106*J106,2)</f>
        <v>0</v>
      </c>
      <c r="L106" s="238">
        <v>21</v>
      </c>
      <c r="M106" s="238">
        <f>G106*(1+L106/100)</f>
        <v>0</v>
      </c>
      <c r="N106" s="238">
        <v>2.9399999999999999E-3</v>
      </c>
      <c r="O106" s="238">
        <f>ROUND(E106*N106,2)</f>
        <v>0.05</v>
      </c>
      <c r="P106" s="238">
        <v>0</v>
      </c>
      <c r="Q106" s="238">
        <f>ROUND(E106*P106,2)</f>
        <v>0</v>
      </c>
      <c r="R106" s="238" t="s">
        <v>261</v>
      </c>
      <c r="S106" s="238" t="s">
        <v>178</v>
      </c>
      <c r="T106" s="239" t="s">
        <v>178</v>
      </c>
      <c r="U106" s="224">
        <v>0.28000000000000003</v>
      </c>
      <c r="V106" s="224">
        <f>ROUND(E106*U106,2)</f>
        <v>4.4800000000000004</v>
      </c>
      <c r="W106" s="224"/>
      <c r="X106" s="224" t="s">
        <v>159</v>
      </c>
      <c r="Y106" s="213"/>
      <c r="Z106" s="213"/>
      <c r="AA106" s="213"/>
      <c r="AB106" s="213"/>
      <c r="AC106" s="213"/>
      <c r="AD106" s="213"/>
      <c r="AE106" s="213"/>
      <c r="AF106" s="213"/>
      <c r="AG106" s="213" t="s">
        <v>160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ht="22.5" outlineLevel="1" x14ac:dyDescent="0.2">
      <c r="A107" s="220"/>
      <c r="B107" s="221"/>
      <c r="C107" s="252" t="s">
        <v>262</v>
      </c>
      <c r="D107" s="241"/>
      <c r="E107" s="241"/>
      <c r="F107" s="241"/>
      <c r="G107" s="241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13"/>
      <c r="Z107" s="213"/>
      <c r="AA107" s="213"/>
      <c r="AB107" s="213"/>
      <c r="AC107" s="213"/>
      <c r="AD107" s="213"/>
      <c r="AE107" s="213"/>
      <c r="AF107" s="213"/>
      <c r="AG107" s="213" t="s">
        <v>155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40" t="str">
        <f>C107</f>
        <v>viz.v.č. D.1.1-101Očištění povrchu stěny od prachu, nařezání izolačních desek na požadovaný rozměr, nanesení lepicího tmelu, osazení desek.</v>
      </c>
      <c r="BB107" s="213"/>
      <c r="BC107" s="213"/>
      <c r="BD107" s="213"/>
      <c r="BE107" s="213"/>
      <c r="BF107" s="213"/>
      <c r="BG107" s="213"/>
      <c r="BH107" s="213"/>
    </row>
    <row r="108" spans="1:60" outlineLevel="1" x14ac:dyDescent="0.2">
      <c r="A108" s="220"/>
      <c r="B108" s="221"/>
      <c r="C108" s="265" t="s">
        <v>449</v>
      </c>
      <c r="D108" s="257"/>
      <c r="E108" s="258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13"/>
      <c r="Z108" s="213"/>
      <c r="AA108" s="213"/>
      <c r="AB108" s="213"/>
      <c r="AC108" s="213"/>
      <c r="AD108" s="213"/>
      <c r="AE108" s="213"/>
      <c r="AF108" s="213"/>
      <c r="AG108" s="213" t="s">
        <v>183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20"/>
      <c r="B109" s="221"/>
      <c r="C109" s="265" t="s">
        <v>450</v>
      </c>
      <c r="D109" s="257"/>
      <c r="E109" s="258">
        <v>12</v>
      </c>
      <c r="F109" s="224"/>
      <c r="G109" s="224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13"/>
      <c r="Z109" s="213"/>
      <c r="AA109" s="213"/>
      <c r="AB109" s="213"/>
      <c r="AC109" s="213"/>
      <c r="AD109" s="213"/>
      <c r="AE109" s="213"/>
      <c r="AF109" s="213"/>
      <c r="AG109" s="213" t="s">
        <v>183</v>
      </c>
      <c r="AH109" s="213">
        <v>0</v>
      </c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1" x14ac:dyDescent="0.2">
      <c r="A110" s="220"/>
      <c r="B110" s="221"/>
      <c r="C110" s="265" t="s">
        <v>451</v>
      </c>
      <c r="D110" s="257"/>
      <c r="E110" s="258">
        <v>4</v>
      </c>
      <c r="F110" s="224"/>
      <c r="G110" s="224"/>
      <c r="H110" s="224"/>
      <c r="I110" s="224"/>
      <c r="J110" s="224"/>
      <c r="K110" s="224"/>
      <c r="L110" s="224"/>
      <c r="M110" s="224"/>
      <c r="N110" s="2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13"/>
      <c r="Z110" s="213"/>
      <c r="AA110" s="213"/>
      <c r="AB110" s="213"/>
      <c r="AC110" s="213"/>
      <c r="AD110" s="213"/>
      <c r="AE110" s="213"/>
      <c r="AF110" s="213"/>
      <c r="AG110" s="213" t="s">
        <v>183</v>
      </c>
      <c r="AH110" s="213">
        <v>0</v>
      </c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33">
        <v>32</v>
      </c>
      <c r="B111" s="234" t="s">
        <v>266</v>
      </c>
      <c r="C111" s="251" t="s">
        <v>267</v>
      </c>
      <c r="D111" s="235" t="s">
        <v>176</v>
      </c>
      <c r="E111" s="236">
        <v>23</v>
      </c>
      <c r="F111" s="237"/>
      <c r="G111" s="238">
        <f>ROUND(E111*F111,2)</f>
        <v>0</v>
      </c>
      <c r="H111" s="237"/>
      <c r="I111" s="238">
        <f>ROUND(E111*H111,2)</f>
        <v>0</v>
      </c>
      <c r="J111" s="237"/>
      <c r="K111" s="238">
        <f>ROUND(E111*J111,2)</f>
        <v>0</v>
      </c>
      <c r="L111" s="238">
        <v>21</v>
      </c>
      <c r="M111" s="238">
        <f>G111*(1+L111/100)</f>
        <v>0</v>
      </c>
      <c r="N111" s="238">
        <v>0</v>
      </c>
      <c r="O111" s="238">
        <f>ROUND(E111*N111,2)</f>
        <v>0</v>
      </c>
      <c r="P111" s="238">
        <v>0</v>
      </c>
      <c r="Q111" s="238">
        <f>ROUND(E111*P111,2)</f>
        <v>0</v>
      </c>
      <c r="R111" s="238" t="s">
        <v>261</v>
      </c>
      <c r="S111" s="238" t="s">
        <v>178</v>
      </c>
      <c r="T111" s="239" t="s">
        <v>178</v>
      </c>
      <c r="U111" s="224">
        <v>0.45</v>
      </c>
      <c r="V111" s="224">
        <f>ROUND(E111*U111,2)</f>
        <v>10.35</v>
      </c>
      <c r="W111" s="224"/>
      <c r="X111" s="224" t="s">
        <v>159</v>
      </c>
      <c r="Y111" s="213"/>
      <c r="Z111" s="213"/>
      <c r="AA111" s="213"/>
      <c r="AB111" s="213"/>
      <c r="AC111" s="213"/>
      <c r="AD111" s="213"/>
      <c r="AE111" s="213"/>
      <c r="AF111" s="213"/>
      <c r="AG111" s="213" t="s">
        <v>160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1" x14ac:dyDescent="0.2">
      <c r="A112" s="220"/>
      <c r="B112" s="221"/>
      <c r="C112" s="252" t="s">
        <v>181</v>
      </c>
      <c r="D112" s="241"/>
      <c r="E112" s="241"/>
      <c r="F112" s="241"/>
      <c r="G112" s="241"/>
      <c r="H112" s="224"/>
      <c r="I112" s="224"/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13"/>
      <c r="Z112" s="213"/>
      <c r="AA112" s="213"/>
      <c r="AB112" s="213"/>
      <c r="AC112" s="213"/>
      <c r="AD112" s="213"/>
      <c r="AE112" s="213"/>
      <c r="AF112" s="213"/>
      <c r="AG112" s="213" t="s">
        <v>155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1" x14ac:dyDescent="0.2">
      <c r="A113" s="220"/>
      <c r="B113" s="221"/>
      <c r="C113" s="265" t="s">
        <v>187</v>
      </c>
      <c r="D113" s="257"/>
      <c r="E113" s="258"/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13"/>
      <c r="Z113" s="213"/>
      <c r="AA113" s="213"/>
      <c r="AB113" s="213"/>
      <c r="AC113" s="213"/>
      <c r="AD113" s="213"/>
      <c r="AE113" s="213"/>
      <c r="AF113" s="213"/>
      <c r="AG113" s="213" t="s">
        <v>183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1" x14ac:dyDescent="0.2">
      <c r="A114" s="220"/>
      <c r="B114" s="221"/>
      <c r="C114" s="265" t="s">
        <v>424</v>
      </c>
      <c r="D114" s="257"/>
      <c r="E114" s="258">
        <v>23</v>
      </c>
      <c r="F114" s="224"/>
      <c r="G114" s="224"/>
      <c r="H114" s="224"/>
      <c r="I114" s="224"/>
      <c r="J114" s="224"/>
      <c r="K114" s="224"/>
      <c r="L114" s="224"/>
      <c r="M114" s="224"/>
      <c r="N114" s="224"/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13"/>
      <c r="Z114" s="213"/>
      <c r="AA114" s="213"/>
      <c r="AB114" s="213"/>
      <c r="AC114" s="213"/>
      <c r="AD114" s="213"/>
      <c r="AE114" s="213"/>
      <c r="AF114" s="213"/>
      <c r="AG114" s="213" t="s">
        <v>183</v>
      </c>
      <c r="AH114" s="213">
        <v>0</v>
      </c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33">
        <v>33</v>
      </c>
      <c r="B115" s="234" t="s">
        <v>268</v>
      </c>
      <c r="C115" s="251" t="s">
        <v>269</v>
      </c>
      <c r="D115" s="235" t="s">
        <v>221</v>
      </c>
      <c r="E115" s="236">
        <v>18</v>
      </c>
      <c r="F115" s="237"/>
      <c r="G115" s="238">
        <f>ROUND(E115*F115,2)</f>
        <v>0</v>
      </c>
      <c r="H115" s="237"/>
      <c r="I115" s="238">
        <f>ROUND(E115*H115,2)</f>
        <v>0</v>
      </c>
      <c r="J115" s="237"/>
      <c r="K115" s="238">
        <f>ROUND(E115*J115,2)</f>
        <v>0</v>
      </c>
      <c r="L115" s="238">
        <v>21</v>
      </c>
      <c r="M115" s="238">
        <f>G115*(1+L115/100)</f>
        <v>0</v>
      </c>
      <c r="N115" s="238">
        <v>8.0000000000000004E-4</v>
      </c>
      <c r="O115" s="238">
        <f>ROUND(E115*N115,2)</f>
        <v>0.01</v>
      </c>
      <c r="P115" s="238">
        <v>0</v>
      </c>
      <c r="Q115" s="238">
        <f>ROUND(E115*P115,2)</f>
        <v>0</v>
      </c>
      <c r="R115" s="238" t="s">
        <v>243</v>
      </c>
      <c r="S115" s="238" t="s">
        <v>178</v>
      </c>
      <c r="T115" s="239" t="s">
        <v>178</v>
      </c>
      <c r="U115" s="224">
        <v>0</v>
      </c>
      <c r="V115" s="224">
        <f>ROUND(E115*U115,2)</f>
        <v>0</v>
      </c>
      <c r="W115" s="224"/>
      <c r="X115" s="224" t="s">
        <v>237</v>
      </c>
      <c r="Y115" s="213"/>
      <c r="Z115" s="213"/>
      <c r="AA115" s="213"/>
      <c r="AB115" s="213"/>
      <c r="AC115" s="213"/>
      <c r="AD115" s="213"/>
      <c r="AE115" s="213"/>
      <c r="AF115" s="213"/>
      <c r="AG115" s="213" t="s">
        <v>238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1" x14ac:dyDescent="0.2">
      <c r="A116" s="220"/>
      <c r="B116" s="221"/>
      <c r="C116" s="252" t="s">
        <v>403</v>
      </c>
      <c r="D116" s="241"/>
      <c r="E116" s="241"/>
      <c r="F116" s="241"/>
      <c r="G116" s="241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13"/>
      <c r="Z116" s="213"/>
      <c r="AA116" s="213"/>
      <c r="AB116" s="213"/>
      <c r="AC116" s="213"/>
      <c r="AD116" s="213"/>
      <c r="AE116" s="213"/>
      <c r="AF116" s="213"/>
      <c r="AG116" s="213" t="s">
        <v>155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1" x14ac:dyDescent="0.2">
      <c r="A117" s="220"/>
      <c r="B117" s="221"/>
      <c r="C117" s="265" t="s">
        <v>449</v>
      </c>
      <c r="D117" s="257"/>
      <c r="E117" s="258"/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13"/>
      <c r="Z117" s="213"/>
      <c r="AA117" s="213"/>
      <c r="AB117" s="213"/>
      <c r="AC117" s="213"/>
      <c r="AD117" s="213"/>
      <c r="AE117" s="213"/>
      <c r="AF117" s="213"/>
      <c r="AG117" s="213" t="s">
        <v>183</v>
      </c>
      <c r="AH117" s="213">
        <v>0</v>
      </c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20"/>
      <c r="B118" s="221"/>
      <c r="C118" s="265" t="s">
        <v>452</v>
      </c>
      <c r="D118" s="257"/>
      <c r="E118" s="258">
        <v>12</v>
      </c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13"/>
      <c r="Z118" s="213"/>
      <c r="AA118" s="213"/>
      <c r="AB118" s="213"/>
      <c r="AC118" s="213"/>
      <c r="AD118" s="213"/>
      <c r="AE118" s="213"/>
      <c r="AF118" s="213"/>
      <c r="AG118" s="213" t="s">
        <v>183</v>
      </c>
      <c r="AH118" s="213">
        <v>0</v>
      </c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1" x14ac:dyDescent="0.2">
      <c r="A119" s="220"/>
      <c r="B119" s="221"/>
      <c r="C119" s="265" t="s">
        <v>453</v>
      </c>
      <c r="D119" s="257"/>
      <c r="E119" s="258">
        <v>6</v>
      </c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13"/>
      <c r="Z119" s="213"/>
      <c r="AA119" s="213"/>
      <c r="AB119" s="213"/>
      <c r="AC119" s="213"/>
      <c r="AD119" s="213"/>
      <c r="AE119" s="213"/>
      <c r="AF119" s="213"/>
      <c r="AG119" s="213" t="s">
        <v>183</v>
      </c>
      <c r="AH119" s="213">
        <v>0</v>
      </c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ht="22.5" outlineLevel="1" x14ac:dyDescent="0.2">
      <c r="A120" s="233">
        <v>34</v>
      </c>
      <c r="B120" s="234" t="s">
        <v>273</v>
      </c>
      <c r="C120" s="251" t="s">
        <v>274</v>
      </c>
      <c r="D120" s="235" t="s">
        <v>275</v>
      </c>
      <c r="E120" s="236">
        <v>0.84</v>
      </c>
      <c r="F120" s="237"/>
      <c r="G120" s="238">
        <f>ROUND(E120*F120,2)</f>
        <v>0</v>
      </c>
      <c r="H120" s="237"/>
      <c r="I120" s="238">
        <f>ROUND(E120*H120,2)</f>
        <v>0</v>
      </c>
      <c r="J120" s="237"/>
      <c r="K120" s="238">
        <f>ROUND(E120*J120,2)</f>
        <v>0</v>
      </c>
      <c r="L120" s="238">
        <v>21</v>
      </c>
      <c r="M120" s="238">
        <f>G120*(1+L120/100)</f>
        <v>0</v>
      </c>
      <c r="N120" s="238">
        <v>3.5000000000000003E-2</v>
      </c>
      <c r="O120" s="238">
        <f>ROUND(E120*N120,2)</f>
        <v>0.03</v>
      </c>
      <c r="P120" s="238">
        <v>0</v>
      </c>
      <c r="Q120" s="238">
        <f>ROUND(E120*P120,2)</f>
        <v>0</v>
      </c>
      <c r="R120" s="238" t="s">
        <v>243</v>
      </c>
      <c r="S120" s="238" t="s">
        <v>178</v>
      </c>
      <c r="T120" s="239" t="s">
        <v>178</v>
      </c>
      <c r="U120" s="224">
        <v>0</v>
      </c>
      <c r="V120" s="224">
        <f>ROUND(E120*U120,2)</f>
        <v>0</v>
      </c>
      <c r="W120" s="224"/>
      <c r="X120" s="224" t="s">
        <v>237</v>
      </c>
      <c r="Y120" s="213"/>
      <c r="Z120" s="213"/>
      <c r="AA120" s="213"/>
      <c r="AB120" s="213"/>
      <c r="AC120" s="213"/>
      <c r="AD120" s="213"/>
      <c r="AE120" s="213"/>
      <c r="AF120" s="213"/>
      <c r="AG120" s="213" t="s">
        <v>238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1" x14ac:dyDescent="0.2">
      <c r="A121" s="220"/>
      <c r="B121" s="221"/>
      <c r="C121" s="252" t="s">
        <v>181</v>
      </c>
      <c r="D121" s="241"/>
      <c r="E121" s="241"/>
      <c r="F121" s="241"/>
      <c r="G121" s="241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13"/>
      <c r="Z121" s="213"/>
      <c r="AA121" s="213"/>
      <c r="AB121" s="213"/>
      <c r="AC121" s="213"/>
      <c r="AD121" s="213"/>
      <c r="AE121" s="213"/>
      <c r="AF121" s="213"/>
      <c r="AG121" s="213" t="s">
        <v>155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20"/>
      <c r="B122" s="221"/>
      <c r="C122" s="265" t="s">
        <v>449</v>
      </c>
      <c r="D122" s="257"/>
      <c r="E122" s="258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13"/>
      <c r="Z122" s="213"/>
      <c r="AA122" s="213"/>
      <c r="AB122" s="213"/>
      <c r="AC122" s="213"/>
      <c r="AD122" s="213"/>
      <c r="AE122" s="213"/>
      <c r="AF122" s="213"/>
      <c r="AG122" s="213" t="s">
        <v>183</v>
      </c>
      <c r="AH122" s="213">
        <v>0</v>
      </c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1" x14ac:dyDescent="0.2">
      <c r="A123" s="220"/>
      <c r="B123" s="221"/>
      <c r="C123" s="265" t="s">
        <v>454</v>
      </c>
      <c r="D123" s="257"/>
      <c r="E123" s="258">
        <v>0.63</v>
      </c>
      <c r="F123" s="224"/>
      <c r="G123" s="224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13"/>
      <c r="Z123" s="213"/>
      <c r="AA123" s="213"/>
      <c r="AB123" s="213"/>
      <c r="AC123" s="213"/>
      <c r="AD123" s="213"/>
      <c r="AE123" s="213"/>
      <c r="AF123" s="213"/>
      <c r="AG123" s="213" t="s">
        <v>183</v>
      </c>
      <c r="AH123" s="213">
        <v>0</v>
      </c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1" x14ac:dyDescent="0.2">
      <c r="A124" s="220"/>
      <c r="B124" s="221"/>
      <c r="C124" s="265" t="s">
        <v>455</v>
      </c>
      <c r="D124" s="257"/>
      <c r="E124" s="258">
        <v>0.21</v>
      </c>
      <c r="F124" s="224"/>
      <c r="G124" s="224"/>
      <c r="H124" s="224"/>
      <c r="I124" s="224"/>
      <c r="J124" s="224"/>
      <c r="K124" s="224"/>
      <c r="L124" s="224"/>
      <c r="M124" s="224"/>
      <c r="N124" s="224"/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13"/>
      <c r="Z124" s="213"/>
      <c r="AA124" s="213"/>
      <c r="AB124" s="213"/>
      <c r="AC124" s="213"/>
      <c r="AD124" s="213"/>
      <c r="AE124" s="213"/>
      <c r="AF124" s="213"/>
      <c r="AG124" s="213" t="s">
        <v>183</v>
      </c>
      <c r="AH124" s="213">
        <v>0</v>
      </c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ht="22.5" outlineLevel="1" x14ac:dyDescent="0.2">
      <c r="A125" s="233">
        <v>35</v>
      </c>
      <c r="B125" s="234" t="s">
        <v>278</v>
      </c>
      <c r="C125" s="251" t="s">
        <v>279</v>
      </c>
      <c r="D125" s="235" t="s">
        <v>176</v>
      </c>
      <c r="E125" s="236">
        <v>50.6</v>
      </c>
      <c r="F125" s="237"/>
      <c r="G125" s="238">
        <f>ROUND(E125*F125,2)</f>
        <v>0</v>
      </c>
      <c r="H125" s="237"/>
      <c r="I125" s="238">
        <f>ROUND(E125*H125,2)</f>
        <v>0</v>
      </c>
      <c r="J125" s="237"/>
      <c r="K125" s="238">
        <f>ROUND(E125*J125,2)</f>
        <v>0</v>
      </c>
      <c r="L125" s="238">
        <v>21</v>
      </c>
      <c r="M125" s="238">
        <f>G125*(1+L125/100)</f>
        <v>0</v>
      </c>
      <c r="N125" s="238">
        <v>1.4E-2</v>
      </c>
      <c r="O125" s="238">
        <f>ROUND(E125*N125,2)</f>
        <v>0.71</v>
      </c>
      <c r="P125" s="238">
        <v>0</v>
      </c>
      <c r="Q125" s="238">
        <f>ROUND(E125*P125,2)</f>
        <v>0</v>
      </c>
      <c r="R125" s="238" t="s">
        <v>243</v>
      </c>
      <c r="S125" s="238" t="s">
        <v>178</v>
      </c>
      <c r="T125" s="239" t="s">
        <v>178</v>
      </c>
      <c r="U125" s="224">
        <v>0</v>
      </c>
      <c r="V125" s="224">
        <f>ROUND(E125*U125,2)</f>
        <v>0</v>
      </c>
      <c r="W125" s="224"/>
      <c r="X125" s="224" t="s">
        <v>237</v>
      </c>
      <c r="Y125" s="213"/>
      <c r="Z125" s="213"/>
      <c r="AA125" s="213"/>
      <c r="AB125" s="213"/>
      <c r="AC125" s="213"/>
      <c r="AD125" s="213"/>
      <c r="AE125" s="213"/>
      <c r="AF125" s="213"/>
      <c r="AG125" s="213" t="s">
        <v>238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1" x14ac:dyDescent="0.2">
      <c r="A126" s="220"/>
      <c r="B126" s="221"/>
      <c r="C126" s="252" t="s">
        <v>181</v>
      </c>
      <c r="D126" s="241"/>
      <c r="E126" s="241"/>
      <c r="F126" s="241"/>
      <c r="G126" s="241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13"/>
      <c r="Z126" s="213"/>
      <c r="AA126" s="213"/>
      <c r="AB126" s="213"/>
      <c r="AC126" s="213"/>
      <c r="AD126" s="213"/>
      <c r="AE126" s="213"/>
      <c r="AF126" s="213"/>
      <c r="AG126" s="213" t="s">
        <v>155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1" x14ac:dyDescent="0.2">
      <c r="A127" s="220"/>
      <c r="B127" s="221"/>
      <c r="C127" s="265" t="s">
        <v>187</v>
      </c>
      <c r="D127" s="257"/>
      <c r="E127" s="258"/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13"/>
      <c r="Z127" s="213"/>
      <c r="AA127" s="213"/>
      <c r="AB127" s="213"/>
      <c r="AC127" s="213"/>
      <c r="AD127" s="213"/>
      <c r="AE127" s="213"/>
      <c r="AF127" s="213"/>
      <c r="AG127" s="213" t="s">
        <v>183</v>
      </c>
      <c r="AH127" s="213">
        <v>0</v>
      </c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20"/>
      <c r="B128" s="221"/>
      <c r="C128" s="265" t="s">
        <v>456</v>
      </c>
      <c r="D128" s="257"/>
      <c r="E128" s="258">
        <v>50.6</v>
      </c>
      <c r="F128" s="224"/>
      <c r="G128" s="224"/>
      <c r="H128" s="224"/>
      <c r="I128" s="224"/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13"/>
      <c r="Z128" s="213"/>
      <c r="AA128" s="213"/>
      <c r="AB128" s="213"/>
      <c r="AC128" s="213"/>
      <c r="AD128" s="213"/>
      <c r="AE128" s="213"/>
      <c r="AF128" s="213"/>
      <c r="AG128" s="213" t="s">
        <v>183</v>
      </c>
      <c r="AH128" s="213">
        <v>0</v>
      </c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1" x14ac:dyDescent="0.2">
      <c r="A129" s="220">
        <v>36</v>
      </c>
      <c r="B129" s="221" t="s">
        <v>281</v>
      </c>
      <c r="C129" s="266" t="s">
        <v>282</v>
      </c>
      <c r="D129" s="222" t="s">
        <v>0</v>
      </c>
      <c r="E129" s="262"/>
      <c r="F129" s="225"/>
      <c r="G129" s="224">
        <f>ROUND(E129*F129,2)</f>
        <v>0</v>
      </c>
      <c r="H129" s="225"/>
      <c r="I129" s="224">
        <f>ROUND(E129*H129,2)</f>
        <v>0</v>
      </c>
      <c r="J129" s="225"/>
      <c r="K129" s="224">
        <f>ROUND(E129*J129,2)</f>
        <v>0</v>
      </c>
      <c r="L129" s="224">
        <v>21</v>
      </c>
      <c r="M129" s="224">
        <f>G129*(1+L129/100)</f>
        <v>0</v>
      </c>
      <c r="N129" s="224">
        <v>0</v>
      </c>
      <c r="O129" s="224">
        <f>ROUND(E129*N129,2)</f>
        <v>0</v>
      </c>
      <c r="P129" s="224">
        <v>0</v>
      </c>
      <c r="Q129" s="224">
        <f>ROUND(E129*P129,2)</f>
        <v>0</v>
      </c>
      <c r="R129" s="224" t="s">
        <v>261</v>
      </c>
      <c r="S129" s="224" t="s">
        <v>178</v>
      </c>
      <c r="T129" s="224" t="s">
        <v>178</v>
      </c>
      <c r="U129" s="224">
        <v>0</v>
      </c>
      <c r="V129" s="224">
        <f>ROUND(E129*U129,2)</f>
        <v>0</v>
      </c>
      <c r="W129" s="224"/>
      <c r="X129" s="224" t="s">
        <v>256</v>
      </c>
      <c r="Y129" s="213"/>
      <c r="Z129" s="213"/>
      <c r="AA129" s="213"/>
      <c r="AB129" s="213"/>
      <c r="AC129" s="213"/>
      <c r="AD129" s="213"/>
      <c r="AE129" s="213"/>
      <c r="AF129" s="213"/>
      <c r="AG129" s="213" t="s">
        <v>257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20"/>
      <c r="B130" s="221"/>
      <c r="C130" s="267" t="s">
        <v>258</v>
      </c>
      <c r="D130" s="261"/>
      <c r="E130" s="261"/>
      <c r="F130" s="261"/>
      <c r="G130" s="261"/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13"/>
      <c r="Z130" s="213"/>
      <c r="AA130" s="213"/>
      <c r="AB130" s="213"/>
      <c r="AC130" s="213"/>
      <c r="AD130" s="213"/>
      <c r="AE130" s="213"/>
      <c r="AF130" s="213"/>
      <c r="AG130" s="213" t="s">
        <v>180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x14ac:dyDescent="0.2">
      <c r="A131" s="227" t="s">
        <v>145</v>
      </c>
      <c r="B131" s="228" t="s">
        <v>106</v>
      </c>
      <c r="C131" s="250" t="s">
        <v>107</v>
      </c>
      <c r="D131" s="229"/>
      <c r="E131" s="230"/>
      <c r="F131" s="231"/>
      <c r="G131" s="231">
        <f>SUMIF(AG132:AG136,"&lt;&gt;NOR",G132:G136)</f>
        <v>0</v>
      </c>
      <c r="H131" s="231"/>
      <c r="I131" s="231">
        <f>SUM(I132:I136)</f>
        <v>0</v>
      </c>
      <c r="J131" s="231"/>
      <c r="K131" s="231">
        <f>SUM(K132:K136)</f>
        <v>0</v>
      </c>
      <c r="L131" s="231"/>
      <c r="M131" s="231">
        <f>SUM(M132:M136)</f>
        <v>0</v>
      </c>
      <c r="N131" s="231"/>
      <c r="O131" s="231">
        <f>SUM(O132:O136)</f>
        <v>0.01</v>
      </c>
      <c r="P131" s="231"/>
      <c r="Q131" s="231">
        <f>SUM(Q132:Q136)</f>
        <v>0</v>
      </c>
      <c r="R131" s="231"/>
      <c r="S131" s="231"/>
      <c r="T131" s="232"/>
      <c r="U131" s="226"/>
      <c r="V131" s="226">
        <f>SUM(V132:V136)</f>
        <v>1.68</v>
      </c>
      <c r="W131" s="226"/>
      <c r="X131" s="226"/>
      <c r="AG131" t="s">
        <v>146</v>
      </c>
    </row>
    <row r="132" spans="1:60" outlineLevel="1" x14ac:dyDescent="0.2">
      <c r="A132" s="233">
        <v>37</v>
      </c>
      <c r="B132" s="234" t="s">
        <v>283</v>
      </c>
      <c r="C132" s="251" t="s">
        <v>284</v>
      </c>
      <c r="D132" s="235" t="s">
        <v>191</v>
      </c>
      <c r="E132" s="236">
        <v>8</v>
      </c>
      <c r="F132" s="237"/>
      <c r="G132" s="238">
        <f>ROUND(E132*F132,2)</f>
        <v>0</v>
      </c>
      <c r="H132" s="237"/>
      <c r="I132" s="238">
        <f>ROUND(E132*H132,2)</f>
        <v>0</v>
      </c>
      <c r="J132" s="237"/>
      <c r="K132" s="238">
        <f>ROUND(E132*J132,2)</f>
        <v>0</v>
      </c>
      <c r="L132" s="238">
        <v>21</v>
      </c>
      <c r="M132" s="238">
        <f>G132*(1+L132/100)</f>
        <v>0</v>
      </c>
      <c r="N132" s="238">
        <v>1.16E-3</v>
      </c>
      <c r="O132" s="238">
        <f>ROUND(E132*N132,2)</f>
        <v>0.01</v>
      </c>
      <c r="P132" s="238">
        <v>0</v>
      </c>
      <c r="Q132" s="238">
        <f>ROUND(E132*P132,2)</f>
        <v>0</v>
      </c>
      <c r="R132" s="238" t="s">
        <v>192</v>
      </c>
      <c r="S132" s="238" t="s">
        <v>178</v>
      </c>
      <c r="T132" s="239" t="s">
        <v>151</v>
      </c>
      <c r="U132" s="224">
        <v>0.21</v>
      </c>
      <c r="V132" s="224">
        <f>ROUND(E132*U132,2)</f>
        <v>1.68</v>
      </c>
      <c r="W132" s="224"/>
      <c r="X132" s="224" t="s">
        <v>159</v>
      </c>
      <c r="Y132" s="213"/>
      <c r="Z132" s="213"/>
      <c r="AA132" s="213"/>
      <c r="AB132" s="213"/>
      <c r="AC132" s="213"/>
      <c r="AD132" s="213"/>
      <c r="AE132" s="213"/>
      <c r="AF132" s="213"/>
      <c r="AG132" s="213" t="s">
        <v>160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1" x14ac:dyDescent="0.2">
      <c r="A133" s="220"/>
      <c r="B133" s="221"/>
      <c r="C133" s="252" t="s">
        <v>285</v>
      </c>
      <c r="D133" s="241"/>
      <c r="E133" s="241"/>
      <c r="F133" s="241"/>
      <c r="G133" s="241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13"/>
      <c r="Z133" s="213"/>
      <c r="AA133" s="213"/>
      <c r="AB133" s="213"/>
      <c r="AC133" s="213"/>
      <c r="AD133" s="213"/>
      <c r="AE133" s="213"/>
      <c r="AF133" s="213"/>
      <c r="AG133" s="213" t="s">
        <v>155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1" x14ac:dyDescent="0.2">
      <c r="A134" s="220"/>
      <c r="B134" s="221"/>
      <c r="C134" s="265" t="s">
        <v>428</v>
      </c>
      <c r="D134" s="257"/>
      <c r="E134" s="258">
        <v>8</v>
      </c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13"/>
      <c r="Z134" s="213"/>
      <c r="AA134" s="213"/>
      <c r="AB134" s="213"/>
      <c r="AC134" s="213"/>
      <c r="AD134" s="213"/>
      <c r="AE134" s="213"/>
      <c r="AF134" s="213"/>
      <c r="AG134" s="213" t="s">
        <v>183</v>
      </c>
      <c r="AH134" s="213">
        <v>0</v>
      </c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1" x14ac:dyDescent="0.2">
      <c r="A135" s="220">
        <v>38</v>
      </c>
      <c r="B135" s="221" t="s">
        <v>287</v>
      </c>
      <c r="C135" s="266" t="s">
        <v>288</v>
      </c>
      <c r="D135" s="222" t="s">
        <v>0</v>
      </c>
      <c r="E135" s="262"/>
      <c r="F135" s="225"/>
      <c r="G135" s="224">
        <f>ROUND(E135*F135,2)</f>
        <v>0</v>
      </c>
      <c r="H135" s="225"/>
      <c r="I135" s="224">
        <f>ROUND(E135*H135,2)</f>
        <v>0</v>
      </c>
      <c r="J135" s="225"/>
      <c r="K135" s="224">
        <f>ROUND(E135*J135,2)</f>
        <v>0</v>
      </c>
      <c r="L135" s="224">
        <v>21</v>
      </c>
      <c r="M135" s="224">
        <f>G135*(1+L135/100)</f>
        <v>0</v>
      </c>
      <c r="N135" s="224">
        <v>0</v>
      </c>
      <c r="O135" s="224">
        <f>ROUND(E135*N135,2)</f>
        <v>0</v>
      </c>
      <c r="P135" s="224">
        <v>0</v>
      </c>
      <c r="Q135" s="224">
        <f>ROUND(E135*P135,2)</f>
        <v>0</v>
      </c>
      <c r="R135" s="224" t="s">
        <v>192</v>
      </c>
      <c r="S135" s="224" t="s">
        <v>178</v>
      </c>
      <c r="T135" s="224" t="s">
        <v>178</v>
      </c>
      <c r="U135" s="224">
        <v>0</v>
      </c>
      <c r="V135" s="224">
        <f>ROUND(E135*U135,2)</f>
        <v>0</v>
      </c>
      <c r="W135" s="224"/>
      <c r="X135" s="224" t="s">
        <v>256</v>
      </c>
      <c r="Y135" s="213"/>
      <c r="Z135" s="213"/>
      <c r="AA135" s="213"/>
      <c r="AB135" s="213"/>
      <c r="AC135" s="213"/>
      <c r="AD135" s="213"/>
      <c r="AE135" s="213"/>
      <c r="AF135" s="213"/>
      <c r="AG135" s="213" t="s">
        <v>257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1" x14ac:dyDescent="0.2">
      <c r="A136" s="220"/>
      <c r="B136" s="221"/>
      <c r="C136" s="267" t="s">
        <v>258</v>
      </c>
      <c r="D136" s="261"/>
      <c r="E136" s="261"/>
      <c r="F136" s="261"/>
      <c r="G136" s="261"/>
      <c r="H136" s="224"/>
      <c r="I136" s="224"/>
      <c r="J136" s="224"/>
      <c r="K136" s="224"/>
      <c r="L136" s="224"/>
      <c r="M136" s="224"/>
      <c r="N136" s="224"/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13"/>
      <c r="Z136" s="213"/>
      <c r="AA136" s="213"/>
      <c r="AB136" s="213"/>
      <c r="AC136" s="213"/>
      <c r="AD136" s="213"/>
      <c r="AE136" s="213"/>
      <c r="AF136" s="213"/>
      <c r="AG136" s="213" t="s">
        <v>180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x14ac:dyDescent="0.2">
      <c r="A137" s="227" t="s">
        <v>145</v>
      </c>
      <c r="B137" s="228" t="s">
        <v>108</v>
      </c>
      <c r="C137" s="250" t="s">
        <v>109</v>
      </c>
      <c r="D137" s="229"/>
      <c r="E137" s="230"/>
      <c r="F137" s="231"/>
      <c r="G137" s="231">
        <f>SUMIF(AG138:AG149,"&lt;&gt;NOR",G138:G149)</f>
        <v>0</v>
      </c>
      <c r="H137" s="231"/>
      <c r="I137" s="231">
        <f>SUM(I138:I149)</f>
        <v>0</v>
      </c>
      <c r="J137" s="231"/>
      <c r="K137" s="231">
        <f>SUM(K138:K149)</f>
        <v>0</v>
      </c>
      <c r="L137" s="231"/>
      <c r="M137" s="231">
        <f>SUM(M138:M149)</f>
        <v>0</v>
      </c>
      <c r="N137" s="231"/>
      <c r="O137" s="231">
        <f>SUM(O138:O149)</f>
        <v>0.06</v>
      </c>
      <c r="P137" s="231"/>
      <c r="Q137" s="231">
        <f>SUM(Q138:Q149)</f>
        <v>0</v>
      </c>
      <c r="R137" s="231"/>
      <c r="S137" s="231"/>
      <c r="T137" s="232"/>
      <c r="U137" s="226"/>
      <c r="V137" s="226">
        <f>SUM(V138:V149)</f>
        <v>2.73</v>
      </c>
      <c r="W137" s="226"/>
      <c r="X137" s="226"/>
      <c r="AG137" t="s">
        <v>146</v>
      </c>
    </row>
    <row r="138" spans="1:60" ht="22.5" outlineLevel="1" x14ac:dyDescent="0.2">
      <c r="A138" s="233">
        <v>39</v>
      </c>
      <c r="B138" s="234" t="s">
        <v>289</v>
      </c>
      <c r="C138" s="251" t="s">
        <v>290</v>
      </c>
      <c r="D138" s="235" t="s">
        <v>176</v>
      </c>
      <c r="E138" s="236">
        <v>4</v>
      </c>
      <c r="F138" s="237"/>
      <c r="G138" s="238">
        <f>ROUND(E138*F138,2)</f>
        <v>0</v>
      </c>
      <c r="H138" s="237"/>
      <c r="I138" s="238">
        <f>ROUND(E138*H138,2)</f>
        <v>0</v>
      </c>
      <c r="J138" s="237"/>
      <c r="K138" s="238">
        <f>ROUND(E138*J138,2)</f>
        <v>0</v>
      </c>
      <c r="L138" s="238">
        <v>21</v>
      </c>
      <c r="M138" s="238">
        <f>G138*(1+L138/100)</f>
        <v>0</v>
      </c>
      <c r="N138" s="238">
        <v>1.7000000000000001E-4</v>
      </c>
      <c r="O138" s="238">
        <f>ROUND(E138*N138,2)</f>
        <v>0</v>
      </c>
      <c r="P138" s="238">
        <v>0</v>
      </c>
      <c r="Q138" s="238">
        <f>ROUND(E138*P138,2)</f>
        <v>0</v>
      </c>
      <c r="R138" s="238" t="s">
        <v>291</v>
      </c>
      <c r="S138" s="238" t="s">
        <v>178</v>
      </c>
      <c r="T138" s="239" t="s">
        <v>178</v>
      </c>
      <c r="U138" s="224">
        <v>0.68300000000000005</v>
      </c>
      <c r="V138" s="224">
        <f>ROUND(E138*U138,2)</f>
        <v>2.73</v>
      </c>
      <c r="W138" s="224"/>
      <c r="X138" s="224" t="s">
        <v>159</v>
      </c>
      <c r="Y138" s="213"/>
      <c r="Z138" s="213"/>
      <c r="AA138" s="213"/>
      <c r="AB138" s="213"/>
      <c r="AC138" s="213"/>
      <c r="AD138" s="213"/>
      <c r="AE138" s="213"/>
      <c r="AF138" s="213"/>
      <c r="AG138" s="213" t="s">
        <v>160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1" x14ac:dyDescent="0.2">
      <c r="A139" s="220"/>
      <c r="B139" s="221"/>
      <c r="C139" s="252" t="s">
        <v>292</v>
      </c>
      <c r="D139" s="241"/>
      <c r="E139" s="241"/>
      <c r="F139" s="241"/>
      <c r="G139" s="241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13"/>
      <c r="Z139" s="213"/>
      <c r="AA139" s="213"/>
      <c r="AB139" s="213"/>
      <c r="AC139" s="213"/>
      <c r="AD139" s="213"/>
      <c r="AE139" s="213"/>
      <c r="AF139" s="213"/>
      <c r="AG139" s="213" t="s">
        <v>155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1" x14ac:dyDescent="0.2">
      <c r="A140" s="220"/>
      <c r="B140" s="221"/>
      <c r="C140" s="265" t="s">
        <v>449</v>
      </c>
      <c r="D140" s="257"/>
      <c r="E140" s="258"/>
      <c r="F140" s="224"/>
      <c r="G140" s="224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13"/>
      <c r="Z140" s="213"/>
      <c r="AA140" s="213"/>
      <c r="AB140" s="213"/>
      <c r="AC140" s="213"/>
      <c r="AD140" s="213"/>
      <c r="AE140" s="213"/>
      <c r="AF140" s="213"/>
      <c r="AG140" s="213" t="s">
        <v>183</v>
      </c>
      <c r="AH140" s="213">
        <v>0</v>
      </c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1" x14ac:dyDescent="0.2">
      <c r="A141" s="220"/>
      <c r="B141" s="221"/>
      <c r="C141" s="265" t="s">
        <v>451</v>
      </c>
      <c r="D141" s="257"/>
      <c r="E141" s="258">
        <v>4</v>
      </c>
      <c r="F141" s="224"/>
      <c r="G141" s="224"/>
      <c r="H141" s="224"/>
      <c r="I141" s="224"/>
      <c r="J141" s="224"/>
      <c r="K141" s="224"/>
      <c r="L141" s="224"/>
      <c r="M141" s="224"/>
      <c r="N141" s="224"/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13"/>
      <c r="Z141" s="213"/>
      <c r="AA141" s="213"/>
      <c r="AB141" s="213"/>
      <c r="AC141" s="213"/>
      <c r="AD141" s="213"/>
      <c r="AE141" s="213"/>
      <c r="AF141" s="213"/>
      <c r="AG141" s="213" t="s">
        <v>183</v>
      </c>
      <c r="AH141" s="213">
        <v>0</v>
      </c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1" x14ac:dyDescent="0.2">
      <c r="A142" s="233">
        <v>40</v>
      </c>
      <c r="B142" s="234" t="s">
        <v>294</v>
      </c>
      <c r="C142" s="251" t="s">
        <v>295</v>
      </c>
      <c r="D142" s="235" t="s">
        <v>234</v>
      </c>
      <c r="E142" s="236">
        <v>50</v>
      </c>
      <c r="F142" s="237"/>
      <c r="G142" s="238">
        <f>ROUND(E142*F142,2)</f>
        <v>0</v>
      </c>
      <c r="H142" s="237"/>
      <c r="I142" s="238">
        <f>ROUND(E142*H142,2)</f>
        <v>0</v>
      </c>
      <c r="J142" s="237"/>
      <c r="K142" s="238">
        <f>ROUND(E142*J142,2)</f>
        <v>0</v>
      </c>
      <c r="L142" s="238">
        <v>21</v>
      </c>
      <c r="M142" s="238">
        <f>G142*(1+L142/100)</f>
        <v>0</v>
      </c>
      <c r="N142" s="238">
        <v>0</v>
      </c>
      <c r="O142" s="238">
        <f>ROUND(E142*N142,2)</f>
        <v>0</v>
      </c>
      <c r="P142" s="238">
        <v>0</v>
      </c>
      <c r="Q142" s="238">
        <f>ROUND(E142*P142,2)</f>
        <v>0</v>
      </c>
      <c r="R142" s="238"/>
      <c r="S142" s="238" t="s">
        <v>150</v>
      </c>
      <c r="T142" s="239" t="s">
        <v>151</v>
      </c>
      <c r="U142" s="224">
        <v>0</v>
      </c>
      <c r="V142" s="224">
        <f>ROUND(E142*U142,2)</f>
        <v>0</v>
      </c>
      <c r="W142" s="224"/>
      <c r="X142" s="224" t="s">
        <v>159</v>
      </c>
      <c r="Y142" s="213"/>
      <c r="Z142" s="213"/>
      <c r="AA142" s="213"/>
      <c r="AB142" s="213"/>
      <c r="AC142" s="213"/>
      <c r="AD142" s="213"/>
      <c r="AE142" s="213"/>
      <c r="AF142" s="213"/>
      <c r="AG142" s="213" t="s">
        <v>160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1" x14ac:dyDescent="0.2">
      <c r="A143" s="220"/>
      <c r="B143" s="221"/>
      <c r="C143" s="252" t="s">
        <v>181</v>
      </c>
      <c r="D143" s="241"/>
      <c r="E143" s="241"/>
      <c r="F143" s="241"/>
      <c r="G143" s="241"/>
      <c r="H143" s="224"/>
      <c r="I143" s="224"/>
      <c r="J143" s="224"/>
      <c r="K143" s="224"/>
      <c r="L143" s="224"/>
      <c r="M143" s="224"/>
      <c r="N143" s="224"/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13"/>
      <c r="Z143" s="213"/>
      <c r="AA143" s="213"/>
      <c r="AB143" s="213"/>
      <c r="AC143" s="213"/>
      <c r="AD143" s="213"/>
      <c r="AE143" s="213"/>
      <c r="AF143" s="213"/>
      <c r="AG143" s="213" t="s">
        <v>155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1" x14ac:dyDescent="0.2">
      <c r="A144" s="220"/>
      <c r="B144" s="221"/>
      <c r="C144" s="265" t="s">
        <v>457</v>
      </c>
      <c r="D144" s="257"/>
      <c r="E144" s="258">
        <v>50</v>
      </c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13"/>
      <c r="Z144" s="213"/>
      <c r="AA144" s="213"/>
      <c r="AB144" s="213"/>
      <c r="AC144" s="213"/>
      <c r="AD144" s="213"/>
      <c r="AE144" s="213"/>
      <c r="AF144" s="213"/>
      <c r="AG144" s="213" t="s">
        <v>183</v>
      </c>
      <c r="AH144" s="213">
        <v>0</v>
      </c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ht="22.5" outlineLevel="1" x14ac:dyDescent="0.2">
      <c r="A145" s="233">
        <v>41</v>
      </c>
      <c r="B145" s="234" t="s">
        <v>296</v>
      </c>
      <c r="C145" s="251" t="s">
        <v>297</v>
      </c>
      <c r="D145" s="235" t="s">
        <v>176</v>
      </c>
      <c r="E145" s="236">
        <v>4.16</v>
      </c>
      <c r="F145" s="237"/>
      <c r="G145" s="238">
        <f>ROUND(E145*F145,2)</f>
        <v>0</v>
      </c>
      <c r="H145" s="237"/>
      <c r="I145" s="238">
        <f>ROUND(E145*H145,2)</f>
        <v>0</v>
      </c>
      <c r="J145" s="237"/>
      <c r="K145" s="238">
        <f>ROUND(E145*J145,2)</f>
        <v>0</v>
      </c>
      <c r="L145" s="238">
        <v>21</v>
      </c>
      <c r="M145" s="238">
        <f>G145*(1+L145/100)</f>
        <v>0</v>
      </c>
      <c r="N145" s="238">
        <v>1.47E-2</v>
      </c>
      <c r="O145" s="238">
        <f>ROUND(E145*N145,2)</f>
        <v>0.06</v>
      </c>
      <c r="P145" s="238">
        <v>0</v>
      </c>
      <c r="Q145" s="238">
        <f>ROUND(E145*P145,2)</f>
        <v>0</v>
      </c>
      <c r="R145" s="238" t="s">
        <v>243</v>
      </c>
      <c r="S145" s="238" t="s">
        <v>178</v>
      </c>
      <c r="T145" s="239" t="s">
        <v>178</v>
      </c>
      <c r="U145" s="224">
        <v>0</v>
      </c>
      <c r="V145" s="224">
        <f>ROUND(E145*U145,2)</f>
        <v>0</v>
      </c>
      <c r="W145" s="224"/>
      <c r="X145" s="224" t="s">
        <v>237</v>
      </c>
      <c r="Y145" s="213"/>
      <c r="Z145" s="213"/>
      <c r="AA145" s="213"/>
      <c r="AB145" s="213"/>
      <c r="AC145" s="213"/>
      <c r="AD145" s="213"/>
      <c r="AE145" s="213"/>
      <c r="AF145" s="213"/>
      <c r="AG145" s="213" t="s">
        <v>238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1" x14ac:dyDescent="0.2">
      <c r="A146" s="220"/>
      <c r="B146" s="221"/>
      <c r="C146" s="252" t="s">
        <v>181</v>
      </c>
      <c r="D146" s="241"/>
      <c r="E146" s="241"/>
      <c r="F146" s="241"/>
      <c r="G146" s="241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13"/>
      <c r="Z146" s="213"/>
      <c r="AA146" s="213"/>
      <c r="AB146" s="213"/>
      <c r="AC146" s="213"/>
      <c r="AD146" s="213"/>
      <c r="AE146" s="213"/>
      <c r="AF146" s="213"/>
      <c r="AG146" s="213" t="s">
        <v>155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1" x14ac:dyDescent="0.2">
      <c r="A147" s="220"/>
      <c r="B147" s="221"/>
      <c r="C147" s="265" t="s">
        <v>458</v>
      </c>
      <c r="D147" s="257"/>
      <c r="E147" s="258">
        <v>4.16</v>
      </c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13"/>
      <c r="Z147" s="213"/>
      <c r="AA147" s="213"/>
      <c r="AB147" s="213"/>
      <c r="AC147" s="213"/>
      <c r="AD147" s="213"/>
      <c r="AE147" s="213"/>
      <c r="AF147" s="213"/>
      <c r="AG147" s="213" t="s">
        <v>183</v>
      </c>
      <c r="AH147" s="213">
        <v>5</v>
      </c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1" x14ac:dyDescent="0.2">
      <c r="A148" s="220">
        <v>42</v>
      </c>
      <c r="B148" s="221" t="s">
        <v>299</v>
      </c>
      <c r="C148" s="266" t="s">
        <v>300</v>
      </c>
      <c r="D148" s="222" t="s">
        <v>0</v>
      </c>
      <c r="E148" s="262"/>
      <c r="F148" s="225"/>
      <c r="G148" s="224">
        <f>ROUND(E148*F148,2)</f>
        <v>0</v>
      </c>
      <c r="H148" s="225"/>
      <c r="I148" s="224">
        <f>ROUND(E148*H148,2)</f>
        <v>0</v>
      </c>
      <c r="J148" s="225"/>
      <c r="K148" s="224">
        <f>ROUND(E148*J148,2)</f>
        <v>0</v>
      </c>
      <c r="L148" s="224">
        <v>21</v>
      </c>
      <c r="M148" s="224">
        <f>G148*(1+L148/100)</f>
        <v>0</v>
      </c>
      <c r="N148" s="224">
        <v>0</v>
      </c>
      <c r="O148" s="224">
        <f>ROUND(E148*N148,2)</f>
        <v>0</v>
      </c>
      <c r="P148" s="224">
        <v>0</v>
      </c>
      <c r="Q148" s="224">
        <f>ROUND(E148*P148,2)</f>
        <v>0</v>
      </c>
      <c r="R148" s="224" t="s">
        <v>291</v>
      </c>
      <c r="S148" s="224" t="s">
        <v>178</v>
      </c>
      <c r="T148" s="224" t="s">
        <v>178</v>
      </c>
      <c r="U148" s="224">
        <v>0</v>
      </c>
      <c r="V148" s="224">
        <f>ROUND(E148*U148,2)</f>
        <v>0</v>
      </c>
      <c r="W148" s="224"/>
      <c r="X148" s="224" t="s">
        <v>256</v>
      </c>
      <c r="Y148" s="213"/>
      <c r="Z148" s="213"/>
      <c r="AA148" s="213"/>
      <c r="AB148" s="213"/>
      <c r="AC148" s="213"/>
      <c r="AD148" s="213"/>
      <c r="AE148" s="213"/>
      <c r="AF148" s="213"/>
      <c r="AG148" s="213" t="s">
        <v>257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1" x14ac:dyDescent="0.2">
      <c r="A149" s="220"/>
      <c r="B149" s="221"/>
      <c r="C149" s="267" t="s">
        <v>258</v>
      </c>
      <c r="D149" s="261"/>
      <c r="E149" s="261"/>
      <c r="F149" s="261"/>
      <c r="G149" s="261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13"/>
      <c r="Z149" s="213"/>
      <c r="AA149" s="213"/>
      <c r="AB149" s="213"/>
      <c r="AC149" s="213"/>
      <c r="AD149" s="213"/>
      <c r="AE149" s="213"/>
      <c r="AF149" s="213"/>
      <c r="AG149" s="213" t="s">
        <v>180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x14ac:dyDescent="0.2">
      <c r="A150" s="227" t="s">
        <v>145</v>
      </c>
      <c r="B150" s="228" t="s">
        <v>110</v>
      </c>
      <c r="C150" s="250" t="s">
        <v>111</v>
      </c>
      <c r="D150" s="229"/>
      <c r="E150" s="230"/>
      <c r="F150" s="231"/>
      <c r="G150" s="231">
        <f>SUMIF(AG151:AG159,"&lt;&gt;NOR",G151:G159)</f>
        <v>0</v>
      </c>
      <c r="H150" s="231"/>
      <c r="I150" s="231">
        <f>SUM(I151:I159)</f>
        <v>0</v>
      </c>
      <c r="J150" s="231"/>
      <c r="K150" s="231">
        <f>SUM(K151:K159)</f>
        <v>0</v>
      </c>
      <c r="L150" s="231"/>
      <c r="M150" s="231">
        <f>SUM(M151:M159)</f>
        <v>0</v>
      </c>
      <c r="N150" s="231"/>
      <c r="O150" s="231">
        <f>SUM(O151:O159)</f>
        <v>0</v>
      </c>
      <c r="P150" s="231"/>
      <c r="Q150" s="231">
        <f>SUM(Q151:Q159)</f>
        <v>0</v>
      </c>
      <c r="R150" s="231"/>
      <c r="S150" s="231"/>
      <c r="T150" s="232"/>
      <c r="U150" s="226"/>
      <c r="V150" s="226">
        <f>SUM(V151:V159)</f>
        <v>0</v>
      </c>
      <c r="W150" s="226"/>
      <c r="X150" s="226"/>
      <c r="AG150" t="s">
        <v>146</v>
      </c>
    </row>
    <row r="151" spans="1:60" outlineLevel="1" x14ac:dyDescent="0.2">
      <c r="A151" s="233">
        <v>43</v>
      </c>
      <c r="B151" s="234" t="s">
        <v>459</v>
      </c>
      <c r="C151" s="251" t="s">
        <v>460</v>
      </c>
      <c r="D151" s="235" t="s">
        <v>234</v>
      </c>
      <c r="E151" s="236">
        <v>1</v>
      </c>
      <c r="F151" s="237"/>
      <c r="G151" s="238">
        <f>ROUND(E151*F151,2)</f>
        <v>0</v>
      </c>
      <c r="H151" s="237"/>
      <c r="I151" s="238">
        <f>ROUND(E151*H151,2)</f>
        <v>0</v>
      </c>
      <c r="J151" s="237"/>
      <c r="K151" s="238">
        <f>ROUND(E151*J151,2)</f>
        <v>0</v>
      </c>
      <c r="L151" s="238">
        <v>21</v>
      </c>
      <c r="M151" s="238">
        <f>G151*(1+L151/100)</f>
        <v>0</v>
      </c>
      <c r="N151" s="238">
        <v>0</v>
      </c>
      <c r="O151" s="238">
        <f>ROUND(E151*N151,2)</f>
        <v>0</v>
      </c>
      <c r="P151" s="238">
        <v>0</v>
      </c>
      <c r="Q151" s="238">
        <f>ROUND(E151*P151,2)</f>
        <v>0</v>
      </c>
      <c r="R151" s="238"/>
      <c r="S151" s="238" t="s">
        <v>150</v>
      </c>
      <c r="T151" s="239" t="s">
        <v>151</v>
      </c>
      <c r="U151" s="224">
        <v>0</v>
      </c>
      <c r="V151" s="224">
        <f>ROUND(E151*U151,2)</f>
        <v>0</v>
      </c>
      <c r="W151" s="224"/>
      <c r="X151" s="224" t="s">
        <v>159</v>
      </c>
      <c r="Y151" s="213"/>
      <c r="Z151" s="213"/>
      <c r="AA151" s="213"/>
      <c r="AB151" s="213"/>
      <c r="AC151" s="213"/>
      <c r="AD151" s="213"/>
      <c r="AE151" s="213"/>
      <c r="AF151" s="213"/>
      <c r="AG151" s="213" t="s">
        <v>160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1" x14ac:dyDescent="0.2">
      <c r="A152" s="220"/>
      <c r="B152" s="221"/>
      <c r="C152" s="252" t="s">
        <v>181</v>
      </c>
      <c r="D152" s="241"/>
      <c r="E152" s="241"/>
      <c r="F152" s="241"/>
      <c r="G152" s="241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13"/>
      <c r="Z152" s="213"/>
      <c r="AA152" s="213"/>
      <c r="AB152" s="213"/>
      <c r="AC152" s="213"/>
      <c r="AD152" s="213"/>
      <c r="AE152" s="213"/>
      <c r="AF152" s="213"/>
      <c r="AG152" s="213" t="s">
        <v>155</v>
      </c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ht="22.5" outlineLevel="1" x14ac:dyDescent="0.2">
      <c r="A153" s="233">
        <v>44</v>
      </c>
      <c r="B153" s="234" t="s">
        <v>413</v>
      </c>
      <c r="C153" s="251" t="s">
        <v>414</v>
      </c>
      <c r="D153" s="235" t="s">
        <v>234</v>
      </c>
      <c r="E153" s="236">
        <v>2</v>
      </c>
      <c r="F153" s="237"/>
      <c r="G153" s="238">
        <f>ROUND(E153*F153,2)</f>
        <v>0</v>
      </c>
      <c r="H153" s="237"/>
      <c r="I153" s="238">
        <f>ROUND(E153*H153,2)</f>
        <v>0</v>
      </c>
      <c r="J153" s="237"/>
      <c r="K153" s="238">
        <f>ROUND(E153*J153,2)</f>
        <v>0</v>
      </c>
      <c r="L153" s="238">
        <v>21</v>
      </c>
      <c r="M153" s="238">
        <f>G153*(1+L153/100)</f>
        <v>0</v>
      </c>
      <c r="N153" s="238">
        <v>0</v>
      </c>
      <c r="O153" s="238">
        <f>ROUND(E153*N153,2)</f>
        <v>0</v>
      </c>
      <c r="P153" s="238">
        <v>0</v>
      </c>
      <c r="Q153" s="238">
        <f>ROUND(E153*P153,2)</f>
        <v>0</v>
      </c>
      <c r="R153" s="238"/>
      <c r="S153" s="238" t="s">
        <v>150</v>
      </c>
      <c r="T153" s="239" t="s">
        <v>151</v>
      </c>
      <c r="U153" s="224">
        <v>0</v>
      </c>
      <c r="V153" s="224">
        <f>ROUND(E153*U153,2)</f>
        <v>0</v>
      </c>
      <c r="W153" s="224"/>
      <c r="X153" s="224" t="s">
        <v>159</v>
      </c>
      <c r="Y153" s="213"/>
      <c r="Z153" s="213"/>
      <c r="AA153" s="213"/>
      <c r="AB153" s="213"/>
      <c r="AC153" s="213"/>
      <c r="AD153" s="213"/>
      <c r="AE153" s="213"/>
      <c r="AF153" s="213"/>
      <c r="AG153" s="213" t="s">
        <v>160</v>
      </c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1" x14ac:dyDescent="0.2">
      <c r="A154" s="220"/>
      <c r="B154" s="221"/>
      <c r="C154" s="252" t="s">
        <v>305</v>
      </c>
      <c r="D154" s="241"/>
      <c r="E154" s="241"/>
      <c r="F154" s="241"/>
      <c r="G154" s="241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13"/>
      <c r="Z154" s="213"/>
      <c r="AA154" s="213"/>
      <c r="AB154" s="213"/>
      <c r="AC154" s="213"/>
      <c r="AD154" s="213"/>
      <c r="AE154" s="213"/>
      <c r="AF154" s="213"/>
      <c r="AG154" s="213" t="s">
        <v>155</v>
      </c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1" x14ac:dyDescent="0.2">
      <c r="A155" s="220"/>
      <c r="B155" s="221"/>
      <c r="C155" s="265" t="s">
        <v>449</v>
      </c>
      <c r="D155" s="257"/>
      <c r="E155" s="258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13"/>
      <c r="Z155" s="213"/>
      <c r="AA155" s="213"/>
      <c r="AB155" s="213"/>
      <c r="AC155" s="213"/>
      <c r="AD155" s="213"/>
      <c r="AE155" s="213"/>
      <c r="AF155" s="213"/>
      <c r="AG155" s="213" t="s">
        <v>183</v>
      </c>
      <c r="AH155" s="213">
        <v>0</v>
      </c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1" x14ac:dyDescent="0.2">
      <c r="A156" s="220"/>
      <c r="B156" s="221"/>
      <c r="C156" s="265" t="s">
        <v>461</v>
      </c>
      <c r="D156" s="257"/>
      <c r="E156" s="258">
        <v>2</v>
      </c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13"/>
      <c r="Z156" s="213"/>
      <c r="AA156" s="213"/>
      <c r="AB156" s="213"/>
      <c r="AC156" s="213"/>
      <c r="AD156" s="213"/>
      <c r="AE156" s="213"/>
      <c r="AF156" s="213"/>
      <c r="AG156" s="213" t="s">
        <v>183</v>
      </c>
      <c r="AH156" s="213">
        <v>0</v>
      </c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1" x14ac:dyDescent="0.2">
      <c r="A157" s="233">
        <v>45</v>
      </c>
      <c r="B157" s="234" t="s">
        <v>307</v>
      </c>
      <c r="C157" s="251" t="s">
        <v>308</v>
      </c>
      <c r="D157" s="235" t="s">
        <v>158</v>
      </c>
      <c r="E157" s="236">
        <v>1</v>
      </c>
      <c r="F157" s="237"/>
      <c r="G157" s="238">
        <f>ROUND(E157*F157,2)</f>
        <v>0</v>
      </c>
      <c r="H157" s="237"/>
      <c r="I157" s="238">
        <f>ROUND(E157*H157,2)</f>
        <v>0</v>
      </c>
      <c r="J157" s="237"/>
      <c r="K157" s="238">
        <f>ROUND(E157*J157,2)</f>
        <v>0</v>
      </c>
      <c r="L157" s="238">
        <v>21</v>
      </c>
      <c r="M157" s="238">
        <f>G157*(1+L157/100)</f>
        <v>0</v>
      </c>
      <c r="N157" s="238">
        <v>0</v>
      </c>
      <c r="O157" s="238">
        <f>ROUND(E157*N157,2)</f>
        <v>0</v>
      </c>
      <c r="P157" s="238">
        <v>0</v>
      </c>
      <c r="Q157" s="238">
        <f>ROUND(E157*P157,2)</f>
        <v>0</v>
      </c>
      <c r="R157" s="238"/>
      <c r="S157" s="238" t="s">
        <v>150</v>
      </c>
      <c r="T157" s="239" t="s">
        <v>151</v>
      </c>
      <c r="U157" s="224">
        <v>0</v>
      </c>
      <c r="V157" s="224">
        <f>ROUND(E157*U157,2)</f>
        <v>0</v>
      </c>
      <c r="W157" s="224"/>
      <c r="X157" s="224" t="s">
        <v>159</v>
      </c>
      <c r="Y157" s="213"/>
      <c r="Z157" s="213"/>
      <c r="AA157" s="213"/>
      <c r="AB157" s="213"/>
      <c r="AC157" s="213"/>
      <c r="AD157" s="213"/>
      <c r="AE157" s="213"/>
      <c r="AF157" s="213"/>
      <c r="AG157" s="213" t="s">
        <v>160</v>
      </c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1" x14ac:dyDescent="0.2">
      <c r="A158" s="220">
        <v>46</v>
      </c>
      <c r="B158" s="221" t="s">
        <v>309</v>
      </c>
      <c r="C158" s="266" t="s">
        <v>310</v>
      </c>
      <c r="D158" s="222" t="s">
        <v>0</v>
      </c>
      <c r="E158" s="262"/>
      <c r="F158" s="225"/>
      <c r="G158" s="224">
        <f>ROUND(E158*F158,2)</f>
        <v>0</v>
      </c>
      <c r="H158" s="225"/>
      <c r="I158" s="224">
        <f>ROUND(E158*H158,2)</f>
        <v>0</v>
      </c>
      <c r="J158" s="225"/>
      <c r="K158" s="224">
        <f>ROUND(E158*J158,2)</f>
        <v>0</v>
      </c>
      <c r="L158" s="224">
        <v>21</v>
      </c>
      <c r="M158" s="224">
        <f>G158*(1+L158/100)</f>
        <v>0</v>
      </c>
      <c r="N158" s="224">
        <v>0</v>
      </c>
      <c r="O158" s="224">
        <f>ROUND(E158*N158,2)</f>
        <v>0</v>
      </c>
      <c r="P158" s="224">
        <v>0</v>
      </c>
      <c r="Q158" s="224">
        <f>ROUND(E158*P158,2)</f>
        <v>0</v>
      </c>
      <c r="R158" s="224" t="s">
        <v>311</v>
      </c>
      <c r="S158" s="224" t="s">
        <v>178</v>
      </c>
      <c r="T158" s="224" t="s">
        <v>178</v>
      </c>
      <c r="U158" s="224">
        <v>0</v>
      </c>
      <c r="V158" s="224">
        <f>ROUND(E158*U158,2)</f>
        <v>0</v>
      </c>
      <c r="W158" s="224"/>
      <c r="X158" s="224" t="s">
        <v>256</v>
      </c>
      <c r="Y158" s="213"/>
      <c r="Z158" s="213"/>
      <c r="AA158" s="213"/>
      <c r="AB158" s="213"/>
      <c r="AC158" s="213"/>
      <c r="AD158" s="213"/>
      <c r="AE158" s="213"/>
      <c r="AF158" s="213"/>
      <c r="AG158" s="213" t="s">
        <v>257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1" x14ac:dyDescent="0.2">
      <c r="A159" s="220"/>
      <c r="B159" s="221"/>
      <c r="C159" s="267" t="s">
        <v>258</v>
      </c>
      <c r="D159" s="261"/>
      <c r="E159" s="261"/>
      <c r="F159" s="261"/>
      <c r="G159" s="261"/>
      <c r="H159" s="224"/>
      <c r="I159" s="224"/>
      <c r="J159" s="224"/>
      <c r="K159" s="224"/>
      <c r="L159" s="224"/>
      <c r="M159" s="224"/>
      <c r="N159" s="224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13"/>
      <c r="Z159" s="213"/>
      <c r="AA159" s="213"/>
      <c r="AB159" s="213"/>
      <c r="AC159" s="213"/>
      <c r="AD159" s="213"/>
      <c r="AE159" s="213"/>
      <c r="AF159" s="213"/>
      <c r="AG159" s="213" t="s">
        <v>180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x14ac:dyDescent="0.2">
      <c r="A160" s="227" t="s">
        <v>145</v>
      </c>
      <c r="B160" s="228" t="s">
        <v>112</v>
      </c>
      <c r="C160" s="250" t="s">
        <v>113</v>
      </c>
      <c r="D160" s="229"/>
      <c r="E160" s="230"/>
      <c r="F160" s="231"/>
      <c r="G160" s="231">
        <f>SUMIF(AG161:AG163,"&lt;&gt;NOR",G161:G163)</f>
        <v>0</v>
      </c>
      <c r="H160" s="231"/>
      <c r="I160" s="231">
        <f>SUM(I161:I163)</f>
        <v>0</v>
      </c>
      <c r="J160" s="231"/>
      <c r="K160" s="231">
        <f>SUM(K161:K163)</f>
        <v>0</v>
      </c>
      <c r="L160" s="231"/>
      <c r="M160" s="231">
        <f>SUM(M161:M163)</f>
        <v>0</v>
      </c>
      <c r="N160" s="231"/>
      <c r="O160" s="231">
        <f>SUM(O161:O163)</f>
        <v>0</v>
      </c>
      <c r="P160" s="231"/>
      <c r="Q160" s="231">
        <f>SUM(Q161:Q163)</f>
        <v>0</v>
      </c>
      <c r="R160" s="231"/>
      <c r="S160" s="231"/>
      <c r="T160" s="232"/>
      <c r="U160" s="226"/>
      <c r="V160" s="226">
        <f>SUM(V161:V163)</f>
        <v>0</v>
      </c>
      <c r="W160" s="226"/>
      <c r="X160" s="226"/>
      <c r="AG160" t="s">
        <v>146</v>
      </c>
    </row>
    <row r="161" spans="1:60" outlineLevel="1" x14ac:dyDescent="0.2">
      <c r="A161" s="233">
        <v>47</v>
      </c>
      <c r="B161" s="234" t="s">
        <v>312</v>
      </c>
      <c r="C161" s="251" t="s">
        <v>313</v>
      </c>
      <c r="D161" s="235" t="s">
        <v>191</v>
      </c>
      <c r="E161" s="236">
        <v>24</v>
      </c>
      <c r="F161" s="237"/>
      <c r="G161" s="238">
        <f>ROUND(E161*F161,2)</f>
        <v>0</v>
      </c>
      <c r="H161" s="237"/>
      <c r="I161" s="238">
        <f>ROUND(E161*H161,2)</f>
        <v>0</v>
      </c>
      <c r="J161" s="237"/>
      <c r="K161" s="238">
        <f>ROUND(E161*J161,2)</f>
        <v>0</v>
      </c>
      <c r="L161" s="238">
        <v>21</v>
      </c>
      <c r="M161" s="238">
        <f>G161*(1+L161/100)</f>
        <v>0</v>
      </c>
      <c r="N161" s="238">
        <v>0</v>
      </c>
      <c r="O161" s="238">
        <f>ROUND(E161*N161,2)</f>
        <v>0</v>
      </c>
      <c r="P161" s="238">
        <v>0</v>
      </c>
      <c r="Q161" s="238">
        <f>ROUND(E161*P161,2)</f>
        <v>0</v>
      </c>
      <c r="R161" s="238"/>
      <c r="S161" s="238" t="s">
        <v>150</v>
      </c>
      <c r="T161" s="239" t="s">
        <v>151</v>
      </c>
      <c r="U161" s="224">
        <v>0</v>
      </c>
      <c r="V161" s="224">
        <f>ROUND(E161*U161,2)</f>
        <v>0</v>
      </c>
      <c r="W161" s="224"/>
      <c r="X161" s="224" t="s">
        <v>159</v>
      </c>
      <c r="Y161" s="213"/>
      <c r="Z161" s="213"/>
      <c r="AA161" s="213"/>
      <c r="AB161" s="213"/>
      <c r="AC161" s="213"/>
      <c r="AD161" s="213"/>
      <c r="AE161" s="213"/>
      <c r="AF161" s="213"/>
      <c r="AG161" s="213" t="s">
        <v>160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1" x14ac:dyDescent="0.2">
      <c r="A162" s="220"/>
      <c r="B162" s="221"/>
      <c r="C162" s="252" t="s">
        <v>181</v>
      </c>
      <c r="D162" s="241"/>
      <c r="E162" s="241"/>
      <c r="F162" s="241"/>
      <c r="G162" s="241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13"/>
      <c r="Z162" s="213"/>
      <c r="AA162" s="213"/>
      <c r="AB162" s="213"/>
      <c r="AC162" s="213"/>
      <c r="AD162" s="213"/>
      <c r="AE162" s="213"/>
      <c r="AF162" s="213"/>
      <c r="AG162" s="213" t="s">
        <v>155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1" x14ac:dyDescent="0.2">
      <c r="A163" s="220"/>
      <c r="B163" s="221"/>
      <c r="C163" s="265" t="s">
        <v>462</v>
      </c>
      <c r="D163" s="257"/>
      <c r="E163" s="258">
        <v>24</v>
      </c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13"/>
      <c r="Z163" s="213"/>
      <c r="AA163" s="213"/>
      <c r="AB163" s="213"/>
      <c r="AC163" s="213"/>
      <c r="AD163" s="213"/>
      <c r="AE163" s="213"/>
      <c r="AF163" s="213"/>
      <c r="AG163" s="213" t="s">
        <v>183</v>
      </c>
      <c r="AH163" s="213">
        <v>5</v>
      </c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x14ac:dyDescent="0.2">
      <c r="A164" s="227" t="s">
        <v>145</v>
      </c>
      <c r="B164" s="228" t="s">
        <v>114</v>
      </c>
      <c r="C164" s="250" t="s">
        <v>115</v>
      </c>
      <c r="D164" s="229"/>
      <c r="E164" s="230"/>
      <c r="F164" s="231"/>
      <c r="G164" s="231">
        <f>SUMIF(AG165:AG174,"&lt;&gt;NOR",G165:G174)</f>
        <v>0</v>
      </c>
      <c r="H164" s="231"/>
      <c r="I164" s="231">
        <f>SUM(I165:I174)</f>
        <v>0</v>
      </c>
      <c r="J164" s="231"/>
      <c r="K164" s="231">
        <f>SUM(K165:K174)</f>
        <v>0</v>
      </c>
      <c r="L164" s="231"/>
      <c r="M164" s="231">
        <f>SUM(M165:M174)</f>
        <v>0</v>
      </c>
      <c r="N164" s="231"/>
      <c r="O164" s="231">
        <f>SUM(O165:O174)</f>
        <v>0</v>
      </c>
      <c r="P164" s="231"/>
      <c r="Q164" s="231">
        <f>SUM(Q165:Q174)</f>
        <v>0</v>
      </c>
      <c r="R164" s="231"/>
      <c r="S164" s="231"/>
      <c r="T164" s="232"/>
      <c r="U164" s="226"/>
      <c r="V164" s="226">
        <f>SUM(V165:V174)</f>
        <v>2.5300000000000002</v>
      </c>
      <c r="W164" s="226"/>
      <c r="X164" s="226"/>
      <c r="AG164" t="s">
        <v>146</v>
      </c>
    </row>
    <row r="165" spans="1:60" outlineLevel="1" x14ac:dyDescent="0.2">
      <c r="A165" s="233">
        <v>48</v>
      </c>
      <c r="B165" s="234" t="s">
        <v>315</v>
      </c>
      <c r="C165" s="251" t="s">
        <v>316</v>
      </c>
      <c r="D165" s="235" t="s">
        <v>317</v>
      </c>
      <c r="E165" s="236">
        <v>0.31458999999999998</v>
      </c>
      <c r="F165" s="237"/>
      <c r="G165" s="238">
        <f>ROUND(E165*F165,2)</f>
        <v>0</v>
      </c>
      <c r="H165" s="237"/>
      <c r="I165" s="238">
        <f>ROUND(E165*H165,2)</f>
        <v>0</v>
      </c>
      <c r="J165" s="237"/>
      <c r="K165" s="238">
        <f>ROUND(E165*J165,2)</f>
        <v>0</v>
      </c>
      <c r="L165" s="238">
        <v>21</v>
      </c>
      <c r="M165" s="238">
        <f>G165*(1+L165/100)</f>
        <v>0</v>
      </c>
      <c r="N165" s="238">
        <v>0</v>
      </c>
      <c r="O165" s="238">
        <f>ROUND(E165*N165,2)</f>
        <v>0</v>
      </c>
      <c r="P165" s="238">
        <v>0</v>
      </c>
      <c r="Q165" s="238">
        <f>ROUND(E165*P165,2)</f>
        <v>0</v>
      </c>
      <c r="R165" s="238"/>
      <c r="S165" s="238" t="s">
        <v>150</v>
      </c>
      <c r="T165" s="239" t="s">
        <v>178</v>
      </c>
      <c r="U165" s="224">
        <v>0</v>
      </c>
      <c r="V165" s="224">
        <f>ROUND(E165*U165,2)</f>
        <v>0</v>
      </c>
      <c r="W165" s="224"/>
      <c r="X165" s="224" t="s">
        <v>159</v>
      </c>
      <c r="Y165" s="213"/>
      <c r="Z165" s="213"/>
      <c r="AA165" s="213"/>
      <c r="AB165" s="213"/>
      <c r="AC165" s="213"/>
      <c r="AD165" s="213"/>
      <c r="AE165" s="213"/>
      <c r="AF165" s="213"/>
      <c r="AG165" s="213" t="s">
        <v>160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1" x14ac:dyDescent="0.2">
      <c r="A166" s="220"/>
      <c r="B166" s="221"/>
      <c r="C166" s="265" t="s">
        <v>463</v>
      </c>
      <c r="D166" s="257"/>
      <c r="E166" s="258">
        <v>0.31458999999999998</v>
      </c>
      <c r="F166" s="224"/>
      <c r="G166" s="224"/>
      <c r="H166" s="224"/>
      <c r="I166" s="224"/>
      <c r="J166" s="224"/>
      <c r="K166" s="224"/>
      <c r="L166" s="224"/>
      <c r="M166" s="224"/>
      <c r="N166" s="224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13"/>
      <c r="Z166" s="213"/>
      <c r="AA166" s="213"/>
      <c r="AB166" s="213"/>
      <c r="AC166" s="213"/>
      <c r="AD166" s="213"/>
      <c r="AE166" s="213"/>
      <c r="AF166" s="213"/>
      <c r="AG166" s="213" t="s">
        <v>183</v>
      </c>
      <c r="AH166" s="213">
        <v>0</v>
      </c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1" x14ac:dyDescent="0.2">
      <c r="A167" s="233">
        <v>49</v>
      </c>
      <c r="B167" s="234" t="s">
        <v>319</v>
      </c>
      <c r="C167" s="251" t="s">
        <v>320</v>
      </c>
      <c r="D167" s="235" t="s">
        <v>317</v>
      </c>
      <c r="E167" s="236">
        <v>9.6600000000000005E-2</v>
      </c>
      <c r="F167" s="237"/>
      <c r="G167" s="238">
        <f>ROUND(E167*F167,2)</f>
        <v>0</v>
      </c>
      <c r="H167" s="237"/>
      <c r="I167" s="238">
        <f>ROUND(E167*H167,2)</f>
        <v>0</v>
      </c>
      <c r="J167" s="237"/>
      <c r="K167" s="238">
        <f>ROUND(E167*J167,2)</f>
        <v>0</v>
      </c>
      <c r="L167" s="238">
        <v>21</v>
      </c>
      <c r="M167" s="238">
        <f>G167*(1+L167/100)</f>
        <v>0</v>
      </c>
      <c r="N167" s="238">
        <v>0</v>
      </c>
      <c r="O167" s="238">
        <f>ROUND(E167*N167,2)</f>
        <v>0</v>
      </c>
      <c r="P167" s="238">
        <v>0</v>
      </c>
      <c r="Q167" s="238">
        <f>ROUND(E167*P167,2)</f>
        <v>0</v>
      </c>
      <c r="R167" s="238"/>
      <c r="S167" s="238" t="s">
        <v>150</v>
      </c>
      <c r="T167" s="239" t="s">
        <v>178</v>
      </c>
      <c r="U167" s="224">
        <v>0</v>
      </c>
      <c r="V167" s="224">
        <f>ROUND(E167*U167,2)</f>
        <v>0</v>
      </c>
      <c r="W167" s="224"/>
      <c r="X167" s="224" t="s">
        <v>159</v>
      </c>
      <c r="Y167" s="213"/>
      <c r="Z167" s="213"/>
      <c r="AA167" s="213"/>
      <c r="AB167" s="213"/>
      <c r="AC167" s="213"/>
      <c r="AD167" s="213"/>
      <c r="AE167" s="213"/>
      <c r="AF167" s="213"/>
      <c r="AG167" s="213" t="s">
        <v>160</v>
      </c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1" x14ac:dyDescent="0.2">
      <c r="A168" s="220"/>
      <c r="B168" s="221"/>
      <c r="C168" s="265" t="s">
        <v>464</v>
      </c>
      <c r="D168" s="257"/>
      <c r="E168" s="258">
        <v>9.6600000000000005E-2</v>
      </c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13"/>
      <c r="Z168" s="213"/>
      <c r="AA168" s="213"/>
      <c r="AB168" s="213"/>
      <c r="AC168" s="213"/>
      <c r="AD168" s="213"/>
      <c r="AE168" s="213"/>
      <c r="AF168" s="213"/>
      <c r="AG168" s="213" t="s">
        <v>183</v>
      </c>
      <c r="AH168" s="213">
        <v>0</v>
      </c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ht="22.5" outlineLevel="1" x14ac:dyDescent="0.2">
      <c r="A169" s="242">
        <v>50</v>
      </c>
      <c r="B169" s="243" t="s">
        <v>322</v>
      </c>
      <c r="C169" s="253" t="s">
        <v>323</v>
      </c>
      <c r="D169" s="244" t="s">
        <v>317</v>
      </c>
      <c r="E169" s="245">
        <v>0.41119</v>
      </c>
      <c r="F169" s="246"/>
      <c r="G169" s="247">
        <f>ROUND(E169*F169,2)</f>
        <v>0</v>
      </c>
      <c r="H169" s="246"/>
      <c r="I169" s="247">
        <f>ROUND(E169*H169,2)</f>
        <v>0</v>
      </c>
      <c r="J169" s="246"/>
      <c r="K169" s="247">
        <f>ROUND(E169*J169,2)</f>
        <v>0</v>
      </c>
      <c r="L169" s="247">
        <v>21</v>
      </c>
      <c r="M169" s="247">
        <f>G169*(1+L169/100)</f>
        <v>0</v>
      </c>
      <c r="N169" s="247">
        <v>0</v>
      </c>
      <c r="O169" s="247">
        <f>ROUND(E169*N169,2)</f>
        <v>0</v>
      </c>
      <c r="P169" s="247">
        <v>0</v>
      </c>
      <c r="Q169" s="247">
        <f>ROUND(E169*P169,2)</f>
        <v>0</v>
      </c>
      <c r="R169" s="247" t="s">
        <v>177</v>
      </c>
      <c r="S169" s="247" t="s">
        <v>178</v>
      </c>
      <c r="T169" s="248" t="s">
        <v>178</v>
      </c>
      <c r="U169" s="224">
        <v>0.93</v>
      </c>
      <c r="V169" s="224">
        <f>ROUND(E169*U169,2)</f>
        <v>0.38</v>
      </c>
      <c r="W169" s="224"/>
      <c r="X169" s="224" t="s">
        <v>324</v>
      </c>
      <c r="Y169" s="213"/>
      <c r="Z169" s="213"/>
      <c r="AA169" s="213"/>
      <c r="AB169" s="213"/>
      <c r="AC169" s="213"/>
      <c r="AD169" s="213"/>
      <c r="AE169" s="213"/>
      <c r="AF169" s="213"/>
      <c r="AG169" s="213" t="s">
        <v>325</v>
      </c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1" x14ac:dyDescent="0.2">
      <c r="A170" s="242">
        <v>51</v>
      </c>
      <c r="B170" s="243" t="s">
        <v>326</v>
      </c>
      <c r="C170" s="253" t="s">
        <v>327</v>
      </c>
      <c r="D170" s="244" t="s">
        <v>317</v>
      </c>
      <c r="E170" s="245">
        <v>1.2335700000000001</v>
      </c>
      <c r="F170" s="246"/>
      <c r="G170" s="247">
        <f>ROUND(E170*F170,2)</f>
        <v>0</v>
      </c>
      <c r="H170" s="246"/>
      <c r="I170" s="247">
        <f>ROUND(E170*H170,2)</f>
        <v>0</v>
      </c>
      <c r="J170" s="246"/>
      <c r="K170" s="247">
        <f>ROUND(E170*J170,2)</f>
        <v>0</v>
      </c>
      <c r="L170" s="247">
        <v>21</v>
      </c>
      <c r="M170" s="247">
        <f>G170*(1+L170/100)</f>
        <v>0</v>
      </c>
      <c r="N170" s="247">
        <v>0</v>
      </c>
      <c r="O170" s="247">
        <f>ROUND(E170*N170,2)</f>
        <v>0</v>
      </c>
      <c r="P170" s="247">
        <v>0</v>
      </c>
      <c r="Q170" s="247">
        <f>ROUND(E170*P170,2)</f>
        <v>0</v>
      </c>
      <c r="R170" s="247" t="s">
        <v>177</v>
      </c>
      <c r="S170" s="247" t="s">
        <v>178</v>
      </c>
      <c r="T170" s="248" t="s">
        <v>178</v>
      </c>
      <c r="U170" s="224">
        <v>0.65</v>
      </c>
      <c r="V170" s="224">
        <f>ROUND(E170*U170,2)</f>
        <v>0.8</v>
      </c>
      <c r="W170" s="224"/>
      <c r="X170" s="224" t="s">
        <v>324</v>
      </c>
      <c r="Y170" s="213"/>
      <c r="Z170" s="213"/>
      <c r="AA170" s="213"/>
      <c r="AB170" s="213"/>
      <c r="AC170" s="213"/>
      <c r="AD170" s="213"/>
      <c r="AE170" s="213"/>
      <c r="AF170" s="213"/>
      <c r="AG170" s="213" t="s">
        <v>325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1" x14ac:dyDescent="0.2">
      <c r="A171" s="242">
        <v>52</v>
      </c>
      <c r="B171" s="243" t="s">
        <v>328</v>
      </c>
      <c r="C171" s="253" t="s">
        <v>329</v>
      </c>
      <c r="D171" s="244" t="s">
        <v>317</v>
      </c>
      <c r="E171" s="245">
        <v>0.41119</v>
      </c>
      <c r="F171" s="246"/>
      <c r="G171" s="247">
        <f>ROUND(E171*F171,2)</f>
        <v>0</v>
      </c>
      <c r="H171" s="246"/>
      <c r="I171" s="247">
        <f>ROUND(E171*H171,2)</f>
        <v>0</v>
      </c>
      <c r="J171" s="246"/>
      <c r="K171" s="247">
        <f>ROUND(E171*J171,2)</f>
        <v>0</v>
      </c>
      <c r="L171" s="247">
        <v>21</v>
      </c>
      <c r="M171" s="247">
        <f>G171*(1+L171/100)</f>
        <v>0</v>
      </c>
      <c r="N171" s="247">
        <v>0</v>
      </c>
      <c r="O171" s="247">
        <f>ROUND(E171*N171,2)</f>
        <v>0</v>
      </c>
      <c r="P171" s="247">
        <v>0</v>
      </c>
      <c r="Q171" s="247">
        <f>ROUND(E171*P171,2)</f>
        <v>0</v>
      </c>
      <c r="R171" s="247" t="s">
        <v>177</v>
      </c>
      <c r="S171" s="247" t="s">
        <v>178</v>
      </c>
      <c r="T171" s="248" t="s">
        <v>178</v>
      </c>
      <c r="U171" s="224">
        <v>0.98</v>
      </c>
      <c r="V171" s="224">
        <f>ROUND(E171*U171,2)</f>
        <v>0.4</v>
      </c>
      <c r="W171" s="224"/>
      <c r="X171" s="224" t="s">
        <v>324</v>
      </c>
      <c r="Y171" s="213"/>
      <c r="Z171" s="213"/>
      <c r="AA171" s="213"/>
      <c r="AB171" s="213"/>
      <c r="AC171" s="213"/>
      <c r="AD171" s="213"/>
      <c r="AE171" s="213"/>
      <c r="AF171" s="213"/>
      <c r="AG171" s="213" t="s">
        <v>325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1" x14ac:dyDescent="0.2">
      <c r="A172" s="242">
        <v>53</v>
      </c>
      <c r="B172" s="243" t="s">
        <v>330</v>
      </c>
      <c r="C172" s="253" t="s">
        <v>331</v>
      </c>
      <c r="D172" s="244" t="s">
        <v>317</v>
      </c>
      <c r="E172" s="245">
        <v>4.1119000000000003</v>
      </c>
      <c r="F172" s="246"/>
      <c r="G172" s="247">
        <f>ROUND(E172*F172,2)</f>
        <v>0</v>
      </c>
      <c r="H172" s="246"/>
      <c r="I172" s="247">
        <f>ROUND(E172*H172,2)</f>
        <v>0</v>
      </c>
      <c r="J172" s="246"/>
      <c r="K172" s="247">
        <f>ROUND(E172*J172,2)</f>
        <v>0</v>
      </c>
      <c r="L172" s="247">
        <v>21</v>
      </c>
      <c r="M172" s="247">
        <f>G172*(1+L172/100)</f>
        <v>0</v>
      </c>
      <c r="N172" s="247">
        <v>0</v>
      </c>
      <c r="O172" s="247">
        <f>ROUND(E172*N172,2)</f>
        <v>0</v>
      </c>
      <c r="P172" s="247">
        <v>0</v>
      </c>
      <c r="Q172" s="247">
        <f>ROUND(E172*P172,2)</f>
        <v>0</v>
      </c>
      <c r="R172" s="247" t="s">
        <v>177</v>
      </c>
      <c r="S172" s="247" t="s">
        <v>178</v>
      </c>
      <c r="T172" s="248" t="s">
        <v>178</v>
      </c>
      <c r="U172" s="224">
        <v>0</v>
      </c>
      <c r="V172" s="224">
        <f>ROUND(E172*U172,2)</f>
        <v>0</v>
      </c>
      <c r="W172" s="224"/>
      <c r="X172" s="224" t="s">
        <v>324</v>
      </c>
      <c r="Y172" s="213"/>
      <c r="Z172" s="213"/>
      <c r="AA172" s="213"/>
      <c r="AB172" s="213"/>
      <c r="AC172" s="213"/>
      <c r="AD172" s="213"/>
      <c r="AE172" s="213"/>
      <c r="AF172" s="213"/>
      <c r="AG172" s="213" t="s">
        <v>325</v>
      </c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1" x14ac:dyDescent="0.2">
      <c r="A173" s="242">
        <v>54</v>
      </c>
      <c r="B173" s="243" t="s">
        <v>332</v>
      </c>
      <c r="C173" s="253" t="s">
        <v>333</v>
      </c>
      <c r="D173" s="244" t="s">
        <v>317</v>
      </c>
      <c r="E173" s="245">
        <v>0.41119</v>
      </c>
      <c r="F173" s="246"/>
      <c r="G173" s="247">
        <f>ROUND(E173*F173,2)</f>
        <v>0</v>
      </c>
      <c r="H173" s="246"/>
      <c r="I173" s="247">
        <f>ROUND(E173*H173,2)</f>
        <v>0</v>
      </c>
      <c r="J173" s="246"/>
      <c r="K173" s="247">
        <f>ROUND(E173*J173,2)</f>
        <v>0</v>
      </c>
      <c r="L173" s="247">
        <v>21</v>
      </c>
      <c r="M173" s="247">
        <f>G173*(1+L173/100)</f>
        <v>0</v>
      </c>
      <c r="N173" s="247">
        <v>0</v>
      </c>
      <c r="O173" s="247">
        <f>ROUND(E173*N173,2)</f>
        <v>0</v>
      </c>
      <c r="P173" s="247">
        <v>0</v>
      </c>
      <c r="Q173" s="247">
        <f>ROUND(E173*P173,2)</f>
        <v>0</v>
      </c>
      <c r="R173" s="247" t="s">
        <v>177</v>
      </c>
      <c r="S173" s="247" t="s">
        <v>178</v>
      </c>
      <c r="T173" s="248" t="s">
        <v>178</v>
      </c>
      <c r="U173" s="224">
        <v>1.88</v>
      </c>
      <c r="V173" s="224">
        <f>ROUND(E173*U173,2)</f>
        <v>0.77</v>
      </c>
      <c r="W173" s="224"/>
      <c r="X173" s="224" t="s">
        <v>324</v>
      </c>
      <c r="Y173" s="213"/>
      <c r="Z173" s="213"/>
      <c r="AA173" s="213"/>
      <c r="AB173" s="213"/>
      <c r="AC173" s="213"/>
      <c r="AD173" s="213"/>
      <c r="AE173" s="213"/>
      <c r="AF173" s="213"/>
      <c r="AG173" s="213" t="s">
        <v>325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ht="22.5" outlineLevel="1" x14ac:dyDescent="0.2">
      <c r="A174" s="233">
        <v>55</v>
      </c>
      <c r="B174" s="234" t="s">
        <v>334</v>
      </c>
      <c r="C174" s="251" t="s">
        <v>335</v>
      </c>
      <c r="D174" s="235" t="s">
        <v>317</v>
      </c>
      <c r="E174" s="236">
        <v>1.64476</v>
      </c>
      <c r="F174" s="237"/>
      <c r="G174" s="238">
        <f>ROUND(E174*F174,2)</f>
        <v>0</v>
      </c>
      <c r="H174" s="237"/>
      <c r="I174" s="238">
        <f>ROUND(E174*H174,2)</f>
        <v>0</v>
      </c>
      <c r="J174" s="237"/>
      <c r="K174" s="238">
        <f>ROUND(E174*J174,2)</f>
        <v>0</v>
      </c>
      <c r="L174" s="238">
        <v>21</v>
      </c>
      <c r="M174" s="238">
        <f>G174*(1+L174/100)</f>
        <v>0</v>
      </c>
      <c r="N174" s="238">
        <v>0</v>
      </c>
      <c r="O174" s="238">
        <f>ROUND(E174*N174,2)</f>
        <v>0</v>
      </c>
      <c r="P174" s="238">
        <v>0</v>
      </c>
      <c r="Q174" s="238">
        <f>ROUND(E174*P174,2)</f>
        <v>0</v>
      </c>
      <c r="R174" s="238" t="s">
        <v>177</v>
      </c>
      <c r="S174" s="238" t="s">
        <v>178</v>
      </c>
      <c r="T174" s="239" t="s">
        <v>178</v>
      </c>
      <c r="U174" s="224">
        <v>0.11</v>
      </c>
      <c r="V174" s="224">
        <f>ROUND(E174*U174,2)</f>
        <v>0.18</v>
      </c>
      <c r="W174" s="224"/>
      <c r="X174" s="224" t="s">
        <v>324</v>
      </c>
      <c r="Y174" s="213"/>
      <c r="Z174" s="213"/>
      <c r="AA174" s="213"/>
      <c r="AB174" s="213"/>
      <c r="AC174" s="213"/>
      <c r="AD174" s="213"/>
      <c r="AE174" s="213"/>
      <c r="AF174" s="213"/>
      <c r="AG174" s="213" t="s">
        <v>325</v>
      </c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x14ac:dyDescent="0.2">
      <c r="A175" s="3"/>
      <c r="B175" s="4"/>
      <c r="C175" s="254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AE175">
        <v>15</v>
      </c>
      <c r="AF175">
        <v>21</v>
      </c>
      <c r="AG175" t="s">
        <v>132</v>
      </c>
    </row>
    <row r="176" spans="1:60" x14ac:dyDescent="0.2">
      <c r="A176" s="216"/>
      <c r="B176" s="217" t="s">
        <v>29</v>
      </c>
      <c r="C176" s="255"/>
      <c r="D176" s="218"/>
      <c r="E176" s="219"/>
      <c r="F176" s="219"/>
      <c r="G176" s="249">
        <f>G8+G13+G28+G31+G105+G131+G137+G150+G160+G164</f>
        <v>0</v>
      </c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AE176">
        <f>SUMIF(L7:L174,AE175,G7:G174)</f>
        <v>0</v>
      </c>
      <c r="AF176">
        <f>SUMIF(L7:L174,AF175,G7:G174)</f>
        <v>0</v>
      </c>
      <c r="AG176" t="s">
        <v>172</v>
      </c>
    </row>
    <row r="177" spans="3:33" x14ac:dyDescent="0.2">
      <c r="C177" s="256"/>
      <c r="D177" s="10"/>
      <c r="AG177" t="s">
        <v>173</v>
      </c>
    </row>
    <row r="178" spans="3:33" x14ac:dyDescent="0.2">
      <c r="D178" s="10"/>
    </row>
    <row r="179" spans="3:33" x14ac:dyDescent="0.2">
      <c r="D179" s="10"/>
    </row>
    <row r="180" spans="3:33" x14ac:dyDescent="0.2">
      <c r="D180" s="10"/>
    </row>
    <row r="181" spans="3:33" x14ac:dyDescent="0.2">
      <c r="D181" s="10"/>
    </row>
    <row r="182" spans="3:33" x14ac:dyDescent="0.2">
      <c r="D182" s="10"/>
    </row>
    <row r="183" spans="3:33" x14ac:dyDescent="0.2">
      <c r="D183" s="10"/>
    </row>
    <row r="184" spans="3:33" x14ac:dyDescent="0.2">
      <c r="D184" s="10"/>
    </row>
    <row r="185" spans="3:33" x14ac:dyDescent="0.2">
      <c r="D185" s="10"/>
    </row>
    <row r="186" spans="3:33" x14ac:dyDescent="0.2">
      <c r="D186" s="10"/>
    </row>
    <row r="187" spans="3:33" x14ac:dyDescent="0.2">
      <c r="D187" s="10"/>
    </row>
    <row r="188" spans="3:33" x14ac:dyDescent="0.2">
      <c r="D188" s="10"/>
    </row>
    <row r="189" spans="3:33" x14ac:dyDescent="0.2">
      <c r="D189" s="10"/>
    </row>
    <row r="190" spans="3:33" x14ac:dyDescent="0.2">
      <c r="D190" s="10"/>
    </row>
    <row r="191" spans="3:33" x14ac:dyDescent="0.2">
      <c r="D191" s="10"/>
    </row>
    <row r="192" spans="3:33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y3mfPy7U3pAzKwVOlK0Nf7gtsBiz/diWhFGo1cg9xu+gPEvF0XcEBhsUrrquqG7g79TrWY1L/EeuID4DuvOC/A==" saltValue="E22+Jzkm77Hu2kMpEV++yg==" spinCount="100000" sheet="1"/>
  <mergeCells count="45">
    <mergeCell ref="C154:G154"/>
    <mergeCell ref="C159:G159"/>
    <mergeCell ref="C162:G162"/>
    <mergeCell ref="C136:G136"/>
    <mergeCell ref="C139:G139"/>
    <mergeCell ref="C143:G143"/>
    <mergeCell ref="C146:G146"/>
    <mergeCell ref="C149:G149"/>
    <mergeCell ref="C152:G152"/>
    <mergeCell ref="C112:G112"/>
    <mergeCell ref="C116:G116"/>
    <mergeCell ref="C121:G121"/>
    <mergeCell ref="C126:G126"/>
    <mergeCell ref="C130:G130"/>
    <mergeCell ref="C133:G133"/>
    <mergeCell ref="C73:G73"/>
    <mergeCell ref="C76:G76"/>
    <mergeCell ref="C79:G79"/>
    <mergeCell ref="C82:G82"/>
    <mergeCell ref="C104:G104"/>
    <mergeCell ref="C107:G107"/>
    <mergeCell ref="C55:G55"/>
    <mergeCell ref="C56:G56"/>
    <mergeCell ref="C59:G59"/>
    <mergeCell ref="C66:G66"/>
    <mergeCell ref="C67:G67"/>
    <mergeCell ref="C70:G70"/>
    <mergeCell ref="C40:G40"/>
    <mergeCell ref="C41:G41"/>
    <mergeCell ref="C45:G45"/>
    <mergeCell ref="C46:G46"/>
    <mergeCell ref="C50:G50"/>
    <mergeCell ref="C51:G51"/>
    <mergeCell ref="C16:G16"/>
    <mergeCell ref="C19:G19"/>
    <mergeCell ref="C23:G23"/>
    <mergeCell ref="C26:G26"/>
    <mergeCell ref="C30:G30"/>
    <mergeCell ref="C33:G33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221B8-9B1B-4FD6-A249-FFF5963A3C5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50</v>
      </c>
      <c r="C3" s="202" t="s">
        <v>51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58</v>
      </c>
      <c r="C4" s="205" t="s">
        <v>59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98</v>
      </c>
      <c r="C8" s="250" t="s">
        <v>99</v>
      </c>
      <c r="D8" s="229"/>
      <c r="E8" s="230"/>
      <c r="F8" s="231"/>
      <c r="G8" s="231">
        <f>SUMIF(AG9:AG18,"&lt;&gt;NOR",G9:G18)</f>
        <v>0</v>
      </c>
      <c r="H8" s="231"/>
      <c r="I8" s="231">
        <f>SUM(I9:I18)</f>
        <v>0</v>
      </c>
      <c r="J8" s="231"/>
      <c r="K8" s="231">
        <f>SUM(K9:K18)</f>
        <v>0</v>
      </c>
      <c r="L8" s="231"/>
      <c r="M8" s="231">
        <f>SUM(M9:M18)</f>
        <v>0</v>
      </c>
      <c r="N8" s="231"/>
      <c r="O8" s="231">
        <f>SUM(O9:O18)</f>
        <v>0</v>
      </c>
      <c r="P8" s="231"/>
      <c r="Q8" s="231">
        <f>SUM(Q9:Q18)</f>
        <v>0.11</v>
      </c>
      <c r="R8" s="231"/>
      <c r="S8" s="231"/>
      <c r="T8" s="232"/>
      <c r="U8" s="226"/>
      <c r="V8" s="226">
        <f>SUM(V9:V18)</f>
        <v>12.84</v>
      </c>
      <c r="W8" s="226"/>
      <c r="X8" s="226"/>
      <c r="AG8" t="s">
        <v>146</v>
      </c>
    </row>
    <row r="9" spans="1:60" ht="33.75" outlineLevel="1" x14ac:dyDescent="0.2">
      <c r="A9" s="233">
        <v>1</v>
      </c>
      <c r="B9" s="234" t="s">
        <v>184</v>
      </c>
      <c r="C9" s="251" t="s">
        <v>185</v>
      </c>
      <c r="D9" s="235" t="s">
        <v>176</v>
      </c>
      <c r="E9" s="236">
        <v>31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0</v>
      </c>
      <c r="O9" s="238">
        <f>ROUND(E9*N9,2)</f>
        <v>0</v>
      </c>
      <c r="P9" s="238">
        <v>2E-3</v>
      </c>
      <c r="Q9" s="238">
        <f>ROUND(E9*P9,2)</f>
        <v>0.06</v>
      </c>
      <c r="R9" s="238" t="s">
        <v>186</v>
      </c>
      <c r="S9" s="238" t="s">
        <v>178</v>
      </c>
      <c r="T9" s="239" t="s">
        <v>178</v>
      </c>
      <c r="U9" s="224">
        <v>0.06</v>
      </c>
      <c r="V9" s="224">
        <f>ROUND(E9*U9,2)</f>
        <v>1.86</v>
      </c>
      <c r="W9" s="224"/>
      <c r="X9" s="224" t="s">
        <v>159</v>
      </c>
      <c r="Y9" s="213"/>
      <c r="Z9" s="213"/>
      <c r="AA9" s="213"/>
      <c r="AB9" s="213"/>
      <c r="AC9" s="213"/>
      <c r="AD9" s="213"/>
      <c r="AE9" s="213"/>
      <c r="AF9" s="213"/>
      <c r="AG9" s="213" t="s">
        <v>160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52" t="s">
        <v>181</v>
      </c>
      <c r="D10" s="241"/>
      <c r="E10" s="241"/>
      <c r="F10" s="241"/>
      <c r="G10" s="241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155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20"/>
      <c r="B11" s="221"/>
      <c r="C11" s="265" t="s">
        <v>187</v>
      </c>
      <c r="D11" s="257"/>
      <c r="E11" s="258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13"/>
      <c r="Z11" s="213"/>
      <c r="AA11" s="213"/>
      <c r="AB11" s="213"/>
      <c r="AC11" s="213"/>
      <c r="AD11" s="213"/>
      <c r="AE11" s="213"/>
      <c r="AF11" s="213"/>
      <c r="AG11" s="213" t="s">
        <v>183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20"/>
      <c r="B12" s="221"/>
      <c r="C12" s="265" t="s">
        <v>465</v>
      </c>
      <c r="D12" s="257"/>
      <c r="E12" s="258">
        <v>31</v>
      </c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13"/>
      <c r="Z12" s="213"/>
      <c r="AA12" s="213"/>
      <c r="AB12" s="213"/>
      <c r="AC12" s="213"/>
      <c r="AD12" s="213"/>
      <c r="AE12" s="213"/>
      <c r="AF12" s="213"/>
      <c r="AG12" s="213" t="s">
        <v>183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3">
        <v>2</v>
      </c>
      <c r="B13" s="234" t="s">
        <v>189</v>
      </c>
      <c r="C13" s="251" t="s">
        <v>190</v>
      </c>
      <c r="D13" s="235" t="s">
        <v>191</v>
      </c>
      <c r="E13" s="236">
        <v>15</v>
      </c>
      <c r="F13" s="237"/>
      <c r="G13" s="238">
        <f>ROUND(E13*F13,2)</f>
        <v>0</v>
      </c>
      <c r="H13" s="237"/>
      <c r="I13" s="238">
        <f>ROUND(E13*H13,2)</f>
        <v>0</v>
      </c>
      <c r="J13" s="237"/>
      <c r="K13" s="238">
        <f>ROUND(E13*J13,2)</f>
        <v>0</v>
      </c>
      <c r="L13" s="238">
        <v>21</v>
      </c>
      <c r="M13" s="238">
        <f>G13*(1+L13/100)</f>
        <v>0</v>
      </c>
      <c r="N13" s="238">
        <v>0</v>
      </c>
      <c r="O13" s="238">
        <f>ROUND(E13*N13,2)</f>
        <v>0</v>
      </c>
      <c r="P13" s="238">
        <v>3.3700000000000002E-3</v>
      </c>
      <c r="Q13" s="238">
        <f>ROUND(E13*P13,2)</f>
        <v>0.05</v>
      </c>
      <c r="R13" s="238" t="s">
        <v>192</v>
      </c>
      <c r="S13" s="238" t="s">
        <v>178</v>
      </c>
      <c r="T13" s="239" t="s">
        <v>178</v>
      </c>
      <c r="U13" s="224">
        <v>0.115</v>
      </c>
      <c r="V13" s="224">
        <f>ROUND(E13*U13,2)</f>
        <v>1.73</v>
      </c>
      <c r="W13" s="224"/>
      <c r="X13" s="224" t="s">
        <v>159</v>
      </c>
      <c r="Y13" s="213"/>
      <c r="Z13" s="213"/>
      <c r="AA13" s="213"/>
      <c r="AB13" s="213"/>
      <c r="AC13" s="213"/>
      <c r="AD13" s="213"/>
      <c r="AE13" s="213"/>
      <c r="AF13" s="213"/>
      <c r="AG13" s="213" t="s">
        <v>160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20"/>
      <c r="B14" s="221"/>
      <c r="C14" s="252" t="s">
        <v>181</v>
      </c>
      <c r="D14" s="241"/>
      <c r="E14" s="241"/>
      <c r="F14" s="241"/>
      <c r="G14" s="241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13"/>
      <c r="Z14" s="213"/>
      <c r="AA14" s="213"/>
      <c r="AB14" s="213"/>
      <c r="AC14" s="213"/>
      <c r="AD14" s="213"/>
      <c r="AE14" s="213"/>
      <c r="AF14" s="213"/>
      <c r="AG14" s="213" t="s">
        <v>155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20"/>
      <c r="B15" s="221"/>
      <c r="C15" s="265" t="s">
        <v>466</v>
      </c>
      <c r="D15" s="257"/>
      <c r="E15" s="258">
        <v>15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13"/>
      <c r="Z15" s="213"/>
      <c r="AA15" s="213"/>
      <c r="AB15" s="213"/>
      <c r="AC15" s="213"/>
      <c r="AD15" s="213"/>
      <c r="AE15" s="213"/>
      <c r="AF15" s="213"/>
      <c r="AG15" s="213" t="s">
        <v>183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33">
        <v>3</v>
      </c>
      <c r="B16" s="234" t="s">
        <v>194</v>
      </c>
      <c r="C16" s="251" t="s">
        <v>195</v>
      </c>
      <c r="D16" s="235" t="s">
        <v>191</v>
      </c>
      <c r="E16" s="236">
        <v>34</v>
      </c>
      <c r="F16" s="237"/>
      <c r="G16" s="238">
        <f>ROUND(E16*F16,2)</f>
        <v>0</v>
      </c>
      <c r="H16" s="237"/>
      <c r="I16" s="238">
        <f>ROUND(E16*H16,2)</f>
        <v>0</v>
      </c>
      <c r="J16" s="237"/>
      <c r="K16" s="238">
        <f>ROUND(E16*J16,2)</f>
        <v>0</v>
      </c>
      <c r="L16" s="238">
        <v>21</v>
      </c>
      <c r="M16" s="238">
        <f>G16*(1+L16/100)</f>
        <v>0</v>
      </c>
      <c r="N16" s="238">
        <v>0</v>
      </c>
      <c r="O16" s="238">
        <f>ROUND(E16*N16,2)</f>
        <v>0</v>
      </c>
      <c r="P16" s="238">
        <v>0</v>
      </c>
      <c r="Q16" s="238">
        <f>ROUND(E16*P16,2)</f>
        <v>0</v>
      </c>
      <c r="R16" s="238"/>
      <c r="S16" s="238" t="s">
        <v>178</v>
      </c>
      <c r="T16" s="239" t="s">
        <v>151</v>
      </c>
      <c r="U16" s="224">
        <v>0.27200000000000002</v>
      </c>
      <c r="V16" s="224">
        <f>ROUND(E16*U16,2)</f>
        <v>9.25</v>
      </c>
      <c r="W16" s="224"/>
      <c r="X16" s="224" t="s">
        <v>159</v>
      </c>
      <c r="Y16" s="213"/>
      <c r="Z16" s="213"/>
      <c r="AA16" s="213"/>
      <c r="AB16" s="213"/>
      <c r="AC16" s="213"/>
      <c r="AD16" s="213"/>
      <c r="AE16" s="213"/>
      <c r="AF16" s="213"/>
      <c r="AG16" s="213" t="s">
        <v>160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20"/>
      <c r="B17" s="221"/>
      <c r="C17" s="252" t="s">
        <v>181</v>
      </c>
      <c r="D17" s="241"/>
      <c r="E17" s="241"/>
      <c r="F17" s="241"/>
      <c r="G17" s="241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13"/>
      <c r="Z17" s="213"/>
      <c r="AA17" s="213"/>
      <c r="AB17" s="213"/>
      <c r="AC17" s="213"/>
      <c r="AD17" s="213"/>
      <c r="AE17" s="213"/>
      <c r="AF17" s="213"/>
      <c r="AG17" s="213" t="s">
        <v>155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20"/>
      <c r="B18" s="221"/>
      <c r="C18" s="265" t="s">
        <v>467</v>
      </c>
      <c r="D18" s="257"/>
      <c r="E18" s="258">
        <v>34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13"/>
      <c r="Z18" s="213"/>
      <c r="AA18" s="213"/>
      <c r="AB18" s="213"/>
      <c r="AC18" s="213"/>
      <c r="AD18" s="213"/>
      <c r="AE18" s="213"/>
      <c r="AF18" s="213"/>
      <c r="AG18" s="213" t="s">
        <v>183</v>
      </c>
      <c r="AH18" s="213">
        <v>0</v>
      </c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x14ac:dyDescent="0.2">
      <c r="A19" s="227" t="s">
        <v>145</v>
      </c>
      <c r="B19" s="228" t="s">
        <v>102</v>
      </c>
      <c r="C19" s="250" t="s">
        <v>103</v>
      </c>
      <c r="D19" s="229"/>
      <c r="E19" s="230"/>
      <c r="F19" s="231"/>
      <c r="G19" s="231">
        <f>SUMIF(AG20:AG71,"&lt;&gt;NOR",G20:G71)</f>
        <v>0</v>
      </c>
      <c r="H19" s="231"/>
      <c r="I19" s="231">
        <f>SUM(I20:I71)</f>
        <v>0</v>
      </c>
      <c r="J19" s="231"/>
      <c r="K19" s="231">
        <f>SUM(K20:K71)</f>
        <v>0</v>
      </c>
      <c r="L19" s="231"/>
      <c r="M19" s="231">
        <f>SUM(M20:M71)</f>
        <v>0</v>
      </c>
      <c r="N19" s="231"/>
      <c r="O19" s="231">
        <f>SUM(O20:O71)</f>
        <v>0.38999999999999996</v>
      </c>
      <c r="P19" s="231"/>
      <c r="Q19" s="231">
        <f>SUM(Q20:Q71)</f>
        <v>0.13</v>
      </c>
      <c r="R19" s="231"/>
      <c r="S19" s="231"/>
      <c r="T19" s="232"/>
      <c r="U19" s="226"/>
      <c r="V19" s="226">
        <f>SUM(V20:V71)</f>
        <v>62.25</v>
      </c>
      <c r="W19" s="226"/>
      <c r="X19" s="226"/>
      <c r="AG19" t="s">
        <v>146</v>
      </c>
    </row>
    <row r="20" spans="1:60" outlineLevel="1" x14ac:dyDescent="0.2">
      <c r="A20" s="233">
        <v>4</v>
      </c>
      <c r="B20" s="234" t="s">
        <v>197</v>
      </c>
      <c r="C20" s="251" t="s">
        <v>198</v>
      </c>
      <c r="D20" s="235" t="s">
        <v>176</v>
      </c>
      <c r="E20" s="236">
        <v>9.3000000000000007</v>
      </c>
      <c r="F20" s="237"/>
      <c r="G20" s="238">
        <f>ROUND(E20*F20,2)</f>
        <v>0</v>
      </c>
      <c r="H20" s="237"/>
      <c r="I20" s="238">
        <f>ROUND(E20*H20,2)</f>
        <v>0</v>
      </c>
      <c r="J20" s="237"/>
      <c r="K20" s="238">
        <f>ROUND(E20*J20,2)</f>
        <v>0</v>
      </c>
      <c r="L20" s="238">
        <v>21</v>
      </c>
      <c r="M20" s="238">
        <f>G20*(1+L20/100)</f>
        <v>0</v>
      </c>
      <c r="N20" s="238">
        <v>6.9999999999999999E-4</v>
      </c>
      <c r="O20" s="238">
        <f>ROUND(E20*N20,2)</f>
        <v>0.01</v>
      </c>
      <c r="P20" s="238">
        <v>1.4E-2</v>
      </c>
      <c r="Q20" s="238">
        <f>ROUND(E20*P20,2)</f>
        <v>0.13</v>
      </c>
      <c r="R20" s="238" t="s">
        <v>186</v>
      </c>
      <c r="S20" s="238" t="s">
        <v>178</v>
      </c>
      <c r="T20" s="239" t="s">
        <v>178</v>
      </c>
      <c r="U20" s="224">
        <v>0.40333000000000002</v>
      </c>
      <c r="V20" s="224">
        <f>ROUND(E20*U20,2)</f>
        <v>3.75</v>
      </c>
      <c r="W20" s="224"/>
      <c r="X20" s="224" t="s">
        <v>159</v>
      </c>
      <c r="Y20" s="213"/>
      <c r="Z20" s="213"/>
      <c r="AA20" s="213"/>
      <c r="AB20" s="213"/>
      <c r="AC20" s="213"/>
      <c r="AD20" s="213"/>
      <c r="AE20" s="213"/>
      <c r="AF20" s="213"/>
      <c r="AG20" s="213" t="s">
        <v>160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20"/>
      <c r="B21" s="221"/>
      <c r="C21" s="263" t="s">
        <v>199</v>
      </c>
      <c r="D21" s="259"/>
      <c r="E21" s="259"/>
      <c r="F21" s="259"/>
      <c r="G21" s="259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13"/>
      <c r="Z21" s="213"/>
      <c r="AA21" s="213"/>
      <c r="AB21" s="213"/>
      <c r="AC21" s="213"/>
      <c r="AD21" s="213"/>
      <c r="AE21" s="213"/>
      <c r="AF21" s="213"/>
      <c r="AG21" s="213" t="s">
        <v>180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20"/>
      <c r="B22" s="221"/>
      <c r="C22" s="265" t="s">
        <v>468</v>
      </c>
      <c r="D22" s="257"/>
      <c r="E22" s="258">
        <v>9.3000000000000007</v>
      </c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13"/>
      <c r="Z22" s="213"/>
      <c r="AA22" s="213"/>
      <c r="AB22" s="213"/>
      <c r="AC22" s="213"/>
      <c r="AD22" s="213"/>
      <c r="AE22" s="213"/>
      <c r="AF22" s="213"/>
      <c r="AG22" s="213" t="s">
        <v>183</v>
      </c>
      <c r="AH22" s="213">
        <v>5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ht="22.5" outlineLevel="1" x14ac:dyDescent="0.2">
      <c r="A23" s="233">
        <v>5</v>
      </c>
      <c r="B23" s="234" t="s">
        <v>201</v>
      </c>
      <c r="C23" s="251" t="s">
        <v>202</v>
      </c>
      <c r="D23" s="235" t="s">
        <v>176</v>
      </c>
      <c r="E23" s="236">
        <v>31</v>
      </c>
      <c r="F23" s="237"/>
      <c r="G23" s="238">
        <f>ROUND(E23*F23,2)</f>
        <v>0</v>
      </c>
      <c r="H23" s="237"/>
      <c r="I23" s="238">
        <f>ROUND(E23*H23,2)</f>
        <v>0</v>
      </c>
      <c r="J23" s="237"/>
      <c r="K23" s="238">
        <f>ROUND(E23*J23,2)</f>
        <v>0</v>
      </c>
      <c r="L23" s="238">
        <v>21</v>
      </c>
      <c r="M23" s="238">
        <f>G23*(1+L23/100)</f>
        <v>0</v>
      </c>
      <c r="N23" s="238">
        <v>0</v>
      </c>
      <c r="O23" s="238">
        <f>ROUND(E23*N23,2)</f>
        <v>0</v>
      </c>
      <c r="P23" s="238">
        <v>0</v>
      </c>
      <c r="Q23" s="238">
        <f>ROUND(E23*P23,2)</f>
        <v>0</v>
      </c>
      <c r="R23" s="238" t="s">
        <v>186</v>
      </c>
      <c r="S23" s="238" t="s">
        <v>178</v>
      </c>
      <c r="T23" s="239" t="s">
        <v>178</v>
      </c>
      <c r="U23" s="224">
        <v>0.91459999999999997</v>
      </c>
      <c r="V23" s="224">
        <f>ROUND(E23*U23,2)</f>
        <v>28.35</v>
      </c>
      <c r="W23" s="224"/>
      <c r="X23" s="224" t="s">
        <v>159</v>
      </c>
      <c r="Y23" s="213"/>
      <c r="Z23" s="213"/>
      <c r="AA23" s="213"/>
      <c r="AB23" s="213"/>
      <c r="AC23" s="213"/>
      <c r="AD23" s="213"/>
      <c r="AE23" s="213"/>
      <c r="AF23" s="213"/>
      <c r="AG23" s="213" t="s">
        <v>160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20"/>
      <c r="B24" s="221"/>
      <c r="C24" s="252" t="s">
        <v>203</v>
      </c>
      <c r="D24" s="241"/>
      <c r="E24" s="241"/>
      <c r="F24" s="241"/>
      <c r="G24" s="241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13"/>
      <c r="Z24" s="213"/>
      <c r="AA24" s="213"/>
      <c r="AB24" s="213"/>
      <c r="AC24" s="213"/>
      <c r="AD24" s="213"/>
      <c r="AE24" s="213"/>
      <c r="AF24" s="213"/>
      <c r="AG24" s="213" t="s">
        <v>155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40" t="str">
        <f>C24</f>
        <v>viz.v.č. D.1.1-101včetně ukotvení k podkladu hmoždinkami, svaření všech spojů a překrytí kotev fólií.</v>
      </c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20"/>
      <c r="B25" s="221"/>
      <c r="C25" s="265" t="s">
        <v>187</v>
      </c>
      <c r="D25" s="257"/>
      <c r="E25" s="258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13"/>
      <c r="Z25" s="213"/>
      <c r="AA25" s="213"/>
      <c r="AB25" s="213"/>
      <c r="AC25" s="213"/>
      <c r="AD25" s="213"/>
      <c r="AE25" s="213"/>
      <c r="AF25" s="213"/>
      <c r="AG25" s="213" t="s">
        <v>183</v>
      </c>
      <c r="AH25" s="213">
        <v>0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20"/>
      <c r="B26" s="221"/>
      <c r="C26" s="265" t="s">
        <v>465</v>
      </c>
      <c r="D26" s="257"/>
      <c r="E26" s="258">
        <v>31</v>
      </c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13"/>
      <c r="Z26" s="213"/>
      <c r="AA26" s="213"/>
      <c r="AB26" s="213"/>
      <c r="AC26" s="213"/>
      <c r="AD26" s="213"/>
      <c r="AE26" s="213"/>
      <c r="AF26" s="213"/>
      <c r="AG26" s="213" t="s">
        <v>183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ht="33.75" outlineLevel="1" x14ac:dyDescent="0.2">
      <c r="A27" s="233">
        <v>6</v>
      </c>
      <c r="B27" s="234" t="s">
        <v>204</v>
      </c>
      <c r="C27" s="251" t="s">
        <v>205</v>
      </c>
      <c r="D27" s="235" t="s">
        <v>191</v>
      </c>
      <c r="E27" s="236">
        <v>34</v>
      </c>
      <c r="F27" s="237"/>
      <c r="G27" s="238">
        <f>ROUND(E27*F27,2)</f>
        <v>0</v>
      </c>
      <c r="H27" s="237"/>
      <c r="I27" s="238">
        <f>ROUND(E27*H27,2)</f>
        <v>0</v>
      </c>
      <c r="J27" s="237"/>
      <c r="K27" s="238">
        <f>ROUND(E27*J27,2)</f>
        <v>0</v>
      </c>
      <c r="L27" s="238">
        <v>21</v>
      </c>
      <c r="M27" s="238">
        <f>G27*(1+L27/100)</f>
        <v>0</v>
      </c>
      <c r="N27" s="238">
        <v>1.8400000000000001E-3</v>
      </c>
      <c r="O27" s="238">
        <f>ROUND(E27*N27,2)</f>
        <v>0.06</v>
      </c>
      <c r="P27" s="238">
        <v>0</v>
      </c>
      <c r="Q27" s="238">
        <f>ROUND(E27*P27,2)</f>
        <v>0</v>
      </c>
      <c r="R27" s="238" t="s">
        <v>186</v>
      </c>
      <c r="S27" s="238" t="s">
        <v>178</v>
      </c>
      <c r="T27" s="239" t="s">
        <v>178</v>
      </c>
      <c r="U27" s="224">
        <v>0.252</v>
      </c>
      <c r="V27" s="224">
        <f>ROUND(E27*U27,2)</f>
        <v>8.57</v>
      </c>
      <c r="W27" s="224"/>
      <c r="X27" s="224" t="s">
        <v>159</v>
      </c>
      <c r="Y27" s="213"/>
      <c r="Z27" s="213"/>
      <c r="AA27" s="213"/>
      <c r="AB27" s="213"/>
      <c r="AC27" s="213"/>
      <c r="AD27" s="213"/>
      <c r="AE27" s="213"/>
      <c r="AF27" s="213"/>
      <c r="AG27" s="213" t="s">
        <v>160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20"/>
      <c r="B28" s="221"/>
      <c r="C28" s="266" t="s">
        <v>206</v>
      </c>
      <c r="D28" s="222"/>
      <c r="E28" s="223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13"/>
      <c r="Z28" s="213"/>
      <c r="AA28" s="213"/>
      <c r="AB28" s="213"/>
      <c r="AC28" s="213"/>
      <c r="AD28" s="213"/>
      <c r="AE28" s="213"/>
      <c r="AF28" s="213"/>
      <c r="AG28" s="213" t="s">
        <v>180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20"/>
      <c r="B29" s="221"/>
      <c r="C29" s="267" t="s">
        <v>207</v>
      </c>
      <c r="D29" s="261"/>
      <c r="E29" s="261"/>
      <c r="F29" s="261"/>
      <c r="G29" s="261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13"/>
      <c r="Z29" s="213"/>
      <c r="AA29" s="213"/>
      <c r="AB29" s="213"/>
      <c r="AC29" s="213"/>
      <c r="AD29" s="213"/>
      <c r="AE29" s="213"/>
      <c r="AF29" s="213"/>
      <c r="AG29" s="213" t="s">
        <v>180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20"/>
      <c r="B30" s="221"/>
      <c r="C30" s="264" t="s">
        <v>208</v>
      </c>
      <c r="D30" s="260"/>
      <c r="E30" s="260"/>
      <c r="F30" s="260"/>
      <c r="G30" s="260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13"/>
      <c r="Z30" s="213"/>
      <c r="AA30" s="213"/>
      <c r="AB30" s="213"/>
      <c r="AC30" s="213"/>
      <c r="AD30" s="213"/>
      <c r="AE30" s="213"/>
      <c r="AF30" s="213"/>
      <c r="AG30" s="213" t="s">
        <v>155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40" t="str">
        <f>C30</f>
        <v>viz.v.č. D.1.1-101Úprava délky a připevnění okapnice natloukacími hmoždinkami včetně dodávky okapnice.</v>
      </c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20"/>
      <c r="B31" s="221"/>
      <c r="C31" s="265" t="s">
        <v>469</v>
      </c>
      <c r="D31" s="257"/>
      <c r="E31" s="258">
        <v>34</v>
      </c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13"/>
      <c r="Z31" s="213"/>
      <c r="AA31" s="213"/>
      <c r="AB31" s="213"/>
      <c r="AC31" s="213"/>
      <c r="AD31" s="213"/>
      <c r="AE31" s="213"/>
      <c r="AF31" s="213"/>
      <c r="AG31" s="213" t="s">
        <v>183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ht="33.75" outlineLevel="1" x14ac:dyDescent="0.2">
      <c r="A32" s="233">
        <v>7</v>
      </c>
      <c r="B32" s="234" t="s">
        <v>209</v>
      </c>
      <c r="C32" s="251" t="s">
        <v>210</v>
      </c>
      <c r="D32" s="235" t="s">
        <v>191</v>
      </c>
      <c r="E32" s="236">
        <v>34</v>
      </c>
      <c r="F32" s="237"/>
      <c r="G32" s="238">
        <f>ROUND(E32*F32,2)</f>
        <v>0</v>
      </c>
      <c r="H32" s="237"/>
      <c r="I32" s="238">
        <f>ROUND(E32*H32,2)</f>
        <v>0</v>
      </c>
      <c r="J32" s="237"/>
      <c r="K32" s="238">
        <f>ROUND(E32*J32,2)</f>
        <v>0</v>
      </c>
      <c r="L32" s="238">
        <v>21</v>
      </c>
      <c r="M32" s="238">
        <f>G32*(1+L32/100)</f>
        <v>0</v>
      </c>
      <c r="N32" s="238">
        <v>7.6000000000000004E-4</v>
      </c>
      <c r="O32" s="238">
        <f>ROUND(E32*N32,2)</f>
        <v>0.03</v>
      </c>
      <c r="P32" s="238">
        <v>0</v>
      </c>
      <c r="Q32" s="238">
        <f>ROUND(E32*P32,2)</f>
        <v>0</v>
      </c>
      <c r="R32" s="238" t="s">
        <v>186</v>
      </c>
      <c r="S32" s="238" t="s">
        <v>178</v>
      </c>
      <c r="T32" s="239" t="s">
        <v>178</v>
      </c>
      <c r="U32" s="224">
        <v>0.189</v>
      </c>
      <c r="V32" s="224">
        <f>ROUND(E32*U32,2)</f>
        <v>6.43</v>
      </c>
      <c r="W32" s="224"/>
      <c r="X32" s="224" t="s">
        <v>159</v>
      </c>
      <c r="Y32" s="213"/>
      <c r="Z32" s="213"/>
      <c r="AA32" s="213"/>
      <c r="AB32" s="213"/>
      <c r="AC32" s="213"/>
      <c r="AD32" s="213"/>
      <c r="AE32" s="213"/>
      <c r="AF32" s="213"/>
      <c r="AG32" s="213" t="s">
        <v>160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20"/>
      <c r="B33" s="221"/>
      <c r="C33" s="266" t="s">
        <v>206</v>
      </c>
      <c r="D33" s="222"/>
      <c r="E33" s="223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13"/>
      <c r="Z33" s="213"/>
      <c r="AA33" s="213"/>
      <c r="AB33" s="213"/>
      <c r="AC33" s="213"/>
      <c r="AD33" s="213"/>
      <c r="AE33" s="213"/>
      <c r="AF33" s="213"/>
      <c r="AG33" s="213" t="s">
        <v>180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20"/>
      <c r="B34" s="221"/>
      <c r="C34" s="267" t="s">
        <v>207</v>
      </c>
      <c r="D34" s="261"/>
      <c r="E34" s="261"/>
      <c r="F34" s="261"/>
      <c r="G34" s="261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13"/>
      <c r="Z34" s="213"/>
      <c r="AA34" s="213"/>
      <c r="AB34" s="213"/>
      <c r="AC34" s="213"/>
      <c r="AD34" s="213"/>
      <c r="AE34" s="213"/>
      <c r="AF34" s="213"/>
      <c r="AG34" s="213" t="s">
        <v>180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20"/>
      <c r="B35" s="221"/>
      <c r="C35" s="264" t="s">
        <v>211</v>
      </c>
      <c r="D35" s="260"/>
      <c r="E35" s="260"/>
      <c r="F35" s="260"/>
      <c r="G35" s="260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13"/>
      <c r="Z35" s="213"/>
      <c r="AA35" s="213"/>
      <c r="AB35" s="213"/>
      <c r="AC35" s="213"/>
      <c r="AD35" s="213"/>
      <c r="AE35" s="213"/>
      <c r="AF35" s="213"/>
      <c r="AG35" s="213" t="s">
        <v>155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40" t="str">
        <f>C35</f>
        <v>viz.v.č. D.1.1-101Úprava délky a připevnění rohové lišty natloukacími hmoždinkami včetně dodávky lišty.</v>
      </c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20"/>
      <c r="B36" s="221"/>
      <c r="C36" s="265" t="s">
        <v>470</v>
      </c>
      <c r="D36" s="257"/>
      <c r="E36" s="258">
        <v>34</v>
      </c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13"/>
      <c r="Z36" s="213"/>
      <c r="AA36" s="213"/>
      <c r="AB36" s="213"/>
      <c r="AC36" s="213"/>
      <c r="AD36" s="213"/>
      <c r="AE36" s="213"/>
      <c r="AF36" s="213"/>
      <c r="AG36" s="213" t="s">
        <v>183</v>
      </c>
      <c r="AH36" s="213">
        <v>5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ht="33.75" outlineLevel="1" x14ac:dyDescent="0.2">
      <c r="A37" s="233">
        <v>8</v>
      </c>
      <c r="B37" s="234" t="s">
        <v>213</v>
      </c>
      <c r="C37" s="251" t="s">
        <v>214</v>
      </c>
      <c r="D37" s="235" t="s">
        <v>191</v>
      </c>
      <c r="E37" s="236">
        <v>34</v>
      </c>
      <c r="F37" s="237"/>
      <c r="G37" s="238">
        <f>ROUND(E37*F37,2)</f>
        <v>0</v>
      </c>
      <c r="H37" s="237"/>
      <c r="I37" s="238">
        <f>ROUND(E37*H37,2)</f>
        <v>0</v>
      </c>
      <c r="J37" s="237"/>
      <c r="K37" s="238">
        <f>ROUND(E37*J37,2)</f>
        <v>0</v>
      </c>
      <c r="L37" s="238">
        <v>21</v>
      </c>
      <c r="M37" s="238">
        <f>G37*(1+L37/100)</f>
        <v>0</v>
      </c>
      <c r="N37" s="238">
        <v>7.6000000000000004E-4</v>
      </c>
      <c r="O37" s="238">
        <f>ROUND(E37*N37,2)</f>
        <v>0.03</v>
      </c>
      <c r="P37" s="238">
        <v>0</v>
      </c>
      <c r="Q37" s="238">
        <f>ROUND(E37*P37,2)</f>
        <v>0</v>
      </c>
      <c r="R37" s="238" t="s">
        <v>186</v>
      </c>
      <c r="S37" s="238" t="s">
        <v>178</v>
      </c>
      <c r="T37" s="239" t="s">
        <v>178</v>
      </c>
      <c r="U37" s="224">
        <v>0.189</v>
      </c>
      <c r="V37" s="224">
        <f>ROUND(E37*U37,2)</f>
        <v>6.43</v>
      </c>
      <c r="W37" s="224"/>
      <c r="X37" s="224" t="s">
        <v>159</v>
      </c>
      <c r="Y37" s="213"/>
      <c r="Z37" s="213"/>
      <c r="AA37" s="213"/>
      <c r="AB37" s="213"/>
      <c r="AC37" s="213"/>
      <c r="AD37" s="213"/>
      <c r="AE37" s="213"/>
      <c r="AF37" s="213"/>
      <c r="AG37" s="213" t="s">
        <v>160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20"/>
      <c r="B38" s="221"/>
      <c r="C38" s="266" t="s">
        <v>206</v>
      </c>
      <c r="D38" s="222"/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13"/>
      <c r="Z38" s="213"/>
      <c r="AA38" s="213"/>
      <c r="AB38" s="213"/>
      <c r="AC38" s="213"/>
      <c r="AD38" s="213"/>
      <c r="AE38" s="213"/>
      <c r="AF38" s="213"/>
      <c r="AG38" s="213" t="s">
        <v>180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20"/>
      <c r="B39" s="221"/>
      <c r="C39" s="267" t="s">
        <v>207</v>
      </c>
      <c r="D39" s="261"/>
      <c r="E39" s="261"/>
      <c r="F39" s="261"/>
      <c r="G39" s="261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13"/>
      <c r="Z39" s="213"/>
      <c r="AA39" s="213"/>
      <c r="AB39" s="213"/>
      <c r="AC39" s="213"/>
      <c r="AD39" s="213"/>
      <c r="AE39" s="213"/>
      <c r="AF39" s="213"/>
      <c r="AG39" s="213" t="s">
        <v>180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20"/>
      <c r="B40" s="221"/>
      <c r="C40" s="264" t="s">
        <v>211</v>
      </c>
      <c r="D40" s="260"/>
      <c r="E40" s="260"/>
      <c r="F40" s="260"/>
      <c r="G40" s="260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13"/>
      <c r="Z40" s="213"/>
      <c r="AA40" s="213"/>
      <c r="AB40" s="213"/>
      <c r="AC40" s="213"/>
      <c r="AD40" s="213"/>
      <c r="AE40" s="213"/>
      <c r="AF40" s="213"/>
      <c r="AG40" s="213" t="s">
        <v>155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40" t="str">
        <f>C40</f>
        <v>viz.v.č. D.1.1-101Úprava délky a připevnění rohové lišty natloukacími hmoždinkami včetně dodávky lišty.</v>
      </c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20"/>
      <c r="B41" s="221"/>
      <c r="C41" s="265" t="s">
        <v>470</v>
      </c>
      <c r="D41" s="257"/>
      <c r="E41" s="258">
        <v>34</v>
      </c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13"/>
      <c r="Z41" s="213"/>
      <c r="AA41" s="213"/>
      <c r="AB41" s="213"/>
      <c r="AC41" s="213"/>
      <c r="AD41" s="213"/>
      <c r="AE41" s="213"/>
      <c r="AF41" s="213"/>
      <c r="AG41" s="213" t="s">
        <v>183</v>
      </c>
      <c r="AH41" s="213">
        <v>5</v>
      </c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33">
        <v>9</v>
      </c>
      <c r="B42" s="234" t="s">
        <v>224</v>
      </c>
      <c r="C42" s="251" t="s">
        <v>225</v>
      </c>
      <c r="D42" s="235" t="s">
        <v>176</v>
      </c>
      <c r="E42" s="236">
        <v>29.5</v>
      </c>
      <c r="F42" s="237"/>
      <c r="G42" s="238">
        <f>ROUND(E42*F42,2)</f>
        <v>0</v>
      </c>
      <c r="H42" s="237"/>
      <c r="I42" s="238">
        <f>ROUND(E42*H42,2)</f>
        <v>0</v>
      </c>
      <c r="J42" s="237"/>
      <c r="K42" s="238">
        <f>ROUND(E42*J42,2)</f>
        <v>0</v>
      </c>
      <c r="L42" s="238">
        <v>21</v>
      </c>
      <c r="M42" s="238">
        <f>G42*(1+L42/100)</f>
        <v>0</v>
      </c>
      <c r="N42" s="238">
        <v>3.0000000000000001E-5</v>
      </c>
      <c r="O42" s="238">
        <f>ROUND(E42*N42,2)</f>
        <v>0</v>
      </c>
      <c r="P42" s="238">
        <v>0</v>
      </c>
      <c r="Q42" s="238">
        <f>ROUND(E42*P42,2)</f>
        <v>0</v>
      </c>
      <c r="R42" s="238" t="s">
        <v>186</v>
      </c>
      <c r="S42" s="238" t="s">
        <v>178</v>
      </c>
      <c r="T42" s="239" t="s">
        <v>178</v>
      </c>
      <c r="U42" s="224">
        <v>0.11765</v>
      </c>
      <c r="V42" s="224">
        <f>ROUND(E42*U42,2)</f>
        <v>3.47</v>
      </c>
      <c r="W42" s="224"/>
      <c r="X42" s="224" t="s">
        <v>159</v>
      </c>
      <c r="Y42" s="213"/>
      <c r="Z42" s="213"/>
      <c r="AA42" s="213"/>
      <c r="AB42" s="213"/>
      <c r="AC42" s="213"/>
      <c r="AD42" s="213"/>
      <c r="AE42" s="213"/>
      <c r="AF42" s="213"/>
      <c r="AG42" s="213" t="s">
        <v>160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20"/>
      <c r="B43" s="221"/>
      <c r="C43" s="265" t="s">
        <v>471</v>
      </c>
      <c r="D43" s="257"/>
      <c r="E43" s="258">
        <v>29.5</v>
      </c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13"/>
      <c r="Z43" s="213"/>
      <c r="AA43" s="213"/>
      <c r="AB43" s="213"/>
      <c r="AC43" s="213"/>
      <c r="AD43" s="213"/>
      <c r="AE43" s="213"/>
      <c r="AF43" s="213"/>
      <c r="AG43" s="213" t="s">
        <v>183</v>
      </c>
      <c r="AH43" s="213">
        <v>5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ht="22.5" outlineLevel="1" x14ac:dyDescent="0.2">
      <c r="A44" s="233">
        <v>10</v>
      </c>
      <c r="B44" s="234" t="s">
        <v>227</v>
      </c>
      <c r="C44" s="251" t="s">
        <v>228</v>
      </c>
      <c r="D44" s="235" t="s">
        <v>176</v>
      </c>
      <c r="E44" s="236">
        <v>29.5</v>
      </c>
      <c r="F44" s="237"/>
      <c r="G44" s="238">
        <f>ROUND(E44*F44,2)</f>
        <v>0</v>
      </c>
      <c r="H44" s="237"/>
      <c r="I44" s="238">
        <f>ROUND(E44*H44,2)</f>
        <v>0</v>
      </c>
      <c r="J44" s="237"/>
      <c r="K44" s="238">
        <f>ROUND(E44*J44,2)</f>
        <v>0</v>
      </c>
      <c r="L44" s="238">
        <v>21</v>
      </c>
      <c r="M44" s="238">
        <f>G44*(1+L44/100)</f>
        <v>0</v>
      </c>
      <c r="N44" s="238">
        <v>5.5000000000000003E-4</v>
      </c>
      <c r="O44" s="238">
        <f>ROUND(E44*N44,2)</f>
        <v>0.02</v>
      </c>
      <c r="P44" s="238">
        <v>0</v>
      </c>
      <c r="Q44" s="238">
        <f>ROUND(E44*P44,2)</f>
        <v>0</v>
      </c>
      <c r="R44" s="238" t="s">
        <v>186</v>
      </c>
      <c r="S44" s="238" t="s">
        <v>178</v>
      </c>
      <c r="T44" s="239" t="s">
        <v>178</v>
      </c>
      <c r="U44" s="224">
        <v>0.17799999999999999</v>
      </c>
      <c r="V44" s="224">
        <f>ROUND(E44*U44,2)</f>
        <v>5.25</v>
      </c>
      <c r="W44" s="224"/>
      <c r="X44" s="224" t="s">
        <v>159</v>
      </c>
      <c r="Y44" s="213"/>
      <c r="Z44" s="213"/>
      <c r="AA44" s="213"/>
      <c r="AB44" s="213"/>
      <c r="AC44" s="213"/>
      <c r="AD44" s="213"/>
      <c r="AE44" s="213"/>
      <c r="AF44" s="213"/>
      <c r="AG44" s="213" t="s">
        <v>160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20"/>
      <c r="B45" s="221"/>
      <c r="C45" s="263" t="s">
        <v>229</v>
      </c>
      <c r="D45" s="259"/>
      <c r="E45" s="259"/>
      <c r="F45" s="259"/>
      <c r="G45" s="259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13"/>
      <c r="Z45" s="213"/>
      <c r="AA45" s="213"/>
      <c r="AB45" s="213"/>
      <c r="AC45" s="213"/>
      <c r="AD45" s="213"/>
      <c r="AE45" s="213"/>
      <c r="AF45" s="213"/>
      <c r="AG45" s="213" t="s">
        <v>180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20"/>
      <c r="B46" s="221"/>
      <c r="C46" s="264" t="s">
        <v>181</v>
      </c>
      <c r="D46" s="260"/>
      <c r="E46" s="260"/>
      <c r="F46" s="260"/>
      <c r="G46" s="260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13"/>
      <c r="Z46" s="213"/>
      <c r="AA46" s="213"/>
      <c r="AB46" s="213"/>
      <c r="AC46" s="213"/>
      <c r="AD46" s="213"/>
      <c r="AE46" s="213"/>
      <c r="AF46" s="213"/>
      <c r="AG46" s="213" t="s">
        <v>155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20"/>
      <c r="B47" s="221"/>
      <c r="C47" s="265" t="s">
        <v>472</v>
      </c>
      <c r="D47" s="257"/>
      <c r="E47" s="258">
        <v>29.5</v>
      </c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13"/>
      <c r="Z47" s="213"/>
      <c r="AA47" s="213"/>
      <c r="AB47" s="213"/>
      <c r="AC47" s="213"/>
      <c r="AD47" s="213"/>
      <c r="AE47" s="213"/>
      <c r="AF47" s="213"/>
      <c r="AG47" s="213" t="s">
        <v>183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ht="22.5" outlineLevel="1" x14ac:dyDescent="0.2">
      <c r="A48" s="233">
        <v>11</v>
      </c>
      <c r="B48" s="234" t="s">
        <v>232</v>
      </c>
      <c r="C48" s="251" t="s">
        <v>233</v>
      </c>
      <c r="D48" s="235" t="s">
        <v>234</v>
      </c>
      <c r="E48" s="236">
        <v>20</v>
      </c>
      <c r="F48" s="237"/>
      <c r="G48" s="238">
        <f>ROUND(E48*F48,2)</f>
        <v>0</v>
      </c>
      <c r="H48" s="237"/>
      <c r="I48" s="238">
        <f>ROUND(E48*H48,2)</f>
        <v>0</v>
      </c>
      <c r="J48" s="237"/>
      <c r="K48" s="238">
        <f>ROUND(E48*J48,2)</f>
        <v>0</v>
      </c>
      <c r="L48" s="238">
        <v>21</v>
      </c>
      <c r="M48" s="238">
        <f>G48*(1+L48/100)</f>
        <v>0</v>
      </c>
      <c r="N48" s="238">
        <v>0</v>
      </c>
      <c r="O48" s="238">
        <f>ROUND(E48*N48,2)</f>
        <v>0</v>
      </c>
      <c r="P48" s="238">
        <v>0</v>
      </c>
      <c r="Q48" s="238">
        <f>ROUND(E48*P48,2)</f>
        <v>0</v>
      </c>
      <c r="R48" s="238"/>
      <c r="S48" s="238" t="s">
        <v>150</v>
      </c>
      <c r="T48" s="239" t="s">
        <v>151</v>
      </c>
      <c r="U48" s="224">
        <v>0</v>
      </c>
      <c r="V48" s="224">
        <f>ROUND(E48*U48,2)</f>
        <v>0</v>
      </c>
      <c r="W48" s="224"/>
      <c r="X48" s="224" t="s">
        <v>159</v>
      </c>
      <c r="Y48" s="213"/>
      <c r="Z48" s="213"/>
      <c r="AA48" s="213"/>
      <c r="AB48" s="213"/>
      <c r="AC48" s="213"/>
      <c r="AD48" s="213"/>
      <c r="AE48" s="213"/>
      <c r="AF48" s="213"/>
      <c r="AG48" s="213" t="s">
        <v>160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20"/>
      <c r="B49" s="221"/>
      <c r="C49" s="252" t="s">
        <v>181</v>
      </c>
      <c r="D49" s="241"/>
      <c r="E49" s="241"/>
      <c r="F49" s="241"/>
      <c r="G49" s="241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13"/>
      <c r="Z49" s="213"/>
      <c r="AA49" s="213"/>
      <c r="AB49" s="213"/>
      <c r="AC49" s="213"/>
      <c r="AD49" s="213"/>
      <c r="AE49" s="213"/>
      <c r="AF49" s="213"/>
      <c r="AG49" s="213" t="s">
        <v>155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20"/>
      <c r="B50" s="221"/>
      <c r="C50" s="265" t="s">
        <v>473</v>
      </c>
      <c r="D50" s="257"/>
      <c r="E50" s="258">
        <v>20</v>
      </c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13"/>
      <c r="Z50" s="213"/>
      <c r="AA50" s="213"/>
      <c r="AB50" s="213"/>
      <c r="AC50" s="213"/>
      <c r="AD50" s="213"/>
      <c r="AE50" s="213"/>
      <c r="AF50" s="213"/>
      <c r="AG50" s="213" t="s">
        <v>183</v>
      </c>
      <c r="AH50" s="213">
        <v>0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33">
        <v>12</v>
      </c>
      <c r="B51" s="234" t="s">
        <v>367</v>
      </c>
      <c r="C51" s="251" t="s">
        <v>368</v>
      </c>
      <c r="D51" s="235" t="s">
        <v>234</v>
      </c>
      <c r="E51" s="236">
        <v>2</v>
      </c>
      <c r="F51" s="237"/>
      <c r="G51" s="238">
        <f>ROUND(E51*F51,2)</f>
        <v>0</v>
      </c>
      <c r="H51" s="237"/>
      <c r="I51" s="238">
        <f>ROUND(E51*H51,2)</f>
        <v>0</v>
      </c>
      <c r="J51" s="237"/>
      <c r="K51" s="238">
        <f>ROUND(E51*J51,2)</f>
        <v>0</v>
      </c>
      <c r="L51" s="238">
        <v>21</v>
      </c>
      <c r="M51" s="238">
        <f>G51*(1+L51/100)</f>
        <v>0</v>
      </c>
      <c r="N51" s="238">
        <v>0</v>
      </c>
      <c r="O51" s="238">
        <f>ROUND(E51*N51,2)</f>
        <v>0</v>
      </c>
      <c r="P51" s="238">
        <v>0</v>
      </c>
      <c r="Q51" s="238">
        <f>ROUND(E51*P51,2)</f>
        <v>0</v>
      </c>
      <c r="R51" s="238"/>
      <c r="S51" s="238" t="s">
        <v>150</v>
      </c>
      <c r="T51" s="239" t="s">
        <v>151</v>
      </c>
      <c r="U51" s="224">
        <v>0</v>
      </c>
      <c r="V51" s="224">
        <f>ROUND(E51*U51,2)</f>
        <v>0</v>
      </c>
      <c r="W51" s="224"/>
      <c r="X51" s="224" t="s">
        <v>159</v>
      </c>
      <c r="Y51" s="213"/>
      <c r="Z51" s="213"/>
      <c r="AA51" s="213"/>
      <c r="AB51" s="213"/>
      <c r="AC51" s="213"/>
      <c r="AD51" s="213"/>
      <c r="AE51" s="213"/>
      <c r="AF51" s="213"/>
      <c r="AG51" s="213" t="s">
        <v>160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20"/>
      <c r="B52" s="221"/>
      <c r="C52" s="252" t="s">
        <v>181</v>
      </c>
      <c r="D52" s="241"/>
      <c r="E52" s="241"/>
      <c r="F52" s="241"/>
      <c r="G52" s="241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13"/>
      <c r="Z52" s="213"/>
      <c r="AA52" s="213"/>
      <c r="AB52" s="213"/>
      <c r="AC52" s="213"/>
      <c r="AD52" s="213"/>
      <c r="AE52" s="213"/>
      <c r="AF52" s="213"/>
      <c r="AG52" s="213" t="s">
        <v>155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20"/>
      <c r="B53" s="221"/>
      <c r="C53" s="265" t="s">
        <v>474</v>
      </c>
      <c r="D53" s="257"/>
      <c r="E53" s="258">
        <v>2</v>
      </c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13"/>
      <c r="Z53" s="213"/>
      <c r="AA53" s="213"/>
      <c r="AB53" s="213"/>
      <c r="AC53" s="213"/>
      <c r="AD53" s="213"/>
      <c r="AE53" s="213"/>
      <c r="AF53" s="213"/>
      <c r="AG53" s="213" t="s">
        <v>183</v>
      </c>
      <c r="AH53" s="213">
        <v>0</v>
      </c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33">
        <v>13</v>
      </c>
      <c r="B54" s="234" t="s">
        <v>370</v>
      </c>
      <c r="C54" s="251" t="s">
        <v>371</v>
      </c>
      <c r="D54" s="235" t="s">
        <v>234</v>
      </c>
      <c r="E54" s="236">
        <v>2</v>
      </c>
      <c r="F54" s="237"/>
      <c r="G54" s="238">
        <f>ROUND(E54*F54,2)</f>
        <v>0</v>
      </c>
      <c r="H54" s="237"/>
      <c r="I54" s="238">
        <f>ROUND(E54*H54,2)</f>
        <v>0</v>
      </c>
      <c r="J54" s="237"/>
      <c r="K54" s="238">
        <f>ROUND(E54*J54,2)</f>
        <v>0</v>
      </c>
      <c r="L54" s="238">
        <v>21</v>
      </c>
      <c r="M54" s="238">
        <f>G54*(1+L54/100)</f>
        <v>0</v>
      </c>
      <c r="N54" s="238">
        <v>0</v>
      </c>
      <c r="O54" s="238">
        <f>ROUND(E54*N54,2)</f>
        <v>0</v>
      </c>
      <c r="P54" s="238">
        <v>0</v>
      </c>
      <c r="Q54" s="238">
        <f>ROUND(E54*P54,2)</f>
        <v>0</v>
      </c>
      <c r="R54" s="238"/>
      <c r="S54" s="238" t="s">
        <v>150</v>
      </c>
      <c r="T54" s="239" t="s">
        <v>151</v>
      </c>
      <c r="U54" s="224">
        <v>0</v>
      </c>
      <c r="V54" s="224">
        <f>ROUND(E54*U54,2)</f>
        <v>0</v>
      </c>
      <c r="W54" s="224"/>
      <c r="X54" s="224" t="s">
        <v>159</v>
      </c>
      <c r="Y54" s="213"/>
      <c r="Z54" s="213"/>
      <c r="AA54" s="213"/>
      <c r="AB54" s="213"/>
      <c r="AC54" s="213"/>
      <c r="AD54" s="213"/>
      <c r="AE54" s="213"/>
      <c r="AF54" s="213"/>
      <c r="AG54" s="213" t="s">
        <v>160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20"/>
      <c r="B55" s="221"/>
      <c r="C55" s="252" t="s">
        <v>181</v>
      </c>
      <c r="D55" s="241"/>
      <c r="E55" s="241"/>
      <c r="F55" s="241"/>
      <c r="G55" s="241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13"/>
      <c r="Z55" s="213"/>
      <c r="AA55" s="213"/>
      <c r="AB55" s="213"/>
      <c r="AC55" s="213"/>
      <c r="AD55" s="213"/>
      <c r="AE55" s="213"/>
      <c r="AF55" s="213"/>
      <c r="AG55" s="213" t="s">
        <v>155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20"/>
      <c r="B56" s="221"/>
      <c r="C56" s="265" t="s">
        <v>475</v>
      </c>
      <c r="D56" s="257"/>
      <c r="E56" s="258">
        <v>2</v>
      </c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13"/>
      <c r="Z56" s="213"/>
      <c r="AA56" s="213"/>
      <c r="AB56" s="213"/>
      <c r="AC56" s="213"/>
      <c r="AD56" s="213"/>
      <c r="AE56" s="213"/>
      <c r="AF56" s="213"/>
      <c r="AG56" s="213" t="s">
        <v>183</v>
      </c>
      <c r="AH56" s="213">
        <v>5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33">
        <v>14</v>
      </c>
      <c r="B57" s="234" t="s">
        <v>235</v>
      </c>
      <c r="C57" s="251" t="s">
        <v>236</v>
      </c>
      <c r="D57" s="235" t="s">
        <v>176</v>
      </c>
      <c r="E57" s="236">
        <v>74.075000000000003</v>
      </c>
      <c r="F57" s="237"/>
      <c r="G57" s="238">
        <f>ROUND(E57*F57,2)</f>
        <v>0</v>
      </c>
      <c r="H57" s="237"/>
      <c r="I57" s="238">
        <f>ROUND(E57*H57,2)</f>
        <v>0</v>
      </c>
      <c r="J57" s="237"/>
      <c r="K57" s="238">
        <f>ROUND(E57*J57,2)</f>
        <v>0</v>
      </c>
      <c r="L57" s="238">
        <v>21</v>
      </c>
      <c r="M57" s="238">
        <f>G57*(1+L57/100)</f>
        <v>0</v>
      </c>
      <c r="N57" s="238">
        <v>2.3999999999999998E-3</v>
      </c>
      <c r="O57" s="238">
        <f>ROUND(E57*N57,2)</f>
        <v>0.18</v>
      </c>
      <c r="P57" s="238">
        <v>0</v>
      </c>
      <c r="Q57" s="238">
        <f>ROUND(E57*P57,2)</f>
        <v>0</v>
      </c>
      <c r="R57" s="238"/>
      <c r="S57" s="238" t="s">
        <v>150</v>
      </c>
      <c r="T57" s="239" t="s">
        <v>151</v>
      </c>
      <c r="U57" s="224">
        <v>0</v>
      </c>
      <c r="V57" s="224">
        <f>ROUND(E57*U57,2)</f>
        <v>0</v>
      </c>
      <c r="W57" s="224"/>
      <c r="X57" s="224" t="s">
        <v>237</v>
      </c>
      <c r="Y57" s="213"/>
      <c r="Z57" s="213"/>
      <c r="AA57" s="213"/>
      <c r="AB57" s="213"/>
      <c r="AC57" s="213"/>
      <c r="AD57" s="213"/>
      <c r="AE57" s="213"/>
      <c r="AF57" s="213"/>
      <c r="AG57" s="213" t="s">
        <v>238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20"/>
      <c r="B58" s="221"/>
      <c r="C58" s="265" t="s">
        <v>476</v>
      </c>
      <c r="D58" s="257"/>
      <c r="E58" s="258">
        <v>37.200000000000003</v>
      </c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13"/>
      <c r="Z58" s="213"/>
      <c r="AA58" s="213"/>
      <c r="AB58" s="213"/>
      <c r="AC58" s="213"/>
      <c r="AD58" s="213"/>
      <c r="AE58" s="213"/>
      <c r="AF58" s="213"/>
      <c r="AG58" s="213" t="s">
        <v>183</v>
      </c>
      <c r="AH58" s="213">
        <v>5</v>
      </c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1" x14ac:dyDescent="0.2">
      <c r="A59" s="220"/>
      <c r="B59" s="221"/>
      <c r="C59" s="265" t="s">
        <v>477</v>
      </c>
      <c r="D59" s="257"/>
      <c r="E59" s="258">
        <v>36.875</v>
      </c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13"/>
      <c r="Z59" s="213"/>
      <c r="AA59" s="213"/>
      <c r="AB59" s="213"/>
      <c r="AC59" s="213"/>
      <c r="AD59" s="213"/>
      <c r="AE59" s="213"/>
      <c r="AF59" s="213"/>
      <c r="AG59" s="213" t="s">
        <v>183</v>
      </c>
      <c r="AH59" s="213">
        <v>5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ht="22.5" outlineLevel="1" x14ac:dyDescent="0.2">
      <c r="A60" s="233">
        <v>15</v>
      </c>
      <c r="B60" s="234" t="s">
        <v>381</v>
      </c>
      <c r="C60" s="251" t="s">
        <v>382</v>
      </c>
      <c r="D60" s="235" t="s">
        <v>221</v>
      </c>
      <c r="E60" s="236">
        <v>2</v>
      </c>
      <c r="F60" s="237"/>
      <c r="G60" s="238">
        <f>ROUND(E60*F60,2)</f>
        <v>0</v>
      </c>
      <c r="H60" s="237"/>
      <c r="I60" s="238">
        <f>ROUND(E60*H60,2)</f>
        <v>0</v>
      </c>
      <c r="J60" s="237"/>
      <c r="K60" s="238">
        <f>ROUND(E60*J60,2)</f>
        <v>0</v>
      </c>
      <c r="L60" s="238">
        <v>21</v>
      </c>
      <c r="M60" s="238">
        <f>G60*(1+L60/100)</f>
        <v>0</v>
      </c>
      <c r="N60" s="238">
        <v>1E-3</v>
      </c>
      <c r="O60" s="238">
        <f>ROUND(E60*N60,2)</f>
        <v>0</v>
      </c>
      <c r="P60" s="238">
        <v>0</v>
      </c>
      <c r="Q60" s="238">
        <f>ROUND(E60*P60,2)</f>
        <v>0</v>
      </c>
      <c r="R60" s="238" t="s">
        <v>243</v>
      </c>
      <c r="S60" s="238" t="s">
        <v>178</v>
      </c>
      <c r="T60" s="239" t="s">
        <v>178</v>
      </c>
      <c r="U60" s="224">
        <v>0</v>
      </c>
      <c r="V60" s="224">
        <f>ROUND(E60*U60,2)</f>
        <v>0</v>
      </c>
      <c r="W60" s="224"/>
      <c r="X60" s="224" t="s">
        <v>237</v>
      </c>
      <c r="Y60" s="213"/>
      <c r="Z60" s="213"/>
      <c r="AA60" s="213"/>
      <c r="AB60" s="213"/>
      <c r="AC60" s="213"/>
      <c r="AD60" s="213"/>
      <c r="AE60" s="213"/>
      <c r="AF60" s="213"/>
      <c r="AG60" s="213" t="s">
        <v>238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20"/>
      <c r="B61" s="221"/>
      <c r="C61" s="265" t="s">
        <v>478</v>
      </c>
      <c r="D61" s="257"/>
      <c r="E61" s="258">
        <v>2</v>
      </c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13"/>
      <c r="Z61" s="213"/>
      <c r="AA61" s="213"/>
      <c r="AB61" s="213"/>
      <c r="AC61" s="213"/>
      <c r="AD61" s="213"/>
      <c r="AE61" s="213"/>
      <c r="AF61" s="213"/>
      <c r="AG61" s="213" t="s">
        <v>183</v>
      </c>
      <c r="AH61" s="213">
        <v>5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ht="22.5" outlineLevel="1" x14ac:dyDescent="0.2">
      <c r="A62" s="233">
        <v>16</v>
      </c>
      <c r="B62" s="234" t="s">
        <v>384</v>
      </c>
      <c r="C62" s="251" t="s">
        <v>385</v>
      </c>
      <c r="D62" s="235" t="s">
        <v>221</v>
      </c>
      <c r="E62" s="236">
        <v>2</v>
      </c>
      <c r="F62" s="237"/>
      <c r="G62" s="238">
        <f>ROUND(E62*F62,2)</f>
        <v>0</v>
      </c>
      <c r="H62" s="237"/>
      <c r="I62" s="238">
        <f>ROUND(E62*H62,2)</f>
        <v>0</v>
      </c>
      <c r="J62" s="237"/>
      <c r="K62" s="238">
        <f>ROUND(E62*J62,2)</f>
        <v>0</v>
      </c>
      <c r="L62" s="238">
        <v>21</v>
      </c>
      <c r="M62" s="238">
        <f>G62*(1+L62/100)</f>
        <v>0</v>
      </c>
      <c r="N62" s="238">
        <v>1.65E-3</v>
      </c>
      <c r="O62" s="238">
        <f>ROUND(E62*N62,2)</f>
        <v>0</v>
      </c>
      <c r="P62" s="238">
        <v>0</v>
      </c>
      <c r="Q62" s="238">
        <f>ROUND(E62*P62,2)</f>
        <v>0</v>
      </c>
      <c r="R62" s="238" t="s">
        <v>243</v>
      </c>
      <c r="S62" s="238" t="s">
        <v>178</v>
      </c>
      <c r="T62" s="239" t="s">
        <v>178</v>
      </c>
      <c r="U62" s="224">
        <v>0</v>
      </c>
      <c r="V62" s="224">
        <f>ROUND(E62*U62,2)</f>
        <v>0</v>
      </c>
      <c r="W62" s="224"/>
      <c r="X62" s="224" t="s">
        <v>237</v>
      </c>
      <c r="Y62" s="213"/>
      <c r="Z62" s="213"/>
      <c r="AA62" s="213"/>
      <c r="AB62" s="213"/>
      <c r="AC62" s="213"/>
      <c r="AD62" s="213"/>
      <c r="AE62" s="213"/>
      <c r="AF62" s="213"/>
      <c r="AG62" s="213" t="s">
        <v>238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20"/>
      <c r="B63" s="221"/>
      <c r="C63" s="265" t="s">
        <v>478</v>
      </c>
      <c r="D63" s="257"/>
      <c r="E63" s="258">
        <v>2</v>
      </c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13"/>
      <c r="Z63" s="213"/>
      <c r="AA63" s="213"/>
      <c r="AB63" s="213"/>
      <c r="AC63" s="213"/>
      <c r="AD63" s="213"/>
      <c r="AE63" s="213"/>
      <c r="AF63" s="213"/>
      <c r="AG63" s="213" t="s">
        <v>183</v>
      </c>
      <c r="AH63" s="213">
        <v>5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33">
        <v>17</v>
      </c>
      <c r="B64" s="234" t="s">
        <v>245</v>
      </c>
      <c r="C64" s="251" t="s">
        <v>246</v>
      </c>
      <c r="D64" s="235" t="s">
        <v>221</v>
      </c>
      <c r="E64" s="236">
        <v>20</v>
      </c>
      <c r="F64" s="237"/>
      <c r="G64" s="238">
        <f>ROUND(E64*F64,2)</f>
        <v>0</v>
      </c>
      <c r="H64" s="237"/>
      <c r="I64" s="238">
        <f>ROUND(E64*H64,2)</f>
        <v>0</v>
      </c>
      <c r="J64" s="237"/>
      <c r="K64" s="238">
        <f>ROUND(E64*J64,2)</f>
        <v>0</v>
      </c>
      <c r="L64" s="238">
        <v>21</v>
      </c>
      <c r="M64" s="238">
        <f>G64*(1+L64/100)</f>
        <v>0</v>
      </c>
      <c r="N64" s="238">
        <v>4.0000000000000003E-5</v>
      </c>
      <c r="O64" s="238">
        <f>ROUND(E64*N64,2)</f>
        <v>0</v>
      </c>
      <c r="P64" s="238">
        <v>0</v>
      </c>
      <c r="Q64" s="238">
        <f>ROUND(E64*P64,2)</f>
        <v>0</v>
      </c>
      <c r="R64" s="238" t="s">
        <v>243</v>
      </c>
      <c r="S64" s="238" t="s">
        <v>178</v>
      </c>
      <c r="T64" s="239" t="s">
        <v>178</v>
      </c>
      <c r="U64" s="224">
        <v>0</v>
      </c>
      <c r="V64" s="224">
        <f>ROUND(E64*U64,2)</f>
        <v>0</v>
      </c>
      <c r="W64" s="224"/>
      <c r="X64" s="224" t="s">
        <v>237</v>
      </c>
      <c r="Y64" s="213"/>
      <c r="Z64" s="213"/>
      <c r="AA64" s="213"/>
      <c r="AB64" s="213"/>
      <c r="AC64" s="213"/>
      <c r="AD64" s="213"/>
      <c r="AE64" s="213"/>
      <c r="AF64" s="213"/>
      <c r="AG64" s="213" t="s">
        <v>238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20"/>
      <c r="B65" s="221"/>
      <c r="C65" s="265" t="s">
        <v>479</v>
      </c>
      <c r="D65" s="257"/>
      <c r="E65" s="258">
        <v>20</v>
      </c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13"/>
      <c r="Z65" s="213"/>
      <c r="AA65" s="213"/>
      <c r="AB65" s="213"/>
      <c r="AC65" s="213"/>
      <c r="AD65" s="213"/>
      <c r="AE65" s="213"/>
      <c r="AF65" s="213"/>
      <c r="AG65" s="213" t="s">
        <v>183</v>
      </c>
      <c r="AH65" s="213">
        <v>5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ht="22.5" outlineLevel="1" x14ac:dyDescent="0.2">
      <c r="A66" s="233">
        <v>18</v>
      </c>
      <c r="B66" s="234" t="s">
        <v>248</v>
      </c>
      <c r="C66" s="251" t="s">
        <v>249</v>
      </c>
      <c r="D66" s="235" t="s">
        <v>176</v>
      </c>
      <c r="E66" s="236">
        <v>10.695</v>
      </c>
      <c r="F66" s="237"/>
      <c r="G66" s="238">
        <f>ROUND(E66*F66,2)</f>
        <v>0</v>
      </c>
      <c r="H66" s="237"/>
      <c r="I66" s="238">
        <f>ROUND(E66*H66,2)</f>
        <v>0</v>
      </c>
      <c r="J66" s="237"/>
      <c r="K66" s="238">
        <f>ROUND(E66*J66,2)</f>
        <v>0</v>
      </c>
      <c r="L66" s="238">
        <v>21</v>
      </c>
      <c r="M66" s="238">
        <f>G66*(1+L66/100)</f>
        <v>0</v>
      </c>
      <c r="N66" s="238">
        <v>4.3E-3</v>
      </c>
      <c r="O66" s="238">
        <f>ROUND(E66*N66,2)</f>
        <v>0.05</v>
      </c>
      <c r="P66" s="238">
        <v>0</v>
      </c>
      <c r="Q66" s="238">
        <f>ROUND(E66*P66,2)</f>
        <v>0</v>
      </c>
      <c r="R66" s="238" t="s">
        <v>243</v>
      </c>
      <c r="S66" s="238" t="s">
        <v>178</v>
      </c>
      <c r="T66" s="239" t="s">
        <v>178</v>
      </c>
      <c r="U66" s="224">
        <v>0</v>
      </c>
      <c r="V66" s="224">
        <f>ROUND(E66*U66,2)</f>
        <v>0</v>
      </c>
      <c r="W66" s="224"/>
      <c r="X66" s="224" t="s">
        <v>237</v>
      </c>
      <c r="Y66" s="213"/>
      <c r="Z66" s="213"/>
      <c r="AA66" s="213"/>
      <c r="AB66" s="213"/>
      <c r="AC66" s="213"/>
      <c r="AD66" s="213"/>
      <c r="AE66" s="213"/>
      <c r="AF66" s="213"/>
      <c r="AG66" s="213" t="s">
        <v>238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20"/>
      <c r="B67" s="221"/>
      <c r="C67" s="265" t="s">
        <v>480</v>
      </c>
      <c r="D67" s="257"/>
      <c r="E67" s="258">
        <v>10.695</v>
      </c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13"/>
      <c r="Z67" s="213"/>
      <c r="AA67" s="213"/>
      <c r="AB67" s="213"/>
      <c r="AC67" s="213"/>
      <c r="AD67" s="213"/>
      <c r="AE67" s="213"/>
      <c r="AF67" s="213"/>
      <c r="AG67" s="213" t="s">
        <v>183</v>
      </c>
      <c r="AH67" s="213">
        <v>5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ht="22.5" outlineLevel="1" x14ac:dyDescent="0.2">
      <c r="A68" s="233">
        <v>19</v>
      </c>
      <c r="B68" s="234" t="s">
        <v>251</v>
      </c>
      <c r="C68" s="251" t="s">
        <v>252</v>
      </c>
      <c r="D68" s="235" t="s">
        <v>176</v>
      </c>
      <c r="E68" s="236">
        <v>36.875</v>
      </c>
      <c r="F68" s="237"/>
      <c r="G68" s="238">
        <f>ROUND(E68*F68,2)</f>
        <v>0</v>
      </c>
      <c r="H68" s="237"/>
      <c r="I68" s="238">
        <f>ROUND(E68*H68,2)</f>
        <v>0</v>
      </c>
      <c r="J68" s="237"/>
      <c r="K68" s="238">
        <f>ROUND(E68*J68,2)</f>
        <v>0</v>
      </c>
      <c r="L68" s="238">
        <v>21</v>
      </c>
      <c r="M68" s="238">
        <f>G68*(1+L68/100)</f>
        <v>0</v>
      </c>
      <c r="N68" s="238">
        <v>2.9999999999999997E-4</v>
      </c>
      <c r="O68" s="238">
        <f>ROUND(E68*N68,2)</f>
        <v>0.01</v>
      </c>
      <c r="P68" s="238">
        <v>0</v>
      </c>
      <c r="Q68" s="238">
        <f>ROUND(E68*P68,2)</f>
        <v>0</v>
      </c>
      <c r="R68" s="238" t="s">
        <v>243</v>
      </c>
      <c r="S68" s="238" t="s">
        <v>178</v>
      </c>
      <c r="T68" s="239" t="s">
        <v>178</v>
      </c>
      <c r="U68" s="224">
        <v>0</v>
      </c>
      <c r="V68" s="224">
        <f>ROUND(E68*U68,2)</f>
        <v>0</v>
      </c>
      <c r="W68" s="224"/>
      <c r="X68" s="224" t="s">
        <v>237</v>
      </c>
      <c r="Y68" s="213"/>
      <c r="Z68" s="213"/>
      <c r="AA68" s="213"/>
      <c r="AB68" s="213"/>
      <c r="AC68" s="213"/>
      <c r="AD68" s="213"/>
      <c r="AE68" s="213"/>
      <c r="AF68" s="213"/>
      <c r="AG68" s="213" t="s">
        <v>238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20"/>
      <c r="B69" s="221"/>
      <c r="C69" s="265" t="s">
        <v>481</v>
      </c>
      <c r="D69" s="257"/>
      <c r="E69" s="258">
        <v>36.875</v>
      </c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13"/>
      <c r="Z69" s="213"/>
      <c r="AA69" s="213"/>
      <c r="AB69" s="213"/>
      <c r="AC69" s="213"/>
      <c r="AD69" s="213"/>
      <c r="AE69" s="213"/>
      <c r="AF69" s="213"/>
      <c r="AG69" s="213" t="s">
        <v>183</v>
      </c>
      <c r="AH69" s="213">
        <v>5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20">
        <v>20</v>
      </c>
      <c r="B70" s="221" t="s">
        <v>254</v>
      </c>
      <c r="C70" s="266" t="s">
        <v>255</v>
      </c>
      <c r="D70" s="222" t="s">
        <v>0</v>
      </c>
      <c r="E70" s="262"/>
      <c r="F70" s="225"/>
      <c r="G70" s="224">
        <f>ROUND(E70*F70,2)</f>
        <v>0</v>
      </c>
      <c r="H70" s="225"/>
      <c r="I70" s="224">
        <f>ROUND(E70*H70,2)</f>
        <v>0</v>
      </c>
      <c r="J70" s="225"/>
      <c r="K70" s="224">
        <f>ROUND(E70*J70,2)</f>
        <v>0</v>
      </c>
      <c r="L70" s="224">
        <v>21</v>
      </c>
      <c r="M70" s="224">
        <f>G70*(1+L70/100)</f>
        <v>0</v>
      </c>
      <c r="N70" s="224">
        <v>0</v>
      </c>
      <c r="O70" s="224">
        <f>ROUND(E70*N70,2)</f>
        <v>0</v>
      </c>
      <c r="P70" s="224">
        <v>0</v>
      </c>
      <c r="Q70" s="224">
        <f>ROUND(E70*P70,2)</f>
        <v>0</v>
      </c>
      <c r="R70" s="224" t="s">
        <v>186</v>
      </c>
      <c r="S70" s="224" t="s">
        <v>178</v>
      </c>
      <c r="T70" s="224" t="s">
        <v>178</v>
      </c>
      <c r="U70" s="224">
        <v>0</v>
      </c>
      <c r="V70" s="224">
        <f>ROUND(E70*U70,2)</f>
        <v>0</v>
      </c>
      <c r="W70" s="224"/>
      <c r="X70" s="224" t="s">
        <v>256</v>
      </c>
      <c r="Y70" s="213"/>
      <c r="Z70" s="213"/>
      <c r="AA70" s="213"/>
      <c r="AB70" s="213"/>
      <c r="AC70" s="213"/>
      <c r="AD70" s="213"/>
      <c r="AE70" s="213"/>
      <c r="AF70" s="213"/>
      <c r="AG70" s="213" t="s">
        <v>257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20"/>
      <c r="B71" s="221"/>
      <c r="C71" s="267" t="s">
        <v>258</v>
      </c>
      <c r="D71" s="261"/>
      <c r="E71" s="261"/>
      <c r="F71" s="261"/>
      <c r="G71" s="261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13"/>
      <c r="Z71" s="213"/>
      <c r="AA71" s="213"/>
      <c r="AB71" s="213"/>
      <c r="AC71" s="213"/>
      <c r="AD71" s="213"/>
      <c r="AE71" s="213"/>
      <c r="AF71" s="213"/>
      <c r="AG71" s="213" t="s">
        <v>180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x14ac:dyDescent="0.2">
      <c r="A72" s="227" t="s">
        <v>145</v>
      </c>
      <c r="B72" s="228" t="s">
        <v>104</v>
      </c>
      <c r="C72" s="250" t="s">
        <v>105</v>
      </c>
      <c r="D72" s="229"/>
      <c r="E72" s="230"/>
      <c r="F72" s="231"/>
      <c r="G72" s="231">
        <f>SUMIF(AG73:AG97,"&lt;&gt;NOR",G73:G97)</f>
        <v>0</v>
      </c>
      <c r="H72" s="231"/>
      <c r="I72" s="231">
        <f>SUM(I73:I97)</f>
        <v>0</v>
      </c>
      <c r="J72" s="231"/>
      <c r="K72" s="231">
        <f>SUM(K73:K97)</f>
        <v>0</v>
      </c>
      <c r="L72" s="231"/>
      <c r="M72" s="231">
        <f>SUM(M73:M97)</f>
        <v>0</v>
      </c>
      <c r="N72" s="231"/>
      <c r="O72" s="231">
        <f>SUM(O73:O97)</f>
        <v>1.0999999999999999</v>
      </c>
      <c r="P72" s="231"/>
      <c r="Q72" s="231">
        <f>SUM(Q73:Q97)</f>
        <v>0</v>
      </c>
      <c r="R72" s="231"/>
      <c r="S72" s="231"/>
      <c r="T72" s="232"/>
      <c r="U72" s="226"/>
      <c r="V72" s="226">
        <f>SUM(V73:V97)</f>
        <v>22.21</v>
      </c>
      <c r="W72" s="226"/>
      <c r="X72" s="226"/>
      <c r="AG72" t="s">
        <v>146</v>
      </c>
    </row>
    <row r="73" spans="1:60" outlineLevel="1" x14ac:dyDescent="0.2">
      <c r="A73" s="233">
        <v>21</v>
      </c>
      <c r="B73" s="234" t="s">
        <v>259</v>
      </c>
      <c r="C73" s="251" t="s">
        <v>260</v>
      </c>
      <c r="D73" s="235" t="s">
        <v>176</v>
      </c>
      <c r="E73" s="236">
        <v>29.5</v>
      </c>
      <c r="F73" s="237"/>
      <c r="G73" s="238">
        <f>ROUND(E73*F73,2)</f>
        <v>0</v>
      </c>
      <c r="H73" s="237"/>
      <c r="I73" s="238">
        <f>ROUND(E73*H73,2)</f>
        <v>0</v>
      </c>
      <c r="J73" s="237"/>
      <c r="K73" s="238">
        <f>ROUND(E73*J73,2)</f>
        <v>0</v>
      </c>
      <c r="L73" s="238">
        <v>21</v>
      </c>
      <c r="M73" s="238">
        <f>G73*(1+L73/100)</f>
        <v>0</v>
      </c>
      <c r="N73" s="238">
        <v>2.9399999999999999E-3</v>
      </c>
      <c r="O73" s="238">
        <f>ROUND(E73*N73,2)</f>
        <v>0.09</v>
      </c>
      <c r="P73" s="238">
        <v>0</v>
      </c>
      <c r="Q73" s="238">
        <f>ROUND(E73*P73,2)</f>
        <v>0</v>
      </c>
      <c r="R73" s="238" t="s">
        <v>261</v>
      </c>
      <c r="S73" s="238" t="s">
        <v>178</v>
      </c>
      <c r="T73" s="239" t="s">
        <v>178</v>
      </c>
      <c r="U73" s="224">
        <v>0.28000000000000003</v>
      </c>
      <c r="V73" s="224">
        <f>ROUND(E73*U73,2)</f>
        <v>8.26</v>
      </c>
      <c r="W73" s="224"/>
      <c r="X73" s="224" t="s">
        <v>159</v>
      </c>
      <c r="Y73" s="213"/>
      <c r="Z73" s="213"/>
      <c r="AA73" s="213"/>
      <c r="AB73" s="213"/>
      <c r="AC73" s="213"/>
      <c r="AD73" s="213"/>
      <c r="AE73" s="213"/>
      <c r="AF73" s="213"/>
      <c r="AG73" s="213" t="s">
        <v>160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ht="22.5" outlineLevel="1" x14ac:dyDescent="0.2">
      <c r="A74" s="220"/>
      <c r="B74" s="221"/>
      <c r="C74" s="252" t="s">
        <v>262</v>
      </c>
      <c r="D74" s="241"/>
      <c r="E74" s="241"/>
      <c r="F74" s="241"/>
      <c r="G74" s="241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13"/>
      <c r="Z74" s="213"/>
      <c r="AA74" s="213"/>
      <c r="AB74" s="213"/>
      <c r="AC74" s="213"/>
      <c r="AD74" s="213"/>
      <c r="AE74" s="213"/>
      <c r="AF74" s="213"/>
      <c r="AG74" s="213" t="s">
        <v>155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40" t="str">
        <f>C74</f>
        <v>viz.v.č. D.1.1-101Očištění povrchu stěny od prachu, nařezání izolačních desek na požadovaný rozměr, nanesení lepicího tmelu, osazení desek.</v>
      </c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20"/>
      <c r="B75" s="221"/>
      <c r="C75" s="265" t="s">
        <v>482</v>
      </c>
      <c r="D75" s="257"/>
      <c r="E75" s="258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13"/>
      <c r="Z75" s="213"/>
      <c r="AA75" s="213"/>
      <c r="AB75" s="213"/>
      <c r="AC75" s="213"/>
      <c r="AD75" s="213"/>
      <c r="AE75" s="213"/>
      <c r="AF75" s="213"/>
      <c r="AG75" s="213" t="s">
        <v>183</v>
      </c>
      <c r="AH75" s="213">
        <v>0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1" x14ac:dyDescent="0.2">
      <c r="A76" s="220"/>
      <c r="B76" s="221"/>
      <c r="C76" s="265" t="s">
        <v>483</v>
      </c>
      <c r="D76" s="257"/>
      <c r="E76" s="258">
        <v>14.75</v>
      </c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13"/>
      <c r="Z76" s="213"/>
      <c r="AA76" s="213"/>
      <c r="AB76" s="213"/>
      <c r="AC76" s="213"/>
      <c r="AD76" s="213"/>
      <c r="AE76" s="213"/>
      <c r="AF76" s="213"/>
      <c r="AG76" s="213" t="s">
        <v>183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20"/>
      <c r="B77" s="221"/>
      <c r="C77" s="265" t="s">
        <v>484</v>
      </c>
      <c r="D77" s="257"/>
      <c r="E77" s="258">
        <v>14.75</v>
      </c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13"/>
      <c r="Z77" s="213"/>
      <c r="AA77" s="213"/>
      <c r="AB77" s="213"/>
      <c r="AC77" s="213"/>
      <c r="AD77" s="213"/>
      <c r="AE77" s="213"/>
      <c r="AF77" s="213"/>
      <c r="AG77" s="213" t="s">
        <v>183</v>
      </c>
      <c r="AH77" s="213">
        <v>0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33">
        <v>22</v>
      </c>
      <c r="B78" s="234" t="s">
        <v>266</v>
      </c>
      <c r="C78" s="251" t="s">
        <v>267</v>
      </c>
      <c r="D78" s="235" t="s">
        <v>176</v>
      </c>
      <c r="E78" s="236">
        <v>31</v>
      </c>
      <c r="F78" s="237"/>
      <c r="G78" s="238">
        <f>ROUND(E78*F78,2)</f>
        <v>0</v>
      </c>
      <c r="H78" s="237"/>
      <c r="I78" s="238">
        <f>ROUND(E78*H78,2)</f>
        <v>0</v>
      </c>
      <c r="J78" s="237"/>
      <c r="K78" s="238">
        <f>ROUND(E78*J78,2)</f>
        <v>0</v>
      </c>
      <c r="L78" s="238">
        <v>21</v>
      </c>
      <c r="M78" s="238">
        <f>G78*(1+L78/100)</f>
        <v>0</v>
      </c>
      <c r="N78" s="238">
        <v>0</v>
      </c>
      <c r="O78" s="238">
        <f>ROUND(E78*N78,2)</f>
        <v>0</v>
      </c>
      <c r="P78" s="238">
        <v>0</v>
      </c>
      <c r="Q78" s="238">
        <f>ROUND(E78*P78,2)</f>
        <v>0</v>
      </c>
      <c r="R78" s="238" t="s">
        <v>261</v>
      </c>
      <c r="S78" s="238" t="s">
        <v>178</v>
      </c>
      <c r="T78" s="239" t="s">
        <v>178</v>
      </c>
      <c r="U78" s="224">
        <v>0.45</v>
      </c>
      <c r="V78" s="224">
        <f>ROUND(E78*U78,2)</f>
        <v>13.95</v>
      </c>
      <c r="W78" s="224"/>
      <c r="X78" s="224" t="s">
        <v>159</v>
      </c>
      <c r="Y78" s="213"/>
      <c r="Z78" s="213"/>
      <c r="AA78" s="213"/>
      <c r="AB78" s="213"/>
      <c r="AC78" s="213"/>
      <c r="AD78" s="213"/>
      <c r="AE78" s="213"/>
      <c r="AF78" s="213"/>
      <c r="AG78" s="213" t="s">
        <v>160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20"/>
      <c r="B79" s="221"/>
      <c r="C79" s="252" t="s">
        <v>181</v>
      </c>
      <c r="D79" s="241"/>
      <c r="E79" s="241"/>
      <c r="F79" s="241"/>
      <c r="G79" s="241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13"/>
      <c r="Z79" s="213"/>
      <c r="AA79" s="213"/>
      <c r="AB79" s="213"/>
      <c r="AC79" s="213"/>
      <c r="AD79" s="213"/>
      <c r="AE79" s="213"/>
      <c r="AF79" s="213"/>
      <c r="AG79" s="213" t="s">
        <v>155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20"/>
      <c r="B80" s="221"/>
      <c r="C80" s="265" t="s">
        <v>187</v>
      </c>
      <c r="D80" s="257"/>
      <c r="E80" s="258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13"/>
      <c r="Z80" s="213"/>
      <c r="AA80" s="213"/>
      <c r="AB80" s="213"/>
      <c r="AC80" s="213"/>
      <c r="AD80" s="213"/>
      <c r="AE80" s="213"/>
      <c r="AF80" s="213"/>
      <c r="AG80" s="213" t="s">
        <v>183</v>
      </c>
      <c r="AH80" s="213">
        <v>0</v>
      </c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20"/>
      <c r="B81" s="221"/>
      <c r="C81" s="265" t="s">
        <v>465</v>
      </c>
      <c r="D81" s="257"/>
      <c r="E81" s="258">
        <v>31</v>
      </c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13"/>
      <c r="Z81" s="213"/>
      <c r="AA81" s="213"/>
      <c r="AB81" s="213"/>
      <c r="AC81" s="213"/>
      <c r="AD81" s="213"/>
      <c r="AE81" s="213"/>
      <c r="AF81" s="213"/>
      <c r="AG81" s="213" t="s">
        <v>183</v>
      </c>
      <c r="AH81" s="213">
        <v>0</v>
      </c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33">
        <v>23</v>
      </c>
      <c r="B82" s="234" t="s">
        <v>268</v>
      </c>
      <c r="C82" s="251" t="s">
        <v>269</v>
      </c>
      <c r="D82" s="235" t="s">
        <v>221</v>
      </c>
      <c r="E82" s="236">
        <v>12</v>
      </c>
      <c r="F82" s="237"/>
      <c r="G82" s="238">
        <f>ROUND(E82*F82,2)</f>
        <v>0</v>
      </c>
      <c r="H82" s="237"/>
      <c r="I82" s="238">
        <f>ROUND(E82*H82,2)</f>
        <v>0</v>
      </c>
      <c r="J82" s="237"/>
      <c r="K82" s="238">
        <f>ROUND(E82*J82,2)</f>
        <v>0</v>
      </c>
      <c r="L82" s="238">
        <v>21</v>
      </c>
      <c r="M82" s="238">
        <f>G82*(1+L82/100)</f>
        <v>0</v>
      </c>
      <c r="N82" s="238">
        <v>8.0000000000000004E-4</v>
      </c>
      <c r="O82" s="238">
        <f>ROUND(E82*N82,2)</f>
        <v>0.01</v>
      </c>
      <c r="P82" s="238">
        <v>0</v>
      </c>
      <c r="Q82" s="238">
        <f>ROUND(E82*P82,2)</f>
        <v>0</v>
      </c>
      <c r="R82" s="238" t="s">
        <v>243</v>
      </c>
      <c r="S82" s="238" t="s">
        <v>178</v>
      </c>
      <c r="T82" s="239" t="s">
        <v>178</v>
      </c>
      <c r="U82" s="224">
        <v>0</v>
      </c>
      <c r="V82" s="224">
        <f>ROUND(E82*U82,2)</f>
        <v>0</v>
      </c>
      <c r="W82" s="224"/>
      <c r="X82" s="224" t="s">
        <v>237</v>
      </c>
      <c r="Y82" s="213"/>
      <c r="Z82" s="213"/>
      <c r="AA82" s="213"/>
      <c r="AB82" s="213"/>
      <c r="AC82" s="213"/>
      <c r="AD82" s="213"/>
      <c r="AE82" s="213"/>
      <c r="AF82" s="213"/>
      <c r="AG82" s="213" t="s">
        <v>238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20"/>
      <c r="B83" s="221"/>
      <c r="C83" s="252" t="s">
        <v>403</v>
      </c>
      <c r="D83" s="241"/>
      <c r="E83" s="241"/>
      <c r="F83" s="241"/>
      <c r="G83" s="241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13"/>
      <c r="Z83" s="213"/>
      <c r="AA83" s="213"/>
      <c r="AB83" s="213"/>
      <c r="AC83" s="213"/>
      <c r="AD83" s="213"/>
      <c r="AE83" s="213"/>
      <c r="AF83" s="213"/>
      <c r="AG83" s="213" t="s">
        <v>155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20"/>
      <c r="B84" s="221"/>
      <c r="C84" s="265" t="s">
        <v>482</v>
      </c>
      <c r="D84" s="257"/>
      <c r="E84" s="258"/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13"/>
      <c r="Z84" s="213"/>
      <c r="AA84" s="213"/>
      <c r="AB84" s="213"/>
      <c r="AC84" s="213"/>
      <c r="AD84" s="213"/>
      <c r="AE84" s="213"/>
      <c r="AF84" s="213"/>
      <c r="AG84" s="213" t="s">
        <v>183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20"/>
      <c r="B85" s="221"/>
      <c r="C85" s="265" t="s">
        <v>485</v>
      </c>
      <c r="D85" s="257"/>
      <c r="E85" s="258">
        <v>6</v>
      </c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13"/>
      <c r="Z85" s="213"/>
      <c r="AA85" s="213"/>
      <c r="AB85" s="213"/>
      <c r="AC85" s="213"/>
      <c r="AD85" s="213"/>
      <c r="AE85" s="213"/>
      <c r="AF85" s="213"/>
      <c r="AG85" s="213" t="s">
        <v>183</v>
      </c>
      <c r="AH85" s="213">
        <v>0</v>
      </c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1" x14ac:dyDescent="0.2">
      <c r="A86" s="220"/>
      <c r="B86" s="221"/>
      <c r="C86" s="265" t="s">
        <v>453</v>
      </c>
      <c r="D86" s="257"/>
      <c r="E86" s="258">
        <v>6</v>
      </c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13"/>
      <c r="Z86" s="213"/>
      <c r="AA86" s="213"/>
      <c r="AB86" s="213"/>
      <c r="AC86" s="213"/>
      <c r="AD86" s="213"/>
      <c r="AE86" s="213"/>
      <c r="AF86" s="213"/>
      <c r="AG86" s="213" t="s">
        <v>183</v>
      </c>
      <c r="AH86" s="213">
        <v>0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ht="22.5" outlineLevel="1" x14ac:dyDescent="0.2">
      <c r="A87" s="233">
        <v>24</v>
      </c>
      <c r="B87" s="234" t="s">
        <v>273</v>
      </c>
      <c r="C87" s="251" t="s">
        <v>274</v>
      </c>
      <c r="D87" s="235" t="s">
        <v>275</v>
      </c>
      <c r="E87" s="236">
        <v>1.5487500000000001</v>
      </c>
      <c r="F87" s="237"/>
      <c r="G87" s="238">
        <f>ROUND(E87*F87,2)</f>
        <v>0</v>
      </c>
      <c r="H87" s="237"/>
      <c r="I87" s="238">
        <f>ROUND(E87*H87,2)</f>
        <v>0</v>
      </c>
      <c r="J87" s="237"/>
      <c r="K87" s="238">
        <f>ROUND(E87*J87,2)</f>
        <v>0</v>
      </c>
      <c r="L87" s="238">
        <v>21</v>
      </c>
      <c r="M87" s="238">
        <f>G87*(1+L87/100)</f>
        <v>0</v>
      </c>
      <c r="N87" s="238">
        <v>3.5000000000000003E-2</v>
      </c>
      <c r="O87" s="238">
        <f>ROUND(E87*N87,2)</f>
        <v>0.05</v>
      </c>
      <c r="P87" s="238">
        <v>0</v>
      </c>
      <c r="Q87" s="238">
        <f>ROUND(E87*P87,2)</f>
        <v>0</v>
      </c>
      <c r="R87" s="238" t="s">
        <v>243</v>
      </c>
      <c r="S87" s="238" t="s">
        <v>178</v>
      </c>
      <c r="T87" s="239" t="s">
        <v>178</v>
      </c>
      <c r="U87" s="224">
        <v>0</v>
      </c>
      <c r="V87" s="224">
        <f>ROUND(E87*U87,2)</f>
        <v>0</v>
      </c>
      <c r="W87" s="224"/>
      <c r="X87" s="224" t="s">
        <v>237</v>
      </c>
      <c r="Y87" s="213"/>
      <c r="Z87" s="213"/>
      <c r="AA87" s="213"/>
      <c r="AB87" s="213"/>
      <c r="AC87" s="213"/>
      <c r="AD87" s="213"/>
      <c r="AE87" s="213"/>
      <c r="AF87" s="213"/>
      <c r="AG87" s="213" t="s">
        <v>238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1" x14ac:dyDescent="0.2">
      <c r="A88" s="220"/>
      <c r="B88" s="221"/>
      <c r="C88" s="252" t="s">
        <v>181</v>
      </c>
      <c r="D88" s="241"/>
      <c r="E88" s="241"/>
      <c r="F88" s="241"/>
      <c r="G88" s="241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13"/>
      <c r="Z88" s="213"/>
      <c r="AA88" s="213"/>
      <c r="AB88" s="213"/>
      <c r="AC88" s="213"/>
      <c r="AD88" s="213"/>
      <c r="AE88" s="213"/>
      <c r="AF88" s="213"/>
      <c r="AG88" s="213" t="s">
        <v>155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20"/>
      <c r="B89" s="221"/>
      <c r="C89" s="265" t="s">
        <v>482</v>
      </c>
      <c r="D89" s="257"/>
      <c r="E89" s="258"/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13"/>
      <c r="Z89" s="213"/>
      <c r="AA89" s="213"/>
      <c r="AB89" s="213"/>
      <c r="AC89" s="213"/>
      <c r="AD89" s="213"/>
      <c r="AE89" s="213"/>
      <c r="AF89" s="213"/>
      <c r="AG89" s="213" t="s">
        <v>183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20"/>
      <c r="B90" s="221"/>
      <c r="C90" s="265" t="s">
        <v>486</v>
      </c>
      <c r="D90" s="257"/>
      <c r="E90" s="258">
        <v>0.77437999999999996</v>
      </c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13"/>
      <c r="Z90" s="213"/>
      <c r="AA90" s="213"/>
      <c r="AB90" s="213"/>
      <c r="AC90" s="213"/>
      <c r="AD90" s="213"/>
      <c r="AE90" s="213"/>
      <c r="AF90" s="213"/>
      <c r="AG90" s="213" t="s">
        <v>183</v>
      </c>
      <c r="AH90" s="213">
        <v>0</v>
      </c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1" x14ac:dyDescent="0.2">
      <c r="A91" s="220"/>
      <c r="B91" s="221"/>
      <c r="C91" s="265" t="s">
        <v>487</v>
      </c>
      <c r="D91" s="257"/>
      <c r="E91" s="258">
        <v>0.77437999999999996</v>
      </c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13"/>
      <c r="Z91" s="213"/>
      <c r="AA91" s="213"/>
      <c r="AB91" s="213"/>
      <c r="AC91" s="213"/>
      <c r="AD91" s="213"/>
      <c r="AE91" s="213"/>
      <c r="AF91" s="213"/>
      <c r="AG91" s="213" t="s">
        <v>183</v>
      </c>
      <c r="AH91" s="213">
        <v>0</v>
      </c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ht="22.5" outlineLevel="1" x14ac:dyDescent="0.2">
      <c r="A92" s="233">
        <v>25</v>
      </c>
      <c r="B92" s="234" t="s">
        <v>278</v>
      </c>
      <c r="C92" s="251" t="s">
        <v>279</v>
      </c>
      <c r="D92" s="235" t="s">
        <v>176</v>
      </c>
      <c r="E92" s="236">
        <v>68.2</v>
      </c>
      <c r="F92" s="237"/>
      <c r="G92" s="238">
        <f>ROUND(E92*F92,2)</f>
        <v>0</v>
      </c>
      <c r="H92" s="237"/>
      <c r="I92" s="238">
        <f>ROUND(E92*H92,2)</f>
        <v>0</v>
      </c>
      <c r="J92" s="237"/>
      <c r="K92" s="238">
        <f>ROUND(E92*J92,2)</f>
        <v>0</v>
      </c>
      <c r="L92" s="238">
        <v>21</v>
      </c>
      <c r="M92" s="238">
        <f>G92*(1+L92/100)</f>
        <v>0</v>
      </c>
      <c r="N92" s="238">
        <v>1.4E-2</v>
      </c>
      <c r="O92" s="238">
        <f>ROUND(E92*N92,2)</f>
        <v>0.95</v>
      </c>
      <c r="P92" s="238">
        <v>0</v>
      </c>
      <c r="Q92" s="238">
        <f>ROUND(E92*P92,2)</f>
        <v>0</v>
      </c>
      <c r="R92" s="238" t="s">
        <v>243</v>
      </c>
      <c r="S92" s="238" t="s">
        <v>178</v>
      </c>
      <c r="T92" s="239" t="s">
        <v>178</v>
      </c>
      <c r="U92" s="224">
        <v>0</v>
      </c>
      <c r="V92" s="224">
        <f>ROUND(E92*U92,2)</f>
        <v>0</v>
      </c>
      <c r="W92" s="224"/>
      <c r="X92" s="224" t="s">
        <v>237</v>
      </c>
      <c r="Y92" s="213"/>
      <c r="Z92" s="213"/>
      <c r="AA92" s="213"/>
      <c r="AB92" s="213"/>
      <c r="AC92" s="213"/>
      <c r="AD92" s="213"/>
      <c r="AE92" s="213"/>
      <c r="AF92" s="213"/>
      <c r="AG92" s="213" t="s">
        <v>238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20"/>
      <c r="B93" s="221"/>
      <c r="C93" s="252" t="s">
        <v>181</v>
      </c>
      <c r="D93" s="241"/>
      <c r="E93" s="241"/>
      <c r="F93" s="241"/>
      <c r="G93" s="241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13"/>
      <c r="Z93" s="213"/>
      <c r="AA93" s="213"/>
      <c r="AB93" s="213"/>
      <c r="AC93" s="213"/>
      <c r="AD93" s="213"/>
      <c r="AE93" s="213"/>
      <c r="AF93" s="213"/>
      <c r="AG93" s="213" t="s">
        <v>155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20"/>
      <c r="B94" s="221"/>
      <c r="C94" s="265" t="s">
        <v>187</v>
      </c>
      <c r="D94" s="257"/>
      <c r="E94" s="258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13"/>
      <c r="Z94" s="213"/>
      <c r="AA94" s="213"/>
      <c r="AB94" s="213"/>
      <c r="AC94" s="213"/>
      <c r="AD94" s="213"/>
      <c r="AE94" s="213"/>
      <c r="AF94" s="213"/>
      <c r="AG94" s="213" t="s">
        <v>183</v>
      </c>
      <c r="AH94" s="213">
        <v>0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1" x14ac:dyDescent="0.2">
      <c r="A95" s="220"/>
      <c r="B95" s="221"/>
      <c r="C95" s="265" t="s">
        <v>488</v>
      </c>
      <c r="D95" s="257"/>
      <c r="E95" s="258">
        <v>68.2</v>
      </c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13"/>
      <c r="Z95" s="213"/>
      <c r="AA95" s="213"/>
      <c r="AB95" s="213"/>
      <c r="AC95" s="213"/>
      <c r="AD95" s="213"/>
      <c r="AE95" s="213"/>
      <c r="AF95" s="213"/>
      <c r="AG95" s="213" t="s">
        <v>183</v>
      </c>
      <c r="AH95" s="213">
        <v>0</v>
      </c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20">
        <v>26</v>
      </c>
      <c r="B96" s="221" t="s">
        <v>281</v>
      </c>
      <c r="C96" s="266" t="s">
        <v>282</v>
      </c>
      <c r="D96" s="222" t="s">
        <v>0</v>
      </c>
      <c r="E96" s="262"/>
      <c r="F96" s="225"/>
      <c r="G96" s="224">
        <f>ROUND(E96*F96,2)</f>
        <v>0</v>
      </c>
      <c r="H96" s="225"/>
      <c r="I96" s="224">
        <f>ROUND(E96*H96,2)</f>
        <v>0</v>
      </c>
      <c r="J96" s="225"/>
      <c r="K96" s="224">
        <f>ROUND(E96*J96,2)</f>
        <v>0</v>
      </c>
      <c r="L96" s="224">
        <v>21</v>
      </c>
      <c r="M96" s="224">
        <f>G96*(1+L96/100)</f>
        <v>0</v>
      </c>
      <c r="N96" s="224">
        <v>0</v>
      </c>
      <c r="O96" s="224">
        <f>ROUND(E96*N96,2)</f>
        <v>0</v>
      </c>
      <c r="P96" s="224">
        <v>0</v>
      </c>
      <c r="Q96" s="224">
        <f>ROUND(E96*P96,2)</f>
        <v>0</v>
      </c>
      <c r="R96" s="224" t="s">
        <v>261</v>
      </c>
      <c r="S96" s="224" t="s">
        <v>178</v>
      </c>
      <c r="T96" s="224" t="s">
        <v>178</v>
      </c>
      <c r="U96" s="224">
        <v>0</v>
      </c>
      <c r="V96" s="224">
        <f>ROUND(E96*U96,2)</f>
        <v>0</v>
      </c>
      <c r="W96" s="224"/>
      <c r="X96" s="224" t="s">
        <v>256</v>
      </c>
      <c r="Y96" s="213"/>
      <c r="Z96" s="213"/>
      <c r="AA96" s="213"/>
      <c r="AB96" s="213"/>
      <c r="AC96" s="213"/>
      <c r="AD96" s="213"/>
      <c r="AE96" s="213"/>
      <c r="AF96" s="213"/>
      <c r="AG96" s="213" t="s">
        <v>257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20"/>
      <c r="B97" s="221"/>
      <c r="C97" s="267" t="s">
        <v>258</v>
      </c>
      <c r="D97" s="261"/>
      <c r="E97" s="261"/>
      <c r="F97" s="261"/>
      <c r="G97" s="261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13"/>
      <c r="Z97" s="213"/>
      <c r="AA97" s="213"/>
      <c r="AB97" s="213"/>
      <c r="AC97" s="213"/>
      <c r="AD97" s="213"/>
      <c r="AE97" s="213"/>
      <c r="AF97" s="213"/>
      <c r="AG97" s="213" t="s">
        <v>180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x14ac:dyDescent="0.2">
      <c r="A98" s="227" t="s">
        <v>145</v>
      </c>
      <c r="B98" s="228" t="s">
        <v>106</v>
      </c>
      <c r="C98" s="250" t="s">
        <v>107</v>
      </c>
      <c r="D98" s="229"/>
      <c r="E98" s="230"/>
      <c r="F98" s="231"/>
      <c r="G98" s="231">
        <f>SUMIF(AG99:AG103,"&lt;&gt;NOR",G99:G103)</f>
        <v>0</v>
      </c>
      <c r="H98" s="231"/>
      <c r="I98" s="231">
        <f>SUM(I99:I103)</f>
        <v>0</v>
      </c>
      <c r="J98" s="231"/>
      <c r="K98" s="231">
        <f>SUM(K99:K103)</f>
        <v>0</v>
      </c>
      <c r="L98" s="231"/>
      <c r="M98" s="231">
        <f>SUM(M99:M103)</f>
        <v>0</v>
      </c>
      <c r="N98" s="231"/>
      <c r="O98" s="231">
        <f>SUM(O99:O103)</f>
        <v>0.04</v>
      </c>
      <c r="P98" s="231"/>
      <c r="Q98" s="231">
        <f>SUM(Q99:Q103)</f>
        <v>0</v>
      </c>
      <c r="R98" s="231"/>
      <c r="S98" s="231"/>
      <c r="T98" s="232"/>
      <c r="U98" s="226"/>
      <c r="V98" s="226">
        <f>SUM(V99:V103)</f>
        <v>7.14</v>
      </c>
      <c r="W98" s="226"/>
      <c r="X98" s="226"/>
      <c r="AG98" t="s">
        <v>146</v>
      </c>
    </row>
    <row r="99" spans="1:60" outlineLevel="1" x14ac:dyDescent="0.2">
      <c r="A99" s="233">
        <v>27</v>
      </c>
      <c r="B99" s="234" t="s">
        <v>283</v>
      </c>
      <c r="C99" s="251" t="s">
        <v>284</v>
      </c>
      <c r="D99" s="235" t="s">
        <v>191</v>
      </c>
      <c r="E99" s="236">
        <v>34</v>
      </c>
      <c r="F99" s="237"/>
      <c r="G99" s="238">
        <f>ROUND(E99*F99,2)</f>
        <v>0</v>
      </c>
      <c r="H99" s="237"/>
      <c r="I99" s="238">
        <f>ROUND(E99*H99,2)</f>
        <v>0</v>
      </c>
      <c r="J99" s="237"/>
      <c r="K99" s="238">
        <f>ROUND(E99*J99,2)</f>
        <v>0</v>
      </c>
      <c r="L99" s="238">
        <v>21</v>
      </c>
      <c r="M99" s="238">
        <f>G99*(1+L99/100)</f>
        <v>0</v>
      </c>
      <c r="N99" s="238">
        <v>1.16E-3</v>
      </c>
      <c r="O99" s="238">
        <f>ROUND(E99*N99,2)</f>
        <v>0.04</v>
      </c>
      <c r="P99" s="238">
        <v>0</v>
      </c>
      <c r="Q99" s="238">
        <f>ROUND(E99*P99,2)</f>
        <v>0</v>
      </c>
      <c r="R99" s="238" t="s">
        <v>192</v>
      </c>
      <c r="S99" s="238" t="s">
        <v>178</v>
      </c>
      <c r="T99" s="239" t="s">
        <v>151</v>
      </c>
      <c r="U99" s="224">
        <v>0.21</v>
      </c>
      <c r="V99" s="224">
        <f>ROUND(E99*U99,2)</f>
        <v>7.14</v>
      </c>
      <c r="W99" s="224"/>
      <c r="X99" s="224" t="s">
        <v>159</v>
      </c>
      <c r="Y99" s="213"/>
      <c r="Z99" s="213"/>
      <c r="AA99" s="213"/>
      <c r="AB99" s="213"/>
      <c r="AC99" s="213"/>
      <c r="AD99" s="213"/>
      <c r="AE99" s="213"/>
      <c r="AF99" s="213"/>
      <c r="AG99" s="213" t="s">
        <v>160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1" x14ac:dyDescent="0.2">
      <c r="A100" s="220"/>
      <c r="B100" s="221"/>
      <c r="C100" s="252" t="s">
        <v>285</v>
      </c>
      <c r="D100" s="241"/>
      <c r="E100" s="241"/>
      <c r="F100" s="241"/>
      <c r="G100" s="241"/>
      <c r="H100" s="224"/>
      <c r="I100" s="224"/>
      <c r="J100" s="224"/>
      <c r="K100" s="224"/>
      <c r="L100" s="224"/>
      <c r="M100" s="224"/>
      <c r="N100" s="22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13"/>
      <c r="Z100" s="213"/>
      <c r="AA100" s="213"/>
      <c r="AB100" s="213"/>
      <c r="AC100" s="213"/>
      <c r="AD100" s="213"/>
      <c r="AE100" s="213"/>
      <c r="AF100" s="213"/>
      <c r="AG100" s="213" t="s">
        <v>155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20"/>
      <c r="B101" s="221"/>
      <c r="C101" s="265" t="s">
        <v>470</v>
      </c>
      <c r="D101" s="257"/>
      <c r="E101" s="258">
        <v>34</v>
      </c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13"/>
      <c r="Z101" s="213"/>
      <c r="AA101" s="213"/>
      <c r="AB101" s="213"/>
      <c r="AC101" s="213"/>
      <c r="AD101" s="213"/>
      <c r="AE101" s="213"/>
      <c r="AF101" s="213"/>
      <c r="AG101" s="213" t="s">
        <v>183</v>
      </c>
      <c r="AH101" s="213">
        <v>5</v>
      </c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20">
        <v>28</v>
      </c>
      <c r="B102" s="221" t="s">
        <v>287</v>
      </c>
      <c r="C102" s="266" t="s">
        <v>288</v>
      </c>
      <c r="D102" s="222" t="s">
        <v>0</v>
      </c>
      <c r="E102" s="262"/>
      <c r="F102" s="225"/>
      <c r="G102" s="224">
        <f>ROUND(E102*F102,2)</f>
        <v>0</v>
      </c>
      <c r="H102" s="225"/>
      <c r="I102" s="224">
        <f>ROUND(E102*H102,2)</f>
        <v>0</v>
      </c>
      <c r="J102" s="225"/>
      <c r="K102" s="224">
        <f>ROUND(E102*J102,2)</f>
        <v>0</v>
      </c>
      <c r="L102" s="224">
        <v>21</v>
      </c>
      <c r="M102" s="224">
        <f>G102*(1+L102/100)</f>
        <v>0</v>
      </c>
      <c r="N102" s="224">
        <v>0</v>
      </c>
      <c r="O102" s="224">
        <f>ROUND(E102*N102,2)</f>
        <v>0</v>
      </c>
      <c r="P102" s="224">
        <v>0</v>
      </c>
      <c r="Q102" s="224">
        <f>ROUND(E102*P102,2)</f>
        <v>0</v>
      </c>
      <c r="R102" s="224" t="s">
        <v>192</v>
      </c>
      <c r="S102" s="224" t="s">
        <v>178</v>
      </c>
      <c r="T102" s="224" t="s">
        <v>178</v>
      </c>
      <c r="U102" s="224">
        <v>0</v>
      </c>
      <c r="V102" s="224">
        <f>ROUND(E102*U102,2)</f>
        <v>0</v>
      </c>
      <c r="W102" s="224"/>
      <c r="X102" s="224" t="s">
        <v>256</v>
      </c>
      <c r="Y102" s="213"/>
      <c r="Z102" s="213"/>
      <c r="AA102" s="213"/>
      <c r="AB102" s="213"/>
      <c r="AC102" s="213"/>
      <c r="AD102" s="213"/>
      <c r="AE102" s="213"/>
      <c r="AF102" s="213"/>
      <c r="AG102" s="213" t="s">
        <v>257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20"/>
      <c r="B103" s="221"/>
      <c r="C103" s="267" t="s">
        <v>258</v>
      </c>
      <c r="D103" s="261"/>
      <c r="E103" s="261"/>
      <c r="F103" s="261"/>
      <c r="G103" s="261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13"/>
      <c r="Z103" s="213"/>
      <c r="AA103" s="213"/>
      <c r="AB103" s="213"/>
      <c r="AC103" s="213"/>
      <c r="AD103" s="213"/>
      <c r="AE103" s="213"/>
      <c r="AF103" s="213"/>
      <c r="AG103" s="213" t="s">
        <v>180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x14ac:dyDescent="0.2">
      <c r="A104" s="227" t="s">
        <v>145</v>
      </c>
      <c r="B104" s="228" t="s">
        <v>108</v>
      </c>
      <c r="C104" s="250" t="s">
        <v>109</v>
      </c>
      <c r="D104" s="229"/>
      <c r="E104" s="230"/>
      <c r="F104" s="231"/>
      <c r="G104" s="231">
        <f>SUMIF(AG105:AG115,"&lt;&gt;NOR",G105:G115)</f>
        <v>0</v>
      </c>
      <c r="H104" s="231"/>
      <c r="I104" s="231">
        <f>SUM(I105:I115)</f>
        <v>0</v>
      </c>
      <c r="J104" s="231"/>
      <c r="K104" s="231">
        <f>SUM(K105:K115)</f>
        <v>0</v>
      </c>
      <c r="L104" s="231"/>
      <c r="M104" s="231">
        <f>SUM(M105:M115)</f>
        <v>0</v>
      </c>
      <c r="N104" s="231"/>
      <c r="O104" s="231">
        <f>SUM(O105:O115)</f>
        <v>0.25</v>
      </c>
      <c r="P104" s="231"/>
      <c r="Q104" s="231">
        <f>SUM(Q105:Q115)</f>
        <v>0</v>
      </c>
      <c r="R104" s="231"/>
      <c r="S104" s="231"/>
      <c r="T104" s="232"/>
      <c r="U104" s="226"/>
      <c r="V104" s="226">
        <f>SUM(V105:V115)</f>
        <v>11.27</v>
      </c>
      <c r="W104" s="226"/>
      <c r="X104" s="226"/>
      <c r="AG104" t="s">
        <v>146</v>
      </c>
    </row>
    <row r="105" spans="1:60" ht="22.5" outlineLevel="1" x14ac:dyDescent="0.2">
      <c r="A105" s="233">
        <v>29</v>
      </c>
      <c r="B105" s="234" t="s">
        <v>289</v>
      </c>
      <c r="C105" s="251" t="s">
        <v>290</v>
      </c>
      <c r="D105" s="235" t="s">
        <v>176</v>
      </c>
      <c r="E105" s="236">
        <v>16.5</v>
      </c>
      <c r="F105" s="237"/>
      <c r="G105" s="238">
        <f>ROUND(E105*F105,2)</f>
        <v>0</v>
      </c>
      <c r="H105" s="237"/>
      <c r="I105" s="238">
        <f>ROUND(E105*H105,2)</f>
        <v>0</v>
      </c>
      <c r="J105" s="237"/>
      <c r="K105" s="238">
        <f>ROUND(E105*J105,2)</f>
        <v>0</v>
      </c>
      <c r="L105" s="238">
        <v>21</v>
      </c>
      <c r="M105" s="238">
        <f>G105*(1+L105/100)</f>
        <v>0</v>
      </c>
      <c r="N105" s="238">
        <v>1.7000000000000001E-4</v>
      </c>
      <c r="O105" s="238">
        <f>ROUND(E105*N105,2)</f>
        <v>0</v>
      </c>
      <c r="P105" s="238">
        <v>0</v>
      </c>
      <c r="Q105" s="238">
        <f>ROUND(E105*P105,2)</f>
        <v>0</v>
      </c>
      <c r="R105" s="238" t="s">
        <v>291</v>
      </c>
      <c r="S105" s="238" t="s">
        <v>178</v>
      </c>
      <c r="T105" s="239" t="s">
        <v>178</v>
      </c>
      <c r="U105" s="224">
        <v>0.68300000000000005</v>
      </c>
      <c r="V105" s="224">
        <f>ROUND(E105*U105,2)</f>
        <v>11.27</v>
      </c>
      <c r="W105" s="224"/>
      <c r="X105" s="224" t="s">
        <v>159</v>
      </c>
      <c r="Y105" s="213"/>
      <c r="Z105" s="213"/>
      <c r="AA105" s="213"/>
      <c r="AB105" s="213"/>
      <c r="AC105" s="213"/>
      <c r="AD105" s="213"/>
      <c r="AE105" s="213"/>
      <c r="AF105" s="213"/>
      <c r="AG105" s="213" t="s">
        <v>160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1" x14ac:dyDescent="0.2">
      <c r="A106" s="220"/>
      <c r="B106" s="221"/>
      <c r="C106" s="252" t="s">
        <v>292</v>
      </c>
      <c r="D106" s="241"/>
      <c r="E106" s="241"/>
      <c r="F106" s="241"/>
      <c r="G106" s="241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13"/>
      <c r="Z106" s="213"/>
      <c r="AA106" s="213"/>
      <c r="AB106" s="213"/>
      <c r="AC106" s="213"/>
      <c r="AD106" s="213"/>
      <c r="AE106" s="213"/>
      <c r="AF106" s="213"/>
      <c r="AG106" s="213" t="s">
        <v>155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20"/>
      <c r="B107" s="221"/>
      <c r="C107" s="265" t="s">
        <v>489</v>
      </c>
      <c r="D107" s="257"/>
      <c r="E107" s="258">
        <v>16.5</v>
      </c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13"/>
      <c r="Z107" s="213"/>
      <c r="AA107" s="213"/>
      <c r="AB107" s="213"/>
      <c r="AC107" s="213"/>
      <c r="AD107" s="213"/>
      <c r="AE107" s="213"/>
      <c r="AF107" s="213"/>
      <c r="AG107" s="213" t="s">
        <v>183</v>
      </c>
      <c r="AH107" s="213">
        <v>0</v>
      </c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1" x14ac:dyDescent="0.2">
      <c r="A108" s="233">
        <v>30</v>
      </c>
      <c r="B108" s="234" t="s">
        <v>294</v>
      </c>
      <c r="C108" s="251" t="s">
        <v>295</v>
      </c>
      <c r="D108" s="235" t="s">
        <v>234</v>
      </c>
      <c r="E108" s="236">
        <v>200</v>
      </c>
      <c r="F108" s="237"/>
      <c r="G108" s="238">
        <f>ROUND(E108*F108,2)</f>
        <v>0</v>
      </c>
      <c r="H108" s="237"/>
      <c r="I108" s="238">
        <f>ROUND(E108*H108,2)</f>
        <v>0</v>
      </c>
      <c r="J108" s="237"/>
      <c r="K108" s="238">
        <f>ROUND(E108*J108,2)</f>
        <v>0</v>
      </c>
      <c r="L108" s="238">
        <v>21</v>
      </c>
      <c r="M108" s="238">
        <f>G108*(1+L108/100)</f>
        <v>0</v>
      </c>
      <c r="N108" s="238">
        <v>0</v>
      </c>
      <c r="O108" s="238">
        <f>ROUND(E108*N108,2)</f>
        <v>0</v>
      </c>
      <c r="P108" s="238">
        <v>0</v>
      </c>
      <c r="Q108" s="238">
        <f>ROUND(E108*P108,2)</f>
        <v>0</v>
      </c>
      <c r="R108" s="238"/>
      <c r="S108" s="238" t="s">
        <v>150</v>
      </c>
      <c r="T108" s="239" t="s">
        <v>151</v>
      </c>
      <c r="U108" s="224">
        <v>0</v>
      </c>
      <c r="V108" s="224">
        <f>ROUND(E108*U108,2)</f>
        <v>0</v>
      </c>
      <c r="W108" s="224"/>
      <c r="X108" s="224" t="s">
        <v>159</v>
      </c>
      <c r="Y108" s="213"/>
      <c r="Z108" s="213"/>
      <c r="AA108" s="213"/>
      <c r="AB108" s="213"/>
      <c r="AC108" s="213"/>
      <c r="AD108" s="213"/>
      <c r="AE108" s="213"/>
      <c r="AF108" s="213"/>
      <c r="AG108" s="213" t="s">
        <v>160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20"/>
      <c r="B109" s="221"/>
      <c r="C109" s="252" t="s">
        <v>181</v>
      </c>
      <c r="D109" s="241"/>
      <c r="E109" s="241"/>
      <c r="F109" s="241"/>
      <c r="G109" s="241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13"/>
      <c r="Z109" s="213"/>
      <c r="AA109" s="213"/>
      <c r="AB109" s="213"/>
      <c r="AC109" s="213"/>
      <c r="AD109" s="213"/>
      <c r="AE109" s="213"/>
      <c r="AF109" s="213"/>
      <c r="AG109" s="213" t="s">
        <v>155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1" x14ac:dyDescent="0.2">
      <c r="A110" s="220"/>
      <c r="B110" s="221"/>
      <c r="C110" s="265" t="s">
        <v>490</v>
      </c>
      <c r="D110" s="257"/>
      <c r="E110" s="258">
        <v>200</v>
      </c>
      <c r="F110" s="224"/>
      <c r="G110" s="224"/>
      <c r="H110" s="224"/>
      <c r="I110" s="224"/>
      <c r="J110" s="224"/>
      <c r="K110" s="224"/>
      <c r="L110" s="224"/>
      <c r="M110" s="224"/>
      <c r="N110" s="2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13"/>
      <c r="Z110" s="213"/>
      <c r="AA110" s="213"/>
      <c r="AB110" s="213"/>
      <c r="AC110" s="213"/>
      <c r="AD110" s="213"/>
      <c r="AE110" s="213"/>
      <c r="AF110" s="213"/>
      <c r="AG110" s="213" t="s">
        <v>183</v>
      </c>
      <c r="AH110" s="213">
        <v>0</v>
      </c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ht="22.5" outlineLevel="1" x14ac:dyDescent="0.2">
      <c r="A111" s="233">
        <v>31</v>
      </c>
      <c r="B111" s="234" t="s">
        <v>296</v>
      </c>
      <c r="C111" s="251" t="s">
        <v>297</v>
      </c>
      <c r="D111" s="235" t="s">
        <v>176</v>
      </c>
      <c r="E111" s="236">
        <v>17.16</v>
      </c>
      <c r="F111" s="237"/>
      <c r="G111" s="238">
        <f>ROUND(E111*F111,2)</f>
        <v>0</v>
      </c>
      <c r="H111" s="237"/>
      <c r="I111" s="238">
        <f>ROUND(E111*H111,2)</f>
        <v>0</v>
      </c>
      <c r="J111" s="237"/>
      <c r="K111" s="238">
        <f>ROUND(E111*J111,2)</f>
        <v>0</v>
      </c>
      <c r="L111" s="238">
        <v>21</v>
      </c>
      <c r="M111" s="238">
        <f>G111*(1+L111/100)</f>
        <v>0</v>
      </c>
      <c r="N111" s="238">
        <v>1.47E-2</v>
      </c>
      <c r="O111" s="238">
        <f>ROUND(E111*N111,2)</f>
        <v>0.25</v>
      </c>
      <c r="P111" s="238">
        <v>0</v>
      </c>
      <c r="Q111" s="238">
        <f>ROUND(E111*P111,2)</f>
        <v>0</v>
      </c>
      <c r="R111" s="238" t="s">
        <v>243</v>
      </c>
      <c r="S111" s="238" t="s">
        <v>178</v>
      </c>
      <c r="T111" s="239" t="s">
        <v>178</v>
      </c>
      <c r="U111" s="224">
        <v>0</v>
      </c>
      <c r="V111" s="224">
        <f>ROUND(E111*U111,2)</f>
        <v>0</v>
      </c>
      <c r="W111" s="224"/>
      <c r="X111" s="224" t="s">
        <v>237</v>
      </c>
      <c r="Y111" s="213"/>
      <c r="Z111" s="213"/>
      <c r="AA111" s="213"/>
      <c r="AB111" s="213"/>
      <c r="AC111" s="213"/>
      <c r="AD111" s="213"/>
      <c r="AE111" s="213"/>
      <c r="AF111" s="213"/>
      <c r="AG111" s="213" t="s">
        <v>238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1" x14ac:dyDescent="0.2">
      <c r="A112" s="220"/>
      <c r="B112" s="221"/>
      <c r="C112" s="252" t="s">
        <v>181</v>
      </c>
      <c r="D112" s="241"/>
      <c r="E112" s="241"/>
      <c r="F112" s="241"/>
      <c r="G112" s="241"/>
      <c r="H112" s="224"/>
      <c r="I112" s="224"/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13"/>
      <c r="Z112" s="213"/>
      <c r="AA112" s="213"/>
      <c r="AB112" s="213"/>
      <c r="AC112" s="213"/>
      <c r="AD112" s="213"/>
      <c r="AE112" s="213"/>
      <c r="AF112" s="213"/>
      <c r="AG112" s="213" t="s">
        <v>155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1" x14ac:dyDescent="0.2">
      <c r="A113" s="220"/>
      <c r="B113" s="221"/>
      <c r="C113" s="265" t="s">
        <v>491</v>
      </c>
      <c r="D113" s="257"/>
      <c r="E113" s="258">
        <v>17.16</v>
      </c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13"/>
      <c r="Z113" s="213"/>
      <c r="AA113" s="213"/>
      <c r="AB113" s="213"/>
      <c r="AC113" s="213"/>
      <c r="AD113" s="213"/>
      <c r="AE113" s="213"/>
      <c r="AF113" s="213"/>
      <c r="AG113" s="213" t="s">
        <v>183</v>
      </c>
      <c r="AH113" s="213">
        <v>5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1" x14ac:dyDescent="0.2">
      <c r="A114" s="220">
        <v>32</v>
      </c>
      <c r="B114" s="221" t="s">
        <v>299</v>
      </c>
      <c r="C114" s="266" t="s">
        <v>300</v>
      </c>
      <c r="D114" s="222" t="s">
        <v>0</v>
      </c>
      <c r="E114" s="262"/>
      <c r="F114" s="225"/>
      <c r="G114" s="224">
        <f>ROUND(E114*F114,2)</f>
        <v>0</v>
      </c>
      <c r="H114" s="225"/>
      <c r="I114" s="224">
        <f>ROUND(E114*H114,2)</f>
        <v>0</v>
      </c>
      <c r="J114" s="225"/>
      <c r="K114" s="224">
        <f>ROUND(E114*J114,2)</f>
        <v>0</v>
      </c>
      <c r="L114" s="224">
        <v>21</v>
      </c>
      <c r="M114" s="224">
        <f>G114*(1+L114/100)</f>
        <v>0</v>
      </c>
      <c r="N114" s="224">
        <v>0</v>
      </c>
      <c r="O114" s="224">
        <f>ROUND(E114*N114,2)</f>
        <v>0</v>
      </c>
      <c r="P114" s="224">
        <v>0</v>
      </c>
      <c r="Q114" s="224">
        <f>ROUND(E114*P114,2)</f>
        <v>0</v>
      </c>
      <c r="R114" s="224" t="s">
        <v>291</v>
      </c>
      <c r="S114" s="224" t="s">
        <v>178</v>
      </c>
      <c r="T114" s="224" t="s">
        <v>178</v>
      </c>
      <c r="U114" s="224">
        <v>0</v>
      </c>
      <c r="V114" s="224">
        <f>ROUND(E114*U114,2)</f>
        <v>0</v>
      </c>
      <c r="W114" s="224"/>
      <c r="X114" s="224" t="s">
        <v>256</v>
      </c>
      <c r="Y114" s="213"/>
      <c r="Z114" s="213"/>
      <c r="AA114" s="213"/>
      <c r="AB114" s="213"/>
      <c r="AC114" s="213"/>
      <c r="AD114" s="213"/>
      <c r="AE114" s="213"/>
      <c r="AF114" s="213"/>
      <c r="AG114" s="213" t="s">
        <v>257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20"/>
      <c r="B115" s="221"/>
      <c r="C115" s="267" t="s">
        <v>258</v>
      </c>
      <c r="D115" s="261"/>
      <c r="E115" s="261"/>
      <c r="F115" s="261"/>
      <c r="G115" s="261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13"/>
      <c r="Z115" s="213"/>
      <c r="AA115" s="213"/>
      <c r="AB115" s="213"/>
      <c r="AC115" s="213"/>
      <c r="AD115" s="213"/>
      <c r="AE115" s="213"/>
      <c r="AF115" s="213"/>
      <c r="AG115" s="213" t="s">
        <v>180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x14ac:dyDescent="0.2">
      <c r="A116" s="227" t="s">
        <v>145</v>
      </c>
      <c r="B116" s="228" t="s">
        <v>110</v>
      </c>
      <c r="C116" s="250" t="s">
        <v>111</v>
      </c>
      <c r="D116" s="229"/>
      <c r="E116" s="230"/>
      <c r="F116" s="231"/>
      <c r="G116" s="231">
        <f>SUMIF(AG117:AG123,"&lt;&gt;NOR",G117:G123)</f>
        <v>0</v>
      </c>
      <c r="H116" s="231"/>
      <c r="I116" s="231">
        <f>SUM(I117:I123)</f>
        <v>0</v>
      </c>
      <c r="J116" s="231"/>
      <c r="K116" s="231">
        <f>SUM(K117:K123)</f>
        <v>0</v>
      </c>
      <c r="L116" s="231"/>
      <c r="M116" s="231">
        <f>SUM(M117:M123)</f>
        <v>0</v>
      </c>
      <c r="N116" s="231"/>
      <c r="O116" s="231">
        <f>SUM(O117:O123)</f>
        <v>0</v>
      </c>
      <c r="P116" s="231"/>
      <c r="Q116" s="231">
        <f>SUM(Q117:Q123)</f>
        <v>0</v>
      </c>
      <c r="R116" s="231"/>
      <c r="S116" s="231"/>
      <c r="T116" s="232"/>
      <c r="U116" s="226"/>
      <c r="V116" s="226">
        <f>SUM(V117:V123)</f>
        <v>0</v>
      </c>
      <c r="W116" s="226"/>
      <c r="X116" s="226"/>
      <c r="AG116" t="s">
        <v>146</v>
      </c>
    </row>
    <row r="117" spans="1:60" outlineLevel="1" x14ac:dyDescent="0.2">
      <c r="A117" s="233">
        <v>33</v>
      </c>
      <c r="B117" s="234" t="s">
        <v>492</v>
      </c>
      <c r="C117" s="251" t="s">
        <v>493</v>
      </c>
      <c r="D117" s="235" t="s">
        <v>234</v>
      </c>
      <c r="E117" s="236">
        <v>3</v>
      </c>
      <c r="F117" s="237"/>
      <c r="G117" s="238">
        <f>ROUND(E117*F117,2)</f>
        <v>0</v>
      </c>
      <c r="H117" s="237"/>
      <c r="I117" s="238">
        <f>ROUND(E117*H117,2)</f>
        <v>0</v>
      </c>
      <c r="J117" s="237"/>
      <c r="K117" s="238">
        <f>ROUND(E117*J117,2)</f>
        <v>0</v>
      </c>
      <c r="L117" s="238">
        <v>21</v>
      </c>
      <c r="M117" s="238">
        <f>G117*(1+L117/100)</f>
        <v>0</v>
      </c>
      <c r="N117" s="238">
        <v>0</v>
      </c>
      <c r="O117" s="238">
        <f>ROUND(E117*N117,2)</f>
        <v>0</v>
      </c>
      <c r="P117" s="238">
        <v>0</v>
      </c>
      <c r="Q117" s="238">
        <f>ROUND(E117*P117,2)</f>
        <v>0</v>
      </c>
      <c r="R117" s="238"/>
      <c r="S117" s="238" t="s">
        <v>150</v>
      </c>
      <c r="T117" s="239" t="s">
        <v>151</v>
      </c>
      <c r="U117" s="224">
        <v>0</v>
      </c>
      <c r="V117" s="224">
        <f>ROUND(E117*U117,2)</f>
        <v>0</v>
      </c>
      <c r="W117" s="224"/>
      <c r="X117" s="224" t="s">
        <v>159</v>
      </c>
      <c r="Y117" s="213"/>
      <c r="Z117" s="213"/>
      <c r="AA117" s="213"/>
      <c r="AB117" s="213"/>
      <c r="AC117" s="213"/>
      <c r="AD117" s="213"/>
      <c r="AE117" s="213"/>
      <c r="AF117" s="213"/>
      <c r="AG117" s="213" t="s">
        <v>160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20"/>
      <c r="B118" s="221"/>
      <c r="C118" s="252" t="s">
        <v>305</v>
      </c>
      <c r="D118" s="241"/>
      <c r="E118" s="241"/>
      <c r="F118" s="241"/>
      <c r="G118" s="241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13"/>
      <c r="Z118" s="213"/>
      <c r="AA118" s="213"/>
      <c r="AB118" s="213"/>
      <c r="AC118" s="213"/>
      <c r="AD118" s="213"/>
      <c r="AE118" s="213"/>
      <c r="AF118" s="213"/>
      <c r="AG118" s="213" t="s">
        <v>155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1" x14ac:dyDescent="0.2">
      <c r="A119" s="220"/>
      <c r="B119" s="221"/>
      <c r="C119" s="265" t="s">
        <v>482</v>
      </c>
      <c r="D119" s="257"/>
      <c r="E119" s="258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13"/>
      <c r="Z119" s="213"/>
      <c r="AA119" s="213"/>
      <c r="AB119" s="213"/>
      <c r="AC119" s="213"/>
      <c r="AD119" s="213"/>
      <c r="AE119" s="213"/>
      <c r="AF119" s="213"/>
      <c r="AG119" s="213" t="s">
        <v>183</v>
      </c>
      <c r="AH119" s="213">
        <v>0</v>
      </c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1" x14ac:dyDescent="0.2">
      <c r="A120" s="220"/>
      <c r="B120" s="221"/>
      <c r="C120" s="265" t="s">
        <v>494</v>
      </c>
      <c r="D120" s="257"/>
      <c r="E120" s="258">
        <v>3</v>
      </c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13"/>
      <c r="Z120" s="213"/>
      <c r="AA120" s="213"/>
      <c r="AB120" s="213"/>
      <c r="AC120" s="213"/>
      <c r="AD120" s="213"/>
      <c r="AE120" s="213"/>
      <c r="AF120" s="213"/>
      <c r="AG120" s="213" t="s">
        <v>183</v>
      </c>
      <c r="AH120" s="213">
        <v>0</v>
      </c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1" x14ac:dyDescent="0.2">
      <c r="A121" s="233">
        <v>34</v>
      </c>
      <c r="B121" s="234" t="s">
        <v>307</v>
      </c>
      <c r="C121" s="251" t="s">
        <v>308</v>
      </c>
      <c r="D121" s="235" t="s">
        <v>158</v>
      </c>
      <c r="E121" s="236">
        <v>1</v>
      </c>
      <c r="F121" s="237"/>
      <c r="G121" s="238">
        <f>ROUND(E121*F121,2)</f>
        <v>0</v>
      </c>
      <c r="H121" s="237"/>
      <c r="I121" s="238">
        <f>ROUND(E121*H121,2)</f>
        <v>0</v>
      </c>
      <c r="J121" s="237"/>
      <c r="K121" s="238">
        <f>ROUND(E121*J121,2)</f>
        <v>0</v>
      </c>
      <c r="L121" s="238">
        <v>21</v>
      </c>
      <c r="M121" s="238">
        <f>G121*(1+L121/100)</f>
        <v>0</v>
      </c>
      <c r="N121" s="238">
        <v>0</v>
      </c>
      <c r="O121" s="238">
        <f>ROUND(E121*N121,2)</f>
        <v>0</v>
      </c>
      <c r="P121" s="238">
        <v>0</v>
      </c>
      <c r="Q121" s="238">
        <f>ROUND(E121*P121,2)</f>
        <v>0</v>
      </c>
      <c r="R121" s="238"/>
      <c r="S121" s="238" t="s">
        <v>150</v>
      </c>
      <c r="T121" s="239" t="s">
        <v>151</v>
      </c>
      <c r="U121" s="224">
        <v>0</v>
      </c>
      <c r="V121" s="224">
        <f>ROUND(E121*U121,2)</f>
        <v>0</v>
      </c>
      <c r="W121" s="224"/>
      <c r="X121" s="224" t="s">
        <v>159</v>
      </c>
      <c r="Y121" s="213"/>
      <c r="Z121" s="213"/>
      <c r="AA121" s="213"/>
      <c r="AB121" s="213"/>
      <c r="AC121" s="213"/>
      <c r="AD121" s="213"/>
      <c r="AE121" s="213"/>
      <c r="AF121" s="213"/>
      <c r="AG121" s="213" t="s">
        <v>160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20">
        <v>35</v>
      </c>
      <c r="B122" s="221" t="s">
        <v>309</v>
      </c>
      <c r="C122" s="266" t="s">
        <v>310</v>
      </c>
      <c r="D122" s="222" t="s">
        <v>0</v>
      </c>
      <c r="E122" s="262"/>
      <c r="F122" s="225"/>
      <c r="G122" s="224">
        <f>ROUND(E122*F122,2)</f>
        <v>0</v>
      </c>
      <c r="H122" s="225"/>
      <c r="I122" s="224">
        <f>ROUND(E122*H122,2)</f>
        <v>0</v>
      </c>
      <c r="J122" s="225"/>
      <c r="K122" s="224">
        <f>ROUND(E122*J122,2)</f>
        <v>0</v>
      </c>
      <c r="L122" s="224">
        <v>21</v>
      </c>
      <c r="M122" s="224">
        <f>G122*(1+L122/100)</f>
        <v>0</v>
      </c>
      <c r="N122" s="224">
        <v>0</v>
      </c>
      <c r="O122" s="224">
        <f>ROUND(E122*N122,2)</f>
        <v>0</v>
      </c>
      <c r="P122" s="224">
        <v>0</v>
      </c>
      <c r="Q122" s="224">
        <f>ROUND(E122*P122,2)</f>
        <v>0</v>
      </c>
      <c r="R122" s="224" t="s">
        <v>311</v>
      </c>
      <c r="S122" s="224" t="s">
        <v>178</v>
      </c>
      <c r="T122" s="224" t="s">
        <v>178</v>
      </c>
      <c r="U122" s="224">
        <v>0</v>
      </c>
      <c r="V122" s="224">
        <f>ROUND(E122*U122,2)</f>
        <v>0</v>
      </c>
      <c r="W122" s="224"/>
      <c r="X122" s="224" t="s">
        <v>256</v>
      </c>
      <c r="Y122" s="213"/>
      <c r="Z122" s="213"/>
      <c r="AA122" s="213"/>
      <c r="AB122" s="213"/>
      <c r="AC122" s="213"/>
      <c r="AD122" s="213"/>
      <c r="AE122" s="213"/>
      <c r="AF122" s="213"/>
      <c r="AG122" s="213" t="s">
        <v>257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1" x14ac:dyDescent="0.2">
      <c r="A123" s="220"/>
      <c r="B123" s="221"/>
      <c r="C123" s="267" t="s">
        <v>258</v>
      </c>
      <c r="D123" s="261"/>
      <c r="E123" s="261"/>
      <c r="F123" s="261"/>
      <c r="G123" s="261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13"/>
      <c r="Z123" s="213"/>
      <c r="AA123" s="213"/>
      <c r="AB123" s="213"/>
      <c r="AC123" s="213"/>
      <c r="AD123" s="213"/>
      <c r="AE123" s="213"/>
      <c r="AF123" s="213"/>
      <c r="AG123" s="213" t="s">
        <v>180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x14ac:dyDescent="0.2">
      <c r="A124" s="227" t="s">
        <v>145</v>
      </c>
      <c r="B124" s="228" t="s">
        <v>112</v>
      </c>
      <c r="C124" s="250" t="s">
        <v>113</v>
      </c>
      <c r="D124" s="229"/>
      <c r="E124" s="230"/>
      <c r="F124" s="231"/>
      <c r="G124" s="231">
        <f>SUMIF(AG125:AG127,"&lt;&gt;NOR",G125:G127)</f>
        <v>0</v>
      </c>
      <c r="H124" s="231"/>
      <c r="I124" s="231">
        <f>SUM(I125:I127)</f>
        <v>0</v>
      </c>
      <c r="J124" s="231"/>
      <c r="K124" s="231">
        <f>SUM(K125:K127)</f>
        <v>0</v>
      </c>
      <c r="L124" s="231"/>
      <c r="M124" s="231">
        <f>SUM(M125:M127)</f>
        <v>0</v>
      </c>
      <c r="N124" s="231"/>
      <c r="O124" s="231">
        <f>SUM(O125:O127)</f>
        <v>0</v>
      </c>
      <c r="P124" s="231"/>
      <c r="Q124" s="231">
        <f>SUM(Q125:Q127)</f>
        <v>0</v>
      </c>
      <c r="R124" s="231"/>
      <c r="S124" s="231"/>
      <c r="T124" s="232"/>
      <c r="U124" s="226"/>
      <c r="V124" s="226">
        <f>SUM(V125:V127)</f>
        <v>0</v>
      </c>
      <c r="W124" s="226"/>
      <c r="X124" s="226"/>
      <c r="AG124" t="s">
        <v>146</v>
      </c>
    </row>
    <row r="125" spans="1:60" outlineLevel="1" x14ac:dyDescent="0.2">
      <c r="A125" s="233">
        <v>36</v>
      </c>
      <c r="B125" s="234" t="s">
        <v>312</v>
      </c>
      <c r="C125" s="251" t="s">
        <v>313</v>
      </c>
      <c r="D125" s="235" t="s">
        <v>191</v>
      </c>
      <c r="E125" s="236">
        <v>34</v>
      </c>
      <c r="F125" s="237"/>
      <c r="G125" s="238">
        <f>ROUND(E125*F125,2)</f>
        <v>0</v>
      </c>
      <c r="H125" s="237"/>
      <c r="I125" s="238">
        <f>ROUND(E125*H125,2)</f>
        <v>0</v>
      </c>
      <c r="J125" s="237"/>
      <c r="K125" s="238">
        <f>ROUND(E125*J125,2)</f>
        <v>0</v>
      </c>
      <c r="L125" s="238">
        <v>21</v>
      </c>
      <c r="M125" s="238">
        <f>G125*(1+L125/100)</f>
        <v>0</v>
      </c>
      <c r="N125" s="238">
        <v>0</v>
      </c>
      <c r="O125" s="238">
        <f>ROUND(E125*N125,2)</f>
        <v>0</v>
      </c>
      <c r="P125" s="238">
        <v>0</v>
      </c>
      <c r="Q125" s="238">
        <f>ROUND(E125*P125,2)</f>
        <v>0</v>
      </c>
      <c r="R125" s="238"/>
      <c r="S125" s="238" t="s">
        <v>150</v>
      </c>
      <c r="T125" s="239" t="s">
        <v>151</v>
      </c>
      <c r="U125" s="224">
        <v>0</v>
      </c>
      <c r="V125" s="224">
        <f>ROUND(E125*U125,2)</f>
        <v>0</v>
      </c>
      <c r="W125" s="224"/>
      <c r="X125" s="224" t="s">
        <v>159</v>
      </c>
      <c r="Y125" s="213"/>
      <c r="Z125" s="213"/>
      <c r="AA125" s="213"/>
      <c r="AB125" s="213"/>
      <c r="AC125" s="213"/>
      <c r="AD125" s="213"/>
      <c r="AE125" s="213"/>
      <c r="AF125" s="213"/>
      <c r="AG125" s="213" t="s">
        <v>160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1" x14ac:dyDescent="0.2">
      <c r="A126" s="220"/>
      <c r="B126" s="221"/>
      <c r="C126" s="252" t="s">
        <v>181</v>
      </c>
      <c r="D126" s="241"/>
      <c r="E126" s="241"/>
      <c r="F126" s="241"/>
      <c r="G126" s="241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13"/>
      <c r="Z126" s="213"/>
      <c r="AA126" s="213"/>
      <c r="AB126" s="213"/>
      <c r="AC126" s="213"/>
      <c r="AD126" s="213"/>
      <c r="AE126" s="213"/>
      <c r="AF126" s="213"/>
      <c r="AG126" s="213" t="s">
        <v>155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1" x14ac:dyDescent="0.2">
      <c r="A127" s="220"/>
      <c r="B127" s="221"/>
      <c r="C127" s="265" t="s">
        <v>495</v>
      </c>
      <c r="D127" s="257"/>
      <c r="E127" s="258">
        <v>34</v>
      </c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13"/>
      <c r="Z127" s="213"/>
      <c r="AA127" s="213"/>
      <c r="AB127" s="213"/>
      <c r="AC127" s="213"/>
      <c r="AD127" s="213"/>
      <c r="AE127" s="213"/>
      <c r="AF127" s="213"/>
      <c r="AG127" s="213" t="s">
        <v>183</v>
      </c>
      <c r="AH127" s="213">
        <v>5</v>
      </c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x14ac:dyDescent="0.2">
      <c r="A128" s="227" t="s">
        <v>145</v>
      </c>
      <c r="B128" s="228" t="s">
        <v>114</v>
      </c>
      <c r="C128" s="250" t="s">
        <v>115</v>
      </c>
      <c r="D128" s="229"/>
      <c r="E128" s="230"/>
      <c r="F128" s="231"/>
      <c r="G128" s="231">
        <f>SUMIF(AG129:AG138,"&lt;&gt;NOR",G129:G138)</f>
        <v>0</v>
      </c>
      <c r="H128" s="231"/>
      <c r="I128" s="231">
        <f>SUM(I129:I138)</f>
        <v>0</v>
      </c>
      <c r="J128" s="231"/>
      <c r="K128" s="231">
        <f>SUM(K129:K138)</f>
        <v>0</v>
      </c>
      <c r="L128" s="231"/>
      <c r="M128" s="231">
        <f>SUM(M129:M138)</f>
        <v>0</v>
      </c>
      <c r="N128" s="231"/>
      <c r="O128" s="231">
        <f>SUM(O129:O138)</f>
        <v>0</v>
      </c>
      <c r="P128" s="231"/>
      <c r="Q128" s="231">
        <f>SUM(Q129:Q138)</f>
        <v>0</v>
      </c>
      <c r="R128" s="231"/>
      <c r="S128" s="231"/>
      <c r="T128" s="232"/>
      <c r="U128" s="226"/>
      <c r="V128" s="226">
        <f>SUM(V129:V138)</f>
        <v>1.51</v>
      </c>
      <c r="W128" s="226"/>
      <c r="X128" s="226"/>
      <c r="AG128" t="s">
        <v>146</v>
      </c>
    </row>
    <row r="129" spans="1:60" outlineLevel="1" x14ac:dyDescent="0.2">
      <c r="A129" s="233">
        <v>37</v>
      </c>
      <c r="B129" s="234" t="s">
        <v>315</v>
      </c>
      <c r="C129" s="251" t="s">
        <v>316</v>
      </c>
      <c r="D129" s="235" t="s">
        <v>317</v>
      </c>
      <c r="E129" s="236">
        <v>0.11255</v>
      </c>
      <c r="F129" s="237"/>
      <c r="G129" s="238">
        <f>ROUND(E129*F129,2)</f>
        <v>0</v>
      </c>
      <c r="H129" s="237"/>
      <c r="I129" s="238">
        <f>ROUND(E129*H129,2)</f>
        <v>0</v>
      </c>
      <c r="J129" s="237"/>
      <c r="K129" s="238">
        <f>ROUND(E129*J129,2)</f>
        <v>0</v>
      </c>
      <c r="L129" s="238">
        <v>21</v>
      </c>
      <c r="M129" s="238">
        <f>G129*(1+L129/100)</f>
        <v>0</v>
      </c>
      <c r="N129" s="238">
        <v>0</v>
      </c>
      <c r="O129" s="238">
        <f>ROUND(E129*N129,2)</f>
        <v>0</v>
      </c>
      <c r="P129" s="238">
        <v>0</v>
      </c>
      <c r="Q129" s="238">
        <f>ROUND(E129*P129,2)</f>
        <v>0</v>
      </c>
      <c r="R129" s="238"/>
      <c r="S129" s="238" t="s">
        <v>150</v>
      </c>
      <c r="T129" s="239" t="s">
        <v>178</v>
      </c>
      <c r="U129" s="224">
        <v>0</v>
      </c>
      <c r="V129" s="224">
        <f>ROUND(E129*U129,2)</f>
        <v>0</v>
      </c>
      <c r="W129" s="224"/>
      <c r="X129" s="224" t="s">
        <v>159</v>
      </c>
      <c r="Y129" s="213"/>
      <c r="Z129" s="213"/>
      <c r="AA129" s="213"/>
      <c r="AB129" s="213"/>
      <c r="AC129" s="213"/>
      <c r="AD129" s="213"/>
      <c r="AE129" s="213"/>
      <c r="AF129" s="213"/>
      <c r="AG129" s="213" t="s">
        <v>160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20"/>
      <c r="B130" s="221"/>
      <c r="C130" s="265" t="s">
        <v>496</v>
      </c>
      <c r="D130" s="257"/>
      <c r="E130" s="258">
        <v>0.11255</v>
      </c>
      <c r="F130" s="224"/>
      <c r="G130" s="224"/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13"/>
      <c r="Z130" s="213"/>
      <c r="AA130" s="213"/>
      <c r="AB130" s="213"/>
      <c r="AC130" s="213"/>
      <c r="AD130" s="213"/>
      <c r="AE130" s="213"/>
      <c r="AF130" s="213"/>
      <c r="AG130" s="213" t="s">
        <v>183</v>
      </c>
      <c r="AH130" s="213">
        <v>0</v>
      </c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1" x14ac:dyDescent="0.2">
      <c r="A131" s="233">
        <v>38</v>
      </c>
      <c r="B131" s="234" t="s">
        <v>319</v>
      </c>
      <c r="C131" s="251" t="s">
        <v>320</v>
      </c>
      <c r="D131" s="235" t="s">
        <v>317</v>
      </c>
      <c r="E131" s="236">
        <v>0.13020000000000001</v>
      </c>
      <c r="F131" s="237"/>
      <c r="G131" s="238">
        <f>ROUND(E131*F131,2)</f>
        <v>0</v>
      </c>
      <c r="H131" s="237"/>
      <c r="I131" s="238">
        <f>ROUND(E131*H131,2)</f>
        <v>0</v>
      </c>
      <c r="J131" s="237"/>
      <c r="K131" s="238">
        <f>ROUND(E131*J131,2)</f>
        <v>0</v>
      </c>
      <c r="L131" s="238">
        <v>21</v>
      </c>
      <c r="M131" s="238">
        <f>G131*(1+L131/100)</f>
        <v>0</v>
      </c>
      <c r="N131" s="238">
        <v>0</v>
      </c>
      <c r="O131" s="238">
        <f>ROUND(E131*N131,2)</f>
        <v>0</v>
      </c>
      <c r="P131" s="238">
        <v>0</v>
      </c>
      <c r="Q131" s="238">
        <f>ROUND(E131*P131,2)</f>
        <v>0</v>
      </c>
      <c r="R131" s="238"/>
      <c r="S131" s="238" t="s">
        <v>150</v>
      </c>
      <c r="T131" s="239" t="s">
        <v>178</v>
      </c>
      <c r="U131" s="224">
        <v>0</v>
      </c>
      <c r="V131" s="224">
        <f>ROUND(E131*U131,2)</f>
        <v>0</v>
      </c>
      <c r="W131" s="224"/>
      <c r="X131" s="224" t="s">
        <v>159</v>
      </c>
      <c r="Y131" s="213"/>
      <c r="Z131" s="213"/>
      <c r="AA131" s="213"/>
      <c r="AB131" s="213"/>
      <c r="AC131" s="213"/>
      <c r="AD131" s="213"/>
      <c r="AE131" s="213"/>
      <c r="AF131" s="213"/>
      <c r="AG131" s="213" t="s">
        <v>160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1" x14ac:dyDescent="0.2">
      <c r="A132" s="220"/>
      <c r="B132" s="221"/>
      <c r="C132" s="265" t="s">
        <v>497</v>
      </c>
      <c r="D132" s="257"/>
      <c r="E132" s="258">
        <v>0.13020000000000001</v>
      </c>
      <c r="F132" s="224"/>
      <c r="G132" s="224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13"/>
      <c r="Z132" s="213"/>
      <c r="AA132" s="213"/>
      <c r="AB132" s="213"/>
      <c r="AC132" s="213"/>
      <c r="AD132" s="213"/>
      <c r="AE132" s="213"/>
      <c r="AF132" s="213"/>
      <c r="AG132" s="213" t="s">
        <v>183</v>
      </c>
      <c r="AH132" s="213">
        <v>0</v>
      </c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ht="22.5" outlineLevel="1" x14ac:dyDescent="0.2">
      <c r="A133" s="242">
        <v>39</v>
      </c>
      <c r="B133" s="243" t="s">
        <v>322</v>
      </c>
      <c r="C133" s="253" t="s">
        <v>323</v>
      </c>
      <c r="D133" s="244" t="s">
        <v>317</v>
      </c>
      <c r="E133" s="245">
        <v>0.24274999999999999</v>
      </c>
      <c r="F133" s="246"/>
      <c r="G133" s="247">
        <f>ROUND(E133*F133,2)</f>
        <v>0</v>
      </c>
      <c r="H133" s="246"/>
      <c r="I133" s="247">
        <f>ROUND(E133*H133,2)</f>
        <v>0</v>
      </c>
      <c r="J133" s="246"/>
      <c r="K133" s="247">
        <f>ROUND(E133*J133,2)</f>
        <v>0</v>
      </c>
      <c r="L133" s="247">
        <v>21</v>
      </c>
      <c r="M133" s="247">
        <f>G133*(1+L133/100)</f>
        <v>0</v>
      </c>
      <c r="N133" s="247">
        <v>0</v>
      </c>
      <c r="O133" s="247">
        <f>ROUND(E133*N133,2)</f>
        <v>0</v>
      </c>
      <c r="P133" s="247">
        <v>0</v>
      </c>
      <c r="Q133" s="247">
        <f>ROUND(E133*P133,2)</f>
        <v>0</v>
      </c>
      <c r="R133" s="247" t="s">
        <v>177</v>
      </c>
      <c r="S133" s="247" t="s">
        <v>178</v>
      </c>
      <c r="T133" s="248" t="s">
        <v>178</v>
      </c>
      <c r="U133" s="224">
        <v>0.93</v>
      </c>
      <c r="V133" s="224">
        <f>ROUND(E133*U133,2)</f>
        <v>0.23</v>
      </c>
      <c r="W133" s="224"/>
      <c r="X133" s="224" t="s">
        <v>324</v>
      </c>
      <c r="Y133" s="213"/>
      <c r="Z133" s="213"/>
      <c r="AA133" s="213"/>
      <c r="AB133" s="213"/>
      <c r="AC133" s="213"/>
      <c r="AD133" s="213"/>
      <c r="AE133" s="213"/>
      <c r="AF133" s="213"/>
      <c r="AG133" s="213" t="s">
        <v>325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1" x14ac:dyDescent="0.2">
      <c r="A134" s="242">
        <v>40</v>
      </c>
      <c r="B134" s="243" t="s">
        <v>326</v>
      </c>
      <c r="C134" s="253" t="s">
        <v>327</v>
      </c>
      <c r="D134" s="244" t="s">
        <v>317</v>
      </c>
      <c r="E134" s="245">
        <v>0.72824999999999995</v>
      </c>
      <c r="F134" s="246"/>
      <c r="G134" s="247">
        <f>ROUND(E134*F134,2)</f>
        <v>0</v>
      </c>
      <c r="H134" s="246"/>
      <c r="I134" s="247">
        <f>ROUND(E134*H134,2)</f>
        <v>0</v>
      </c>
      <c r="J134" s="246"/>
      <c r="K134" s="247">
        <f>ROUND(E134*J134,2)</f>
        <v>0</v>
      </c>
      <c r="L134" s="247">
        <v>21</v>
      </c>
      <c r="M134" s="247">
        <f>G134*(1+L134/100)</f>
        <v>0</v>
      </c>
      <c r="N134" s="247">
        <v>0</v>
      </c>
      <c r="O134" s="247">
        <f>ROUND(E134*N134,2)</f>
        <v>0</v>
      </c>
      <c r="P134" s="247">
        <v>0</v>
      </c>
      <c r="Q134" s="247">
        <f>ROUND(E134*P134,2)</f>
        <v>0</v>
      </c>
      <c r="R134" s="247" t="s">
        <v>177</v>
      </c>
      <c r="S134" s="247" t="s">
        <v>178</v>
      </c>
      <c r="T134" s="248" t="s">
        <v>178</v>
      </c>
      <c r="U134" s="224">
        <v>0.65</v>
      </c>
      <c r="V134" s="224">
        <f>ROUND(E134*U134,2)</f>
        <v>0.47</v>
      </c>
      <c r="W134" s="224"/>
      <c r="X134" s="224" t="s">
        <v>324</v>
      </c>
      <c r="Y134" s="213"/>
      <c r="Z134" s="213"/>
      <c r="AA134" s="213"/>
      <c r="AB134" s="213"/>
      <c r="AC134" s="213"/>
      <c r="AD134" s="213"/>
      <c r="AE134" s="213"/>
      <c r="AF134" s="213"/>
      <c r="AG134" s="213" t="s">
        <v>325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1" x14ac:dyDescent="0.2">
      <c r="A135" s="242">
        <v>41</v>
      </c>
      <c r="B135" s="243" t="s">
        <v>328</v>
      </c>
      <c r="C135" s="253" t="s">
        <v>329</v>
      </c>
      <c r="D135" s="244" t="s">
        <v>317</v>
      </c>
      <c r="E135" s="245">
        <v>0.24274999999999999</v>
      </c>
      <c r="F135" s="246"/>
      <c r="G135" s="247">
        <f>ROUND(E135*F135,2)</f>
        <v>0</v>
      </c>
      <c r="H135" s="246"/>
      <c r="I135" s="247">
        <f>ROUND(E135*H135,2)</f>
        <v>0</v>
      </c>
      <c r="J135" s="246"/>
      <c r="K135" s="247">
        <f>ROUND(E135*J135,2)</f>
        <v>0</v>
      </c>
      <c r="L135" s="247">
        <v>21</v>
      </c>
      <c r="M135" s="247">
        <f>G135*(1+L135/100)</f>
        <v>0</v>
      </c>
      <c r="N135" s="247">
        <v>0</v>
      </c>
      <c r="O135" s="247">
        <f>ROUND(E135*N135,2)</f>
        <v>0</v>
      </c>
      <c r="P135" s="247">
        <v>0</v>
      </c>
      <c r="Q135" s="247">
        <f>ROUND(E135*P135,2)</f>
        <v>0</v>
      </c>
      <c r="R135" s="247" t="s">
        <v>177</v>
      </c>
      <c r="S135" s="247" t="s">
        <v>178</v>
      </c>
      <c r="T135" s="248" t="s">
        <v>178</v>
      </c>
      <c r="U135" s="224">
        <v>0.98</v>
      </c>
      <c r="V135" s="224">
        <f>ROUND(E135*U135,2)</f>
        <v>0.24</v>
      </c>
      <c r="W135" s="224"/>
      <c r="X135" s="224" t="s">
        <v>324</v>
      </c>
      <c r="Y135" s="213"/>
      <c r="Z135" s="213"/>
      <c r="AA135" s="213"/>
      <c r="AB135" s="213"/>
      <c r="AC135" s="213"/>
      <c r="AD135" s="213"/>
      <c r="AE135" s="213"/>
      <c r="AF135" s="213"/>
      <c r="AG135" s="213" t="s">
        <v>325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1" x14ac:dyDescent="0.2">
      <c r="A136" s="242">
        <v>42</v>
      </c>
      <c r="B136" s="243" t="s">
        <v>330</v>
      </c>
      <c r="C136" s="253" t="s">
        <v>331</v>
      </c>
      <c r="D136" s="244" t="s">
        <v>317</v>
      </c>
      <c r="E136" s="245">
        <v>2.4275000000000002</v>
      </c>
      <c r="F136" s="246"/>
      <c r="G136" s="247">
        <f>ROUND(E136*F136,2)</f>
        <v>0</v>
      </c>
      <c r="H136" s="246"/>
      <c r="I136" s="247">
        <f>ROUND(E136*H136,2)</f>
        <v>0</v>
      </c>
      <c r="J136" s="246"/>
      <c r="K136" s="247">
        <f>ROUND(E136*J136,2)</f>
        <v>0</v>
      </c>
      <c r="L136" s="247">
        <v>21</v>
      </c>
      <c r="M136" s="247">
        <f>G136*(1+L136/100)</f>
        <v>0</v>
      </c>
      <c r="N136" s="247">
        <v>0</v>
      </c>
      <c r="O136" s="247">
        <f>ROUND(E136*N136,2)</f>
        <v>0</v>
      </c>
      <c r="P136" s="247">
        <v>0</v>
      </c>
      <c r="Q136" s="247">
        <f>ROUND(E136*P136,2)</f>
        <v>0</v>
      </c>
      <c r="R136" s="247" t="s">
        <v>177</v>
      </c>
      <c r="S136" s="247" t="s">
        <v>178</v>
      </c>
      <c r="T136" s="248" t="s">
        <v>178</v>
      </c>
      <c r="U136" s="224">
        <v>0</v>
      </c>
      <c r="V136" s="224">
        <f>ROUND(E136*U136,2)</f>
        <v>0</v>
      </c>
      <c r="W136" s="224"/>
      <c r="X136" s="224" t="s">
        <v>324</v>
      </c>
      <c r="Y136" s="213"/>
      <c r="Z136" s="213"/>
      <c r="AA136" s="213"/>
      <c r="AB136" s="213"/>
      <c r="AC136" s="213"/>
      <c r="AD136" s="213"/>
      <c r="AE136" s="213"/>
      <c r="AF136" s="213"/>
      <c r="AG136" s="213" t="s">
        <v>325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1" x14ac:dyDescent="0.2">
      <c r="A137" s="242">
        <v>43</v>
      </c>
      <c r="B137" s="243" t="s">
        <v>332</v>
      </c>
      <c r="C137" s="253" t="s">
        <v>333</v>
      </c>
      <c r="D137" s="244" t="s">
        <v>317</v>
      </c>
      <c r="E137" s="245">
        <v>0.24274999999999999</v>
      </c>
      <c r="F137" s="246"/>
      <c r="G137" s="247">
        <f>ROUND(E137*F137,2)</f>
        <v>0</v>
      </c>
      <c r="H137" s="246"/>
      <c r="I137" s="247">
        <f>ROUND(E137*H137,2)</f>
        <v>0</v>
      </c>
      <c r="J137" s="246"/>
      <c r="K137" s="247">
        <f>ROUND(E137*J137,2)</f>
        <v>0</v>
      </c>
      <c r="L137" s="247">
        <v>21</v>
      </c>
      <c r="M137" s="247">
        <f>G137*(1+L137/100)</f>
        <v>0</v>
      </c>
      <c r="N137" s="247">
        <v>0</v>
      </c>
      <c r="O137" s="247">
        <f>ROUND(E137*N137,2)</f>
        <v>0</v>
      </c>
      <c r="P137" s="247">
        <v>0</v>
      </c>
      <c r="Q137" s="247">
        <f>ROUND(E137*P137,2)</f>
        <v>0</v>
      </c>
      <c r="R137" s="247" t="s">
        <v>177</v>
      </c>
      <c r="S137" s="247" t="s">
        <v>178</v>
      </c>
      <c r="T137" s="248" t="s">
        <v>178</v>
      </c>
      <c r="U137" s="224">
        <v>1.88</v>
      </c>
      <c r="V137" s="224">
        <f>ROUND(E137*U137,2)</f>
        <v>0.46</v>
      </c>
      <c r="W137" s="224"/>
      <c r="X137" s="224" t="s">
        <v>324</v>
      </c>
      <c r="Y137" s="213"/>
      <c r="Z137" s="213"/>
      <c r="AA137" s="213"/>
      <c r="AB137" s="213"/>
      <c r="AC137" s="213"/>
      <c r="AD137" s="213"/>
      <c r="AE137" s="213"/>
      <c r="AF137" s="213"/>
      <c r="AG137" s="213" t="s">
        <v>325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ht="22.5" outlineLevel="1" x14ac:dyDescent="0.2">
      <c r="A138" s="233">
        <v>44</v>
      </c>
      <c r="B138" s="234" t="s">
        <v>334</v>
      </c>
      <c r="C138" s="251" t="s">
        <v>335</v>
      </c>
      <c r="D138" s="235" t="s">
        <v>317</v>
      </c>
      <c r="E138" s="236">
        <v>0.97099999999999997</v>
      </c>
      <c r="F138" s="237"/>
      <c r="G138" s="238">
        <f>ROUND(E138*F138,2)</f>
        <v>0</v>
      </c>
      <c r="H138" s="237"/>
      <c r="I138" s="238">
        <f>ROUND(E138*H138,2)</f>
        <v>0</v>
      </c>
      <c r="J138" s="237"/>
      <c r="K138" s="238">
        <f>ROUND(E138*J138,2)</f>
        <v>0</v>
      </c>
      <c r="L138" s="238">
        <v>21</v>
      </c>
      <c r="M138" s="238">
        <f>G138*(1+L138/100)</f>
        <v>0</v>
      </c>
      <c r="N138" s="238">
        <v>0</v>
      </c>
      <c r="O138" s="238">
        <f>ROUND(E138*N138,2)</f>
        <v>0</v>
      </c>
      <c r="P138" s="238">
        <v>0</v>
      </c>
      <c r="Q138" s="238">
        <f>ROUND(E138*P138,2)</f>
        <v>0</v>
      </c>
      <c r="R138" s="238" t="s">
        <v>177</v>
      </c>
      <c r="S138" s="238" t="s">
        <v>178</v>
      </c>
      <c r="T138" s="239" t="s">
        <v>178</v>
      </c>
      <c r="U138" s="224">
        <v>0.11</v>
      </c>
      <c r="V138" s="224">
        <f>ROUND(E138*U138,2)</f>
        <v>0.11</v>
      </c>
      <c r="W138" s="224"/>
      <c r="X138" s="224" t="s">
        <v>324</v>
      </c>
      <c r="Y138" s="213"/>
      <c r="Z138" s="213"/>
      <c r="AA138" s="213"/>
      <c r="AB138" s="213"/>
      <c r="AC138" s="213"/>
      <c r="AD138" s="213"/>
      <c r="AE138" s="213"/>
      <c r="AF138" s="213"/>
      <c r="AG138" s="213" t="s">
        <v>325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x14ac:dyDescent="0.2">
      <c r="A139" s="3"/>
      <c r="B139" s="4"/>
      <c r="C139" s="254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AE139">
        <v>15</v>
      </c>
      <c r="AF139">
        <v>21</v>
      </c>
      <c r="AG139" t="s">
        <v>132</v>
      </c>
    </row>
    <row r="140" spans="1:60" x14ac:dyDescent="0.2">
      <c r="A140" s="216"/>
      <c r="B140" s="217" t="s">
        <v>29</v>
      </c>
      <c r="C140" s="255"/>
      <c r="D140" s="218"/>
      <c r="E140" s="219"/>
      <c r="F140" s="219"/>
      <c r="G140" s="249">
        <f>G8+G19+G72+G98+G104+G116+G124+G128</f>
        <v>0</v>
      </c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AE140">
        <f>SUMIF(L7:L138,AE139,G7:G138)</f>
        <v>0</v>
      </c>
      <c r="AF140">
        <f>SUMIF(L7:L138,AF139,G7:G138)</f>
        <v>0</v>
      </c>
      <c r="AG140" t="s">
        <v>172</v>
      </c>
    </row>
    <row r="141" spans="1:60" x14ac:dyDescent="0.2">
      <c r="C141" s="256"/>
      <c r="D141" s="10"/>
      <c r="AG141" t="s">
        <v>173</v>
      </c>
    </row>
    <row r="142" spans="1:60" x14ac:dyDescent="0.2">
      <c r="D142" s="10"/>
    </row>
    <row r="143" spans="1:60" x14ac:dyDescent="0.2">
      <c r="D143" s="10"/>
    </row>
    <row r="144" spans="1:60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2szq40ogIr+Ydi66Z6qA48HonxOZOlM/rek8THobhRTIoS8R9XrFCozX9h/VBf9tTPDA549Ja7TDKnFbP3ngTA==" saltValue="DoQbYkeoDOwYf3U/A03Tig==" spinCount="100000" sheet="1"/>
  <mergeCells count="36">
    <mergeCell ref="C109:G109"/>
    <mergeCell ref="C112:G112"/>
    <mergeCell ref="C115:G115"/>
    <mergeCell ref="C118:G118"/>
    <mergeCell ref="C123:G123"/>
    <mergeCell ref="C126:G126"/>
    <mergeCell ref="C88:G88"/>
    <mergeCell ref="C93:G93"/>
    <mergeCell ref="C97:G97"/>
    <mergeCell ref="C100:G100"/>
    <mergeCell ref="C103:G103"/>
    <mergeCell ref="C106:G106"/>
    <mergeCell ref="C52:G52"/>
    <mergeCell ref="C55:G55"/>
    <mergeCell ref="C71:G71"/>
    <mergeCell ref="C74:G74"/>
    <mergeCell ref="C79:G79"/>
    <mergeCell ref="C83:G83"/>
    <mergeCell ref="C35:G35"/>
    <mergeCell ref="C39:G39"/>
    <mergeCell ref="C40:G40"/>
    <mergeCell ref="C45:G45"/>
    <mergeCell ref="C46:G46"/>
    <mergeCell ref="C49:G49"/>
    <mergeCell ref="C17:G17"/>
    <mergeCell ref="C21:G21"/>
    <mergeCell ref="C24:G24"/>
    <mergeCell ref="C29:G29"/>
    <mergeCell ref="C30:G30"/>
    <mergeCell ref="C34:G34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9618A-0011-465E-B4FB-F5F497652B7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63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119</v>
      </c>
      <c r="B1" s="198"/>
      <c r="C1" s="198"/>
      <c r="D1" s="198"/>
      <c r="E1" s="198"/>
      <c r="F1" s="198"/>
      <c r="G1" s="198"/>
      <c r="AG1" t="s">
        <v>120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121</v>
      </c>
    </row>
    <row r="3" spans="1:60" ht="24.95" customHeight="1" x14ac:dyDescent="0.2">
      <c r="A3" s="199" t="s">
        <v>8</v>
      </c>
      <c r="B3" s="49" t="s">
        <v>50</v>
      </c>
      <c r="C3" s="202" t="s">
        <v>51</v>
      </c>
      <c r="D3" s="200"/>
      <c r="E3" s="200"/>
      <c r="F3" s="200"/>
      <c r="G3" s="201"/>
      <c r="AC3" s="178" t="s">
        <v>121</v>
      </c>
      <c r="AG3" t="s">
        <v>122</v>
      </c>
    </row>
    <row r="4" spans="1:60" ht="24.95" customHeight="1" x14ac:dyDescent="0.2">
      <c r="A4" s="203" t="s">
        <v>9</v>
      </c>
      <c r="B4" s="204" t="s">
        <v>60</v>
      </c>
      <c r="C4" s="205" t="s">
        <v>61</v>
      </c>
      <c r="D4" s="206"/>
      <c r="E4" s="206"/>
      <c r="F4" s="206"/>
      <c r="G4" s="207"/>
      <c r="AG4" t="s">
        <v>123</v>
      </c>
    </row>
    <row r="5" spans="1:60" x14ac:dyDescent="0.2">
      <c r="D5" s="10"/>
    </row>
    <row r="6" spans="1:60" ht="38.25" x14ac:dyDescent="0.2">
      <c r="A6" s="209" t="s">
        <v>124</v>
      </c>
      <c r="B6" s="211" t="s">
        <v>125</v>
      </c>
      <c r="C6" s="211" t="s">
        <v>126</v>
      </c>
      <c r="D6" s="210" t="s">
        <v>127</v>
      </c>
      <c r="E6" s="209" t="s">
        <v>128</v>
      </c>
      <c r="F6" s="208" t="s">
        <v>129</v>
      </c>
      <c r="G6" s="209" t="s">
        <v>29</v>
      </c>
      <c r="H6" s="212" t="s">
        <v>30</v>
      </c>
      <c r="I6" s="212" t="s">
        <v>130</v>
      </c>
      <c r="J6" s="212" t="s">
        <v>31</v>
      </c>
      <c r="K6" s="212" t="s">
        <v>131</v>
      </c>
      <c r="L6" s="212" t="s">
        <v>132</v>
      </c>
      <c r="M6" s="212" t="s">
        <v>133</v>
      </c>
      <c r="N6" s="212" t="s">
        <v>134</v>
      </c>
      <c r="O6" s="212" t="s">
        <v>135</v>
      </c>
      <c r="P6" s="212" t="s">
        <v>136</v>
      </c>
      <c r="Q6" s="212" t="s">
        <v>137</v>
      </c>
      <c r="R6" s="212" t="s">
        <v>138</v>
      </c>
      <c r="S6" s="212" t="s">
        <v>139</v>
      </c>
      <c r="T6" s="212" t="s">
        <v>140</v>
      </c>
      <c r="U6" s="212" t="s">
        <v>141</v>
      </c>
      <c r="V6" s="212" t="s">
        <v>142</v>
      </c>
      <c r="W6" s="212" t="s">
        <v>143</v>
      </c>
      <c r="X6" s="212" t="s">
        <v>144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</row>
    <row r="8" spans="1:60" x14ac:dyDescent="0.2">
      <c r="A8" s="227" t="s">
        <v>145</v>
      </c>
      <c r="B8" s="228" t="s">
        <v>92</v>
      </c>
      <c r="C8" s="250" t="s">
        <v>93</v>
      </c>
      <c r="D8" s="229"/>
      <c r="E8" s="230"/>
      <c r="F8" s="231"/>
      <c r="G8" s="231">
        <f>SUMIF(AG9:AG12,"&lt;&gt;NOR",G9:G12)</f>
        <v>0</v>
      </c>
      <c r="H8" s="231"/>
      <c r="I8" s="231">
        <f>SUM(I9:I12)</f>
        <v>0</v>
      </c>
      <c r="J8" s="231"/>
      <c r="K8" s="231">
        <f>SUM(K9:K12)</f>
        <v>0</v>
      </c>
      <c r="L8" s="231"/>
      <c r="M8" s="231">
        <f>SUM(M9:M12)</f>
        <v>0</v>
      </c>
      <c r="N8" s="231"/>
      <c r="O8" s="231">
        <f>SUM(O9:O12)</f>
        <v>14.08</v>
      </c>
      <c r="P8" s="231"/>
      <c r="Q8" s="231">
        <f>SUM(Q9:Q12)</f>
        <v>0</v>
      </c>
      <c r="R8" s="231"/>
      <c r="S8" s="231"/>
      <c r="T8" s="232"/>
      <c r="U8" s="226"/>
      <c r="V8" s="226">
        <f>SUM(V9:V12)</f>
        <v>16.16</v>
      </c>
      <c r="W8" s="226"/>
      <c r="X8" s="226"/>
      <c r="AG8" t="s">
        <v>146</v>
      </c>
    </row>
    <row r="9" spans="1:60" ht="22.5" outlineLevel="1" x14ac:dyDescent="0.2">
      <c r="A9" s="233">
        <v>1</v>
      </c>
      <c r="B9" s="234" t="s">
        <v>336</v>
      </c>
      <c r="C9" s="251" t="s">
        <v>337</v>
      </c>
      <c r="D9" s="235" t="s">
        <v>275</v>
      </c>
      <c r="E9" s="236">
        <v>8.8000000000000007</v>
      </c>
      <c r="F9" s="237"/>
      <c r="G9" s="238">
        <f>ROUND(E9*F9,2)</f>
        <v>0</v>
      </c>
      <c r="H9" s="237"/>
      <c r="I9" s="238">
        <f>ROUND(E9*H9,2)</f>
        <v>0</v>
      </c>
      <c r="J9" s="237"/>
      <c r="K9" s="238">
        <f>ROUND(E9*J9,2)</f>
        <v>0</v>
      </c>
      <c r="L9" s="238">
        <v>21</v>
      </c>
      <c r="M9" s="238">
        <f>G9*(1+L9/100)</f>
        <v>0</v>
      </c>
      <c r="N9" s="238">
        <v>1.6</v>
      </c>
      <c r="O9" s="238">
        <f>ROUND(E9*N9,2)</f>
        <v>14.08</v>
      </c>
      <c r="P9" s="238">
        <v>0</v>
      </c>
      <c r="Q9" s="238">
        <f>ROUND(E9*P9,2)</f>
        <v>0</v>
      </c>
      <c r="R9" s="238" t="s">
        <v>338</v>
      </c>
      <c r="S9" s="238" t="s">
        <v>178</v>
      </c>
      <c r="T9" s="239" t="s">
        <v>151</v>
      </c>
      <c r="U9" s="224">
        <v>1.8360000000000001</v>
      </c>
      <c r="V9" s="224">
        <f>ROUND(E9*U9,2)</f>
        <v>16.16</v>
      </c>
      <c r="W9" s="224"/>
      <c r="X9" s="224" t="s">
        <v>159</v>
      </c>
      <c r="Y9" s="213"/>
      <c r="Z9" s="213"/>
      <c r="AA9" s="213"/>
      <c r="AB9" s="213"/>
      <c r="AC9" s="213"/>
      <c r="AD9" s="213"/>
      <c r="AE9" s="213"/>
      <c r="AF9" s="213"/>
      <c r="AG9" s="213" t="s">
        <v>160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20"/>
      <c r="B10" s="221"/>
      <c r="C10" s="263" t="s">
        <v>339</v>
      </c>
      <c r="D10" s="259"/>
      <c r="E10" s="259"/>
      <c r="F10" s="259"/>
      <c r="G10" s="25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13"/>
      <c r="Z10" s="213"/>
      <c r="AA10" s="213"/>
      <c r="AB10" s="213"/>
      <c r="AC10" s="213"/>
      <c r="AD10" s="213"/>
      <c r="AE10" s="213"/>
      <c r="AF10" s="213"/>
      <c r="AG10" s="213" t="s">
        <v>180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40" t="str">
        <f>C10</f>
        <v>pod mazaniny a dlažby, popř. na plochých střechách, vodorovný nebo ve spádu, s udusáním a urovnáním povrchu,</v>
      </c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20"/>
      <c r="B11" s="221"/>
      <c r="C11" s="265" t="s">
        <v>187</v>
      </c>
      <c r="D11" s="257"/>
      <c r="E11" s="258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13"/>
      <c r="Z11" s="213"/>
      <c r="AA11" s="213"/>
      <c r="AB11" s="213"/>
      <c r="AC11" s="213"/>
      <c r="AD11" s="213"/>
      <c r="AE11" s="213"/>
      <c r="AF11" s="213"/>
      <c r="AG11" s="213" t="s">
        <v>183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20"/>
      <c r="B12" s="221"/>
      <c r="C12" s="265" t="s">
        <v>498</v>
      </c>
      <c r="D12" s="257"/>
      <c r="E12" s="258">
        <v>8.8000000000000007</v>
      </c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13"/>
      <c r="Z12" s="213"/>
      <c r="AA12" s="213"/>
      <c r="AB12" s="213"/>
      <c r="AC12" s="213"/>
      <c r="AD12" s="213"/>
      <c r="AE12" s="213"/>
      <c r="AF12" s="213"/>
      <c r="AG12" s="213" t="s">
        <v>183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x14ac:dyDescent="0.2">
      <c r="A13" s="227" t="s">
        <v>145</v>
      </c>
      <c r="B13" s="228" t="s">
        <v>98</v>
      </c>
      <c r="C13" s="250" t="s">
        <v>99</v>
      </c>
      <c r="D13" s="229"/>
      <c r="E13" s="230"/>
      <c r="F13" s="231"/>
      <c r="G13" s="231">
        <f>SUMIF(AG14:AG23,"&lt;&gt;NOR",G14:G23)</f>
        <v>0</v>
      </c>
      <c r="H13" s="231"/>
      <c r="I13" s="231">
        <f>SUM(I14:I23)</f>
        <v>0</v>
      </c>
      <c r="J13" s="231"/>
      <c r="K13" s="231">
        <f>SUM(K14:K23)</f>
        <v>0</v>
      </c>
      <c r="L13" s="231"/>
      <c r="M13" s="231">
        <f>SUM(M14:M23)</f>
        <v>0</v>
      </c>
      <c r="N13" s="231"/>
      <c r="O13" s="231">
        <f>SUM(O14:O23)</f>
        <v>0</v>
      </c>
      <c r="P13" s="231"/>
      <c r="Q13" s="231">
        <f>SUM(Q14:Q23)</f>
        <v>0.57000000000000006</v>
      </c>
      <c r="R13" s="231"/>
      <c r="S13" s="231"/>
      <c r="T13" s="232"/>
      <c r="U13" s="226"/>
      <c r="V13" s="226">
        <f>SUM(V14:V23)</f>
        <v>37.69</v>
      </c>
      <c r="W13" s="226"/>
      <c r="X13" s="226"/>
      <c r="AG13" t="s">
        <v>146</v>
      </c>
    </row>
    <row r="14" spans="1:60" ht="33.75" outlineLevel="1" x14ac:dyDescent="0.2">
      <c r="A14" s="233">
        <v>2</v>
      </c>
      <c r="B14" s="234" t="s">
        <v>184</v>
      </c>
      <c r="C14" s="251" t="s">
        <v>185</v>
      </c>
      <c r="D14" s="235" t="s">
        <v>176</v>
      </c>
      <c r="E14" s="236">
        <v>160</v>
      </c>
      <c r="F14" s="237"/>
      <c r="G14" s="238">
        <f>ROUND(E14*F14,2)</f>
        <v>0</v>
      </c>
      <c r="H14" s="237"/>
      <c r="I14" s="238">
        <f>ROUND(E14*H14,2)</f>
        <v>0</v>
      </c>
      <c r="J14" s="237"/>
      <c r="K14" s="238">
        <f>ROUND(E14*J14,2)</f>
        <v>0</v>
      </c>
      <c r="L14" s="238">
        <v>21</v>
      </c>
      <c r="M14" s="238">
        <f>G14*(1+L14/100)</f>
        <v>0</v>
      </c>
      <c r="N14" s="238">
        <v>0</v>
      </c>
      <c r="O14" s="238">
        <f>ROUND(E14*N14,2)</f>
        <v>0</v>
      </c>
      <c r="P14" s="238">
        <v>2E-3</v>
      </c>
      <c r="Q14" s="238">
        <f>ROUND(E14*P14,2)</f>
        <v>0.32</v>
      </c>
      <c r="R14" s="238" t="s">
        <v>186</v>
      </c>
      <c r="S14" s="238" t="s">
        <v>178</v>
      </c>
      <c r="T14" s="239" t="s">
        <v>178</v>
      </c>
      <c r="U14" s="224">
        <v>0.06</v>
      </c>
      <c r="V14" s="224">
        <f>ROUND(E14*U14,2)</f>
        <v>9.6</v>
      </c>
      <c r="W14" s="224"/>
      <c r="X14" s="224" t="s">
        <v>159</v>
      </c>
      <c r="Y14" s="213"/>
      <c r="Z14" s="213"/>
      <c r="AA14" s="213"/>
      <c r="AB14" s="213"/>
      <c r="AC14" s="213"/>
      <c r="AD14" s="213"/>
      <c r="AE14" s="213"/>
      <c r="AF14" s="213"/>
      <c r="AG14" s="213" t="s">
        <v>160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20"/>
      <c r="B15" s="221"/>
      <c r="C15" s="252" t="s">
        <v>181</v>
      </c>
      <c r="D15" s="241"/>
      <c r="E15" s="241"/>
      <c r="F15" s="241"/>
      <c r="G15" s="241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13"/>
      <c r="Z15" s="213"/>
      <c r="AA15" s="213"/>
      <c r="AB15" s="213"/>
      <c r="AC15" s="213"/>
      <c r="AD15" s="213"/>
      <c r="AE15" s="213"/>
      <c r="AF15" s="213"/>
      <c r="AG15" s="213" t="s">
        <v>155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20"/>
      <c r="B16" s="221"/>
      <c r="C16" s="265" t="s">
        <v>187</v>
      </c>
      <c r="D16" s="257"/>
      <c r="E16" s="258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13"/>
      <c r="Z16" s="213"/>
      <c r="AA16" s="213"/>
      <c r="AB16" s="213"/>
      <c r="AC16" s="213"/>
      <c r="AD16" s="213"/>
      <c r="AE16" s="213"/>
      <c r="AF16" s="213"/>
      <c r="AG16" s="213" t="s">
        <v>183</v>
      </c>
      <c r="AH16" s="213">
        <v>0</v>
      </c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20"/>
      <c r="B17" s="221"/>
      <c r="C17" s="265" t="s">
        <v>499</v>
      </c>
      <c r="D17" s="257"/>
      <c r="E17" s="258">
        <v>160</v>
      </c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13"/>
      <c r="Z17" s="213"/>
      <c r="AA17" s="213"/>
      <c r="AB17" s="213"/>
      <c r="AC17" s="213"/>
      <c r="AD17" s="213"/>
      <c r="AE17" s="213"/>
      <c r="AF17" s="213"/>
      <c r="AG17" s="213" t="s">
        <v>183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3">
        <v>3</v>
      </c>
      <c r="B18" s="234" t="s">
        <v>189</v>
      </c>
      <c r="C18" s="251" t="s">
        <v>190</v>
      </c>
      <c r="D18" s="235" t="s">
        <v>191</v>
      </c>
      <c r="E18" s="236">
        <v>74</v>
      </c>
      <c r="F18" s="237"/>
      <c r="G18" s="238">
        <f>ROUND(E18*F18,2)</f>
        <v>0</v>
      </c>
      <c r="H18" s="237"/>
      <c r="I18" s="238">
        <f>ROUND(E18*H18,2)</f>
        <v>0</v>
      </c>
      <c r="J18" s="237"/>
      <c r="K18" s="238">
        <f>ROUND(E18*J18,2)</f>
        <v>0</v>
      </c>
      <c r="L18" s="238">
        <v>21</v>
      </c>
      <c r="M18" s="238">
        <f>G18*(1+L18/100)</f>
        <v>0</v>
      </c>
      <c r="N18" s="238">
        <v>0</v>
      </c>
      <c r="O18" s="238">
        <f>ROUND(E18*N18,2)</f>
        <v>0</v>
      </c>
      <c r="P18" s="238">
        <v>3.3700000000000002E-3</v>
      </c>
      <c r="Q18" s="238">
        <f>ROUND(E18*P18,2)</f>
        <v>0.25</v>
      </c>
      <c r="R18" s="238" t="s">
        <v>192</v>
      </c>
      <c r="S18" s="238" t="s">
        <v>178</v>
      </c>
      <c r="T18" s="239" t="s">
        <v>178</v>
      </c>
      <c r="U18" s="224">
        <v>0.115</v>
      </c>
      <c r="V18" s="224">
        <f>ROUND(E18*U18,2)</f>
        <v>8.51</v>
      </c>
      <c r="W18" s="224"/>
      <c r="X18" s="224" t="s">
        <v>159</v>
      </c>
      <c r="Y18" s="213"/>
      <c r="Z18" s="213"/>
      <c r="AA18" s="213"/>
      <c r="AB18" s="213"/>
      <c r="AC18" s="213"/>
      <c r="AD18" s="213"/>
      <c r="AE18" s="213"/>
      <c r="AF18" s="213"/>
      <c r="AG18" s="213" t="s">
        <v>160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20"/>
      <c r="B19" s="221"/>
      <c r="C19" s="252" t="s">
        <v>181</v>
      </c>
      <c r="D19" s="241"/>
      <c r="E19" s="241"/>
      <c r="F19" s="241"/>
      <c r="G19" s="241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13"/>
      <c r="Z19" s="213"/>
      <c r="AA19" s="213"/>
      <c r="AB19" s="213"/>
      <c r="AC19" s="213"/>
      <c r="AD19" s="213"/>
      <c r="AE19" s="213"/>
      <c r="AF19" s="213"/>
      <c r="AG19" s="213" t="s">
        <v>155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20"/>
      <c r="B20" s="221"/>
      <c r="C20" s="265" t="s">
        <v>500</v>
      </c>
      <c r="D20" s="257"/>
      <c r="E20" s="258">
        <v>74</v>
      </c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13"/>
      <c r="Z20" s="213"/>
      <c r="AA20" s="213"/>
      <c r="AB20" s="213"/>
      <c r="AC20" s="213"/>
      <c r="AD20" s="213"/>
      <c r="AE20" s="213"/>
      <c r="AF20" s="213"/>
      <c r="AG20" s="213" t="s">
        <v>183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33">
        <v>4</v>
      </c>
      <c r="B21" s="234" t="s">
        <v>194</v>
      </c>
      <c r="C21" s="251" t="s">
        <v>195</v>
      </c>
      <c r="D21" s="235" t="s">
        <v>191</v>
      </c>
      <c r="E21" s="236">
        <v>72</v>
      </c>
      <c r="F21" s="237"/>
      <c r="G21" s="238">
        <f>ROUND(E21*F21,2)</f>
        <v>0</v>
      </c>
      <c r="H21" s="237"/>
      <c r="I21" s="238">
        <f>ROUND(E21*H21,2)</f>
        <v>0</v>
      </c>
      <c r="J21" s="237"/>
      <c r="K21" s="238">
        <f>ROUND(E21*J21,2)</f>
        <v>0</v>
      </c>
      <c r="L21" s="238">
        <v>21</v>
      </c>
      <c r="M21" s="238">
        <f>G21*(1+L21/100)</f>
        <v>0</v>
      </c>
      <c r="N21" s="238">
        <v>0</v>
      </c>
      <c r="O21" s="238">
        <f>ROUND(E21*N21,2)</f>
        <v>0</v>
      </c>
      <c r="P21" s="238">
        <v>0</v>
      </c>
      <c r="Q21" s="238">
        <f>ROUND(E21*P21,2)</f>
        <v>0</v>
      </c>
      <c r="R21" s="238"/>
      <c r="S21" s="238" t="s">
        <v>178</v>
      </c>
      <c r="T21" s="239" t="s">
        <v>151</v>
      </c>
      <c r="U21" s="224">
        <v>0.27200000000000002</v>
      </c>
      <c r="V21" s="224">
        <f>ROUND(E21*U21,2)</f>
        <v>19.579999999999998</v>
      </c>
      <c r="W21" s="224"/>
      <c r="X21" s="224" t="s">
        <v>159</v>
      </c>
      <c r="Y21" s="213"/>
      <c r="Z21" s="213"/>
      <c r="AA21" s="213"/>
      <c r="AB21" s="213"/>
      <c r="AC21" s="213"/>
      <c r="AD21" s="213"/>
      <c r="AE21" s="213"/>
      <c r="AF21" s="213"/>
      <c r="AG21" s="213" t="s">
        <v>160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20"/>
      <c r="B22" s="221"/>
      <c r="C22" s="252" t="s">
        <v>181</v>
      </c>
      <c r="D22" s="241"/>
      <c r="E22" s="241"/>
      <c r="F22" s="241"/>
      <c r="G22" s="241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13"/>
      <c r="Z22" s="213"/>
      <c r="AA22" s="213"/>
      <c r="AB22" s="213"/>
      <c r="AC22" s="213"/>
      <c r="AD22" s="213"/>
      <c r="AE22" s="213"/>
      <c r="AF22" s="213"/>
      <c r="AG22" s="213" t="s">
        <v>155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20"/>
      <c r="B23" s="221"/>
      <c r="C23" s="265" t="s">
        <v>501</v>
      </c>
      <c r="D23" s="257"/>
      <c r="E23" s="258">
        <v>72</v>
      </c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13"/>
      <c r="Z23" s="213"/>
      <c r="AA23" s="213"/>
      <c r="AB23" s="213"/>
      <c r="AC23" s="213"/>
      <c r="AD23" s="213"/>
      <c r="AE23" s="213"/>
      <c r="AF23" s="213"/>
      <c r="AG23" s="213" t="s">
        <v>183</v>
      </c>
      <c r="AH23" s="213">
        <v>0</v>
      </c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x14ac:dyDescent="0.2">
      <c r="A24" s="227" t="s">
        <v>145</v>
      </c>
      <c r="B24" s="228" t="s">
        <v>100</v>
      </c>
      <c r="C24" s="250" t="s">
        <v>101</v>
      </c>
      <c r="D24" s="229"/>
      <c r="E24" s="230"/>
      <c r="F24" s="231"/>
      <c r="G24" s="231">
        <f>SUMIF(AG25:AG26,"&lt;&gt;NOR",G25:G26)</f>
        <v>0</v>
      </c>
      <c r="H24" s="231"/>
      <c r="I24" s="231">
        <f>SUM(I25:I26)</f>
        <v>0</v>
      </c>
      <c r="J24" s="231"/>
      <c r="K24" s="231">
        <f>SUM(K25:K26)</f>
        <v>0</v>
      </c>
      <c r="L24" s="231"/>
      <c r="M24" s="231">
        <f>SUM(M25:M26)</f>
        <v>0</v>
      </c>
      <c r="N24" s="231"/>
      <c r="O24" s="231">
        <f>SUM(O25:O26)</f>
        <v>0</v>
      </c>
      <c r="P24" s="231"/>
      <c r="Q24" s="231">
        <f>SUM(Q25:Q26)</f>
        <v>0</v>
      </c>
      <c r="R24" s="231"/>
      <c r="S24" s="231"/>
      <c r="T24" s="232"/>
      <c r="U24" s="226"/>
      <c r="V24" s="226">
        <f>SUM(V25:V26)</f>
        <v>36.28</v>
      </c>
      <c r="W24" s="226"/>
      <c r="X24" s="226"/>
      <c r="AG24" t="s">
        <v>146</v>
      </c>
    </row>
    <row r="25" spans="1:60" ht="33.75" outlineLevel="1" x14ac:dyDescent="0.2">
      <c r="A25" s="233">
        <v>5</v>
      </c>
      <c r="B25" s="234" t="s">
        <v>345</v>
      </c>
      <c r="C25" s="251" t="s">
        <v>346</v>
      </c>
      <c r="D25" s="235" t="s">
        <v>317</v>
      </c>
      <c r="E25" s="236">
        <v>14.08</v>
      </c>
      <c r="F25" s="237"/>
      <c r="G25" s="238">
        <f>ROUND(E25*F25,2)</f>
        <v>0</v>
      </c>
      <c r="H25" s="237"/>
      <c r="I25" s="238">
        <f>ROUND(E25*H25,2)</f>
        <v>0</v>
      </c>
      <c r="J25" s="237"/>
      <c r="K25" s="238">
        <f>ROUND(E25*J25,2)</f>
        <v>0</v>
      </c>
      <c r="L25" s="238">
        <v>21</v>
      </c>
      <c r="M25" s="238">
        <f>G25*(1+L25/100)</f>
        <v>0</v>
      </c>
      <c r="N25" s="238">
        <v>0</v>
      </c>
      <c r="O25" s="238">
        <f>ROUND(E25*N25,2)</f>
        <v>0</v>
      </c>
      <c r="P25" s="238">
        <v>0</v>
      </c>
      <c r="Q25" s="238">
        <f>ROUND(E25*P25,2)</f>
        <v>0</v>
      </c>
      <c r="R25" s="238" t="s">
        <v>347</v>
      </c>
      <c r="S25" s="238" t="s">
        <v>178</v>
      </c>
      <c r="T25" s="239" t="s">
        <v>178</v>
      </c>
      <c r="U25" s="224">
        <v>2.577</v>
      </c>
      <c r="V25" s="224">
        <f>ROUND(E25*U25,2)</f>
        <v>36.28</v>
      </c>
      <c r="W25" s="224"/>
      <c r="X25" s="224" t="s">
        <v>256</v>
      </c>
      <c r="Y25" s="213"/>
      <c r="Z25" s="213"/>
      <c r="AA25" s="213"/>
      <c r="AB25" s="213"/>
      <c r="AC25" s="213"/>
      <c r="AD25" s="213"/>
      <c r="AE25" s="213"/>
      <c r="AF25" s="213"/>
      <c r="AG25" s="213" t="s">
        <v>257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1" x14ac:dyDescent="0.2">
      <c r="A26" s="220"/>
      <c r="B26" s="221"/>
      <c r="C26" s="263" t="s">
        <v>348</v>
      </c>
      <c r="D26" s="259"/>
      <c r="E26" s="259"/>
      <c r="F26" s="259"/>
      <c r="G26" s="259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13"/>
      <c r="Z26" s="213"/>
      <c r="AA26" s="213"/>
      <c r="AB26" s="213"/>
      <c r="AC26" s="213"/>
      <c r="AD26" s="213"/>
      <c r="AE26" s="213"/>
      <c r="AF26" s="213"/>
      <c r="AG26" s="213" t="s">
        <v>180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x14ac:dyDescent="0.2">
      <c r="A27" s="227" t="s">
        <v>145</v>
      </c>
      <c r="B27" s="228" t="s">
        <v>102</v>
      </c>
      <c r="C27" s="250" t="s">
        <v>103</v>
      </c>
      <c r="D27" s="229"/>
      <c r="E27" s="230"/>
      <c r="F27" s="231"/>
      <c r="G27" s="231">
        <f>SUMIF(AG28:AG103,"&lt;&gt;NOR",G28:G103)</f>
        <v>0</v>
      </c>
      <c r="H27" s="231"/>
      <c r="I27" s="231">
        <f>SUM(I28:I103)</f>
        <v>0</v>
      </c>
      <c r="J27" s="231"/>
      <c r="K27" s="231">
        <f>SUM(K28:K103)</f>
        <v>0</v>
      </c>
      <c r="L27" s="231"/>
      <c r="M27" s="231">
        <f>SUM(M28:M103)</f>
        <v>0</v>
      </c>
      <c r="N27" s="231"/>
      <c r="O27" s="231">
        <f>SUM(O28:O103)</f>
        <v>1.37</v>
      </c>
      <c r="P27" s="231"/>
      <c r="Q27" s="231">
        <f>SUM(Q28:Q103)</f>
        <v>0.67</v>
      </c>
      <c r="R27" s="231"/>
      <c r="S27" s="231"/>
      <c r="T27" s="232"/>
      <c r="U27" s="226"/>
      <c r="V27" s="226">
        <f>SUM(V28:V103)</f>
        <v>161.63</v>
      </c>
      <c r="W27" s="226"/>
      <c r="X27" s="226"/>
      <c r="AG27" t="s">
        <v>146</v>
      </c>
    </row>
    <row r="28" spans="1:60" outlineLevel="1" x14ac:dyDescent="0.2">
      <c r="A28" s="233">
        <v>6</v>
      </c>
      <c r="B28" s="234" t="s">
        <v>197</v>
      </c>
      <c r="C28" s="251" t="s">
        <v>198</v>
      </c>
      <c r="D28" s="235" t="s">
        <v>176</v>
      </c>
      <c r="E28" s="236">
        <v>48</v>
      </c>
      <c r="F28" s="237"/>
      <c r="G28" s="238">
        <f>ROUND(E28*F28,2)</f>
        <v>0</v>
      </c>
      <c r="H28" s="237"/>
      <c r="I28" s="238">
        <f>ROUND(E28*H28,2)</f>
        <v>0</v>
      </c>
      <c r="J28" s="237"/>
      <c r="K28" s="238">
        <f>ROUND(E28*J28,2)</f>
        <v>0</v>
      </c>
      <c r="L28" s="238">
        <v>21</v>
      </c>
      <c r="M28" s="238">
        <f>G28*(1+L28/100)</f>
        <v>0</v>
      </c>
      <c r="N28" s="238">
        <v>6.9999999999999999E-4</v>
      </c>
      <c r="O28" s="238">
        <f>ROUND(E28*N28,2)</f>
        <v>0.03</v>
      </c>
      <c r="P28" s="238">
        <v>1.4E-2</v>
      </c>
      <c r="Q28" s="238">
        <f>ROUND(E28*P28,2)</f>
        <v>0.67</v>
      </c>
      <c r="R28" s="238" t="s">
        <v>186</v>
      </c>
      <c r="S28" s="238" t="s">
        <v>178</v>
      </c>
      <c r="T28" s="239" t="s">
        <v>178</v>
      </c>
      <c r="U28" s="224">
        <v>0.40333000000000002</v>
      </c>
      <c r="V28" s="224">
        <f>ROUND(E28*U28,2)</f>
        <v>19.36</v>
      </c>
      <c r="W28" s="224"/>
      <c r="X28" s="224" t="s">
        <v>159</v>
      </c>
      <c r="Y28" s="213"/>
      <c r="Z28" s="213"/>
      <c r="AA28" s="213"/>
      <c r="AB28" s="213"/>
      <c r="AC28" s="213"/>
      <c r="AD28" s="213"/>
      <c r="AE28" s="213"/>
      <c r="AF28" s="213"/>
      <c r="AG28" s="213" t="s">
        <v>160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20"/>
      <c r="B29" s="221"/>
      <c r="C29" s="263" t="s">
        <v>199</v>
      </c>
      <c r="D29" s="259"/>
      <c r="E29" s="259"/>
      <c r="F29" s="259"/>
      <c r="G29" s="259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13"/>
      <c r="Z29" s="213"/>
      <c r="AA29" s="213"/>
      <c r="AB29" s="213"/>
      <c r="AC29" s="213"/>
      <c r="AD29" s="213"/>
      <c r="AE29" s="213"/>
      <c r="AF29" s="213"/>
      <c r="AG29" s="213" t="s">
        <v>180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20"/>
      <c r="B30" s="221"/>
      <c r="C30" s="265" t="s">
        <v>502</v>
      </c>
      <c r="D30" s="257"/>
      <c r="E30" s="258">
        <v>48</v>
      </c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13"/>
      <c r="Z30" s="213"/>
      <c r="AA30" s="213"/>
      <c r="AB30" s="213"/>
      <c r="AC30" s="213"/>
      <c r="AD30" s="213"/>
      <c r="AE30" s="213"/>
      <c r="AF30" s="213"/>
      <c r="AG30" s="213" t="s">
        <v>183</v>
      </c>
      <c r="AH30" s="213">
        <v>5</v>
      </c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3">
        <v>7</v>
      </c>
      <c r="B31" s="234" t="s">
        <v>350</v>
      </c>
      <c r="C31" s="251" t="s">
        <v>351</v>
      </c>
      <c r="D31" s="235" t="s">
        <v>176</v>
      </c>
      <c r="E31" s="236">
        <v>160</v>
      </c>
      <c r="F31" s="237"/>
      <c r="G31" s="238">
        <f>ROUND(E31*F31,2)</f>
        <v>0</v>
      </c>
      <c r="H31" s="237"/>
      <c r="I31" s="238">
        <f>ROUND(E31*H31,2)</f>
        <v>0</v>
      </c>
      <c r="J31" s="237"/>
      <c r="K31" s="238">
        <f>ROUND(E31*J31,2)</f>
        <v>0</v>
      </c>
      <c r="L31" s="238">
        <v>21</v>
      </c>
      <c r="M31" s="238">
        <f>G31*(1+L31/100)</f>
        <v>0</v>
      </c>
      <c r="N31" s="238">
        <v>3.0000000000000001E-5</v>
      </c>
      <c r="O31" s="238">
        <f>ROUND(E31*N31,2)</f>
        <v>0</v>
      </c>
      <c r="P31" s="238">
        <v>0</v>
      </c>
      <c r="Q31" s="238">
        <f>ROUND(E31*P31,2)</f>
        <v>0</v>
      </c>
      <c r="R31" s="238" t="s">
        <v>186</v>
      </c>
      <c r="S31" s="238" t="s">
        <v>178</v>
      </c>
      <c r="T31" s="239" t="s">
        <v>178</v>
      </c>
      <c r="U31" s="224">
        <v>0.317</v>
      </c>
      <c r="V31" s="224">
        <f>ROUND(E31*U31,2)</f>
        <v>50.72</v>
      </c>
      <c r="W31" s="224"/>
      <c r="X31" s="224" t="s">
        <v>159</v>
      </c>
      <c r="Y31" s="213"/>
      <c r="Z31" s="213"/>
      <c r="AA31" s="213"/>
      <c r="AB31" s="213"/>
      <c r="AC31" s="213"/>
      <c r="AD31" s="213"/>
      <c r="AE31" s="213"/>
      <c r="AF31" s="213"/>
      <c r="AG31" s="213" t="s">
        <v>160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1" x14ac:dyDescent="0.2">
      <c r="A32" s="220"/>
      <c r="B32" s="221"/>
      <c r="C32" s="265" t="s">
        <v>187</v>
      </c>
      <c r="D32" s="257"/>
      <c r="E32" s="258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13"/>
      <c r="Z32" s="213"/>
      <c r="AA32" s="213"/>
      <c r="AB32" s="213"/>
      <c r="AC32" s="213"/>
      <c r="AD32" s="213"/>
      <c r="AE32" s="213"/>
      <c r="AF32" s="213"/>
      <c r="AG32" s="213" t="s">
        <v>183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20"/>
      <c r="B33" s="221"/>
      <c r="C33" s="265" t="s">
        <v>499</v>
      </c>
      <c r="D33" s="257"/>
      <c r="E33" s="258">
        <v>160</v>
      </c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13"/>
      <c r="Z33" s="213"/>
      <c r="AA33" s="213"/>
      <c r="AB33" s="213"/>
      <c r="AC33" s="213"/>
      <c r="AD33" s="213"/>
      <c r="AE33" s="213"/>
      <c r="AF33" s="213"/>
      <c r="AG33" s="213" t="s">
        <v>183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ht="33.75" outlineLevel="1" x14ac:dyDescent="0.2">
      <c r="A34" s="233">
        <v>8</v>
      </c>
      <c r="B34" s="234" t="s">
        <v>204</v>
      </c>
      <c r="C34" s="251" t="s">
        <v>205</v>
      </c>
      <c r="D34" s="235" t="s">
        <v>191</v>
      </c>
      <c r="E34" s="236">
        <v>56</v>
      </c>
      <c r="F34" s="237"/>
      <c r="G34" s="238">
        <f>ROUND(E34*F34,2)</f>
        <v>0</v>
      </c>
      <c r="H34" s="237"/>
      <c r="I34" s="238">
        <f>ROUND(E34*H34,2)</f>
        <v>0</v>
      </c>
      <c r="J34" s="237"/>
      <c r="K34" s="238">
        <f>ROUND(E34*J34,2)</f>
        <v>0</v>
      </c>
      <c r="L34" s="238">
        <v>21</v>
      </c>
      <c r="M34" s="238">
        <f>G34*(1+L34/100)</f>
        <v>0</v>
      </c>
      <c r="N34" s="238">
        <v>1.8400000000000001E-3</v>
      </c>
      <c r="O34" s="238">
        <f>ROUND(E34*N34,2)</f>
        <v>0.1</v>
      </c>
      <c r="P34" s="238">
        <v>0</v>
      </c>
      <c r="Q34" s="238">
        <f>ROUND(E34*P34,2)</f>
        <v>0</v>
      </c>
      <c r="R34" s="238" t="s">
        <v>186</v>
      </c>
      <c r="S34" s="238" t="s">
        <v>178</v>
      </c>
      <c r="T34" s="239" t="s">
        <v>178</v>
      </c>
      <c r="U34" s="224">
        <v>0.252</v>
      </c>
      <c r="V34" s="224">
        <f>ROUND(E34*U34,2)</f>
        <v>14.11</v>
      </c>
      <c r="W34" s="224"/>
      <c r="X34" s="224" t="s">
        <v>159</v>
      </c>
      <c r="Y34" s="213"/>
      <c r="Z34" s="213"/>
      <c r="AA34" s="213"/>
      <c r="AB34" s="213"/>
      <c r="AC34" s="213"/>
      <c r="AD34" s="213"/>
      <c r="AE34" s="213"/>
      <c r="AF34" s="213"/>
      <c r="AG34" s="213" t="s">
        <v>160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20"/>
      <c r="B35" s="221"/>
      <c r="C35" s="266" t="s">
        <v>206</v>
      </c>
      <c r="D35" s="222"/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13"/>
      <c r="Z35" s="213"/>
      <c r="AA35" s="213"/>
      <c r="AB35" s="213"/>
      <c r="AC35" s="213"/>
      <c r="AD35" s="213"/>
      <c r="AE35" s="213"/>
      <c r="AF35" s="213"/>
      <c r="AG35" s="213" t="s">
        <v>180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20"/>
      <c r="B36" s="221"/>
      <c r="C36" s="267" t="s">
        <v>207</v>
      </c>
      <c r="D36" s="261"/>
      <c r="E36" s="261"/>
      <c r="F36" s="261"/>
      <c r="G36" s="261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13"/>
      <c r="Z36" s="213"/>
      <c r="AA36" s="213"/>
      <c r="AB36" s="213"/>
      <c r="AC36" s="213"/>
      <c r="AD36" s="213"/>
      <c r="AE36" s="213"/>
      <c r="AF36" s="213"/>
      <c r="AG36" s="213" t="s">
        <v>180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20"/>
      <c r="B37" s="221"/>
      <c r="C37" s="264" t="s">
        <v>208</v>
      </c>
      <c r="D37" s="260"/>
      <c r="E37" s="260"/>
      <c r="F37" s="260"/>
      <c r="G37" s="260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13"/>
      <c r="Z37" s="213"/>
      <c r="AA37" s="213"/>
      <c r="AB37" s="213"/>
      <c r="AC37" s="213"/>
      <c r="AD37" s="213"/>
      <c r="AE37" s="213"/>
      <c r="AF37" s="213"/>
      <c r="AG37" s="213" t="s">
        <v>155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40" t="str">
        <f>C37</f>
        <v>viz.v.č. D.1.1-101Úprava délky a připevnění okapnice natloukacími hmoždinkami včetně dodávky okapnice.</v>
      </c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20"/>
      <c r="B38" s="221"/>
      <c r="C38" s="265" t="s">
        <v>503</v>
      </c>
      <c r="D38" s="257"/>
      <c r="E38" s="258">
        <v>56</v>
      </c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13"/>
      <c r="Z38" s="213"/>
      <c r="AA38" s="213"/>
      <c r="AB38" s="213"/>
      <c r="AC38" s="213"/>
      <c r="AD38" s="213"/>
      <c r="AE38" s="213"/>
      <c r="AF38" s="213"/>
      <c r="AG38" s="213" t="s">
        <v>183</v>
      </c>
      <c r="AH38" s="213">
        <v>0</v>
      </c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ht="33.75" outlineLevel="1" x14ac:dyDescent="0.2">
      <c r="A39" s="233">
        <v>9</v>
      </c>
      <c r="B39" s="234" t="s">
        <v>209</v>
      </c>
      <c r="C39" s="251" t="s">
        <v>210</v>
      </c>
      <c r="D39" s="235" t="s">
        <v>191</v>
      </c>
      <c r="E39" s="236">
        <v>56</v>
      </c>
      <c r="F39" s="237"/>
      <c r="G39" s="238">
        <f>ROUND(E39*F39,2)</f>
        <v>0</v>
      </c>
      <c r="H39" s="237"/>
      <c r="I39" s="238">
        <f>ROUND(E39*H39,2)</f>
        <v>0</v>
      </c>
      <c r="J39" s="237"/>
      <c r="K39" s="238">
        <f>ROUND(E39*J39,2)</f>
        <v>0</v>
      </c>
      <c r="L39" s="238">
        <v>21</v>
      </c>
      <c r="M39" s="238">
        <f>G39*(1+L39/100)</f>
        <v>0</v>
      </c>
      <c r="N39" s="238">
        <v>7.6000000000000004E-4</v>
      </c>
      <c r="O39" s="238">
        <f>ROUND(E39*N39,2)</f>
        <v>0.04</v>
      </c>
      <c r="P39" s="238">
        <v>0</v>
      </c>
      <c r="Q39" s="238">
        <f>ROUND(E39*P39,2)</f>
        <v>0</v>
      </c>
      <c r="R39" s="238" t="s">
        <v>186</v>
      </c>
      <c r="S39" s="238" t="s">
        <v>178</v>
      </c>
      <c r="T39" s="239" t="s">
        <v>178</v>
      </c>
      <c r="U39" s="224">
        <v>0.189</v>
      </c>
      <c r="V39" s="224">
        <f>ROUND(E39*U39,2)</f>
        <v>10.58</v>
      </c>
      <c r="W39" s="224"/>
      <c r="X39" s="224" t="s">
        <v>159</v>
      </c>
      <c r="Y39" s="213"/>
      <c r="Z39" s="213"/>
      <c r="AA39" s="213"/>
      <c r="AB39" s="213"/>
      <c r="AC39" s="213"/>
      <c r="AD39" s="213"/>
      <c r="AE39" s="213"/>
      <c r="AF39" s="213"/>
      <c r="AG39" s="213" t="s">
        <v>160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20"/>
      <c r="B40" s="221"/>
      <c r="C40" s="266" t="s">
        <v>206</v>
      </c>
      <c r="D40" s="222"/>
      <c r="E40" s="223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13"/>
      <c r="Z40" s="213"/>
      <c r="AA40" s="213"/>
      <c r="AB40" s="213"/>
      <c r="AC40" s="213"/>
      <c r="AD40" s="213"/>
      <c r="AE40" s="213"/>
      <c r="AF40" s="213"/>
      <c r="AG40" s="213" t="s">
        <v>180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20"/>
      <c r="B41" s="221"/>
      <c r="C41" s="267" t="s">
        <v>207</v>
      </c>
      <c r="D41" s="261"/>
      <c r="E41" s="261"/>
      <c r="F41" s="261"/>
      <c r="G41" s="261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13"/>
      <c r="Z41" s="213"/>
      <c r="AA41" s="213"/>
      <c r="AB41" s="213"/>
      <c r="AC41" s="213"/>
      <c r="AD41" s="213"/>
      <c r="AE41" s="213"/>
      <c r="AF41" s="213"/>
      <c r="AG41" s="213" t="s">
        <v>180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20"/>
      <c r="B42" s="221"/>
      <c r="C42" s="264" t="s">
        <v>211</v>
      </c>
      <c r="D42" s="260"/>
      <c r="E42" s="260"/>
      <c r="F42" s="260"/>
      <c r="G42" s="260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13"/>
      <c r="Z42" s="213"/>
      <c r="AA42" s="213"/>
      <c r="AB42" s="213"/>
      <c r="AC42" s="213"/>
      <c r="AD42" s="213"/>
      <c r="AE42" s="213"/>
      <c r="AF42" s="213"/>
      <c r="AG42" s="213" t="s">
        <v>155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40" t="str">
        <f>C42</f>
        <v>viz.v.č. D.1.1-101Úprava délky a připevnění rohové lišty natloukacími hmoždinkami včetně dodávky lišty.</v>
      </c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20"/>
      <c r="B43" s="221"/>
      <c r="C43" s="265" t="s">
        <v>503</v>
      </c>
      <c r="D43" s="257"/>
      <c r="E43" s="258">
        <v>56</v>
      </c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13"/>
      <c r="Z43" s="213"/>
      <c r="AA43" s="213"/>
      <c r="AB43" s="213"/>
      <c r="AC43" s="213"/>
      <c r="AD43" s="213"/>
      <c r="AE43" s="213"/>
      <c r="AF43" s="213"/>
      <c r="AG43" s="213" t="s">
        <v>183</v>
      </c>
      <c r="AH43" s="213">
        <v>0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ht="33.75" outlineLevel="1" x14ac:dyDescent="0.2">
      <c r="A44" s="233">
        <v>10</v>
      </c>
      <c r="B44" s="234" t="s">
        <v>213</v>
      </c>
      <c r="C44" s="251" t="s">
        <v>214</v>
      </c>
      <c r="D44" s="235" t="s">
        <v>191</v>
      </c>
      <c r="E44" s="236">
        <v>84</v>
      </c>
      <c r="F44" s="237"/>
      <c r="G44" s="238">
        <f>ROUND(E44*F44,2)</f>
        <v>0</v>
      </c>
      <c r="H44" s="237"/>
      <c r="I44" s="238">
        <f>ROUND(E44*H44,2)</f>
        <v>0</v>
      </c>
      <c r="J44" s="237"/>
      <c r="K44" s="238">
        <f>ROUND(E44*J44,2)</f>
        <v>0</v>
      </c>
      <c r="L44" s="238">
        <v>21</v>
      </c>
      <c r="M44" s="238">
        <f>G44*(1+L44/100)</f>
        <v>0</v>
      </c>
      <c r="N44" s="238">
        <v>7.6000000000000004E-4</v>
      </c>
      <c r="O44" s="238">
        <f>ROUND(E44*N44,2)</f>
        <v>0.06</v>
      </c>
      <c r="P44" s="238">
        <v>0</v>
      </c>
      <c r="Q44" s="238">
        <f>ROUND(E44*P44,2)</f>
        <v>0</v>
      </c>
      <c r="R44" s="238" t="s">
        <v>186</v>
      </c>
      <c r="S44" s="238" t="s">
        <v>178</v>
      </c>
      <c r="T44" s="239" t="s">
        <v>178</v>
      </c>
      <c r="U44" s="224">
        <v>0.189</v>
      </c>
      <c r="V44" s="224">
        <f>ROUND(E44*U44,2)</f>
        <v>15.88</v>
      </c>
      <c r="W44" s="224"/>
      <c r="X44" s="224" t="s">
        <v>159</v>
      </c>
      <c r="Y44" s="213"/>
      <c r="Z44" s="213"/>
      <c r="AA44" s="213"/>
      <c r="AB44" s="213"/>
      <c r="AC44" s="213"/>
      <c r="AD44" s="213"/>
      <c r="AE44" s="213"/>
      <c r="AF44" s="213"/>
      <c r="AG44" s="213" t="s">
        <v>160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20"/>
      <c r="B45" s="221"/>
      <c r="C45" s="266" t="s">
        <v>206</v>
      </c>
      <c r="D45" s="222"/>
      <c r="E45" s="223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13"/>
      <c r="Z45" s="213"/>
      <c r="AA45" s="213"/>
      <c r="AB45" s="213"/>
      <c r="AC45" s="213"/>
      <c r="AD45" s="213"/>
      <c r="AE45" s="213"/>
      <c r="AF45" s="213"/>
      <c r="AG45" s="213" t="s">
        <v>180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20"/>
      <c r="B46" s="221"/>
      <c r="C46" s="267" t="s">
        <v>207</v>
      </c>
      <c r="D46" s="261"/>
      <c r="E46" s="261"/>
      <c r="F46" s="261"/>
      <c r="G46" s="261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13"/>
      <c r="Z46" s="213"/>
      <c r="AA46" s="213"/>
      <c r="AB46" s="213"/>
      <c r="AC46" s="213"/>
      <c r="AD46" s="213"/>
      <c r="AE46" s="213"/>
      <c r="AF46" s="213"/>
      <c r="AG46" s="213" t="s">
        <v>180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20"/>
      <c r="B47" s="221"/>
      <c r="C47" s="264" t="s">
        <v>211</v>
      </c>
      <c r="D47" s="260"/>
      <c r="E47" s="260"/>
      <c r="F47" s="260"/>
      <c r="G47" s="260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13"/>
      <c r="Z47" s="213"/>
      <c r="AA47" s="213"/>
      <c r="AB47" s="213"/>
      <c r="AC47" s="213"/>
      <c r="AD47" s="213"/>
      <c r="AE47" s="213"/>
      <c r="AF47" s="213"/>
      <c r="AG47" s="213" t="s">
        <v>155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40" t="str">
        <f>C47</f>
        <v>viz.v.č. D.1.1-101Úprava délky a připevnění rohové lišty natloukacími hmoždinkami včetně dodávky lišty.</v>
      </c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20"/>
      <c r="B48" s="221"/>
      <c r="C48" s="265" t="s">
        <v>504</v>
      </c>
      <c r="D48" s="257"/>
      <c r="E48" s="258">
        <v>76</v>
      </c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13"/>
      <c r="Z48" s="213"/>
      <c r="AA48" s="213"/>
      <c r="AB48" s="213"/>
      <c r="AC48" s="213"/>
      <c r="AD48" s="213"/>
      <c r="AE48" s="213"/>
      <c r="AF48" s="213"/>
      <c r="AG48" s="213" t="s">
        <v>183</v>
      </c>
      <c r="AH48" s="213">
        <v>0</v>
      </c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1" x14ac:dyDescent="0.2">
      <c r="A49" s="220"/>
      <c r="B49" s="221"/>
      <c r="C49" s="265" t="s">
        <v>505</v>
      </c>
      <c r="D49" s="257"/>
      <c r="E49" s="258">
        <v>8</v>
      </c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13"/>
      <c r="Z49" s="213"/>
      <c r="AA49" s="213"/>
      <c r="AB49" s="213"/>
      <c r="AC49" s="213"/>
      <c r="AD49" s="213"/>
      <c r="AE49" s="213"/>
      <c r="AF49" s="213"/>
      <c r="AG49" s="213" t="s">
        <v>183</v>
      </c>
      <c r="AH49" s="213">
        <v>0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ht="22.5" outlineLevel="1" x14ac:dyDescent="0.2">
      <c r="A50" s="233">
        <v>11</v>
      </c>
      <c r="B50" s="234" t="s">
        <v>215</v>
      </c>
      <c r="C50" s="251" t="s">
        <v>216</v>
      </c>
      <c r="D50" s="235" t="s">
        <v>191</v>
      </c>
      <c r="E50" s="236">
        <v>32</v>
      </c>
      <c r="F50" s="237"/>
      <c r="G50" s="238">
        <f>ROUND(E50*F50,2)</f>
        <v>0</v>
      </c>
      <c r="H50" s="237"/>
      <c r="I50" s="238">
        <f>ROUND(E50*H50,2)</f>
        <v>0</v>
      </c>
      <c r="J50" s="237"/>
      <c r="K50" s="238">
        <f>ROUND(E50*J50,2)</f>
        <v>0</v>
      </c>
      <c r="L50" s="238">
        <v>21</v>
      </c>
      <c r="M50" s="238">
        <f>G50*(1+L50/100)</f>
        <v>0</v>
      </c>
      <c r="N50" s="238">
        <v>4.2999999999999999E-4</v>
      </c>
      <c r="O50" s="238">
        <f>ROUND(E50*N50,2)</f>
        <v>0.01</v>
      </c>
      <c r="P50" s="238">
        <v>0</v>
      </c>
      <c r="Q50" s="238">
        <f>ROUND(E50*P50,2)</f>
        <v>0</v>
      </c>
      <c r="R50" s="238" t="s">
        <v>186</v>
      </c>
      <c r="S50" s="238" t="s">
        <v>178</v>
      </c>
      <c r="T50" s="239" t="s">
        <v>178</v>
      </c>
      <c r="U50" s="224">
        <v>0.189</v>
      </c>
      <c r="V50" s="224">
        <f>ROUND(E50*U50,2)</f>
        <v>6.05</v>
      </c>
      <c r="W50" s="224"/>
      <c r="X50" s="224" t="s">
        <v>159</v>
      </c>
      <c r="Y50" s="213"/>
      <c r="Z50" s="213"/>
      <c r="AA50" s="213"/>
      <c r="AB50" s="213"/>
      <c r="AC50" s="213"/>
      <c r="AD50" s="213"/>
      <c r="AE50" s="213"/>
      <c r="AF50" s="213"/>
      <c r="AG50" s="213" t="s">
        <v>160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20"/>
      <c r="B51" s="221"/>
      <c r="C51" s="266" t="s">
        <v>206</v>
      </c>
      <c r="D51" s="222"/>
      <c r="E51" s="223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13"/>
      <c r="Z51" s="213"/>
      <c r="AA51" s="213"/>
      <c r="AB51" s="213"/>
      <c r="AC51" s="213"/>
      <c r="AD51" s="213"/>
      <c r="AE51" s="213"/>
      <c r="AF51" s="213"/>
      <c r="AG51" s="213" t="s">
        <v>180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20"/>
      <c r="B52" s="221"/>
      <c r="C52" s="267" t="s">
        <v>207</v>
      </c>
      <c r="D52" s="261"/>
      <c r="E52" s="261"/>
      <c r="F52" s="261"/>
      <c r="G52" s="261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13"/>
      <c r="Z52" s="213"/>
      <c r="AA52" s="213"/>
      <c r="AB52" s="213"/>
      <c r="AC52" s="213"/>
      <c r="AD52" s="213"/>
      <c r="AE52" s="213"/>
      <c r="AF52" s="213"/>
      <c r="AG52" s="213" t="s">
        <v>180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20"/>
      <c r="B53" s="221"/>
      <c r="C53" s="264" t="s">
        <v>217</v>
      </c>
      <c r="D53" s="260"/>
      <c r="E53" s="260"/>
      <c r="F53" s="260"/>
      <c r="G53" s="260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13"/>
      <c r="Z53" s="213"/>
      <c r="AA53" s="213"/>
      <c r="AB53" s="213"/>
      <c r="AC53" s="213"/>
      <c r="AD53" s="213"/>
      <c r="AE53" s="213"/>
      <c r="AF53" s="213"/>
      <c r="AG53" s="213" t="s">
        <v>155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20"/>
      <c r="B54" s="221"/>
      <c r="C54" s="265" t="s">
        <v>506</v>
      </c>
      <c r="D54" s="257"/>
      <c r="E54" s="258">
        <v>32</v>
      </c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13"/>
      <c r="Z54" s="213"/>
      <c r="AA54" s="213"/>
      <c r="AB54" s="213"/>
      <c r="AC54" s="213"/>
      <c r="AD54" s="213"/>
      <c r="AE54" s="213"/>
      <c r="AF54" s="213"/>
      <c r="AG54" s="213" t="s">
        <v>183</v>
      </c>
      <c r="AH54" s="213">
        <v>0</v>
      </c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ht="33.75" outlineLevel="1" x14ac:dyDescent="0.2">
      <c r="A55" s="233">
        <v>12</v>
      </c>
      <c r="B55" s="234" t="s">
        <v>355</v>
      </c>
      <c r="C55" s="251" t="s">
        <v>356</v>
      </c>
      <c r="D55" s="235" t="s">
        <v>221</v>
      </c>
      <c r="E55" s="236">
        <v>5</v>
      </c>
      <c r="F55" s="237"/>
      <c r="G55" s="238">
        <f>ROUND(E55*F55,2)</f>
        <v>0</v>
      </c>
      <c r="H55" s="237"/>
      <c r="I55" s="238">
        <f>ROUND(E55*H55,2)</f>
        <v>0</v>
      </c>
      <c r="J55" s="237"/>
      <c r="K55" s="238">
        <f>ROUND(E55*J55,2)</f>
        <v>0</v>
      </c>
      <c r="L55" s="238">
        <v>21</v>
      </c>
      <c r="M55" s="238">
        <f>G55*(1+L55/100)</f>
        <v>0</v>
      </c>
      <c r="N55" s="238">
        <v>1.2999999999999999E-3</v>
      </c>
      <c r="O55" s="238">
        <f>ROUND(E55*N55,2)</f>
        <v>0.01</v>
      </c>
      <c r="P55" s="238">
        <v>0</v>
      </c>
      <c r="Q55" s="238">
        <f>ROUND(E55*P55,2)</f>
        <v>0</v>
      </c>
      <c r="R55" s="238" t="s">
        <v>186</v>
      </c>
      <c r="S55" s="238" t="s">
        <v>178</v>
      </c>
      <c r="T55" s="239" t="s">
        <v>178</v>
      </c>
      <c r="U55" s="224">
        <v>0.6</v>
      </c>
      <c r="V55" s="224">
        <f>ROUND(E55*U55,2)</f>
        <v>3</v>
      </c>
      <c r="W55" s="224"/>
      <c r="X55" s="224" t="s">
        <v>159</v>
      </c>
      <c r="Y55" s="213"/>
      <c r="Z55" s="213"/>
      <c r="AA55" s="213"/>
      <c r="AB55" s="213"/>
      <c r="AC55" s="213"/>
      <c r="AD55" s="213"/>
      <c r="AE55" s="213"/>
      <c r="AF55" s="213"/>
      <c r="AG55" s="213" t="s">
        <v>160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20"/>
      <c r="B56" s="221"/>
      <c r="C56" s="266" t="s">
        <v>206</v>
      </c>
      <c r="D56" s="222"/>
      <c r="E56" s="223"/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13"/>
      <c r="Z56" s="213"/>
      <c r="AA56" s="213"/>
      <c r="AB56" s="213"/>
      <c r="AC56" s="213"/>
      <c r="AD56" s="213"/>
      <c r="AE56" s="213"/>
      <c r="AF56" s="213"/>
      <c r="AG56" s="213" t="s">
        <v>180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20"/>
      <c r="B57" s="221"/>
      <c r="C57" s="267" t="s">
        <v>207</v>
      </c>
      <c r="D57" s="261"/>
      <c r="E57" s="261"/>
      <c r="F57" s="261"/>
      <c r="G57" s="261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13"/>
      <c r="Z57" s="213"/>
      <c r="AA57" s="213"/>
      <c r="AB57" s="213"/>
      <c r="AC57" s="213"/>
      <c r="AD57" s="213"/>
      <c r="AE57" s="213"/>
      <c r="AF57" s="213"/>
      <c r="AG57" s="213" t="s">
        <v>180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1" x14ac:dyDescent="0.2">
      <c r="A58" s="220"/>
      <c r="B58" s="221"/>
      <c r="C58" s="264" t="s">
        <v>377</v>
      </c>
      <c r="D58" s="260"/>
      <c r="E58" s="260"/>
      <c r="F58" s="260"/>
      <c r="G58" s="260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13"/>
      <c r="Z58" s="213"/>
      <c r="AA58" s="213"/>
      <c r="AB58" s="213"/>
      <c r="AC58" s="213"/>
      <c r="AD58" s="213"/>
      <c r="AE58" s="213"/>
      <c r="AF58" s="213"/>
      <c r="AG58" s="213" t="s">
        <v>155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1" x14ac:dyDescent="0.2">
      <c r="A59" s="220"/>
      <c r="B59" s="221"/>
      <c r="C59" s="265" t="s">
        <v>507</v>
      </c>
      <c r="D59" s="257"/>
      <c r="E59" s="258">
        <v>5</v>
      </c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13"/>
      <c r="Z59" s="213"/>
      <c r="AA59" s="213"/>
      <c r="AB59" s="213"/>
      <c r="AC59" s="213"/>
      <c r="AD59" s="213"/>
      <c r="AE59" s="213"/>
      <c r="AF59" s="213"/>
      <c r="AG59" s="213" t="s">
        <v>183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33">
        <v>13</v>
      </c>
      <c r="B60" s="234" t="s">
        <v>359</v>
      </c>
      <c r="C60" s="251" t="s">
        <v>360</v>
      </c>
      <c r="D60" s="235" t="s">
        <v>176</v>
      </c>
      <c r="E60" s="236">
        <v>176.8</v>
      </c>
      <c r="F60" s="237"/>
      <c r="G60" s="238">
        <f>ROUND(E60*F60,2)</f>
        <v>0</v>
      </c>
      <c r="H60" s="237"/>
      <c r="I60" s="238">
        <f>ROUND(E60*H60,2)</f>
        <v>0</v>
      </c>
      <c r="J60" s="237"/>
      <c r="K60" s="238">
        <f>ROUND(E60*J60,2)</f>
        <v>0</v>
      </c>
      <c r="L60" s="238">
        <v>21</v>
      </c>
      <c r="M60" s="238">
        <f>G60*(1+L60/100)</f>
        <v>0</v>
      </c>
      <c r="N60" s="238">
        <v>0</v>
      </c>
      <c r="O60" s="238">
        <f>ROUND(E60*N60,2)</f>
        <v>0</v>
      </c>
      <c r="P60" s="238">
        <v>0</v>
      </c>
      <c r="Q60" s="238">
        <f>ROUND(E60*P60,2)</f>
        <v>0</v>
      </c>
      <c r="R60" s="238" t="s">
        <v>186</v>
      </c>
      <c r="S60" s="238" t="s">
        <v>178</v>
      </c>
      <c r="T60" s="239" t="s">
        <v>178</v>
      </c>
      <c r="U60" s="224">
        <v>0.1</v>
      </c>
      <c r="V60" s="224">
        <f>ROUND(E60*U60,2)</f>
        <v>17.68</v>
      </c>
      <c r="W60" s="224"/>
      <c r="X60" s="224" t="s">
        <v>159</v>
      </c>
      <c r="Y60" s="213"/>
      <c r="Z60" s="213"/>
      <c r="AA60" s="213"/>
      <c r="AB60" s="213"/>
      <c r="AC60" s="213"/>
      <c r="AD60" s="213"/>
      <c r="AE60" s="213"/>
      <c r="AF60" s="213"/>
      <c r="AG60" s="213" t="s">
        <v>160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20"/>
      <c r="B61" s="221"/>
      <c r="C61" s="252" t="s">
        <v>181</v>
      </c>
      <c r="D61" s="241"/>
      <c r="E61" s="241"/>
      <c r="F61" s="241"/>
      <c r="G61" s="241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13"/>
      <c r="Z61" s="213"/>
      <c r="AA61" s="213"/>
      <c r="AB61" s="213"/>
      <c r="AC61" s="213"/>
      <c r="AD61" s="213"/>
      <c r="AE61" s="213"/>
      <c r="AF61" s="213"/>
      <c r="AG61" s="213" t="s">
        <v>155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20"/>
      <c r="B62" s="221"/>
      <c r="C62" s="265" t="s">
        <v>187</v>
      </c>
      <c r="D62" s="257"/>
      <c r="E62" s="258"/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13"/>
      <c r="Z62" s="213"/>
      <c r="AA62" s="213"/>
      <c r="AB62" s="213"/>
      <c r="AC62" s="213"/>
      <c r="AD62" s="213"/>
      <c r="AE62" s="213"/>
      <c r="AF62" s="213"/>
      <c r="AG62" s="213" t="s">
        <v>183</v>
      </c>
      <c r="AH62" s="213">
        <v>0</v>
      </c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1" x14ac:dyDescent="0.2">
      <c r="A63" s="220"/>
      <c r="B63" s="221"/>
      <c r="C63" s="265" t="s">
        <v>499</v>
      </c>
      <c r="D63" s="257"/>
      <c r="E63" s="258">
        <v>160</v>
      </c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13"/>
      <c r="Z63" s="213"/>
      <c r="AA63" s="213"/>
      <c r="AB63" s="213"/>
      <c r="AC63" s="213"/>
      <c r="AD63" s="213"/>
      <c r="AE63" s="213"/>
      <c r="AF63" s="213"/>
      <c r="AG63" s="213" t="s">
        <v>183</v>
      </c>
      <c r="AH63" s="213">
        <v>0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20"/>
      <c r="B64" s="221"/>
      <c r="C64" s="265" t="s">
        <v>508</v>
      </c>
      <c r="D64" s="257"/>
      <c r="E64" s="258">
        <v>16.8</v>
      </c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13"/>
      <c r="Z64" s="213"/>
      <c r="AA64" s="213"/>
      <c r="AB64" s="213"/>
      <c r="AC64" s="213"/>
      <c r="AD64" s="213"/>
      <c r="AE64" s="213"/>
      <c r="AF64" s="213"/>
      <c r="AG64" s="213" t="s">
        <v>183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33">
        <v>14</v>
      </c>
      <c r="B65" s="234" t="s">
        <v>224</v>
      </c>
      <c r="C65" s="251" t="s">
        <v>225</v>
      </c>
      <c r="D65" s="235" t="s">
        <v>176</v>
      </c>
      <c r="E65" s="236">
        <v>80</v>
      </c>
      <c r="F65" s="237"/>
      <c r="G65" s="238">
        <f>ROUND(E65*F65,2)</f>
        <v>0</v>
      </c>
      <c r="H65" s="237"/>
      <c r="I65" s="238">
        <f>ROUND(E65*H65,2)</f>
        <v>0</v>
      </c>
      <c r="J65" s="237"/>
      <c r="K65" s="238">
        <f>ROUND(E65*J65,2)</f>
        <v>0</v>
      </c>
      <c r="L65" s="238">
        <v>21</v>
      </c>
      <c r="M65" s="238">
        <f>G65*(1+L65/100)</f>
        <v>0</v>
      </c>
      <c r="N65" s="238">
        <v>3.0000000000000001E-5</v>
      </c>
      <c r="O65" s="238">
        <f>ROUND(E65*N65,2)</f>
        <v>0</v>
      </c>
      <c r="P65" s="238">
        <v>0</v>
      </c>
      <c r="Q65" s="238">
        <f>ROUND(E65*P65,2)</f>
        <v>0</v>
      </c>
      <c r="R65" s="238" t="s">
        <v>186</v>
      </c>
      <c r="S65" s="238" t="s">
        <v>178</v>
      </c>
      <c r="T65" s="239" t="s">
        <v>178</v>
      </c>
      <c r="U65" s="224">
        <v>0.11765</v>
      </c>
      <c r="V65" s="224">
        <f>ROUND(E65*U65,2)</f>
        <v>9.41</v>
      </c>
      <c r="W65" s="224"/>
      <c r="X65" s="224" t="s">
        <v>159</v>
      </c>
      <c r="Y65" s="213"/>
      <c r="Z65" s="213"/>
      <c r="AA65" s="213"/>
      <c r="AB65" s="213"/>
      <c r="AC65" s="213"/>
      <c r="AD65" s="213"/>
      <c r="AE65" s="213"/>
      <c r="AF65" s="213"/>
      <c r="AG65" s="213" t="s">
        <v>160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20"/>
      <c r="B66" s="221"/>
      <c r="C66" s="265" t="s">
        <v>509</v>
      </c>
      <c r="D66" s="257"/>
      <c r="E66" s="258">
        <v>80</v>
      </c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13"/>
      <c r="Z66" s="213"/>
      <c r="AA66" s="213"/>
      <c r="AB66" s="213"/>
      <c r="AC66" s="213"/>
      <c r="AD66" s="213"/>
      <c r="AE66" s="213"/>
      <c r="AF66" s="213"/>
      <c r="AG66" s="213" t="s">
        <v>183</v>
      </c>
      <c r="AH66" s="213">
        <v>5</v>
      </c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ht="22.5" outlineLevel="1" x14ac:dyDescent="0.2">
      <c r="A67" s="233">
        <v>15</v>
      </c>
      <c r="B67" s="234" t="s">
        <v>227</v>
      </c>
      <c r="C67" s="251" t="s">
        <v>228</v>
      </c>
      <c r="D67" s="235" t="s">
        <v>176</v>
      </c>
      <c r="E67" s="236">
        <v>80</v>
      </c>
      <c r="F67" s="237"/>
      <c r="G67" s="238">
        <f>ROUND(E67*F67,2)</f>
        <v>0</v>
      </c>
      <c r="H67" s="237"/>
      <c r="I67" s="238">
        <f>ROUND(E67*H67,2)</f>
        <v>0</v>
      </c>
      <c r="J67" s="237"/>
      <c r="K67" s="238">
        <f>ROUND(E67*J67,2)</f>
        <v>0</v>
      </c>
      <c r="L67" s="238">
        <v>21</v>
      </c>
      <c r="M67" s="238">
        <f>G67*(1+L67/100)</f>
        <v>0</v>
      </c>
      <c r="N67" s="238">
        <v>5.5000000000000003E-4</v>
      </c>
      <c r="O67" s="238">
        <f>ROUND(E67*N67,2)</f>
        <v>0.04</v>
      </c>
      <c r="P67" s="238">
        <v>0</v>
      </c>
      <c r="Q67" s="238">
        <f>ROUND(E67*P67,2)</f>
        <v>0</v>
      </c>
      <c r="R67" s="238" t="s">
        <v>186</v>
      </c>
      <c r="S67" s="238" t="s">
        <v>178</v>
      </c>
      <c r="T67" s="239" t="s">
        <v>178</v>
      </c>
      <c r="U67" s="224">
        <v>0.17799999999999999</v>
      </c>
      <c r="V67" s="224">
        <f>ROUND(E67*U67,2)</f>
        <v>14.24</v>
      </c>
      <c r="W67" s="224"/>
      <c r="X67" s="224" t="s">
        <v>159</v>
      </c>
      <c r="Y67" s="213"/>
      <c r="Z67" s="213"/>
      <c r="AA67" s="213"/>
      <c r="AB67" s="213"/>
      <c r="AC67" s="213"/>
      <c r="AD67" s="213"/>
      <c r="AE67" s="213"/>
      <c r="AF67" s="213"/>
      <c r="AG67" s="213" t="s">
        <v>160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20"/>
      <c r="B68" s="221"/>
      <c r="C68" s="263" t="s">
        <v>229</v>
      </c>
      <c r="D68" s="259"/>
      <c r="E68" s="259"/>
      <c r="F68" s="259"/>
      <c r="G68" s="259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13"/>
      <c r="Z68" s="213"/>
      <c r="AA68" s="213"/>
      <c r="AB68" s="213"/>
      <c r="AC68" s="213"/>
      <c r="AD68" s="213"/>
      <c r="AE68" s="213"/>
      <c r="AF68" s="213"/>
      <c r="AG68" s="213" t="s">
        <v>180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20"/>
      <c r="B69" s="221"/>
      <c r="C69" s="264" t="s">
        <v>181</v>
      </c>
      <c r="D69" s="260"/>
      <c r="E69" s="260"/>
      <c r="F69" s="260"/>
      <c r="G69" s="260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13"/>
      <c r="Z69" s="213"/>
      <c r="AA69" s="213"/>
      <c r="AB69" s="213"/>
      <c r="AC69" s="213"/>
      <c r="AD69" s="213"/>
      <c r="AE69" s="213"/>
      <c r="AF69" s="213"/>
      <c r="AG69" s="213" t="s">
        <v>155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20"/>
      <c r="B70" s="221"/>
      <c r="C70" s="265" t="s">
        <v>510</v>
      </c>
      <c r="D70" s="257"/>
      <c r="E70" s="258">
        <v>80</v>
      </c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13"/>
      <c r="Z70" s="213"/>
      <c r="AA70" s="213"/>
      <c r="AB70" s="213"/>
      <c r="AC70" s="213"/>
      <c r="AD70" s="213"/>
      <c r="AE70" s="213"/>
      <c r="AF70" s="213"/>
      <c r="AG70" s="213" t="s">
        <v>183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ht="22.5" outlineLevel="1" x14ac:dyDescent="0.2">
      <c r="A71" s="233">
        <v>16</v>
      </c>
      <c r="B71" s="234" t="s">
        <v>232</v>
      </c>
      <c r="C71" s="251" t="s">
        <v>233</v>
      </c>
      <c r="D71" s="235" t="s">
        <v>234</v>
      </c>
      <c r="E71" s="236">
        <v>40</v>
      </c>
      <c r="F71" s="237"/>
      <c r="G71" s="238">
        <f>ROUND(E71*F71,2)</f>
        <v>0</v>
      </c>
      <c r="H71" s="237"/>
      <c r="I71" s="238">
        <f>ROUND(E71*H71,2)</f>
        <v>0</v>
      </c>
      <c r="J71" s="237"/>
      <c r="K71" s="238">
        <f>ROUND(E71*J71,2)</f>
        <v>0</v>
      </c>
      <c r="L71" s="238">
        <v>21</v>
      </c>
      <c r="M71" s="238">
        <f>G71*(1+L71/100)</f>
        <v>0</v>
      </c>
      <c r="N71" s="238">
        <v>0</v>
      </c>
      <c r="O71" s="238">
        <f>ROUND(E71*N71,2)</f>
        <v>0</v>
      </c>
      <c r="P71" s="238">
        <v>0</v>
      </c>
      <c r="Q71" s="238">
        <f>ROUND(E71*P71,2)</f>
        <v>0</v>
      </c>
      <c r="R71" s="238"/>
      <c r="S71" s="238" t="s">
        <v>150</v>
      </c>
      <c r="T71" s="239" t="s">
        <v>151</v>
      </c>
      <c r="U71" s="224">
        <v>0</v>
      </c>
      <c r="V71" s="224">
        <f>ROUND(E71*U71,2)</f>
        <v>0</v>
      </c>
      <c r="W71" s="224"/>
      <c r="X71" s="224" t="s">
        <v>159</v>
      </c>
      <c r="Y71" s="213"/>
      <c r="Z71" s="213"/>
      <c r="AA71" s="213"/>
      <c r="AB71" s="213"/>
      <c r="AC71" s="213"/>
      <c r="AD71" s="213"/>
      <c r="AE71" s="213"/>
      <c r="AF71" s="213"/>
      <c r="AG71" s="213" t="s">
        <v>160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20"/>
      <c r="B72" s="221"/>
      <c r="C72" s="252" t="s">
        <v>181</v>
      </c>
      <c r="D72" s="241"/>
      <c r="E72" s="241"/>
      <c r="F72" s="241"/>
      <c r="G72" s="241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13"/>
      <c r="Z72" s="213"/>
      <c r="AA72" s="213"/>
      <c r="AB72" s="213"/>
      <c r="AC72" s="213"/>
      <c r="AD72" s="213"/>
      <c r="AE72" s="213"/>
      <c r="AF72" s="213"/>
      <c r="AG72" s="213" t="s">
        <v>155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20"/>
      <c r="B73" s="221"/>
      <c r="C73" s="265" t="s">
        <v>511</v>
      </c>
      <c r="D73" s="257"/>
      <c r="E73" s="258">
        <v>40</v>
      </c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13"/>
      <c r="Z73" s="213"/>
      <c r="AA73" s="213"/>
      <c r="AB73" s="213"/>
      <c r="AC73" s="213"/>
      <c r="AD73" s="213"/>
      <c r="AE73" s="213"/>
      <c r="AF73" s="213"/>
      <c r="AG73" s="213" t="s">
        <v>183</v>
      </c>
      <c r="AH73" s="213">
        <v>0</v>
      </c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33">
        <v>17</v>
      </c>
      <c r="B74" s="234" t="s">
        <v>367</v>
      </c>
      <c r="C74" s="251" t="s">
        <v>368</v>
      </c>
      <c r="D74" s="235" t="s">
        <v>234</v>
      </c>
      <c r="E74" s="236">
        <v>2</v>
      </c>
      <c r="F74" s="237"/>
      <c r="G74" s="238">
        <f>ROUND(E74*F74,2)</f>
        <v>0</v>
      </c>
      <c r="H74" s="237"/>
      <c r="I74" s="238">
        <f>ROUND(E74*H74,2)</f>
        <v>0</v>
      </c>
      <c r="J74" s="237"/>
      <c r="K74" s="238">
        <f>ROUND(E74*J74,2)</f>
        <v>0</v>
      </c>
      <c r="L74" s="238">
        <v>21</v>
      </c>
      <c r="M74" s="238">
        <f>G74*(1+L74/100)</f>
        <v>0</v>
      </c>
      <c r="N74" s="238">
        <v>0</v>
      </c>
      <c r="O74" s="238">
        <f>ROUND(E74*N74,2)</f>
        <v>0</v>
      </c>
      <c r="P74" s="238">
        <v>0</v>
      </c>
      <c r="Q74" s="238">
        <f>ROUND(E74*P74,2)</f>
        <v>0</v>
      </c>
      <c r="R74" s="238"/>
      <c r="S74" s="238" t="s">
        <v>150</v>
      </c>
      <c r="T74" s="239" t="s">
        <v>151</v>
      </c>
      <c r="U74" s="224">
        <v>0</v>
      </c>
      <c r="V74" s="224">
        <f>ROUND(E74*U74,2)</f>
        <v>0</v>
      </c>
      <c r="W74" s="224"/>
      <c r="X74" s="224" t="s">
        <v>159</v>
      </c>
      <c r="Y74" s="213"/>
      <c r="Z74" s="213"/>
      <c r="AA74" s="213"/>
      <c r="AB74" s="213"/>
      <c r="AC74" s="213"/>
      <c r="AD74" s="213"/>
      <c r="AE74" s="213"/>
      <c r="AF74" s="213"/>
      <c r="AG74" s="213" t="s">
        <v>160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20"/>
      <c r="B75" s="221"/>
      <c r="C75" s="252" t="s">
        <v>181</v>
      </c>
      <c r="D75" s="241"/>
      <c r="E75" s="241"/>
      <c r="F75" s="241"/>
      <c r="G75" s="241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13"/>
      <c r="Z75" s="213"/>
      <c r="AA75" s="213"/>
      <c r="AB75" s="213"/>
      <c r="AC75" s="213"/>
      <c r="AD75" s="213"/>
      <c r="AE75" s="213"/>
      <c r="AF75" s="213"/>
      <c r="AG75" s="213" t="s">
        <v>155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1" x14ac:dyDescent="0.2">
      <c r="A76" s="220"/>
      <c r="B76" s="221"/>
      <c r="C76" s="265" t="s">
        <v>512</v>
      </c>
      <c r="D76" s="257"/>
      <c r="E76" s="258">
        <v>2</v>
      </c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13"/>
      <c r="Z76" s="213"/>
      <c r="AA76" s="213"/>
      <c r="AB76" s="213"/>
      <c r="AC76" s="213"/>
      <c r="AD76" s="213"/>
      <c r="AE76" s="213"/>
      <c r="AF76" s="213"/>
      <c r="AG76" s="213" t="s">
        <v>183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33">
        <v>18</v>
      </c>
      <c r="B77" s="234" t="s">
        <v>370</v>
      </c>
      <c r="C77" s="251" t="s">
        <v>371</v>
      </c>
      <c r="D77" s="235" t="s">
        <v>234</v>
      </c>
      <c r="E77" s="236">
        <v>2</v>
      </c>
      <c r="F77" s="237"/>
      <c r="G77" s="238">
        <f>ROUND(E77*F77,2)</f>
        <v>0</v>
      </c>
      <c r="H77" s="237"/>
      <c r="I77" s="238">
        <f>ROUND(E77*H77,2)</f>
        <v>0</v>
      </c>
      <c r="J77" s="237"/>
      <c r="K77" s="238">
        <f>ROUND(E77*J77,2)</f>
        <v>0</v>
      </c>
      <c r="L77" s="238">
        <v>21</v>
      </c>
      <c r="M77" s="238">
        <f>G77*(1+L77/100)</f>
        <v>0</v>
      </c>
      <c r="N77" s="238">
        <v>0</v>
      </c>
      <c r="O77" s="238">
        <f>ROUND(E77*N77,2)</f>
        <v>0</v>
      </c>
      <c r="P77" s="238">
        <v>0</v>
      </c>
      <c r="Q77" s="238">
        <f>ROUND(E77*P77,2)</f>
        <v>0</v>
      </c>
      <c r="R77" s="238"/>
      <c r="S77" s="238" t="s">
        <v>150</v>
      </c>
      <c r="T77" s="239" t="s">
        <v>151</v>
      </c>
      <c r="U77" s="224">
        <v>0</v>
      </c>
      <c r="V77" s="224">
        <f>ROUND(E77*U77,2)</f>
        <v>0</v>
      </c>
      <c r="W77" s="224"/>
      <c r="X77" s="224" t="s">
        <v>159</v>
      </c>
      <c r="Y77" s="213"/>
      <c r="Z77" s="213"/>
      <c r="AA77" s="213"/>
      <c r="AB77" s="213"/>
      <c r="AC77" s="213"/>
      <c r="AD77" s="213"/>
      <c r="AE77" s="213"/>
      <c r="AF77" s="213"/>
      <c r="AG77" s="213" t="s">
        <v>160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20"/>
      <c r="B78" s="221"/>
      <c r="C78" s="252" t="s">
        <v>181</v>
      </c>
      <c r="D78" s="241"/>
      <c r="E78" s="241"/>
      <c r="F78" s="241"/>
      <c r="G78" s="241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13"/>
      <c r="Z78" s="213"/>
      <c r="AA78" s="213"/>
      <c r="AB78" s="213"/>
      <c r="AC78" s="213"/>
      <c r="AD78" s="213"/>
      <c r="AE78" s="213"/>
      <c r="AF78" s="213"/>
      <c r="AG78" s="213" t="s">
        <v>155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20"/>
      <c r="B79" s="221"/>
      <c r="C79" s="265" t="s">
        <v>513</v>
      </c>
      <c r="D79" s="257"/>
      <c r="E79" s="258">
        <v>2</v>
      </c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13"/>
      <c r="Z79" s="213"/>
      <c r="AA79" s="213"/>
      <c r="AB79" s="213"/>
      <c r="AC79" s="213"/>
      <c r="AD79" s="213"/>
      <c r="AE79" s="213"/>
      <c r="AF79" s="213"/>
      <c r="AG79" s="213" t="s">
        <v>183</v>
      </c>
      <c r="AH79" s="213">
        <v>5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ht="33.75" outlineLevel="1" x14ac:dyDescent="0.2">
      <c r="A80" s="233">
        <v>19</v>
      </c>
      <c r="B80" s="234" t="s">
        <v>375</v>
      </c>
      <c r="C80" s="251" t="s">
        <v>439</v>
      </c>
      <c r="D80" s="235" t="s">
        <v>221</v>
      </c>
      <c r="E80" s="236">
        <v>1</v>
      </c>
      <c r="F80" s="237"/>
      <c r="G80" s="238">
        <f>ROUND(E80*F80,2)</f>
        <v>0</v>
      </c>
      <c r="H80" s="237"/>
      <c r="I80" s="238">
        <f>ROUND(E80*H80,2)</f>
        <v>0</v>
      </c>
      <c r="J80" s="237"/>
      <c r="K80" s="238">
        <f>ROUND(E80*J80,2)</f>
        <v>0</v>
      </c>
      <c r="L80" s="238">
        <v>21</v>
      </c>
      <c r="M80" s="238">
        <f>G80*(1+L80/100)</f>
        <v>0</v>
      </c>
      <c r="N80" s="238">
        <v>1.2999999999999999E-3</v>
      </c>
      <c r="O80" s="238">
        <f>ROUND(E80*N80,2)</f>
        <v>0</v>
      </c>
      <c r="P80" s="238">
        <v>0</v>
      </c>
      <c r="Q80" s="238">
        <f>ROUND(E80*P80,2)</f>
        <v>0</v>
      </c>
      <c r="R80" s="238"/>
      <c r="S80" s="238" t="s">
        <v>150</v>
      </c>
      <c r="T80" s="239" t="s">
        <v>151</v>
      </c>
      <c r="U80" s="224">
        <v>0.6</v>
      </c>
      <c r="V80" s="224">
        <f>ROUND(E80*U80,2)</f>
        <v>0.6</v>
      </c>
      <c r="W80" s="224"/>
      <c r="X80" s="224" t="s">
        <v>159</v>
      </c>
      <c r="Y80" s="213"/>
      <c r="Z80" s="213"/>
      <c r="AA80" s="213"/>
      <c r="AB80" s="213"/>
      <c r="AC80" s="213"/>
      <c r="AD80" s="213"/>
      <c r="AE80" s="213"/>
      <c r="AF80" s="213"/>
      <c r="AG80" s="213" t="s">
        <v>160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20"/>
      <c r="B81" s="221"/>
      <c r="C81" s="252" t="s">
        <v>377</v>
      </c>
      <c r="D81" s="241"/>
      <c r="E81" s="241"/>
      <c r="F81" s="241"/>
      <c r="G81" s="241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13"/>
      <c r="Z81" s="213"/>
      <c r="AA81" s="213"/>
      <c r="AB81" s="213"/>
      <c r="AC81" s="213"/>
      <c r="AD81" s="213"/>
      <c r="AE81" s="213"/>
      <c r="AF81" s="213"/>
      <c r="AG81" s="213" t="s">
        <v>155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20"/>
      <c r="B82" s="221"/>
      <c r="C82" s="265" t="s">
        <v>514</v>
      </c>
      <c r="D82" s="257"/>
      <c r="E82" s="258">
        <v>1</v>
      </c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13"/>
      <c r="Z82" s="213"/>
      <c r="AA82" s="213"/>
      <c r="AB82" s="213"/>
      <c r="AC82" s="213"/>
      <c r="AD82" s="213"/>
      <c r="AE82" s="213"/>
      <c r="AF82" s="213"/>
      <c r="AG82" s="213" t="s">
        <v>183</v>
      </c>
      <c r="AH82" s="213">
        <v>0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33">
        <v>20</v>
      </c>
      <c r="B83" s="234" t="s">
        <v>235</v>
      </c>
      <c r="C83" s="251" t="s">
        <v>236</v>
      </c>
      <c r="D83" s="235" t="s">
        <v>176</v>
      </c>
      <c r="E83" s="236">
        <v>292</v>
      </c>
      <c r="F83" s="237"/>
      <c r="G83" s="238">
        <f>ROUND(E83*F83,2)</f>
        <v>0</v>
      </c>
      <c r="H83" s="237"/>
      <c r="I83" s="238">
        <f>ROUND(E83*H83,2)</f>
        <v>0</v>
      </c>
      <c r="J83" s="237"/>
      <c r="K83" s="238">
        <f>ROUND(E83*J83,2)</f>
        <v>0</v>
      </c>
      <c r="L83" s="238">
        <v>21</v>
      </c>
      <c r="M83" s="238">
        <f>G83*(1+L83/100)</f>
        <v>0</v>
      </c>
      <c r="N83" s="238">
        <v>2.3999999999999998E-3</v>
      </c>
      <c r="O83" s="238">
        <f>ROUND(E83*N83,2)</f>
        <v>0.7</v>
      </c>
      <c r="P83" s="238">
        <v>0</v>
      </c>
      <c r="Q83" s="238">
        <f>ROUND(E83*P83,2)</f>
        <v>0</v>
      </c>
      <c r="R83" s="238"/>
      <c r="S83" s="238" t="s">
        <v>150</v>
      </c>
      <c r="T83" s="239" t="s">
        <v>151</v>
      </c>
      <c r="U83" s="224">
        <v>0</v>
      </c>
      <c r="V83" s="224">
        <f>ROUND(E83*U83,2)</f>
        <v>0</v>
      </c>
      <c r="W83" s="224"/>
      <c r="X83" s="224" t="s">
        <v>237</v>
      </c>
      <c r="Y83" s="213"/>
      <c r="Z83" s="213"/>
      <c r="AA83" s="213"/>
      <c r="AB83" s="213"/>
      <c r="AC83" s="213"/>
      <c r="AD83" s="213"/>
      <c r="AE83" s="213"/>
      <c r="AF83" s="213"/>
      <c r="AG83" s="213" t="s">
        <v>238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20"/>
      <c r="B84" s="221"/>
      <c r="C84" s="265" t="s">
        <v>515</v>
      </c>
      <c r="D84" s="257"/>
      <c r="E84" s="258">
        <v>192</v>
      </c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13"/>
      <c r="Z84" s="213"/>
      <c r="AA84" s="213"/>
      <c r="AB84" s="213"/>
      <c r="AC84" s="213"/>
      <c r="AD84" s="213"/>
      <c r="AE84" s="213"/>
      <c r="AF84" s="213"/>
      <c r="AG84" s="213" t="s">
        <v>183</v>
      </c>
      <c r="AH84" s="213">
        <v>5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1" x14ac:dyDescent="0.2">
      <c r="A85" s="220"/>
      <c r="B85" s="221"/>
      <c r="C85" s="265" t="s">
        <v>516</v>
      </c>
      <c r="D85" s="257"/>
      <c r="E85" s="258">
        <v>100</v>
      </c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13"/>
      <c r="Z85" s="213"/>
      <c r="AA85" s="213"/>
      <c r="AB85" s="213"/>
      <c r="AC85" s="213"/>
      <c r="AD85" s="213"/>
      <c r="AE85" s="213"/>
      <c r="AF85" s="213"/>
      <c r="AG85" s="213" t="s">
        <v>183</v>
      </c>
      <c r="AH85" s="213">
        <v>5</v>
      </c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ht="22.5" outlineLevel="1" x14ac:dyDescent="0.2">
      <c r="A86" s="233">
        <v>21</v>
      </c>
      <c r="B86" s="234" t="s">
        <v>381</v>
      </c>
      <c r="C86" s="251" t="s">
        <v>382</v>
      </c>
      <c r="D86" s="235" t="s">
        <v>221</v>
      </c>
      <c r="E86" s="236">
        <v>2</v>
      </c>
      <c r="F86" s="237"/>
      <c r="G86" s="238">
        <f>ROUND(E86*F86,2)</f>
        <v>0</v>
      </c>
      <c r="H86" s="237"/>
      <c r="I86" s="238">
        <f>ROUND(E86*H86,2)</f>
        <v>0</v>
      </c>
      <c r="J86" s="237"/>
      <c r="K86" s="238">
        <f>ROUND(E86*J86,2)</f>
        <v>0</v>
      </c>
      <c r="L86" s="238">
        <v>21</v>
      </c>
      <c r="M86" s="238">
        <f>G86*(1+L86/100)</f>
        <v>0</v>
      </c>
      <c r="N86" s="238">
        <v>1E-3</v>
      </c>
      <c r="O86" s="238">
        <f>ROUND(E86*N86,2)</f>
        <v>0</v>
      </c>
      <c r="P86" s="238">
        <v>0</v>
      </c>
      <c r="Q86" s="238">
        <f>ROUND(E86*P86,2)</f>
        <v>0</v>
      </c>
      <c r="R86" s="238" t="s">
        <v>243</v>
      </c>
      <c r="S86" s="238" t="s">
        <v>178</v>
      </c>
      <c r="T86" s="239" t="s">
        <v>178</v>
      </c>
      <c r="U86" s="224">
        <v>0</v>
      </c>
      <c r="V86" s="224">
        <f>ROUND(E86*U86,2)</f>
        <v>0</v>
      </c>
      <c r="W86" s="224"/>
      <c r="X86" s="224" t="s">
        <v>237</v>
      </c>
      <c r="Y86" s="213"/>
      <c r="Z86" s="213"/>
      <c r="AA86" s="213"/>
      <c r="AB86" s="213"/>
      <c r="AC86" s="213"/>
      <c r="AD86" s="213"/>
      <c r="AE86" s="213"/>
      <c r="AF86" s="213"/>
      <c r="AG86" s="213" t="s">
        <v>238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20"/>
      <c r="B87" s="221"/>
      <c r="C87" s="265" t="s">
        <v>517</v>
      </c>
      <c r="D87" s="257"/>
      <c r="E87" s="258">
        <v>2</v>
      </c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13"/>
      <c r="Z87" s="213"/>
      <c r="AA87" s="213"/>
      <c r="AB87" s="213"/>
      <c r="AC87" s="213"/>
      <c r="AD87" s="213"/>
      <c r="AE87" s="213"/>
      <c r="AF87" s="213"/>
      <c r="AG87" s="213" t="s">
        <v>183</v>
      </c>
      <c r="AH87" s="213">
        <v>5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ht="22.5" outlineLevel="1" x14ac:dyDescent="0.2">
      <c r="A88" s="233">
        <v>22</v>
      </c>
      <c r="B88" s="234" t="s">
        <v>384</v>
      </c>
      <c r="C88" s="251" t="s">
        <v>385</v>
      </c>
      <c r="D88" s="235" t="s">
        <v>221</v>
      </c>
      <c r="E88" s="236">
        <v>2</v>
      </c>
      <c r="F88" s="237"/>
      <c r="G88" s="238">
        <f>ROUND(E88*F88,2)</f>
        <v>0</v>
      </c>
      <c r="H88" s="237"/>
      <c r="I88" s="238">
        <f>ROUND(E88*H88,2)</f>
        <v>0</v>
      </c>
      <c r="J88" s="237"/>
      <c r="K88" s="238">
        <f>ROUND(E88*J88,2)</f>
        <v>0</v>
      </c>
      <c r="L88" s="238">
        <v>21</v>
      </c>
      <c r="M88" s="238">
        <f>G88*(1+L88/100)</f>
        <v>0</v>
      </c>
      <c r="N88" s="238">
        <v>1.65E-3</v>
      </c>
      <c r="O88" s="238">
        <f>ROUND(E88*N88,2)</f>
        <v>0</v>
      </c>
      <c r="P88" s="238">
        <v>0</v>
      </c>
      <c r="Q88" s="238">
        <f>ROUND(E88*P88,2)</f>
        <v>0</v>
      </c>
      <c r="R88" s="238" t="s">
        <v>243</v>
      </c>
      <c r="S88" s="238" t="s">
        <v>178</v>
      </c>
      <c r="T88" s="239" t="s">
        <v>178</v>
      </c>
      <c r="U88" s="224">
        <v>0</v>
      </c>
      <c r="V88" s="224">
        <f>ROUND(E88*U88,2)</f>
        <v>0</v>
      </c>
      <c r="W88" s="224"/>
      <c r="X88" s="224" t="s">
        <v>237</v>
      </c>
      <c r="Y88" s="213"/>
      <c r="Z88" s="213"/>
      <c r="AA88" s="213"/>
      <c r="AB88" s="213"/>
      <c r="AC88" s="213"/>
      <c r="AD88" s="213"/>
      <c r="AE88" s="213"/>
      <c r="AF88" s="213"/>
      <c r="AG88" s="213" t="s">
        <v>238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20"/>
      <c r="B89" s="221"/>
      <c r="C89" s="265" t="s">
        <v>517</v>
      </c>
      <c r="D89" s="257"/>
      <c r="E89" s="258">
        <v>2</v>
      </c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13"/>
      <c r="Z89" s="213"/>
      <c r="AA89" s="213"/>
      <c r="AB89" s="213"/>
      <c r="AC89" s="213"/>
      <c r="AD89" s="213"/>
      <c r="AE89" s="213"/>
      <c r="AF89" s="213"/>
      <c r="AG89" s="213" t="s">
        <v>183</v>
      </c>
      <c r="AH89" s="213">
        <v>5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33">
        <v>23</v>
      </c>
      <c r="B90" s="234" t="s">
        <v>386</v>
      </c>
      <c r="C90" s="251" t="s">
        <v>387</v>
      </c>
      <c r="D90" s="235" t="s">
        <v>221</v>
      </c>
      <c r="E90" s="236">
        <v>5</v>
      </c>
      <c r="F90" s="237"/>
      <c r="G90" s="238">
        <f>ROUND(E90*F90,2)</f>
        <v>0</v>
      </c>
      <c r="H90" s="237"/>
      <c r="I90" s="238">
        <f>ROUND(E90*H90,2)</f>
        <v>0</v>
      </c>
      <c r="J90" s="237"/>
      <c r="K90" s="238">
        <f>ROUND(E90*J90,2)</f>
        <v>0</v>
      </c>
      <c r="L90" s="238">
        <v>21</v>
      </c>
      <c r="M90" s="238">
        <f>G90*(1+L90/100)</f>
        <v>0</v>
      </c>
      <c r="N90" s="238">
        <v>2.3000000000000001E-4</v>
      </c>
      <c r="O90" s="238">
        <f>ROUND(E90*N90,2)</f>
        <v>0</v>
      </c>
      <c r="P90" s="238">
        <v>0</v>
      </c>
      <c r="Q90" s="238">
        <f>ROUND(E90*P90,2)</f>
        <v>0</v>
      </c>
      <c r="R90" s="238" t="s">
        <v>243</v>
      </c>
      <c r="S90" s="238" t="s">
        <v>178</v>
      </c>
      <c r="T90" s="239" t="s">
        <v>178</v>
      </c>
      <c r="U90" s="224">
        <v>0</v>
      </c>
      <c r="V90" s="224">
        <f>ROUND(E90*U90,2)</f>
        <v>0</v>
      </c>
      <c r="W90" s="224"/>
      <c r="X90" s="224" t="s">
        <v>237</v>
      </c>
      <c r="Y90" s="213"/>
      <c r="Z90" s="213"/>
      <c r="AA90" s="213"/>
      <c r="AB90" s="213"/>
      <c r="AC90" s="213"/>
      <c r="AD90" s="213"/>
      <c r="AE90" s="213"/>
      <c r="AF90" s="213"/>
      <c r="AG90" s="213" t="s">
        <v>238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1" x14ac:dyDescent="0.2">
      <c r="A91" s="220"/>
      <c r="B91" s="221"/>
      <c r="C91" s="265" t="s">
        <v>518</v>
      </c>
      <c r="D91" s="257"/>
      <c r="E91" s="258">
        <v>5</v>
      </c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13"/>
      <c r="Z91" s="213"/>
      <c r="AA91" s="213"/>
      <c r="AB91" s="213"/>
      <c r="AC91" s="213"/>
      <c r="AD91" s="213"/>
      <c r="AE91" s="213"/>
      <c r="AF91" s="213"/>
      <c r="AG91" s="213" t="s">
        <v>183</v>
      </c>
      <c r="AH91" s="213">
        <v>5</v>
      </c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1" x14ac:dyDescent="0.2">
      <c r="A92" s="233">
        <v>24</v>
      </c>
      <c r="B92" s="234" t="s">
        <v>392</v>
      </c>
      <c r="C92" s="251" t="s">
        <v>393</v>
      </c>
      <c r="D92" s="235" t="s">
        <v>221</v>
      </c>
      <c r="E92" s="236">
        <v>1</v>
      </c>
      <c r="F92" s="237"/>
      <c r="G92" s="238">
        <f>ROUND(E92*F92,2)</f>
        <v>0</v>
      </c>
      <c r="H92" s="237"/>
      <c r="I92" s="238">
        <f>ROUND(E92*H92,2)</f>
        <v>0</v>
      </c>
      <c r="J92" s="237"/>
      <c r="K92" s="238">
        <f>ROUND(E92*J92,2)</f>
        <v>0</v>
      </c>
      <c r="L92" s="238">
        <v>21</v>
      </c>
      <c r="M92" s="238">
        <f>G92*(1+L92/100)</f>
        <v>0</v>
      </c>
      <c r="N92" s="238">
        <v>3.2000000000000003E-4</v>
      </c>
      <c r="O92" s="238">
        <f>ROUND(E92*N92,2)</f>
        <v>0</v>
      </c>
      <c r="P92" s="238">
        <v>0</v>
      </c>
      <c r="Q92" s="238">
        <f>ROUND(E92*P92,2)</f>
        <v>0</v>
      </c>
      <c r="R92" s="238" t="s">
        <v>243</v>
      </c>
      <c r="S92" s="238" t="s">
        <v>178</v>
      </c>
      <c r="T92" s="239" t="s">
        <v>178</v>
      </c>
      <c r="U92" s="224">
        <v>0</v>
      </c>
      <c r="V92" s="224">
        <f>ROUND(E92*U92,2)</f>
        <v>0</v>
      </c>
      <c r="W92" s="224"/>
      <c r="X92" s="224" t="s">
        <v>237</v>
      </c>
      <c r="Y92" s="213"/>
      <c r="Z92" s="213"/>
      <c r="AA92" s="213"/>
      <c r="AB92" s="213"/>
      <c r="AC92" s="213"/>
      <c r="AD92" s="213"/>
      <c r="AE92" s="213"/>
      <c r="AF92" s="213"/>
      <c r="AG92" s="213" t="s">
        <v>238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20"/>
      <c r="B93" s="221"/>
      <c r="C93" s="265" t="s">
        <v>519</v>
      </c>
      <c r="D93" s="257"/>
      <c r="E93" s="258">
        <v>1</v>
      </c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13"/>
      <c r="Z93" s="213"/>
      <c r="AA93" s="213"/>
      <c r="AB93" s="213"/>
      <c r="AC93" s="213"/>
      <c r="AD93" s="213"/>
      <c r="AE93" s="213"/>
      <c r="AF93" s="213"/>
      <c r="AG93" s="213" t="s">
        <v>183</v>
      </c>
      <c r="AH93" s="213">
        <v>5</v>
      </c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33">
        <v>25</v>
      </c>
      <c r="B94" s="234" t="s">
        <v>245</v>
      </c>
      <c r="C94" s="251" t="s">
        <v>246</v>
      </c>
      <c r="D94" s="235" t="s">
        <v>221</v>
      </c>
      <c r="E94" s="236">
        <v>40</v>
      </c>
      <c r="F94" s="237"/>
      <c r="G94" s="238">
        <f>ROUND(E94*F94,2)</f>
        <v>0</v>
      </c>
      <c r="H94" s="237"/>
      <c r="I94" s="238">
        <f>ROUND(E94*H94,2)</f>
        <v>0</v>
      </c>
      <c r="J94" s="237"/>
      <c r="K94" s="238">
        <f>ROUND(E94*J94,2)</f>
        <v>0</v>
      </c>
      <c r="L94" s="238">
        <v>21</v>
      </c>
      <c r="M94" s="238">
        <f>G94*(1+L94/100)</f>
        <v>0</v>
      </c>
      <c r="N94" s="238">
        <v>4.0000000000000003E-5</v>
      </c>
      <c r="O94" s="238">
        <f>ROUND(E94*N94,2)</f>
        <v>0</v>
      </c>
      <c r="P94" s="238">
        <v>0</v>
      </c>
      <c r="Q94" s="238">
        <f>ROUND(E94*P94,2)</f>
        <v>0</v>
      </c>
      <c r="R94" s="238" t="s">
        <v>243</v>
      </c>
      <c r="S94" s="238" t="s">
        <v>178</v>
      </c>
      <c r="T94" s="239" t="s">
        <v>178</v>
      </c>
      <c r="U94" s="224">
        <v>0</v>
      </c>
      <c r="V94" s="224">
        <f>ROUND(E94*U94,2)</f>
        <v>0</v>
      </c>
      <c r="W94" s="224"/>
      <c r="X94" s="224" t="s">
        <v>237</v>
      </c>
      <c r="Y94" s="213"/>
      <c r="Z94" s="213"/>
      <c r="AA94" s="213"/>
      <c r="AB94" s="213"/>
      <c r="AC94" s="213"/>
      <c r="AD94" s="213"/>
      <c r="AE94" s="213"/>
      <c r="AF94" s="213"/>
      <c r="AG94" s="213" t="s">
        <v>238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1" x14ac:dyDescent="0.2">
      <c r="A95" s="220"/>
      <c r="B95" s="221"/>
      <c r="C95" s="265" t="s">
        <v>520</v>
      </c>
      <c r="D95" s="257"/>
      <c r="E95" s="258">
        <v>40</v>
      </c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13"/>
      <c r="Z95" s="213"/>
      <c r="AA95" s="213"/>
      <c r="AB95" s="213"/>
      <c r="AC95" s="213"/>
      <c r="AD95" s="213"/>
      <c r="AE95" s="213"/>
      <c r="AF95" s="213"/>
      <c r="AG95" s="213" t="s">
        <v>183</v>
      </c>
      <c r="AH95" s="213">
        <v>5</v>
      </c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ht="22.5" outlineLevel="1" x14ac:dyDescent="0.2">
      <c r="A96" s="233">
        <v>26</v>
      </c>
      <c r="B96" s="234" t="s">
        <v>248</v>
      </c>
      <c r="C96" s="251" t="s">
        <v>249</v>
      </c>
      <c r="D96" s="235" t="s">
        <v>176</v>
      </c>
      <c r="E96" s="236">
        <v>55.2</v>
      </c>
      <c r="F96" s="237"/>
      <c r="G96" s="238">
        <f>ROUND(E96*F96,2)</f>
        <v>0</v>
      </c>
      <c r="H96" s="237"/>
      <c r="I96" s="238">
        <f>ROUND(E96*H96,2)</f>
        <v>0</v>
      </c>
      <c r="J96" s="237"/>
      <c r="K96" s="238">
        <f>ROUND(E96*J96,2)</f>
        <v>0</v>
      </c>
      <c r="L96" s="238">
        <v>21</v>
      </c>
      <c r="M96" s="238">
        <f>G96*(1+L96/100)</f>
        <v>0</v>
      </c>
      <c r="N96" s="238">
        <v>4.3E-3</v>
      </c>
      <c r="O96" s="238">
        <f>ROUND(E96*N96,2)</f>
        <v>0.24</v>
      </c>
      <c r="P96" s="238">
        <v>0</v>
      </c>
      <c r="Q96" s="238">
        <f>ROUND(E96*P96,2)</f>
        <v>0</v>
      </c>
      <c r="R96" s="238" t="s">
        <v>243</v>
      </c>
      <c r="S96" s="238" t="s">
        <v>178</v>
      </c>
      <c r="T96" s="239" t="s">
        <v>178</v>
      </c>
      <c r="U96" s="224">
        <v>0</v>
      </c>
      <c r="V96" s="224">
        <f>ROUND(E96*U96,2)</f>
        <v>0</v>
      </c>
      <c r="W96" s="224"/>
      <c r="X96" s="224" t="s">
        <v>237</v>
      </c>
      <c r="Y96" s="213"/>
      <c r="Z96" s="213"/>
      <c r="AA96" s="213"/>
      <c r="AB96" s="213"/>
      <c r="AC96" s="213"/>
      <c r="AD96" s="213"/>
      <c r="AE96" s="213"/>
      <c r="AF96" s="213"/>
      <c r="AG96" s="213" t="s">
        <v>238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20"/>
      <c r="B97" s="221"/>
      <c r="C97" s="265" t="s">
        <v>521</v>
      </c>
      <c r="D97" s="257"/>
      <c r="E97" s="258">
        <v>55.2</v>
      </c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13"/>
      <c r="Z97" s="213"/>
      <c r="AA97" s="213"/>
      <c r="AB97" s="213"/>
      <c r="AC97" s="213"/>
      <c r="AD97" s="213"/>
      <c r="AE97" s="213"/>
      <c r="AF97" s="213"/>
      <c r="AG97" s="213" t="s">
        <v>183</v>
      </c>
      <c r="AH97" s="213">
        <v>5</v>
      </c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ht="22.5" outlineLevel="1" x14ac:dyDescent="0.2">
      <c r="A98" s="233">
        <v>27</v>
      </c>
      <c r="B98" s="234" t="s">
        <v>251</v>
      </c>
      <c r="C98" s="251" t="s">
        <v>252</v>
      </c>
      <c r="D98" s="235" t="s">
        <v>176</v>
      </c>
      <c r="E98" s="236">
        <v>100</v>
      </c>
      <c r="F98" s="237"/>
      <c r="G98" s="238">
        <f>ROUND(E98*F98,2)</f>
        <v>0</v>
      </c>
      <c r="H98" s="237"/>
      <c r="I98" s="238">
        <f>ROUND(E98*H98,2)</f>
        <v>0</v>
      </c>
      <c r="J98" s="237"/>
      <c r="K98" s="238">
        <f>ROUND(E98*J98,2)</f>
        <v>0</v>
      </c>
      <c r="L98" s="238">
        <v>21</v>
      </c>
      <c r="M98" s="238">
        <f>G98*(1+L98/100)</f>
        <v>0</v>
      </c>
      <c r="N98" s="238">
        <v>2.9999999999999997E-4</v>
      </c>
      <c r="O98" s="238">
        <f>ROUND(E98*N98,2)</f>
        <v>0.03</v>
      </c>
      <c r="P98" s="238">
        <v>0</v>
      </c>
      <c r="Q98" s="238">
        <f>ROUND(E98*P98,2)</f>
        <v>0</v>
      </c>
      <c r="R98" s="238" t="s">
        <v>243</v>
      </c>
      <c r="S98" s="238" t="s">
        <v>178</v>
      </c>
      <c r="T98" s="239" t="s">
        <v>178</v>
      </c>
      <c r="U98" s="224">
        <v>0</v>
      </c>
      <c r="V98" s="224">
        <f>ROUND(E98*U98,2)</f>
        <v>0</v>
      </c>
      <c r="W98" s="224"/>
      <c r="X98" s="224" t="s">
        <v>237</v>
      </c>
      <c r="Y98" s="213"/>
      <c r="Z98" s="213"/>
      <c r="AA98" s="213"/>
      <c r="AB98" s="213"/>
      <c r="AC98" s="213"/>
      <c r="AD98" s="213"/>
      <c r="AE98" s="213"/>
      <c r="AF98" s="213"/>
      <c r="AG98" s="213" t="s">
        <v>238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1" x14ac:dyDescent="0.2">
      <c r="A99" s="220"/>
      <c r="B99" s="221"/>
      <c r="C99" s="265" t="s">
        <v>522</v>
      </c>
      <c r="D99" s="257"/>
      <c r="E99" s="258">
        <v>100</v>
      </c>
      <c r="F99" s="224"/>
      <c r="G99" s="224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13"/>
      <c r="Z99" s="213"/>
      <c r="AA99" s="213"/>
      <c r="AB99" s="213"/>
      <c r="AC99" s="213"/>
      <c r="AD99" s="213"/>
      <c r="AE99" s="213"/>
      <c r="AF99" s="213"/>
      <c r="AG99" s="213" t="s">
        <v>183</v>
      </c>
      <c r="AH99" s="213">
        <v>5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ht="22.5" outlineLevel="1" x14ac:dyDescent="0.2">
      <c r="A100" s="233">
        <v>28</v>
      </c>
      <c r="B100" s="234" t="s">
        <v>397</v>
      </c>
      <c r="C100" s="251" t="s">
        <v>398</v>
      </c>
      <c r="D100" s="235" t="s">
        <v>176</v>
      </c>
      <c r="E100" s="236">
        <v>221</v>
      </c>
      <c r="F100" s="237"/>
      <c r="G100" s="238">
        <f>ROUND(E100*F100,2)</f>
        <v>0</v>
      </c>
      <c r="H100" s="237"/>
      <c r="I100" s="238">
        <f>ROUND(E100*H100,2)</f>
        <v>0</v>
      </c>
      <c r="J100" s="237"/>
      <c r="K100" s="238">
        <f>ROUND(E100*J100,2)</f>
        <v>0</v>
      </c>
      <c r="L100" s="238">
        <v>21</v>
      </c>
      <c r="M100" s="238">
        <f>G100*(1+L100/100)</f>
        <v>0</v>
      </c>
      <c r="N100" s="238">
        <v>5.0000000000000001E-4</v>
      </c>
      <c r="O100" s="238">
        <f>ROUND(E100*N100,2)</f>
        <v>0.11</v>
      </c>
      <c r="P100" s="238">
        <v>0</v>
      </c>
      <c r="Q100" s="238">
        <f>ROUND(E100*P100,2)</f>
        <v>0</v>
      </c>
      <c r="R100" s="238" t="s">
        <v>243</v>
      </c>
      <c r="S100" s="238" t="s">
        <v>178</v>
      </c>
      <c r="T100" s="239" t="s">
        <v>178</v>
      </c>
      <c r="U100" s="224">
        <v>0</v>
      </c>
      <c r="V100" s="224">
        <f>ROUND(E100*U100,2)</f>
        <v>0</v>
      </c>
      <c r="W100" s="224"/>
      <c r="X100" s="224" t="s">
        <v>237</v>
      </c>
      <c r="Y100" s="213"/>
      <c r="Z100" s="213"/>
      <c r="AA100" s="213"/>
      <c r="AB100" s="213"/>
      <c r="AC100" s="213"/>
      <c r="AD100" s="213"/>
      <c r="AE100" s="213"/>
      <c r="AF100" s="213"/>
      <c r="AG100" s="213" t="s">
        <v>238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20"/>
      <c r="B101" s="221"/>
      <c r="C101" s="265" t="s">
        <v>523</v>
      </c>
      <c r="D101" s="257"/>
      <c r="E101" s="258">
        <v>221</v>
      </c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13"/>
      <c r="Z101" s="213"/>
      <c r="AA101" s="213"/>
      <c r="AB101" s="213"/>
      <c r="AC101" s="213"/>
      <c r="AD101" s="213"/>
      <c r="AE101" s="213"/>
      <c r="AF101" s="213"/>
      <c r="AG101" s="213" t="s">
        <v>183</v>
      </c>
      <c r="AH101" s="213">
        <v>5</v>
      </c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20">
        <v>29</v>
      </c>
      <c r="B102" s="221" t="s">
        <v>254</v>
      </c>
      <c r="C102" s="266" t="s">
        <v>255</v>
      </c>
      <c r="D102" s="222" t="s">
        <v>0</v>
      </c>
      <c r="E102" s="262"/>
      <c r="F102" s="225"/>
      <c r="G102" s="224">
        <f>ROUND(E102*F102,2)</f>
        <v>0</v>
      </c>
      <c r="H102" s="225"/>
      <c r="I102" s="224">
        <f>ROUND(E102*H102,2)</f>
        <v>0</v>
      </c>
      <c r="J102" s="225"/>
      <c r="K102" s="224">
        <f>ROUND(E102*J102,2)</f>
        <v>0</v>
      </c>
      <c r="L102" s="224">
        <v>21</v>
      </c>
      <c r="M102" s="224">
        <f>G102*(1+L102/100)</f>
        <v>0</v>
      </c>
      <c r="N102" s="224">
        <v>0</v>
      </c>
      <c r="O102" s="224">
        <f>ROUND(E102*N102,2)</f>
        <v>0</v>
      </c>
      <c r="P102" s="224">
        <v>0</v>
      </c>
      <c r="Q102" s="224">
        <f>ROUND(E102*P102,2)</f>
        <v>0</v>
      </c>
      <c r="R102" s="224" t="s">
        <v>186</v>
      </c>
      <c r="S102" s="224" t="s">
        <v>178</v>
      </c>
      <c r="T102" s="224" t="s">
        <v>178</v>
      </c>
      <c r="U102" s="224">
        <v>0</v>
      </c>
      <c r="V102" s="224">
        <f>ROUND(E102*U102,2)</f>
        <v>0</v>
      </c>
      <c r="W102" s="224"/>
      <c r="X102" s="224" t="s">
        <v>256</v>
      </c>
      <c r="Y102" s="213"/>
      <c r="Z102" s="213"/>
      <c r="AA102" s="213"/>
      <c r="AB102" s="213"/>
      <c r="AC102" s="213"/>
      <c r="AD102" s="213"/>
      <c r="AE102" s="213"/>
      <c r="AF102" s="213"/>
      <c r="AG102" s="213" t="s">
        <v>257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20"/>
      <c r="B103" s="221"/>
      <c r="C103" s="267" t="s">
        <v>258</v>
      </c>
      <c r="D103" s="261"/>
      <c r="E103" s="261"/>
      <c r="F103" s="261"/>
      <c r="G103" s="261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13"/>
      <c r="Z103" s="213"/>
      <c r="AA103" s="213"/>
      <c r="AB103" s="213"/>
      <c r="AC103" s="213"/>
      <c r="AD103" s="213"/>
      <c r="AE103" s="213"/>
      <c r="AF103" s="213"/>
      <c r="AG103" s="213" t="s">
        <v>180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x14ac:dyDescent="0.2">
      <c r="A104" s="227" t="s">
        <v>145</v>
      </c>
      <c r="B104" s="228" t="s">
        <v>104</v>
      </c>
      <c r="C104" s="250" t="s">
        <v>105</v>
      </c>
      <c r="D104" s="229"/>
      <c r="E104" s="230"/>
      <c r="F104" s="231"/>
      <c r="G104" s="231">
        <f>SUMIF(AG105:AG129,"&lt;&gt;NOR",G105:G129)</f>
        <v>0</v>
      </c>
      <c r="H104" s="231"/>
      <c r="I104" s="231">
        <f>SUM(I105:I129)</f>
        <v>0</v>
      </c>
      <c r="J104" s="231"/>
      <c r="K104" s="231">
        <f>SUM(K105:K129)</f>
        <v>0</v>
      </c>
      <c r="L104" s="231"/>
      <c r="M104" s="231">
        <f>SUM(M105:M129)</f>
        <v>0</v>
      </c>
      <c r="N104" s="231"/>
      <c r="O104" s="231">
        <f>SUM(O105:O129)</f>
        <v>5.24</v>
      </c>
      <c r="P104" s="231"/>
      <c r="Q104" s="231">
        <f>SUM(Q105:Q129)</f>
        <v>0</v>
      </c>
      <c r="R104" s="231"/>
      <c r="S104" s="231"/>
      <c r="T104" s="232"/>
      <c r="U104" s="226"/>
      <c r="V104" s="226">
        <f>SUM(V105:V129)</f>
        <v>87.68</v>
      </c>
      <c r="W104" s="226"/>
      <c r="X104" s="226"/>
      <c r="AG104" t="s">
        <v>146</v>
      </c>
    </row>
    <row r="105" spans="1:60" outlineLevel="1" x14ac:dyDescent="0.2">
      <c r="A105" s="233">
        <v>30</v>
      </c>
      <c r="B105" s="234" t="s">
        <v>259</v>
      </c>
      <c r="C105" s="251" t="s">
        <v>260</v>
      </c>
      <c r="D105" s="235" t="s">
        <v>176</v>
      </c>
      <c r="E105" s="236">
        <v>56</v>
      </c>
      <c r="F105" s="237"/>
      <c r="G105" s="238">
        <f>ROUND(E105*F105,2)</f>
        <v>0</v>
      </c>
      <c r="H105" s="237"/>
      <c r="I105" s="238">
        <f>ROUND(E105*H105,2)</f>
        <v>0</v>
      </c>
      <c r="J105" s="237"/>
      <c r="K105" s="238">
        <f>ROUND(E105*J105,2)</f>
        <v>0</v>
      </c>
      <c r="L105" s="238">
        <v>21</v>
      </c>
      <c r="M105" s="238">
        <f>G105*(1+L105/100)</f>
        <v>0</v>
      </c>
      <c r="N105" s="238">
        <v>2.9399999999999999E-3</v>
      </c>
      <c r="O105" s="238">
        <f>ROUND(E105*N105,2)</f>
        <v>0.16</v>
      </c>
      <c r="P105" s="238">
        <v>0</v>
      </c>
      <c r="Q105" s="238">
        <f>ROUND(E105*P105,2)</f>
        <v>0</v>
      </c>
      <c r="R105" s="238" t="s">
        <v>261</v>
      </c>
      <c r="S105" s="238" t="s">
        <v>178</v>
      </c>
      <c r="T105" s="239" t="s">
        <v>178</v>
      </c>
      <c r="U105" s="224">
        <v>0.28000000000000003</v>
      </c>
      <c r="V105" s="224">
        <f>ROUND(E105*U105,2)</f>
        <v>15.68</v>
      </c>
      <c r="W105" s="224"/>
      <c r="X105" s="224" t="s">
        <v>159</v>
      </c>
      <c r="Y105" s="213"/>
      <c r="Z105" s="213"/>
      <c r="AA105" s="213"/>
      <c r="AB105" s="213"/>
      <c r="AC105" s="213"/>
      <c r="AD105" s="213"/>
      <c r="AE105" s="213"/>
      <c r="AF105" s="213"/>
      <c r="AG105" s="213" t="s">
        <v>160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ht="22.5" outlineLevel="1" x14ac:dyDescent="0.2">
      <c r="A106" s="220"/>
      <c r="B106" s="221"/>
      <c r="C106" s="252" t="s">
        <v>262</v>
      </c>
      <c r="D106" s="241"/>
      <c r="E106" s="241"/>
      <c r="F106" s="241"/>
      <c r="G106" s="241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13"/>
      <c r="Z106" s="213"/>
      <c r="AA106" s="213"/>
      <c r="AB106" s="213"/>
      <c r="AC106" s="213"/>
      <c r="AD106" s="213"/>
      <c r="AE106" s="213"/>
      <c r="AF106" s="213"/>
      <c r="AG106" s="213" t="s">
        <v>155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40" t="str">
        <f>C106</f>
        <v>viz.v.č. D.1.1-101Očištění povrchu stěny od prachu, nařezání izolačních desek na požadovaný rozměr, nanesení lepicího tmelu, osazení desek.</v>
      </c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20"/>
      <c r="B107" s="221"/>
      <c r="C107" s="265" t="s">
        <v>524</v>
      </c>
      <c r="D107" s="257"/>
      <c r="E107" s="258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13"/>
      <c r="Z107" s="213"/>
      <c r="AA107" s="213"/>
      <c r="AB107" s="213"/>
      <c r="AC107" s="213"/>
      <c r="AD107" s="213"/>
      <c r="AE107" s="213"/>
      <c r="AF107" s="213"/>
      <c r="AG107" s="213" t="s">
        <v>183</v>
      </c>
      <c r="AH107" s="213">
        <v>0</v>
      </c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1" x14ac:dyDescent="0.2">
      <c r="A108" s="220"/>
      <c r="B108" s="221"/>
      <c r="C108" s="265" t="s">
        <v>525</v>
      </c>
      <c r="D108" s="257"/>
      <c r="E108" s="258">
        <v>28</v>
      </c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13"/>
      <c r="Z108" s="213"/>
      <c r="AA108" s="213"/>
      <c r="AB108" s="213"/>
      <c r="AC108" s="213"/>
      <c r="AD108" s="213"/>
      <c r="AE108" s="213"/>
      <c r="AF108" s="213"/>
      <c r="AG108" s="213" t="s">
        <v>183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20"/>
      <c r="B109" s="221"/>
      <c r="C109" s="265" t="s">
        <v>526</v>
      </c>
      <c r="D109" s="257"/>
      <c r="E109" s="258">
        <v>28</v>
      </c>
      <c r="F109" s="224"/>
      <c r="G109" s="224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13"/>
      <c r="Z109" s="213"/>
      <c r="AA109" s="213"/>
      <c r="AB109" s="213"/>
      <c r="AC109" s="213"/>
      <c r="AD109" s="213"/>
      <c r="AE109" s="213"/>
      <c r="AF109" s="213"/>
      <c r="AG109" s="213" t="s">
        <v>183</v>
      </c>
      <c r="AH109" s="213">
        <v>0</v>
      </c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1" x14ac:dyDescent="0.2">
      <c r="A110" s="233">
        <v>31</v>
      </c>
      <c r="B110" s="234" t="s">
        <v>266</v>
      </c>
      <c r="C110" s="251" t="s">
        <v>267</v>
      </c>
      <c r="D110" s="235" t="s">
        <v>176</v>
      </c>
      <c r="E110" s="236">
        <v>160</v>
      </c>
      <c r="F110" s="237"/>
      <c r="G110" s="238">
        <f>ROUND(E110*F110,2)</f>
        <v>0</v>
      </c>
      <c r="H110" s="237"/>
      <c r="I110" s="238">
        <f>ROUND(E110*H110,2)</f>
        <v>0</v>
      </c>
      <c r="J110" s="237"/>
      <c r="K110" s="238">
        <f>ROUND(E110*J110,2)</f>
        <v>0</v>
      </c>
      <c r="L110" s="238">
        <v>21</v>
      </c>
      <c r="M110" s="238">
        <f>G110*(1+L110/100)</f>
        <v>0</v>
      </c>
      <c r="N110" s="238">
        <v>0</v>
      </c>
      <c r="O110" s="238">
        <f>ROUND(E110*N110,2)</f>
        <v>0</v>
      </c>
      <c r="P110" s="238">
        <v>0</v>
      </c>
      <c r="Q110" s="238">
        <f>ROUND(E110*P110,2)</f>
        <v>0</v>
      </c>
      <c r="R110" s="238" t="s">
        <v>261</v>
      </c>
      <c r="S110" s="238" t="s">
        <v>178</v>
      </c>
      <c r="T110" s="239" t="s">
        <v>178</v>
      </c>
      <c r="U110" s="224">
        <v>0.45</v>
      </c>
      <c r="V110" s="224">
        <f>ROUND(E110*U110,2)</f>
        <v>72</v>
      </c>
      <c r="W110" s="224"/>
      <c r="X110" s="224" t="s">
        <v>159</v>
      </c>
      <c r="Y110" s="213"/>
      <c r="Z110" s="213"/>
      <c r="AA110" s="213"/>
      <c r="AB110" s="213"/>
      <c r="AC110" s="213"/>
      <c r="AD110" s="213"/>
      <c r="AE110" s="213"/>
      <c r="AF110" s="213"/>
      <c r="AG110" s="213" t="s">
        <v>160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20"/>
      <c r="B111" s="221"/>
      <c r="C111" s="252" t="s">
        <v>181</v>
      </c>
      <c r="D111" s="241"/>
      <c r="E111" s="241"/>
      <c r="F111" s="241"/>
      <c r="G111" s="241"/>
      <c r="H111" s="22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13"/>
      <c r="Z111" s="213"/>
      <c r="AA111" s="213"/>
      <c r="AB111" s="213"/>
      <c r="AC111" s="213"/>
      <c r="AD111" s="213"/>
      <c r="AE111" s="213"/>
      <c r="AF111" s="213"/>
      <c r="AG111" s="213" t="s">
        <v>155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1" x14ac:dyDescent="0.2">
      <c r="A112" s="220"/>
      <c r="B112" s="221"/>
      <c r="C112" s="265" t="s">
        <v>187</v>
      </c>
      <c r="D112" s="257"/>
      <c r="E112" s="258"/>
      <c r="F112" s="224"/>
      <c r="G112" s="224"/>
      <c r="H112" s="224"/>
      <c r="I112" s="224"/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13"/>
      <c r="Z112" s="213"/>
      <c r="AA112" s="213"/>
      <c r="AB112" s="213"/>
      <c r="AC112" s="213"/>
      <c r="AD112" s="213"/>
      <c r="AE112" s="213"/>
      <c r="AF112" s="213"/>
      <c r="AG112" s="213" t="s">
        <v>183</v>
      </c>
      <c r="AH112" s="213">
        <v>0</v>
      </c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1" x14ac:dyDescent="0.2">
      <c r="A113" s="220"/>
      <c r="B113" s="221"/>
      <c r="C113" s="265" t="s">
        <v>499</v>
      </c>
      <c r="D113" s="257"/>
      <c r="E113" s="258">
        <v>160</v>
      </c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13"/>
      <c r="Z113" s="213"/>
      <c r="AA113" s="213"/>
      <c r="AB113" s="213"/>
      <c r="AC113" s="213"/>
      <c r="AD113" s="213"/>
      <c r="AE113" s="213"/>
      <c r="AF113" s="213"/>
      <c r="AG113" s="213" t="s">
        <v>183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1" x14ac:dyDescent="0.2">
      <c r="A114" s="233">
        <v>32</v>
      </c>
      <c r="B114" s="234" t="s">
        <v>268</v>
      </c>
      <c r="C114" s="251" t="s">
        <v>269</v>
      </c>
      <c r="D114" s="235" t="s">
        <v>221</v>
      </c>
      <c r="E114" s="236">
        <v>60</v>
      </c>
      <c r="F114" s="237"/>
      <c r="G114" s="238">
        <f>ROUND(E114*F114,2)</f>
        <v>0</v>
      </c>
      <c r="H114" s="237"/>
      <c r="I114" s="238">
        <f>ROUND(E114*H114,2)</f>
        <v>0</v>
      </c>
      <c r="J114" s="237"/>
      <c r="K114" s="238">
        <f>ROUND(E114*J114,2)</f>
        <v>0</v>
      </c>
      <c r="L114" s="238">
        <v>21</v>
      </c>
      <c r="M114" s="238">
        <f>G114*(1+L114/100)</f>
        <v>0</v>
      </c>
      <c r="N114" s="238">
        <v>8.0000000000000004E-4</v>
      </c>
      <c r="O114" s="238">
        <f>ROUND(E114*N114,2)</f>
        <v>0.05</v>
      </c>
      <c r="P114" s="238">
        <v>0</v>
      </c>
      <c r="Q114" s="238">
        <f>ROUND(E114*P114,2)</f>
        <v>0</v>
      </c>
      <c r="R114" s="238" t="s">
        <v>243</v>
      </c>
      <c r="S114" s="238" t="s">
        <v>178</v>
      </c>
      <c r="T114" s="239" t="s">
        <v>178</v>
      </c>
      <c r="U114" s="224">
        <v>0</v>
      </c>
      <c r="V114" s="224">
        <f>ROUND(E114*U114,2)</f>
        <v>0</v>
      </c>
      <c r="W114" s="224"/>
      <c r="X114" s="224" t="s">
        <v>237</v>
      </c>
      <c r="Y114" s="213"/>
      <c r="Z114" s="213"/>
      <c r="AA114" s="213"/>
      <c r="AB114" s="213"/>
      <c r="AC114" s="213"/>
      <c r="AD114" s="213"/>
      <c r="AE114" s="213"/>
      <c r="AF114" s="213"/>
      <c r="AG114" s="213" t="s">
        <v>238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20"/>
      <c r="B115" s="221"/>
      <c r="C115" s="252" t="s">
        <v>403</v>
      </c>
      <c r="D115" s="241"/>
      <c r="E115" s="241"/>
      <c r="F115" s="241"/>
      <c r="G115" s="241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13"/>
      <c r="Z115" s="213"/>
      <c r="AA115" s="213"/>
      <c r="AB115" s="213"/>
      <c r="AC115" s="213"/>
      <c r="AD115" s="213"/>
      <c r="AE115" s="213"/>
      <c r="AF115" s="213"/>
      <c r="AG115" s="213" t="s">
        <v>155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1" x14ac:dyDescent="0.2">
      <c r="A116" s="220"/>
      <c r="B116" s="221"/>
      <c r="C116" s="265" t="s">
        <v>524</v>
      </c>
      <c r="D116" s="257"/>
      <c r="E116" s="258"/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13"/>
      <c r="Z116" s="213"/>
      <c r="AA116" s="213"/>
      <c r="AB116" s="213"/>
      <c r="AC116" s="213"/>
      <c r="AD116" s="213"/>
      <c r="AE116" s="213"/>
      <c r="AF116" s="213"/>
      <c r="AG116" s="213" t="s">
        <v>183</v>
      </c>
      <c r="AH116" s="213">
        <v>0</v>
      </c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1" x14ac:dyDescent="0.2">
      <c r="A117" s="220"/>
      <c r="B117" s="221"/>
      <c r="C117" s="265" t="s">
        <v>527</v>
      </c>
      <c r="D117" s="257"/>
      <c r="E117" s="258">
        <v>36</v>
      </c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13"/>
      <c r="Z117" s="213"/>
      <c r="AA117" s="213"/>
      <c r="AB117" s="213"/>
      <c r="AC117" s="213"/>
      <c r="AD117" s="213"/>
      <c r="AE117" s="213"/>
      <c r="AF117" s="213"/>
      <c r="AG117" s="213" t="s">
        <v>183</v>
      </c>
      <c r="AH117" s="213">
        <v>0</v>
      </c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20"/>
      <c r="B118" s="221"/>
      <c r="C118" s="265" t="s">
        <v>528</v>
      </c>
      <c r="D118" s="257"/>
      <c r="E118" s="258">
        <v>24</v>
      </c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13"/>
      <c r="Z118" s="213"/>
      <c r="AA118" s="213"/>
      <c r="AB118" s="213"/>
      <c r="AC118" s="213"/>
      <c r="AD118" s="213"/>
      <c r="AE118" s="213"/>
      <c r="AF118" s="213"/>
      <c r="AG118" s="213" t="s">
        <v>183</v>
      </c>
      <c r="AH118" s="213">
        <v>0</v>
      </c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ht="22.5" outlineLevel="1" x14ac:dyDescent="0.2">
      <c r="A119" s="233">
        <v>33</v>
      </c>
      <c r="B119" s="234" t="s">
        <v>273</v>
      </c>
      <c r="C119" s="251" t="s">
        <v>274</v>
      </c>
      <c r="D119" s="235" t="s">
        <v>275</v>
      </c>
      <c r="E119" s="236">
        <v>2.94</v>
      </c>
      <c r="F119" s="237"/>
      <c r="G119" s="238">
        <f>ROUND(E119*F119,2)</f>
        <v>0</v>
      </c>
      <c r="H119" s="237"/>
      <c r="I119" s="238">
        <f>ROUND(E119*H119,2)</f>
        <v>0</v>
      </c>
      <c r="J119" s="237"/>
      <c r="K119" s="238">
        <f>ROUND(E119*J119,2)</f>
        <v>0</v>
      </c>
      <c r="L119" s="238">
        <v>21</v>
      </c>
      <c r="M119" s="238">
        <f>G119*(1+L119/100)</f>
        <v>0</v>
      </c>
      <c r="N119" s="238">
        <v>3.5000000000000003E-2</v>
      </c>
      <c r="O119" s="238">
        <f>ROUND(E119*N119,2)</f>
        <v>0.1</v>
      </c>
      <c r="P119" s="238">
        <v>0</v>
      </c>
      <c r="Q119" s="238">
        <f>ROUND(E119*P119,2)</f>
        <v>0</v>
      </c>
      <c r="R119" s="238" t="s">
        <v>243</v>
      </c>
      <c r="S119" s="238" t="s">
        <v>178</v>
      </c>
      <c r="T119" s="239" t="s">
        <v>178</v>
      </c>
      <c r="U119" s="224">
        <v>0</v>
      </c>
      <c r="V119" s="224">
        <f>ROUND(E119*U119,2)</f>
        <v>0</v>
      </c>
      <c r="W119" s="224"/>
      <c r="X119" s="224" t="s">
        <v>237</v>
      </c>
      <c r="Y119" s="213"/>
      <c r="Z119" s="213"/>
      <c r="AA119" s="213"/>
      <c r="AB119" s="213"/>
      <c r="AC119" s="213"/>
      <c r="AD119" s="213"/>
      <c r="AE119" s="213"/>
      <c r="AF119" s="213"/>
      <c r="AG119" s="213" t="s">
        <v>238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1" x14ac:dyDescent="0.2">
      <c r="A120" s="220"/>
      <c r="B120" s="221"/>
      <c r="C120" s="252" t="s">
        <v>181</v>
      </c>
      <c r="D120" s="241"/>
      <c r="E120" s="241"/>
      <c r="F120" s="241"/>
      <c r="G120" s="241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13"/>
      <c r="Z120" s="213"/>
      <c r="AA120" s="213"/>
      <c r="AB120" s="213"/>
      <c r="AC120" s="213"/>
      <c r="AD120" s="213"/>
      <c r="AE120" s="213"/>
      <c r="AF120" s="213"/>
      <c r="AG120" s="213" t="s">
        <v>155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1" x14ac:dyDescent="0.2">
      <c r="A121" s="220"/>
      <c r="B121" s="221"/>
      <c r="C121" s="265" t="s">
        <v>524</v>
      </c>
      <c r="D121" s="257"/>
      <c r="E121" s="258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13"/>
      <c r="Z121" s="213"/>
      <c r="AA121" s="213"/>
      <c r="AB121" s="213"/>
      <c r="AC121" s="213"/>
      <c r="AD121" s="213"/>
      <c r="AE121" s="213"/>
      <c r="AF121" s="213"/>
      <c r="AG121" s="213" t="s">
        <v>183</v>
      </c>
      <c r="AH121" s="213">
        <v>0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20"/>
      <c r="B122" s="221"/>
      <c r="C122" s="265" t="s">
        <v>529</v>
      </c>
      <c r="D122" s="257"/>
      <c r="E122" s="258">
        <v>1.47</v>
      </c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13"/>
      <c r="Z122" s="213"/>
      <c r="AA122" s="213"/>
      <c r="AB122" s="213"/>
      <c r="AC122" s="213"/>
      <c r="AD122" s="213"/>
      <c r="AE122" s="213"/>
      <c r="AF122" s="213"/>
      <c r="AG122" s="213" t="s">
        <v>183</v>
      </c>
      <c r="AH122" s="213">
        <v>0</v>
      </c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1" x14ac:dyDescent="0.2">
      <c r="A123" s="220"/>
      <c r="B123" s="221"/>
      <c r="C123" s="265" t="s">
        <v>530</v>
      </c>
      <c r="D123" s="257"/>
      <c r="E123" s="258">
        <v>1.47</v>
      </c>
      <c r="F123" s="224"/>
      <c r="G123" s="224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13"/>
      <c r="Z123" s="213"/>
      <c r="AA123" s="213"/>
      <c r="AB123" s="213"/>
      <c r="AC123" s="213"/>
      <c r="AD123" s="213"/>
      <c r="AE123" s="213"/>
      <c r="AF123" s="213"/>
      <c r="AG123" s="213" t="s">
        <v>183</v>
      </c>
      <c r="AH123" s="213">
        <v>0</v>
      </c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ht="22.5" outlineLevel="1" x14ac:dyDescent="0.2">
      <c r="A124" s="233">
        <v>34</v>
      </c>
      <c r="B124" s="234" t="s">
        <v>278</v>
      </c>
      <c r="C124" s="251" t="s">
        <v>279</v>
      </c>
      <c r="D124" s="235" t="s">
        <v>176</v>
      </c>
      <c r="E124" s="236">
        <v>352</v>
      </c>
      <c r="F124" s="237"/>
      <c r="G124" s="238">
        <f>ROUND(E124*F124,2)</f>
        <v>0</v>
      </c>
      <c r="H124" s="237"/>
      <c r="I124" s="238">
        <f>ROUND(E124*H124,2)</f>
        <v>0</v>
      </c>
      <c r="J124" s="237"/>
      <c r="K124" s="238">
        <f>ROUND(E124*J124,2)</f>
        <v>0</v>
      </c>
      <c r="L124" s="238">
        <v>21</v>
      </c>
      <c r="M124" s="238">
        <f>G124*(1+L124/100)</f>
        <v>0</v>
      </c>
      <c r="N124" s="238">
        <v>1.4E-2</v>
      </c>
      <c r="O124" s="238">
        <f>ROUND(E124*N124,2)</f>
        <v>4.93</v>
      </c>
      <c r="P124" s="238">
        <v>0</v>
      </c>
      <c r="Q124" s="238">
        <f>ROUND(E124*P124,2)</f>
        <v>0</v>
      </c>
      <c r="R124" s="238" t="s">
        <v>243</v>
      </c>
      <c r="S124" s="238" t="s">
        <v>178</v>
      </c>
      <c r="T124" s="239" t="s">
        <v>178</v>
      </c>
      <c r="U124" s="224">
        <v>0</v>
      </c>
      <c r="V124" s="224">
        <f>ROUND(E124*U124,2)</f>
        <v>0</v>
      </c>
      <c r="W124" s="224"/>
      <c r="X124" s="224" t="s">
        <v>237</v>
      </c>
      <c r="Y124" s="213"/>
      <c r="Z124" s="213"/>
      <c r="AA124" s="213"/>
      <c r="AB124" s="213"/>
      <c r="AC124" s="213"/>
      <c r="AD124" s="213"/>
      <c r="AE124" s="213"/>
      <c r="AF124" s="213"/>
      <c r="AG124" s="213" t="s">
        <v>238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1" x14ac:dyDescent="0.2">
      <c r="A125" s="220"/>
      <c r="B125" s="221"/>
      <c r="C125" s="252" t="s">
        <v>181</v>
      </c>
      <c r="D125" s="241"/>
      <c r="E125" s="241"/>
      <c r="F125" s="241"/>
      <c r="G125" s="241"/>
      <c r="H125" s="224"/>
      <c r="I125" s="224"/>
      <c r="J125" s="224"/>
      <c r="K125" s="224"/>
      <c r="L125" s="224"/>
      <c r="M125" s="224"/>
      <c r="N125" s="224"/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13"/>
      <c r="Z125" s="213"/>
      <c r="AA125" s="213"/>
      <c r="AB125" s="213"/>
      <c r="AC125" s="213"/>
      <c r="AD125" s="213"/>
      <c r="AE125" s="213"/>
      <c r="AF125" s="213"/>
      <c r="AG125" s="213" t="s">
        <v>155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1" x14ac:dyDescent="0.2">
      <c r="A126" s="220"/>
      <c r="B126" s="221"/>
      <c r="C126" s="265" t="s">
        <v>187</v>
      </c>
      <c r="D126" s="257"/>
      <c r="E126" s="258"/>
      <c r="F126" s="224"/>
      <c r="G126" s="224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13"/>
      <c r="Z126" s="213"/>
      <c r="AA126" s="213"/>
      <c r="AB126" s="213"/>
      <c r="AC126" s="213"/>
      <c r="AD126" s="213"/>
      <c r="AE126" s="213"/>
      <c r="AF126" s="213"/>
      <c r="AG126" s="213" t="s">
        <v>183</v>
      </c>
      <c r="AH126" s="213">
        <v>0</v>
      </c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1" x14ac:dyDescent="0.2">
      <c r="A127" s="220"/>
      <c r="B127" s="221"/>
      <c r="C127" s="265" t="s">
        <v>531</v>
      </c>
      <c r="D127" s="257"/>
      <c r="E127" s="258">
        <v>352</v>
      </c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13"/>
      <c r="Z127" s="213"/>
      <c r="AA127" s="213"/>
      <c r="AB127" s="213"/>
      <c r="AC127" s="213"/>
      <c r="AD127" s="213"/>
      <c r="AE127" s="213"/>
      <c r="AF127" s="213"/>
      <c r="AG127" s="213" t="s">
        <v>183</v>
      </c>
      <c r="AH127" s="213">
        <v>0</v>
      </c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20">
        <v>35</v>
      </c>
      <c r="B128" s="221" t="s">
        <v>281</v>
      </c>
      <c r="C128" s="266" t="s">
        <v>282</v>
      </c>
      <c r="D128" s="222" t="s">
        <v>0</v>
      </c>
      <c r="E128" s="262"/>
      <c r="F128" s="225"/>
      <c r="G128" s="224">
        <f>ROUND(E128*F128,2)</f>
        <v>0</v>
      </c>
      <c r="H128" s="225"/>
      <c r="I128" s="224">
        <f>ROUND(E128*H128,2)</f>
        <v>0</v>
      </c>
      <c r="J128" s="225"/>
      <c r="K128" s="224">
        <f>ROUND(E128*J128,2)</f>
        <v>0</v>
      </c>
      <c r="L128" s="224">
        <v>21</v>
      </c>
      <c r="M128" s="224">
        <f>G128*(1+L128/100)</f>
        <v>0</v>
      </c>
      <c r="N128" s="224">
        <v>0</v>
      </c>
      <c r="O128" s="224">
        <f>ROUND(E128*N128,2)</f>
        <v>0</v>
      </c>
      <c r="P128" s="224">
        <v>0</v>
      </c>
      <c r="Q128" s="224">
        <f>ROUND(E128*P128,2)</f>
        <v>0</v>
      </c>
      <c r="R128" s="224" t="s">
        <v>261</v>
      </c>
      <c r="S128" s="224" t="s">
        <v>178</v>
      </c>
      <c r="T128" s="224" t="s">
        <v>178</v>
      </c>
      <c r="U128" s="224">
        <v>0</v>
      </c>
      <c r="V128" s="224">
        <f>ROUND(E128*U128,2)</f>
        <v>0</v>
      </c>
      <c r="W128" s="224"/>
      <c r="X128" s="224" t="s">
        <v>256</v>
      </c>
      <c r="Y128" s="213"/>
      <c r="Z128" s="213"/>
      <c r="AA128" s="213"/>
      <c r="AB128" s="213"/>
      <c r="AC128" s="213"/>
      <c r="AD128" s="213"/>
      <c r="AE128" s="213"/>
      <c r="AF128" s="213"/>
      <c r="AG128" s="213" t="s">
        <v>257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1" x14ac:dyDescent="0.2">
      <c r="A129" s="220"/>
      <c r="B129" s="221"/>
      <c r="C129" s="267" t="s">
        <v>258</v>
      </c>
      <c r="D129" s="261"/>
      <c r="E129" s="261"/>
      <c r="F129" s="261"/>
      <c r="G129" s="261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13"/>
      <c r="Z129" s="213"/>
      <c r="AA129" s="213"/>
      <c r="AB129" s="213"/>
      <c r="AC129" s="213"/>
      <c r="AD129" s="213"/>
      <c r="AE129" s="213"/>
      <c r="AF129" s="213"/>
      <c r="AG129" s="213" t="s">
        <v>180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x14ac:dyDescent="0.2">
      <c r="A130" s="227" t="s">
        <v>145</v>
      </c>
      <c r="B130" s="228" t="s">
        <v>106</v>
      </c>
      <c r="C130" s="250" t="s">
        <v>107</v>
      </c>
      <c r="D130" s="229"/>
      <c r="E130" s="230"/>
      <c r="F130" s="231"/>
      <c r="G130" s="231">
        <f>SUMIF(AG131:AG135,"&lt;&gt;NOR",G131:G135)</f>
        <v>0</v>
      </c>
      <c r="H130" s="231"/>
      <c r="I130" s="231">
        <f>SUM(I131:I135)</f>
        <v>0</v>
      </c>
      <c r="J130" s="231"/>
      <c r="K130" s="231">
        <f>SUM(K131:K135)</f>
        <v>0</v>
      </c>
      <c r="L130" s="231"/>
      <c r="M130" s="231">
        <f>SUM(M131:M135)</f>
        <v>0</v>
      </c>
      <c r="N130" s="231"/>
      <c r="O130" s="231">
        <f>SUM(O131:O135)</f>
        <v>0.06</v>
      </c>
      <c r="P130" s="231"/>
      <c r="Q130" s="231">
        <f>SUM(Q131:Q135)</f>
        <v>0</v>
      </c>
      <c r="R130" s="231"/>
      <c r="S130" s="231"/>
      <c r="T130" s="232"/>
      <c r="U130" s="226"/>
      <c r="V130" s="226">
        <f>SUM(V131:V135)</f>
        <v>11.76</v>
      </c>
      <c r="W130" s="226"/>
      <c r="X130" s="226"/>
      <c r="AG130" t="s">
        <v>146</v>
      </c>
    </row>
    <row r="131" spans="1:60" outlineLevel="1" x14ac:dyDescent="0.2">
      <c r="A131" s="233">
        <v>36</v>
      </c>
      <c r="B131" s="234" t="s">
        <v>283</v>
      </c>
      <c r="C131" s="251" t="s">
        <v>284</v>
      </c>
      <c r="D131" s="235" t="s">
        <v>191</v>
      </c>
      <c r="E131" s="236">
        <v>56</v>
      </c>
      <c r="F131" s="237"/>
      <c r="G131" s="238">
        <f>ROUND(E131*F131,2)</f>
        <v>0</v>
      </c>
      <c r="H131" s="237"/>
      <c r="I131" s="238">
        <f>ROUND(E131*H131,2)</f>
        <v>0</v>
      </c>
      <c r="J131" s="237"/>
      <c r="K131" s="238">
        <f>ROUND(E131*J131,2)</f>
        <v>0</v>
      </c>
      <c r="L131" s="238">
        <v>21</v>
      </c>
      <c r="M131" s="238">
        <f>G131*(1+L131/100)</f>
        <v>0</v>
      </c>
      <c r="N131" s="238">
        <v>1.16E-3</v>
      </c>
      <c r="O131" s="238">
        <f>ROUND(E131*N131,2)</f>
        <v>0.06</v>
      </c>
      <c r="P131" s="238">
        <v>0</v>
      </c>
      <c r="Q131" s="238">
        <f>ROUND(E131*P131,2)</f>
        <v>0</v>
      </c>
      <c r="R131" s="238" t="s">
        <v>192</v>
      </c>
      <c r="S131" s="238" t="s">
        <v>178</v>
      </c>
      <c r="T131" s="239" t="s">
        <v>151</v>
      </c>
      <c r="U131" s="224">
        <v>0.21</v>
      </c>
      <c r="V131" s="224">
        <f>ROUND(E131*U131,2)</f>
        <v>11.76</v>
      </c>
      <c r="W131" s="224"/>
      <c r="X131" s="224" t="s">
        <v>159</v>
      </c>
      <c r="Y131" s="213"/>
      <c r="Z131" s="213"/>
      <c r="AA131" s="213"/>
      <c r="AB131" s="213"/>
      <c r="AC131" s="213"/>
      <c r="AD131" s="213"/>
      <c r="AE131" s="213"/>
      <c r="AF131" s="213"/>
      <c r="AG131" s="213" t="s">
        <v>160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1" x14ac:dyDescent="0.2">
      <c r="A132" s="220"/>
      <c r="B132" s="221"/>
      <c r="C132" s="252" t="s">
        <v>285</v>
      </c>
      <c r="D132" s="241"/>
      <c r="E132" s="241"/>
      <c r="F132" s="241"/>
      <c r="G132" s="241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13"/>
      <c r="Z132" s="213"/>
      <c r="AA132" s="213"/>
      <c r="AB132" s="213"/>
      <c r="AC132" s="213"/>
      <c r="AD132" s="213"/>
      <c r="AE132" s="213"/>
      <c r="AF132" s="213"/>
      <c r="AG132" s="213" t="s">
        <v>155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1" x14ac:dyDescent="0.2">
      <c r="A133" s="220"/>
      <c r="B133" s="221"/>
      <c r="C133" s="265" t="s">
        <v>503</v>
      </c>
      <c r="D133" s="257"/>
      <c r="E133" s="258">
        <v>56</v>
      </c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13"/>
      <c r="Z133" s="213"/>
      <c r="AA133" s="213"/>
      <c r="AB133" s="213"/>
      <c r="AC133" s="213"/>
      <c r="AD133" s="213"/>
      <c r="AE133" s="213"/>
      <c r="AF133" s="213"/>
      <c r="AG133" s="213" t="s">
        <v>183</v>
      </c>
      <c r="AH133" s="213">
        <v>0</v>
      </c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1" x14ac:dyDescent="0.2">
      <c r="A134" s="220">
        <v>37</v>
      </c>
      <c r="B134" s="221" t="s">
        <v>287</v>
      </c>
      <c r="C134" s="266" t="s">
        <v>288</v>
      </c>
      <c r="D134" s="222" t="s">
        <v>0</v>
      </c>
      <c r="E134" s="262"/>
      <c r="F134" s="225"/>
      <c r="G134" s="224">
        <f>ROUND(E134*F134,2)</f>
        <v>0</v>
      </c>
      <c r="H134" s="225"/>
      <c r="I134" s="224">
        <f>ROUND(E134*H134,2)</f>
        <v>0</v>
      </c>
      <c r="J134" s="225"/>
      <c r="K134" s="224">
        <f>ROUND(E134*J134,2)</f>
        <v>0</v>
      </c>
      <c r="L134" s="224">
        <v>21</v>
      </c>
      <c r="M134" s="224">
        <f>G134*(1+L134/100)</f>
        <v>0</v>
      </c>
      <c r="N134" s="224">
        <v>0</v>
      </c>
      <c r="O134" s="224">
        <f>ROUND(E134*N134,2)</f>
        <v>0</v>
      </c>
      <c r="P134" s="224">
        <v>0</v>
      </c>
      <c r="Q134" s="224">
        <f>ROUND(E134*P134,2)</f>
        <v>0</v>
      </c>
      <c r="R134" s="224" t="s">
        <v>192</v>
      </c>
      <c r="S134" s="224" t="s">
        <v>178</v>
      </c>
      <c r="T134" s="224" t="s">
        <v>178</v>
      </c>
      <c r="U134" s="224">
        <v>0</v>
      </c>
      <c r="V134" s="224">
        <f>ROUND(E134*U134,2)</f>
        <v>0</v>
      </c>
      <c r="W134" s="224"/>
      <c r="X134" s="224" t="s">
        <v>256</v>
      </c>
      <c r="Y134" s="213"/>
      <c r="Z134" s="213"/>
      <c r="AA134" s="213"/>
      <c r="AB134" s="213"/>
      <c r="AC134" s="213"/>
      <c r="AD134" s="213"/>
      <c r="AE134" s="213"/>
      <c r="AF134" s="213"/>
      <c r="AG134" s="213" t="s">
        <v>257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1" x14ac:dyDescent="0.2">
      <c r="A135" s="220"/>
      <c r="B135" s="221"/>
      <c r="C135" s="267" t="s">
        <v>258</v>
      </c>
      <c r="D135" s="261"/>
      <c r="E135" s="261"/>
      <c r="F135" s="261"/>
      <c r="G135" s="261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13"/>
      <c r="Z135" s="213"/>
      <c r="AA135" s="213"/>
      <c r="AB135" s="213"/>
      <c r="AC135" s="213"/>
      <c r="AD135" s="213"/>
      <c r="AE135" s="213"/>
      <c r="AF135" s="213"/>
      <c r="AG135" s="213" t="s">
        <v>180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x14ac:dyDescent="0.2">
      <c r="A136" s="227" t="s">
        <v>145</v>
      </c>
      <c r="B136" s="228" t="s">
        <v>108</v>
      </c>
      <c r="C136" s="250" t="s">
        <v>109</v>
      </c>
      <c r="D136" s="229"/>
      <c r="E136" s="230"/>
      <c r="F136" s="231"/>
      <c r="G136" s="231">
        <f>SUMIF(AG137:AG146,"&lt;&gt;NOR",G137:G146)</f>
        <v>0</v>
      </c>
      <c r="H136" s="231"/>
      <c r="I136" s="231">
        <f>SUM(I137:I146)</f>
        <v>0</v>
      </c>
      <c r="J136" s="231"/>
      <c r="K136" s="231">
        <f>SUM(K137:K146)</f>
        <v>0</v>
      </c>
      <c r="L136" s="231"/>
      <c r="M136" s="231">
        <f>SUM(M137:M146)</f>
        <v>0</v>
      </c>
      <c r="N136" s="231"/>
      <c r="O136" s="231">
        <f>SUM(O137:O146)</f>
        <v>0.5</v>
      </c>
      <c r="P136" s="231"/>
      <c r="Q136" s="231">
        <f>SUM(Q137:Q146)</f>
        <v>0</v>
      </c>
      <c r="R136" s="231"/>
      <c r="S136" s="231"/>
      <c r="T136" s="232"/>
      <c r="U136" s="226"/>
      <c r="V136" s="226">
        <f>SUM(V137:V146)</f>
        <v>21.86</v>
      </c>
      <c r="W136" s="226"/>
      <c r="X136" s="226"/>
      <c r="AG136" t="s">
        <v>146</v>
      </c>
    </row>
    <row r="137" spans="1:60" ht="22.5" outlineLevel="1" x14ac:dyDescent="0.2">
      <c r="A137" s="233">
        <v>38</v>
      </c>
      <c r="B137" s="234" t="s">
        <v>289</v>
      </c>
      <c r="C137" s="251" t="s">
        <v>290</v>
      </c>
      <c r="D137" s="235" t="s">
        <v>176</v>
      </c>
      <c r="E137" s="236">
        <v>32</v>
      </c>
      <c r="F137" s="237"/>
      <c r="G137" s="238">
        <f>ROUND(E137*F137,2)</f>
        <v>0</v>
      </c>
      <c r="H137" s="237"/>
      <c r="I137" s="238">
        <f>ROUND(E137*H137,2)</f>
        <v>0</v>
      </c>
      <c r="J137" s="237"/>
      <c r="K137" s="238">
        <f>ROUND(E137*J137,2)</f>
        <v>0</v>
      </c>
      <c r="L137" s="238">
        <v>21</v>
      </c>
      <c r="M137" s="238">
        <f>G137*(1+L137/100)</f>
        <v>0</v>
      </c>
      <c r="N137" s="238">
        <v>1.7000000000000001E-4</v>
      </c>
      <c r="O137" s="238">
        <f>ROUND(E137*N137,2)</f>
        <v>0.01</v>
      </c>
      <c r="P137" s="238">
        <v>0</v>
      </c>
      <c r="Q137" s="238">
        <f>ROUND(E137*P137,2)</f>
        <v>0</v>
      </c>
      <c r="R137" s="238" t="s">
        <v>291</v>
      </c>
      <c r="S137" s="238" t="s">
        <v>178</v>
      </c>
      <c r="T137" s="239" t="s">
        <v>178</v>
      </c>
      <c r="U137" s="224">
        <v>0.68300000000000005</v>
      </c>
      <c r="V137" s="224">
        <f>ROUND(E137*U137,2)</f>
        <v>21.86</v>
      </c>
      <c r="W137" s="224"/>
      <c r="X137" s="224" t="s">
        <v>159</v>
      </c>
      <c r="Y137" s="213"/>
      <c r="Z137" s="213"/>
      <c r="AA137" s="213"/>
      <c r="AB137" s="213"/>
      <c r="AC137" s="213"/>
      <c r="AD137" s="213"/>
      <c r="AE137" s="213"/>
      <c r="AF137" s="213"/>
      <c r="AG137" s="213" t="s">
        <v>160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1" x14ac:dyDescent="0.2">
      <c r="A138" s="220"/>
      <c r="B138" s="221"/>
      <c r="C138" s="252" t="s">
        <v>292</v>
      </c>
      <c r="D138" s="241"/>
      <c r="E138" s="241"/>
      <c r="F138" s="241"/>
      <c r="G138" s="241"/>
      <c r="H138" s="224"/>
      <c r="I138" s="224"/>
      <c r="J138" s="224"/>
      <c r="K138" s="224"/>
      <c r="L138" s="224"/>
      <c r="M138" s="224"/>
      <c r="N138" s="224"/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13"/>
      <c r="Z138" s="213"/>
      <c r="AA138" s="213"/>
      <c r="AB138" s="213"/>
      <c r="AC138" s="213"/>
      <c r="AD138" s="213"/>
      <c r="AE138" s="213"/>
      <c r="AF138" s="213"/>
      <c r="AG138" s="213" t="s">
        <v>155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1" x14ac:dyDescent="0.2">
      <c r="A139" s="220"/>
      <c r="B139" s="221"/>
      <c r="C139" s="265" t="s">
        <v>532</v>
      </c>
      <c r="D139" s="257"/>
      <c r="E139" s="258">
        <v>32</v>
      </c>
      <c r="F139" s="224"/>
      <c r="G139" s="224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13"/>
      <c r="Z139" s="213"/>
      <c r="AA139" s="213"/>
      <c r="AB139" s="213"/>
      <c r="AC139" s="213"/>
      <c r="AD139" s="213"/>
      <c r="AE139" s="213"/>
      <c r="AF139" s="213"/>
      <c r="AG139" s="213" t="s">
        <v>183</v>
      </c>
      <c r="AH139" s="213">
        <v>0</v>
      </c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1" x14ac:dyDescent="0.2">
      <c r="A140" s="233">
        <v>39</v>
      </c>
      <c r="B140" s="234" t="s">
        <v>294</v>
      </c>
      <c r="C140" s="251" t="s">
        <v>295</v>
      </c>
      <c r="D140" s="235" t="s">
        <v>234</v>
      </c>
      <c r="E140" s="236">
        <v>400</v>
      </c>
      <c r="F140" s="237"/>
      <c r="G140" s="238">
        <f>ROUND(E140*F140,2)</f>
        <v>0</v>
      </c>
      <c r="H140" s="237"/>
      <c r="I140" s="238">
        <f>ROUND(E140*H140,2)</f>
        <v>0</v>
      </c>
      <c r="J140" s="237"/>
      <c r="K140" s="238">
        <f>ROUND(E140*J140,2)</f>
        <v>0</v>
      </c>
      <c r="L140" s="238">
        <v>21</v>
      </c>
      <c r="M140" s="238">
        <f>G140*(1+L140/100)</f>
        <v>0</v>
      </c>
      <c r="N140" s="238">
        <v>0</v>
      </c>
      <c r="O140" s="238">
        <f>ROUND(E140*N140,2)</f>
        <v>0</v>
      </c>
      <c r="P140" s="238">
        <v>0</v>
      </c>
      <c r="Q140" s="238">
        <f>ROUND(E140*P140,2)</f>
        <v>0</v>
      </c>
      <c r="R140" s="238"/>
      <c r="S140" s="238" t="s">
        <v>150</v>
      </c>
      <c r="T140" s="239" t="s">
        <v>151</v>
      </c>
      <c r="U140" s="224">
        <v>0</v>
      </c>
      <c r="V140" s="224">
        <f>ROUND(E140*U140,2)</f>
        <v>0</v>
      </c>
      <c r="W140" s="224"/>
      <c r="X140" s="224" t="s">
        <v>159</v>
      </c>
      <c r="Y140" s="213"/>
      <c r="Z140" s="213"/>
      <c r="AA140" s="213"/>
      <c r="AB140" s="213"/>
      <c r="AC140" s="213"/>
      <c r="AD140" s="213"/>
      <c r="AE140" s="213"/>
      <c r="AF140" s="213"/>
      <c r="AG140" s="213" t="s">
        <v>160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1" x14ac:dyDescent="0.2">
      <c r="A141" s="220"/>
      <c r="B141" s="221"/>
      <c r="C141" s="265" t="s">
        <v>533</v>
      </c>
      <c r="D141" s="257"/>
      <c r="E141" s="258">
        <v>400</v>
      </c>
      <c r="F141" s="224"/>
      <c r="G141" s="224"/>
      <c r="H141" s="224"/>
      <c r="I141" s="224"/>
      <c r="J141" s="224"/>
      <c r="K141" s="224"/>
      <c r="L141" s="224"/>
      <c r="M141" s="224"/>
      <c r="N141" s="224"/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13"/>
      <c r="Z141" s="213"/>
      <c r="AA141" s="213"/>
      <c r="AB141" s="213"/>
      <c r="AC141" s="213"/>
      <c r="AD141" s="213"/>
      <c r="AE141" s="213"/>
      <c r="AF141" s="213"/>
      <c r="AG141" s="213" t="s">
        <v>183</v>
      </c>
      <c r="AH141" s="213">
        <v>0</v>
      </c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ht="22.5" outlineLevel="1" x14ac:dyDescent="0.2">
      <c r="A142" s="233">
        <v>40</v>
      </c>
      <c r="B142" s="234" t="s">
        <v>296</v>
      </c>
      <c r="C142" s="251" t="s">
        <v>297</v>
      </c>
      <c r="D142" s="235" t="s">
        <v>176</v>
      </c>
      <c r="E142" s="236">
        <v>33.28</v>
      </c>
      <c r="F142" s="237"/>
      <c r="G142" s="238">
        <f>ROUND(E142*F142,2)</f>
        <v>0</v>
      </c>
      <c r="H142" s="237"/>
      <c r="I142" s="238">
        <f>ROUND(E142*H142,2)</f>
        <v>0</v>
      </c>
      <c r="J142" s="237"/>
      <c r="K142" s="238">
        <f>ROUND(E142*J142,2)</f>
        <v>0</v>
      </c>
      <c r="L142" s="238">
        <v>21</v>
      </c>
      <c r="M142" s="238">
        <f>G142*(1+L142/100)</f>
        <v>0</v>
      </c>
      <c r="N142" s="238">
        <v>1.47E-2</v>
      </c>
      <c r="O142" s="238">
        <f>ROUND(E142*N142,2)</f>
        <v>0.49</v>
      </c>
      <c r="P142" s="238">
        <v>0</v>
      </c>
      <c r="Q142" s="238">
        <f>ROUND(E142*P142,2)</f>
        <v>0</v>
      </c>
      <c r="R142" s="238" t="s">
        <v>243</v>
      </c>
      <c r="S142" s="238" t="s">
        <v>178</v>
      </c>
      <c r="T142" s="239" t="s">
        <v>178</v>
      </c>
      <c r="U142" s="224">
        <v>0</v>
      </c>
      <c r="V142" s="224">
        <f>ROUND(E142*U142,2)</f>
        <v>0</v>
      </c>
      <c r="W142" s="224"/>
      <c r="X142" s="224" t="s">
        <v>237</v>
      </c>
      <c r="Y142" s="213"/>
      <c r="Z142" s="213"/>
      <c r="AA142" s="213"/>
      <c r="AB142" s="213"/>
      <c r="AC142" s="213"/>
      <c r="AD142" s="213"/>
      <c r="AE142" s="213"/>
      <c r="AF142" s="213"/>
      <c r="AG142" s="213" t="s">
        <v>238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1" x14ac:dyDescent="0.2">
      <c r="A143" s="220"/>
      <c r="B143" s="221"/>
      <c r="C143" s="252" t="s">
        <v>181</v>
      </c>
      <c r="D143" s="241"/>
      <c r="E143" s="241"/>
      <c r="F143" s="241"/>
      <c r="G143" s="241"/>
      <c r="H143" s="224"/>
      <c r="I143" s="224"/>
      <c r="J143" s="224"/>
      <c r="K143" s="224"/>
      <c r="L143" s="224"/>
      <c r="M143" s="224"/>
      <c r="N143" s="224"/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13"/>
      <c r="Z143" s="213"/>
      <c r="AA143" s="213"/>
      <c r="AB143" s="213"/>
      <c r="AC143" s="213"/>
      <c r="AD143" s="213"/>
      <c r="AE143" s="213"/>
      <c r="AF143" s="213"/>
      <c r="AG143" s="213" t="s">
        <v>155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1" x14ac:dyDescent="0.2">
      <c r="A144" s="220"/>
      <c r="B144" s="221"/>
      <c r="C144" s="265" t="s">
        <v>534</v>
      </c>
      <c r="D144" s="257"/>
      <c r="E144" s="258">
        <v>33.28</v>
      </c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13"/>
      <c r="Z144" s="213"/>
      <c r="AA144" s="213"/>
      <c r="AB144" s="213"/>
      <c r="AC144" s="213"/>
      <c r="AD144" s="213"/>
      <c r="AE144" s="213"/>
      <c r="AF144" s="213"/>
      <c r="AG144" s="213" t="s">
        <v>183</v>
      </c>
      <c r="AH144" s="213">
        <v>5</v>
      </c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1" x14ac:dyDescent="0.2">
      <c r="A145" s="220">
        <v>41</v>
      </c>
      <c r="B145" s="221" t="s">
        <v>299</v>
      </c>
      <c r="C145" s="266" t="s">
        <v>300</v>
      </c>
      <c r="D145" s="222" t="s">
        <v>0</v>
      </c>
      <c r="E145" s="262"/>
      <c r="F145" s="225"/>
      <c r="G145" s="224">
        <f>ROUND(E145*F145,2)</f>
        <v>0</v>
      </c>
      <c r="H145" s="225"/>
      <c r="I145" s="224">
        <f>ROUND(E145*H145,2)</f>
        <v>0</v>
      </c>
      <c r="J145" s="225"/>
      <c r="K145" s="224">
        <f>ROUND(E145*J145,2)</f>
        <v>0</v>
      </c>
      <c r="L145" s="224">
        <v>21</v>
      </c>
      <c r="M145" s="224">
        <f>G145*(1+L145/100)</f>
        <v>0</v>
      </c>
      <c r="N145" s="224">
        <v>0</v>
      </c>
      <c r="O145" s="224">
        <f>ROUND(E145*N145,2)</f>
        <v>0</v>
      </c>
      <c r="P145" s="224">
        <v>0</v>
      </c>
      <c r="Q145" s="224">
        <f>ROUND(E145*P145,2)</f>
        <v>0</v>
      </c>
      <c r="R145" s="224" t="s">
        <v>291</v>
      </c>
      <c r="S145" s="224" t="s">
        <v>178</v>
      </c>
      <c r="T145" s="224" t="s">
        <v>178</v>
      </c>
      <c r="U145" s="224">
        <v>0</v>
      </c>
      <c r="V145" s="224">
        <f>ROUND(E145*U145,2)</f>
        <v>0</v>
      </c>
      <c r="W145" s="224"/>
      <c r="X145" s="224" t="s">
        <v>256</v>
      </c>
      <c r="Y145" s="213"/>
      <c r="Z145" s="213"/>
      <c r="AA145" s="213"/>
      <c r="AB145" s="213"/>
      <c r="AC145" s="213"/>
      <c r="AD145" s="213"/>
      <c r="AE145" s="213"/>
      <c r="AF145" s="213"/>
      <c r="AG145" s="213" t="s">
        <v>257</v>
      </c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1" x14ac:dyDescent="0.2">
      <c r="A146" s="220"/>
      <c r="B146" s="221"/>
      <c r="C146" s="267" t="s">
        <v>258</v>
      </c>
      <c r="D146" s="261"/>
      <c r="E146" s="261"/>
      <c r="F146" s="261"/>
      <c r="G146" s="261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13"/>
      <c r="Z146" s="213"/>
      <c r="AA146" s="213"/>
      <c r="AB146" s="213"/>
      <c r="AC146" s="213"/>
      <c r="AD146" s="213"/>
      <c r="AE146" s="213"/>
      <c r="AF146" s="213"/>
      <c r="AG146" s="213" t="s">
        <v>180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x14ac:dyDescent="0.2">
      <c r="A147" s="227" t="s">
        <v>145</v>
      </c>
      <c r="B147" s="228" t="s">
        <v>110</v>
      </c>
      <c r="C147" s="250" t="s">
        <v>111</v>
      </c>
      <c r="D147" s="229"/>
      <c r="E147" s="230"/>
      <c r="F147" s="231"/>
      <c r="G147" s="231">
        <f>SUMIF(AG148:AG161,"&lt;&gt;NOR",G148:G161)</f>
        <v>0</v>
      </c>
      <c r="H147" s="231"/>
      <c r="I147" s="231">
        <f>SUM(I148:I161)</f>
        <v>0</v>
      </c>
      <c r="J147" s="231"/>
      <c r="K147" s="231">
        <f>SUM(K148:K161)</f>
        <v>0</v>
      </c>
      <c r="L147" s="231"/>
      <c r="M147" s="231">
        <f>SUM(M148:M161)</f>
        <v>0</v>
      </c>
      <c r="N147" s="231"/>
      <c r="O147" s="231">
        <f>SUM(O148:O161)</f>
        <v>0</v>
      </c>
      <c r="P147" s="231"/>
      <c r="Q147" s="231">
        <f>SUM(Q148:Q161)</f>
        <v>0</v>
      </c>
      <c r="R147" s="231"/>
      <c r="S147" s="231"/>
      <c r="T147" s="232"/>
      <c r="U147" s="226"/>
      <c r="V147" s="226">
        <f>SUM(V148:V161)</f>
        <v>0</v>
      </c>
      <c r="W147" s="226"/>
      <c r="X147" s="226"/>
      <c r="AG147" t="s">
        <v>146</v>
      </c>
    </row>
    <row r="148" spans="1:60" outlineLevel="1" x14ac:dyDescent="0.2">
      <c r="A148" s="233">
        <v>42</v>
      </c>
      <c r="B148" s="234" t="s">
        <v>492</v>
      </c>
      <c r="C148" s="251" t="s">
        <v>535</v>
      </c>
      <c r="D148" s="235" t="s">
        <v>234</v>
      </c>
      <c r="E148" s="236">
        <v>1</v>
      </c>
      <c r="F148" s="237"/>
      <c r="G148" s="238">
        <f>ROUND(E148*F148,2)</f>
        <v>0</v>
      </c>
      <c r="H148" s="237"/>
      <c r="I148" s="238">
        <f>ROUND(E148*H148,2)</f>
        <v>0</v>
      </c>
      <c r="J148" s="237"/>
      <c r="K148" s="238">
        <f>ROUND(E148*J148,2)</f>
        <v>0</v>
      </c>
      <c r="L148" s="238">
        <v>21</v>
      </c>
      <c r="M148" s="238">
        <f>G148*(1+L148/100)</f>
        <v>0</v>
      </c>
      <c r="N148" s="238">
        <v>0</v>
      </c>
      <c r="O148" s="238">
        <f>ROUND(E148*N148,2)</f>
        <v>0</v>
      </c>
      <c r="P148" s="238">
        <v>0</v>
      </c>
      <c r="Q148" s="238">
        <f>ROUND(E148*P148,2)</f>
        <v>0</v>
      </c>
      <c r="R148" s="238"/>
      <c r="S148" s="238" t="s">
        <v>150</v>
      </c>
      <c r="T148" s="239" t="s">
        <v>151</v>
      </c>
      <c r="U148" s="224">
        <v>0</v>
      </c>
      <c r="V148" s="224">
        <f>ROUND(E148*U148,2)</f>
        <v>0</v>
      </c>
      <c r="W148" s="224"/>
      <c r="X148" s="224" t="s">
        <v>159</v>
      </c>
      <c r="Y148" s="213"/>
      <c r="Z148" s="213"/>
      <c r="AA148" s="213"/>
      <c r="AB148" s="213"/>
      <c r="AC148" s="213"/>
      <c r="AD148" s="213"/>
      <c r="AE148" s="213"/>
      <c r="AF148" s="213"/>
      <c r="AG148" s="213" t="s">
        <v>160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1" x14ac:dyDescent="0.2">
      <c r="A149" s="220"/>
      <c r="B149" s="221"/>
      <c r="C149" s="252" t="s">
        <v>181</v>
      </c>
      <c r="D149" s="241"/>
      <c r="E149" s="241"/>
      <c r="F149" s="241"/>
      <c r="G149" s="241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13"/>
      <c r="Z149" s="213"/>
      <c r="AA149" s="213"/>
      <c r="AB149" s="213"/>
      <c r="AC149" s="213"/>
      <c r="AD149" s="213"/>
      <c r="AE149" s="213"/>
      <c r="AF149" s="213"/>
      <c r="AG149" s="213" t="s">
        <v>155</v>
      </c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ht="22.5" outlineLevel="1" x14ac:dyDescent="0.2">
      <c r="A150" s="233">
        <v>43</v>
      </c>
      <c r="B150" s="234" t="s">
        <v>416</v>
      </c>
      <c r="C150" s="251" t="s">
        <v>417</v>
      </c>
      <c r="D150" s="235" t="s">
        <v>234</v>
      </c>
      <c r="E150" s="236">
        <v>4</v>
      </c>
      <c r="F150" s="237"/>
      <c r="G150" s="238">
        <f>ROUND(E150*F150,2)</f>
        <v>0</v>
      </c>
      <c r="H150" s="237"/>
      <c r="I150" s="238">
        <f>ROUND(E150*H150,2)</f>
        <v>0</v>
      </c>
      <c r="J150" s="237"/>
      <c r="K150" s="238">
        <f>ROUND(E150*J150,2)</f>
        <v>0</v>
      </c>
      <c r="L150" s="238">
        <v>21</v>
      </c>
      <c r="M150" s="238">
        <f>G150*(1+L150/100)</f>
        <v>0</v>
      </c>
      <c r="N150" s="238">
        <v>0</v>
      </c>
      <c r="O150" s="238">
        <f>ROUND(E150*N150,2)</f>
        <v>0</v>
      </c>
      <c r="P150" s="238">
        <v>0</v>
      </c>
      <c r="Q150" s="238">
        <f>ROUND(E150*P150,2)</f>
        <v>0</v>
      </c>
      <c r="R150" s="238"/>
      <c r="S150" s="238" t="s">
        <v>150</v>
      </c>
      <c r="T150" s="239" t="s">
        <v>151</v>
      </c>
      <c r="U150" s="224">
        <v>0</v>
      </c>
      <c r="V150" s="224">
        <f>ROUND(E150*U150,2)</f>
        <v>0</v>
      </c>
      <c r="W150" s="224"/>
      <c r="X150" s="224" t="s">
        <v>159</v>
      </c>
      <c r="Y150" s="213"/>
      <c r="Z150" s="213"/>
      <c r="AA150" s="213"/>
      <c r="AB150" s="213"/>
      <c r="AC150" s="213"/>
      <c r="AD150" s="213"/>
      <c r="AE150" s="213"/>
      <c r="AF150" s="213"/>
      <c r="AG150" s="213" t="s">
        <v>160</v>
      </c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1" x14ac:dyDescent="0.2">
      <c r="A151" s="220"/>
      <c r="B151" s="221"/>
      <c r="C151" s="252" t="s">
        <v>305</v>
      </c>
      <c r="D151" s="241"/>
      <c r="E151" s="241"/>
      <c r="F151" s="241"/>
      <c r="G151" s="241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13"/>
      <c r="Z151" s="213"/>
      <c r="AA151" s="213"/>
      <c r="AB151" s="213"/>
      <c r="AC151" s="213"/>
      <c r="AD151" s="213"/>
      <c r="AE151" s="213"/>
      <c r="AF151" s="213"/>
      <c r="AG151" s="213" t="s">
        <v>155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1" x14ac:dyDescent="0.2">
      <c r="A152" s="220"/>
      <c r="B152" s="221"/>
      <c r="C152" s="265" t="s">
        <v>524</v>
      </c>
      <c r="D152" s="257"/>
      <c r="E152" s="258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13"/>
      <c r="Z152" s="213"/>
      <c r="AA152" s="213"/>
      <c r="AB152" s="213"/>
      <c r="AC152" s="213"/>
      <c r="AD152" s="213"/>
      <c r="AE152" s="213"/>
      <c r="AF152" s="213"/>
      <c r="AG152" s="213" t="s">
        <v>183</v>
      </c>
      <c r="AH152" s="213">
        <v>0</v>
      </c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1" x14ac:dyDescent="0.2">
      <c r="A153" s="220"/>
      <c r="B153" s="221"/>
      <c r="C153" s="265" t="s">
        <v>536</v>
      </c>
      <c r="D153" s="257"/>
      <c r="E153" s="258">
        <v>4</v>
      </c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13"/>
      <c r="Z153" s="213"/>
      <c r="AA153" s="213"/>
      <c r="AB153" s="213"/>
      <c r="AC153" s="213"/>
      <c r="AD153" s="213"/>
      <c r="AE153" s="213"/>
      <c r="AF153" s="213"/>
      <c r="AG153" s="213" t="s">
        <v>183</v>
      </c>
      <c r="AH153" s="213">
        <v>0</v>
      </c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ht="22.5" outlineLevel="1" x14ac:dyDescent="0.2">
      <c r="A154" s="233">
        <v>44</v>
      </c>
      <c r="B154" s="234" t="s">
        <v>537</v>
      </c>
      <c r="C154" s="251" t="s">
        <v>538</v>
      </c>
      <c r="D154" s="235" t="s">
        <v>234</v>
      </c>
      <c r="E154" s="236">
        <v>3</v>
      </c>
      <c r="F154" s="237"/>
      <c r="G154" s="238">
        <f>ROUND(E154*F154,2)</f>
        <v>0</v>
      </c>
      <c r="H154" s="237"/>
      <c r="I154" s="238">
        <f>ROUND(E154*H154,2)</f>
        <v>0</v>
      </c>
      <c r="J154" s="237"/>
      <c r="K154" s="238">
        <f>ROUND(E154*J154,2)</f>
        <v>0</v>
      </c>
      <c r="L154" s="238">
        <v>21</v>
      </c>
      <c r="M154" s="238">
        <f>G154*(1+L154/100)</f>
        <v>0</v>
      </c>
      <c r="N154" s="238">
        <v>0</v>
      </c>
      <c r="O154" s="238">
        <f>ROUND(E154*N154,2)</f>
        <v>0</v>
      </c>
      <c r="P154" s="238">
        <v>0</v>
      </c>
      <c r="Q154" s="238">
        <f>ROUND(E154*P154,2)</f>
        <v>0</v>
      </c>
      <c r="R154" s="238"/>
      <c r="S154" s="238" t="s">
        <v>150</v>
      </c>
      <c r="T154" s="239" t="s">
        <v>151</v>
      </c>
      <c r="U154" s="224">
        <v>0</v>
      </c>
      <c r="V154" s="224">
        <f>ROUND(E154*U154,2)</f>
        <v>0</v>
      </c>
      <c r="W154" s="224"/>
      <c r="X154" s="224" t="s">
        <v>159</v>
      </c>
      <c r="Y154" s="213"/>
      <c r="Z154" s="213"/>
      <c r="AA154" s="213"/>
      <c r="AB154" s="213"/>
      <c r="AC154" s="213"/>
      <c r="AD154" s="213"/>
      <c r="AE154" s="213"/>
      <c r="AF154" s="213"/>
      <c r="AG154" s="213" t="s">
        <v>160</v>
      </c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1" x14ac:dyDescent="0.2">
      <c r="A155" s="220"/>
      <c r="B155" s="221"/>
      <c r="C155" s="252" t="s">
        <v>305</v>
      </c>
      <c r="D155" s="241"/>
      <c r="E155" s="241"/>
      <c r="F155" s="241"/>
      <c r="G155" s="241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13"/>
      <c r="Z155" s="213"/>
      <c r="AA155" s="213"/>
      <c r="AB155" s="213"/>
      <c r="AC155" s="213"/>
      <c r="AD155" s="213"/>
      <c r="AE155" s="213"/>
      <c r="AF155" s="213"/>
      <c r="AG155" s="213" t="s">
        <v>155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1" x14ac:dyDescent="0.2">
      <c r="A156" s="220"/>
      <c r="B156" s="221"/>
      <c r="C156" s="265" t="s">
        <v>524</v>
      </c>
      <c r="D156" s="257"/>
      <c r="E156" s="258"/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13"/>
      <c r="Z156" s="213"/>
      <c r="AA156" s="213"/>
      <c r="AB156" s="213"/>
      <c r="AC156" s="213"/>
      <c r="AD156" s="213"/>
      <c r="AE156" s="213"/>
      <c r="AF156" s="213"/>
      <c r="AG156" s="213" t="s">
        <v>183</v>
      </c>
      <c r="AH156" s="213">
        <v>0</v>
      </c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1" x14ac:dyDescent="0.2">
      <c r="A157" s="220"/>
      <c r="B157" s="221"/>
      <c r="C157" s="265" t="s">
        <v>539</v>
      </c>
      <c r="D157" s="257"/>
      <c r="E157" s="258">
        <v>3</v>
      </c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13"/>
      <c r="Z157" s="213"/>
      <c r="AA157" s="213"/>
      <c r="AB157" s="213"/>
      <c r="AC157" s="213"/>
      <c r="AD157" s="213"/>
      <c r="AE157" s="213"/>
      <c r="AF157" s="213"/>
      <c r="AG157" s="213" t="s">
        <v>183</v>
      </c>
      <c r="AH157" s="213">
        <v>0</v>
      </c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1" x14ac:dyDescent="0.2">
      <c r="A158" s="233">
        <v>45</v>
      </c>
      <c r="B158" s="234" t="s">
        <v>307</v>
      </c>
      <c r="C158" s="251" t="s">
        <v>308</v>
      </c>
      <c r="D158" s="235" t="s">
        <v>158</v>
      </c>
      <c r="E158" s="236">
        <v>1</v>
      </c>
      <c r="F158" s="237"/>
      <c r="G158" s="238">
        <f>ROUND(E158*F158,2)</f>
        <v>0</v>
      </c>
      <c r="H158" s="237"/>
      <c r="I158" s="238">
        <f>ROUND(E158*H158,2)</f>
        <v>0</v>
      </c>
      <c r="J158" s="237"/>
      <c r="K158" s="238">
        <f>ROUND(E158*J158,2)</f>
        <v>0</v>
      </c>
      <c r="L158" s="238">
        <v>21</v>
      </c>
      <c r="M158" s="238">
        <f>G158*(1+L158/100)</f>
        <v>0</v>
      </c>
      <c r="N158" s="238">
        <v>0</v>
      </c>
      <c r="O158" s="238">
        <f>ROUND(E158*N158,2)</f>
        <v>0</v>
      </c>
      <c r="P158" s="238">
        <v>0</v>
      </c>
      <c r="Q158" s="238">
        <f>ROUND(E158*P158,2)</f>
        <v>0</v>
      </c>
      <c r="R158" s="238"/>
      <c r="S158" s="238" t="s">
        <v>150</v>
      </c>
      <c r="T158" s="239" t="s">
        <v>151</v>
      </c>
      <c r="U158" s="224">
        <v>0</v>
      </c>
      <c r="V158" s="224">
        <f>ROUND(E158*U158,2)</f>
        <v>0</v>
      </c>
      <c r="W158" s="224"/>
      <c r="X158" s="224" t="s">
        <v>159</v>
      </c>
      <c r="Y158" s="213"/>
      <c r="Z158" s="213"/>
      <c r="AA158" s="213"/>
      <c r="AB158" s="213"/>
      <c r="AC158" s="213"/>
      <c r="AD158" s="213"/>
      <c r="AE158" s="213"/>
      <c r="AF158" s="213"/>
      <c r="AG158" s="213" t="s">
        <v>160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1" x14ac:dyDescent="0.2">
      <c r="A159" s="220"/>
      <c r="B159" s="221"/>
      <c r="C159" s="252" t="s">
        <v>181</v>
      </c>
      <c r="D159" s="241"/>
      <c r="E159" s="241"/>
      <c r="F159" s="241"/>
      <c r="G159" s="241"/>
      <c r="H159" s="224"/>
      <c r="I159" s="224"/>
      <c r="J159" s="224"/>
      <c r="K159" s="224"/>
      <c r="L159" s="224"/>
      <c r="M159" s="224"/>
      <c r="N159" s="224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13"/>
      <c r="Z159" s="213"/>
      <c r="AA159" s="213"/>
      <c r="AB159" s="213"/>
      <c r="AC159" s="213"/>
      <c r="AD159" s="213"/>
      <c r="AE159" s="213"/>
      <c r="AF159" s="213"/>
      <c r="AG159" s="213" t="s">
        <v>155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1" x14ac:dyDescent="0.2">
      <c r="A160" s="220">
        <v>46</v>
      </c>
      <c r="B160" s="221" t="s">
        <v>309</v>
      </c>
      <c r="C160" s="266" t="s">
        <v>310</v>
      </c>
      <c r="D160" s="222" t="s">
        <v>0</v>
      </c>
      <c r="E160" s="262"/>
      <c r="F160" s="225"/>
      <c r="G160" s="224">
        <f>ROUND(E160*F160,2)</f>
        <v>0</v>
      </c>
      <c r="H160" s="225"/>
      <c r="I160" s="224">
        <f>ROUND(E160*H160,2)</f>
        <v>0</v>
      </c>
      <c r="J160" s="225"/>
      <c r="K160" s="224">
        <f>ROUND(E160*J160,2)</f>
        <v>0</v>
      </c>
      <c r="L160" s="224">
        <v>21</v>
      </c>
      <c r="M160" s="224">
        <f>G160*(1+L160/100)</f>
        <v>0</v>
      </c>
      <c r="N160" s="224">
        <v>0</v>
      </c>
      <c r="O160" s="224">
        <f>ROUND(E160*N160,2)</f>
        <v>0</v>
      </c>
      <c r="P160" s="224">
        <v>0</v>
      </c>
      <c r="Q160" s="224">
        <f>ROUND(E160*P160,2)</f>
        <v>0</v>
      </c>
      <c r="R160" s="224" t="s">
        <v>311</v>
      </c>
      <c r="S160" s="224" t="s">
        <v>178</v>
      </c>
      <c r="T160" s="224" t="s">
        <v>178</v>
      </c>
      <c r="U160" s="224">
        <v>0</v>
      </c>
      <c r="V160" s="224">
        <f>ROUND(E160*U160,2)</f>
        <v>0</v>
      </c>
      <c r="W160" s="224"/>
      <c r="X160" s="224" t="s">
        <v>256</v>
      </c>
      <c r="Y160" s="213"/>
      <c r="Z160" s="213"/>
      <c r="AA160" s="213"/>
      <c r="AB160" s="213"/>
      <c r="AC160" s="213"/>
      <c r="AD160" s="213"/>
      <c r="AE160" s="213"/>
      <c r="AF160" s="213"/>
      <c r="AG160" s="213" t="s">
        <v>257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1" x14ac:dyDescent="0.2">
      <c r="A161" s="220"/>
      <c r="B161" s="221"/>
      <c r="C161" s="267" t="s">
        <v>258</v>
      </c>
      <c r="D161" s="261"/>
      <c r="E161" s="261"/>
      <c r="F161" s="261"/>
      <c r="G161" s="261"/>
      <c r="H161" s="224"/>
      <c r="I161" s="224"/>
      <c r="J161" s="224"/>
      <c r="K161" s="224"/>
      <c r="L161" s="224"/>
      <c r="M161" s="224"/>
      <c r="N161" s="224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13"/>
      <c r="Z161" s="213"/>
      <c r="AA161" s="213"/>
      <c r="AB161" s="213"/>
      <c r="AC161" s="213"/>
      <c r="AD161" s="213"/>
      <c r="AE161" s="213"/>
      <c r="AF161" s="213"/>
      <c r="AG161" s="213" t="s">
        <v>180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x14ac:dyDescent="0.2">
      <c r="A162" s="227" t="s">
        <v>145</v>
      </c>
      <c r="B162" s="228" t="s">
        <v>112</v>
      </c>
      <c r="C162" s="250" t="s">
        <v>113</v>
      </c>
      <c r="D162" s="229"/>
      <c r="E162" s="230"/>
      <c r="F162" s="231"/>
      <c r="G162" s="231">
        <f>SUMIF(AG163:AG165,"&lt;&gt;NOR",G163:G165)</f>
        <v>0</v>
      </c>
      <c r="H162" s="231"/>
      <c r="I162" s="231">
        <f>SUM(I163:I165)</f>
        <v>0</v>
      </c>
      <c r="J162" s="231"/>
      <c r="K162" s="231">
        <f>SUM(K163:K165)</f>
        <v>0</v>
      </c>
      <c r="L162" s="231"/>
      <c r="M162" s="231">
        <f>SUM(M163:M165)</f>
        <v>0</v>
      </c>
      <c r="N162" s="231"/>
      <c r="O162" s="231">
        <f>SUM(O163:O165)</f>
        <v>0</v>
      </c>
      <c r="P162" s="231"/>
      <c r="Q162" s="231">
        <f>SUM(Q163:Q165)</f>
        <v>0</v>
      </c>
      <c r="R162" s="231"/>
      <c r="S162" s="231"/>
      <c r="T162" s="232"/>
      <c r="U162" s="226"/>
      <c r="V162" s="226">
        <f>SUM(V163:V165)</f>
        <v>0</v>
      </c>
      <c r="W162" s="226"/>
      <c r="X162" s="226"/>
      <c r="AG162" t="s">
        <v>146</v>
      </c>
    </row>
    <row r="163" spans="1:60" outlineLevel="1" x14ac:dyDescent="0.2">
      <c r="A163" s="233">
        <v>47</v>
      </c>
      <c r="B163" s="234" t="s">
        <v>312</v>
      </c>
      <c r="C163" s="251" t="s">
        <v>313</v>
      </c>
      <c r="D163" s="235" t="s">
        <v>191</v>
      </c>
      <c r="E163" s="236">
        <v>72</v>
      </c>
      <c r="F163" s="237"/>
      <c r="G163" s="238">
        <f>ROUND(E163*F163,2)</f>
        <v>0</v>
      </c>
      <c r="H163" s="237"/>
      <c r="I163" s="238">
        <f>ROUND(E163*H163,2)</f>
        <v>0</v>
      </c>
      <c r="J163" s="237"/>
      <c r="K163" s="238">
        <f>ROUND(E163*J163,2)</f>
        <v>0</v>
      </c>
      <c r="L163" s="238">
        <v>21</v>
      </c>
      <c r="M163" s="238">
        <f>G163*(1+L163/100)</f>
        <v>0</v>
      </c>
      <c r="N163" s="238">
        <v>0</v>
      </c>
      <c r="O163" s="238">
        <f>ROUND(E163*N163,2)</f>
        <v>0</v>
      </c>
      <c r="P163" s="238">
        <v>0</v>
      </c>
      <c r="Q163" s="238">
        <f>ROUND(E163*P163,2)</f>
        <v>0</v>
      </c>
      <c r="R163" s="238"/>
      <c r="S163" s="238" t="s">
        <v>150</v>
      </c>
      <c r="T163" s="239" t="s">
        <v>151</v>
      </c>
      <c r="U163" s="224">
        <v>0</v>
      </c>
      <c r="V163" s="224">
        <f>ROUND(E163*U163,2)</f>
        <v>0</v>
      </c>
      <c r="W163" s="224"/>
      <c r="X163" s="224" t="s">
        <v>159</v>
      </c>
      <c r="Y163" s="213"/>
      <c r="Z163" s="213"/>
      <c r="AA163" s="213"/>
      <c r="AB163" s="213"/>
      <c r="AC163" s="213"/>
      <c r="AD163" s="213"/>
      <c r="AE163" s="213"/>
      <c r="AF163" s="213"/>
      <c r="AG163" s="213" t="s">
        <v>160</v>
      </c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1" x14ac:dyDescent="0.2">
      <c r="A164" s="220"/>
      <c r="B164" s="221"/>
      <c r="C164" s="252" t="s">
        <v>181</v>
      </c>
      <c r="D164" s="241"/>
      <c r="E164" s="241"/>
      <c r="F164" s="241"/>
      <c r="G164" s="241"/>
      <c r="H164" s="224"/>
      <c r="I164" s="224"/>
      <c r="J164" s="224"/>
      <c r="K164" s="224"/>
      <c r="L164" s="224"/>
      <c r="M164" s="224"/>
      <c r="N164" s="224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13"/>
      <c r="Z164" s="213"/>
      <c r="AA164" s="213"/>
      <c r="AB164" s="213"/>
      <c r="AC164" s="213"/>
      <c r="AD164" s="213"/>
      <c r="AE164" s="213"/>
      <c r="AF164" s="213"/>
      <c r="AG164" s="213" t="s">
        <v>155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1" x14ac:dyDescent="0.2">
      <c r="A165" s="220"/>
      <c r="B165" s="221"/>
      <c r="C165" s="265" t="s">
        <v>540</v>
      </c>
      <c r="D165" s="257"/>
      <c r="E165" s="258">
        <v>72</v>
      </c>
      <c r="F165" s="224"/>
      <c r="G165" s="224"/>
      <c r="H165" s="224"/>
      <c r="I165" s="224"/>
      <c r="J165" s="224"/>
      <c r="K165" s="224"/>
      <c r="L165" s="224"/>
      <c r="M165" s="224"/>
      <c r="N165" s="224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13"/>
      <c r="Z165" s="213"/>
      <c r="AA165" s="213"/>
      <c r="AB165" s="213"/>
      <c r="AC165" s="213"/>
      <c r="AD165" s="213"/>
      <c r="AE165" s="213"/>
      <c r="AF165" s="213"/>
      <c r="AG165" s="213" t="s">
        <v>183</v>
      </c>
      <c r="AH165" s="213">
        <v>5</v>
      </c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x14ac:dyDescent="0.2">
      <c r="A166" s="227" t="s">
        <v>145</v>
      </c>
      <c r="B166" s="228" t="s">
        <v>114</v>
      </c>
      <c r="C166" s="250" t="s">
        <v>115</v>
      </c>
      <c r="D166" s="229"/>
      <c r="E166" s="230"/>
      <c r="F166" s="231"/>
      <c r="G166" s="231">
        <f>SUMIF(AG167:AG176,"&lt;&gt;NOR",G167:G176)</f>
        <v>0</v>
      </c>
      <c r="H166" s="231"/>
      <c r="I166" s="231">
        <f>SUM(I167:I176)</f>
        <v>0</v>
      </c>
      <c r="J166" s="231"/>
      <c r="K166" s="231">
        <f>SUM(K167:K176)</f>
        <v>0</v>
      </c>
      <c r="L166" s="231"/>
      <c r="M166" s="231">
        <f>SUM(M167:M176)</f>
        <v>0</v>
      </c>
      <c r="N166" s="231"/>
      <c r="O166" s="231">
        <f>SUM(O167:O176)</f>
        <v>0</v>
      </c>
      <c r="P166" s="231"/>
      <c r="Q166" s="231">
        <f>SUM(Q167:Q176)</f>
        <v>0</v>
      </c>
      <c r="R166" s="231"/>
      <c r="S166" s="231"/>
      <c r="T166" s="232"/>
      <c r="U166" s="226"/>
      <c r="V166" s="226">
        <f>SUM(V167:V176)</f>
        <v>7.67</v>
      </c>
      <c r="W166" s="226"/>
      <c r="X166" s="226"/>
      <c r="AG166" t="s">
        <v>146</v>
      </c>
    </row>
    <row r="167" spans="1:60" outlineLevel="1" x14ac:dyDescent="0.2">
      <c r="A167" s="233">
        <v>48</v>
      </c>
      <c r="B167" s="234" t="s">
        <v>315</v>
      </c>
      <c r="C167" s="251" t="s">
        <v>316</v>
      </c>
      <c r="D167" s="235" t="s">
        <v>317</v>
      </c>
      <c r="E167" s="236">
        <v>0.56938</v>
      </c>
      <c r="F167" s="237"/>
      <c r="G167" s="238">
        <f>ROUND(E167*F167,2)</f>
        <v>0</v>
      </c>
      <c r="H167" s="237"/>
      <c r="I167" s="238">
        <f>ROUND(E167*H167,2)</f>
        <v>0</v>
      </c>
      <c r="J167" s="237"/>
      <c r="K167" s="238">
        <f>ROUND(E167*J167,2)</f>
        <v>0</v>
      </c>
      <c r="L167" s="238">
        <v>21</v>
      </c>
      <c r="M167" s="238">
        <f>G167*(1+L167/100)</f>
        <v>0</v>
      </c>
      <c r="N167" s="238">
        <v>0</v>
      </c>
      <c r="O167" s="238">
        <f>ROUND(E167*N167,2)</f>
        <v>0</v>
      </c>
      <c r="P167" s="238">
        <v>0</v>
      </c>
      <c r="Q167" s="238">
        <f>ROUND(E167*P167,2)</f>
        <v>0</v>
      </c>
      <c r="R167" s="238"/>
      <c r="S167" s="238" t="s">
        <v>150</v>
      </c>
      <c r="T167" s="239" t="s">
        <v>178</v>
      </c>
      <c r="U167" s="224">
        <v>0</v>
      </c>
      <c r="V167" s="224">
        <f>ROUND(E167*U167,2)</f>
        <v>0</v>
      </c>
      <c r="W167" s="224"/>
      <c r="X167" s="224" t="s">
        <v>159</v>
      </c>
      <c r="Y167" s="213"/>
      <c r="Z167" s="213"/>
      <c r="AA167" s="213"/>
      <c r="AB167" s="213"/>
      <c r="AC167" s="213"/>
      <c r="AD167" s="213"/>
      <c r="AE167" s="213"/>
      <c r="AF167" s="213"/>
      <c r="AG167" s="213" t="s">
        <v>160</v>
      </c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1" x14ac:dyDescent="0.2">
      <c r="A168" s="220"/>
      <c r="B168" s="221"/>
      <c r="C168" s="265" t="s">
        <v>541</v>
      </c>
      <c r="D168" s="257"/>
      <c r="E168" s="258">
        <v>0.56938</v>
      </c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13"/>
      <c r="Z168" s="213"/>
      <c r="AA168" s="213"/>
      <c r="AB168" s="213"/>
      <c r="AC168" s="213"/>
      <c r="AD168" s="213"/>
      <c r="AE168" s="213"/>
      <c r="AF168" s="213"/>
      <c r="AG168" s="213" t="s">
        <v>183</v>
      </c>
      <c r="AH168" s="213">
        <v>0</v>
      </c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1" x14ac:dyDescent="0.2">
      <c r="A169" s="233">
        <v>49</v>
      </c>
      <c r="B169" s="234" t="s">
        <v>319</v>
      </c>
      <c r="C169" s="251" t="s">
        <v>320</v>
      </c>
      <c r="D169" s="235" t="s">
        <v>317</v>
      </c>
      <c r="E169" s="236">
        <v>0.67200000000000004</v>
      </c>
      <c r="F169" s="237"/>
      <c r="G169" s="238">
        <f>ROUND(E169*F169,2)</f>
        <v>0</v>
      </c>
      <c r="H169" s="237"/>
      <c r="I169" s="238">
        <f>ROUND(E169*H169,2)</f>
        <v>0</v>
      </c>
      <c r="J169" s="237"/>
      <c r="K169" s="238">
        <f>ROUND(E169*J169,2)</f>
        <v>0</v>
      </c>
      <c r="L169" s="238">
        <v>21</v>
      </c>
      <c r="M169" s="238">
        <f>G169*(1+L169/100)</f>
        <v>0</v>
      </c>
      <c r="N169" s="238">
        <v>0</v>
      </c>
      <c r="O169" s="238">
        <f>ROUND(E169*N169,2)</f>
        <v>0</v>
      </c>
      <c r="P169" s="238">
        <v>0</v>
      </c>
      <c r="Q169" s="238">
        <f>ROUND(E169*P169,2)</f>
        <v>0</v>
      </c>
      <c r="R169" s="238"/>
      <c r="S169" s="238" t="s">
        <v>150</v>
      </c>
      <c r="T169" s="239" t="s">
        <v>178</v>
      </c>
      <c r="U169" s="224">
        <v>0</v>
      </c>
      <c r="V169" s="224">
        <f>ROUND(E169*U169,2)</f>
        <v>0</v>
      </c>
      <c r="W169" s="224"/>
      <c r="X169" s="224" t="s">
        <v>159</v>
      </c>
      <c r="Y169" s="213"/>
      <c r="Z169" s="213"/>
      <c r="AA169" s="213"/>
      <c r="AB169" s="213"/>
      <c r="AC169" s="213"/>
      <c r="AD169" s="213"/>
      <c r="AE169" s="213"/>
      <c r="AF169" s="213"/>
      <c r="AG169" s="213" t="s">
        <v>160</v>
      </c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1" x14ac:dyDescent="0.2">
      <c r="A170" s="220"/>
      <c r="B170" s="221"/>
      <c r="C170" s="265" t="s">
        <v>542</v>
      </c>
      <c r="D170" s="257"/>
      <c r="E170" s="258">
        <v>0.67200000000000004</v>
      </c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13"/>
      <c r="Z170" s="213"/>
      <c r="AA170" s="213"/>
      <c r="AB170" s="213"/>
      <c r="AC170" s="213"/>
      <c r="AD170" s="213"/>
      <c r="AE170" s="213"/>
      <c r="AF170" s="213"/>
      <c r="AG170" s="213" t="s">
        <v>183</v>
      </c>
      <c r="AH170" s="213">
        <v>0</v>
      </c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ht="22.5" outlineLevel="1" x14ac:dyDescent="0.2">
      <c r="A171" s="242">
        <v>50</v>
      </c>
      <c r="B171" s="243" t="s">
        <v>322</v>
      </c>
      <c r="C171" s="253" t="s">
        <v>323</v>
      </c>
      <c r="D171" s="244" t="s">
        <v>317</v>
      </c>
      <c r="E171" s="245">
        <v>1.2413799999999999</v>
      </c>
      <c r="F171" s="246"/>
      <c r="G171" s="247">
        <f>ROUND(E171*F171,2)</f>
        <v>0</v>
      </c>
      <c r="H171" s="246"/>
      <c r="I171" s="247">
        <f>ROUND(E171*H171,2)</f>
        <v>0</v>
      </c>
      <c r="J171" s="246"/>
      <c r="K171" s="247">
        <f>ROUND(E171*J171,2)</f>
        <v>0</v>
      </c>
      <c r="L171" s="247">
        <v>21</v>
      </c>
      <c r="M171" s="247">
        <f>G171*(1+L171/100)</f>
        <v>0</v>
      </c>
      <c r="N171" s="247">
        <v>0</v>
      </c>
      <c r="O171" s="247">
        <f>ROUND(E171*N171,2)</f>
        <v>0</v>
      </c>
      <c r="P171" s="247">
        <v>0</v>
      </c>
      <c r="Q171" s="247">
        <f>ROUND(E171*P171,2)</f>
        <v>0</v>
      </c>
      <c r="R171" s="247" t="s">
        <v>177</v>
      </c>
      <c r="S171" s="247" t="s">
        <v>178</v>
      </c>
      <c r="T171" s="248" t="s">
        <v>178</v>
      </c>
      <c r="U171" s="224">
        <v>0.93</v>
      </c>
      <c r="V171" s="224">
        <f>ROUND(E171*U171,2)</f>
        <v>1.1499999999999999</v>
      </c>
      <c r="W171" s="224"/>
      <c r="X171" s="224" t="s">
        <v>324</v>
      </c>
      <c r="Y171" s="213"/>
      <c r="Z171" s="213"/>
      <c r="AA171" s="213"/>
      <c r="AB171" s="213"/>
      <c r="AC171" s="213"/>
      <c r="AD171" s="213"/>
      <c r="AE171" s="213"/>
      <c r="AF171" s="213"/>
      <c r="AG171" s="213" t="s">
        <v>325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1" x14ac:dyDescent="0.2">
      <c r="A172" s="242">
        <v>51</v>
      </c>
      <c r="B172" s="243" t="s">
        <v>326</v>
      </c>
      <c r="C172" s="253" t="s">
        <v>327</v>
      </c>
      <c r="D172" s="244" t="s">
        <v>317</v>
      </c>
      <c r="E172" s="245">
        <v>3.7241399999999998</v>
      </c>
      <c r="F172" s="246"/>
      <c r="G172" s="247">
        <f>ROUND(E172*F172,2)</f>
        <v>0</v>
      </c>
      <c r="H172" s="246"/>
      <c r="I172" s="247">
        <f>ROUND(E172*H172,2)</f>
        <v>0</v>
      </c>
      <c r="J172" s="246"/>
      <c r="K172" s="247">
        <f>ROUND(E172*J172,2)</f>
        <v>0</v>
      </c>
      <c r="L172" s="247">
        <v>21</v>
      </c>
      <c r="M172" s="247">
        <f>G172*(1+L172/100)</f>
        <v>0</v>
      </c>
      <c r="N172" s="247">
        <v>0</v>
      </c>
      <c r="O172" s="247">
        <f>ROUND(E172*N172,2)</f>
        <v>0</v>
      </c>
      <c r="P172" s="247">
        <v>0</v>
      </c>
      <c r="Q172" s="247">
        <f>ROUND(E172*P172,2)</f>
        <v>0</v>
      </c>
      <c r="R172" s="247" t="s">
        <v>177</v>
      </c>
      <c r="S172" s="247" t="s">
        <v>178</v>
      </c>
      <c r="T172" s="248" t="s">
        <v>178</v>
      </c>
      <c r="U172" s="224">
        <v>0.65</v>
      </c>
      <c r="V172" s="224">
        <f>ROUND(E172*U172,2)</f>
        <v>2.42</v>
      </c>
      <c r="W172" s="224"/>
      <c r="X172" s="224" t="s">
        <v>324</v>
      </c>
      <c r="Y172" s="213"/>
      <c r="Z172" s="213"/>
      <c r="AA172" s="213"/>
      <c r="AB172" s="213"/>
      <c r="AC172" s="213"/>
      <c r="AD172" s="213"/>
      <c r="AE172" s="213"/>
      <c r="AF172" s="213"/>
      <c r="AG172" s="213" t="s">
        <v>325</v>
      </c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1" x14ac:dyDescent="0.2">
      <c r="A173" s="242">
        <v>52</v>
      </c>
      <c r="B173" s="243" t="s">
        <v>328</v>
      </c>
      <c r="C173" s="253" t="s">
        <v>329</v>
      </c>
      <c r="D173" s="244" t="s">
        <v>317</v>
      </c>
      <c r="E173" s="245">
        <v>1.2413799999999999</v>
      </c>
      <c r="F173" s="246"/>
      <c r="G173" s="247">
        <f>ROUND(E173*F173,2)</f>
        <v>0</v>
      </c>
      <c r="H173" s="246"/>
      <c r="I173" s="247">
        <f>ROUND(E173*H173,2)</f>
        <v>0</v>
      </c>
      <c r="J173" s="246"/>
      <c r="K173" s="247">
        <f>ROUND(E173*J173,2)</f>
        <v>0</v>
      </c>
      <c r="L173" s="247">
        <v>21</v>
      </c>
      <c r="M173" s="247">
        <f>G173*(1+L173/100)</f>
        <v>0</v>
      </c>
      <c r="N173" s="247">
        <v>0</v>
      </c>
      <c r="O173" s="247">
        <f>ROUND(E173*N173,2)</f>
        <v>0</v>
      </c>
      <c r="P173" s="247">
        <v>0</v>
      </c>
      <c r="Q173" s="247">
        <f>ROUND(E173*P173,2)</f>
        <v>0</v>
      </c>
      <c r="R173" s="247" t="s">
        <v>177</v>
      </c>
      <c r="S173" s="247" t="s">
        <v>178</v>
      </c>
      <c r="T173" s="248" t="s">
        <v>178</v>
      </c>
      <c r="U173" s="224">
        <v>0.98</v>
      </c>
      <c r="V173" s="224">
        <f>ROUND(E173*U173,2)</f>
        <v>1.22</v>
      </c>
      <c r="W173" s="224"/>
      <c r="X173" s="224" t="s">
        <v>324</v>
      </c>
      <c r="Y173" s="213"/>
      <c r="Z173" s="213"/>
      <c r="AA173" s="213"/>
      <c r="AB173" s="213"/>
      <c r="AC173" s="213"/>
      <c r="AD173" s="213"/>
      <c r="AE173" s="213"/>
      <c r="AF173" s="213"/>
      <c r="AG173" s="213" t="s">
        <v>325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outlineLevel="1" x14ac:dyDescent="0.2">
      <c r="A174" s="242">
        <v>53</v>
      </c>
      <c r="B174" s="243" t="s">
        <v>330</v>
      </c>
      <c r="C174" s="253" t="s">
        <v>331</v>
      </c>
      <c r="D174" s="244" t="s">
        <v>317</v>
      </c>
      <c r="E174" s="245">
        <v>12.4138</v>
      </c>
      <c r="F174" s="246"/>
      <c r="G174" s="247">
        <f>ROUND(E174*F174,2)</f>
        <v>0</v>
      </c>
      <c r="H174" s="246"/>
      <c r="I174" s="247">
        <f>ROUND(E174*H174,2)</f>
        <v>0</v>
      </c>
      <c r="J174" s="246"/>
      <c r="K174" s="247">
        <f>ROUND(E174*J174,2)</f>
        <v>0</v>
      </c>
      <c r="L174" s="247">
        <v>21</v>
      </c>
      <c r="M174" s="247">
        <f>G174*(1+L174/100)</f>
        <v>0</v>
      </c>
      <c r="N174" s="247">
        <v>0</v>
      </c>
      <c r="O174" s="247">
        <f>ROUND(E174*N174,2)</f>
        <v>0</v>
      </c>
      <c r="P174" s="247">
        <v>0</v>
      </c>
      <c r="Q174" s="247">
        <f>ROUND(E174*P174,2)</f>
        <v>0</v>
      </c>
      <c r="R174" s="247" t="s">
        <v>177</v>
      </c>
      <c r="S174" s="247" t="s">
        <v>178</v>
      </c>
      <c r="T174" s="248" t="s">
        <v>178</v>
      </c>
      <c r="U174" s="224">
        <v>0</v>
      </c>
      <c r="V174" s="224">
        <f>ROUND(E174*U174,2)</f>
        <v>0</v>
      </c>
      <c r="W174" s="224"/>
      <c r="X174" s="224" t="s">
        <v>324</v>
      </c>
      <c r="Y174" s="213"/>
      <c r="Z174" s="213"/>
      <c r="AA174" s="213"/>
      <c r="AB174" s="213"/>
      <c r="AC174" s="213"/>
      <c r="AD174" s="213"/>
      <c r="AE174" s="213"/>
      <c r="AF174" s="213"/>
      <c r="AG174" s="213" t="s">
        <v>325</v>
      </c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outlineLevel="1" x14ac:dyDescent="0.2">
      <c r="A175" s="242">
        <v>54</v>
      </c>
      <c r="B175" s="243" t="s">
        <v>332</v>
      </c>
      <c r="C175" s="253" t="s">
        <v>333</v>
      </c>
      <c r="D175" s="244" t="s">
        <v>317</v>
      </c>
      <c r="E175" s="245">
        <v>1.2413799999999999</v>
      </c>
      <c r="F175" s="246"/>
      <c r="G175" s="247">
        <f>ROUND(E175*F175,2)</f>
        <v>0</v>
      </c>
      <c r="H175" s="246"/>
      <c r="I175" s="247">
        <f>ROUND(E175*H175,2)</f>
        <v>0</v>
      </c>
      <c r="J175" s="246"/>
      <c r="K175" s="247">
        <f>ROUND(E175*J175,2)</f>
        <v>0</v>
      </c>
      <c r="L175" s="247">
        <v>21</v>
      </c>
      <c r="M175" s="247">
        <f>G175*(1+L175/100)</f>
        <v>0</v>
      </c>
      <c r="N175" s="247">
        <v>0</v>
      </c>
      <c r="O175" s="247">
        <f>ROUND(E175*N175,2)</f>
        <v>0</v>
      </c>
      <c r="P175" s="247">
        <v>0</v>
      </c>
      <c r="Q175" s="247">
        <f>ROUND(E175*P175,2)</f>
        <v>0</v>
      </c>
      <c r="R175" s="247" t="s">
        <v>177</v>
      </c>
      <c r="S175" s="247" t="s">
        <v>178</v>
      </c>
      <c r="T175" s="248" t="s">
        <v>178</v>
      </c>
      <c r="U175" s="224">
        <v>1.88</v>
      </c>
      <c r="V175" s="224">
        <f>ROUND(E175*U175,2)</f>
        <v>2.33</v>
      </c>
      <c r="W175" s="224"/>
      <c r="X175" s="224" t="s">
        <v>324</v>
      </c>
      <c r="Y175" s="213"/>
      <c r="Z175" s="213"/>
      <c r="AA175" s="213"/>
      <c r="AB175" s="213"/>
      <c r="AC175" s="213"/>
      <c r="AD175" s="213"/>
      <c r="AE175" s="213"/>
      <c r="AF175" s="213"/>
      <c r="AG175" s="213" t="s">
        <v>325</v>
      </c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ht="22.5" outlineLevel="1" x14ac:dyDescent="0.2">
      <c r="A176" s="233">
        <v>55</v>
      </c>
      <c r="B176" s="234" t="s">
        <v>334</v>
      </c>
      <c r="C176" s="251" t="s">
        <v>335</v>
      </c>
      <c r="D176" s="235" t="s">
        <v>317</v>
      </c>
      <c r="E176" s="236">
        <v>4.9655199999999997</v>
      </c>
      <c r="F176" s="237"/>
      <c r="G176" s="238">
        <f>ROUND(E176*F176,2)</f>
        <v>0</v>
      </c>
      <c r="H176" s="237"/>
      <c r="I176" s="238">
        <f>ROUND(E176*H176,2)</f>
        <v>0</v>
      </c>
      <c r="J176" s="237"/>
      <c r="K176" s="238">
        <f>ROUND(E176*J176,2)</f>
        <v>0</v>
      </c>
      <c r="L176" s="238">
        <v>21</v>
      </c>
      <c r="M176" s="238">
        <f>G176*(1+L176/100)</f>
        <v>0</v>
      </c>
      <c r="N176" s="238">
        <v>0</v>
      </c>
      <c r="O176" s="238">
        <f>ROUND(E176*N176,2)</f>
        <v>0</v>
      </c>
      <c r="P176" s="238">
        <v>0</v>
      </c>
      <c r="Q176" s="238">
        <f>ROUND(E176*P176,2)</f>
        <v>0</v>
      </c>
      <c r="R176" s="238" t="s">
        <v>177</v>
      </c>
      <c r="S176" s="238" t="s">
        <v>178</v>
      </c>
      <c r="T176" s="239" t="s">
        <v>178</v>
      </c>
      <c r="U176" s="224">
        <v>0.11</v>
      </c>
      <c r="V176" s="224">
        <f>ROUND(E176*U176,2)</f>
        <v>0.55000000000000004</v>
      </c>
      <c r="W176" s="224"/>
      <c r="X176" s="224" t="s">
        <v>324</v>
      </c>
      <c r="Y176" s="213"/>
      <c r="Z176" s="213"/>
      <c r="AA176" s="213"/>
      <c r="AB176" s="213"/>
      <c r="AC176" s="213"/>
      <c r="AD176" s="213"/>
      <c r="AE176" s="213"/>
      <c r="AF176" s="213"/>
      <c r="AG176" s="213" t="s">
        <v>325</v>
      </c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33" x14ac:dyDescent="0.2">
      <c r="A177" s="3"/>
      <c r="B177" s="4"/>
      <c r="C177" s="254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AE177">
        <v>15</v>
      </c>
      <c r="AF177">
        <v>21</v>
      </c>
      <c r="AG177" t="s">
        <v>132</v>
      </c>
    </row>
    <row r="178" spans="1:33" x14ac:dyDescent="0.2">
      <c r="A178" s="216"/>
      <c r="B178" s="217" t="s">
        <v>29</v>
      </c>
      <c r="C178" s="255"/>
      <c r="D178" s="218"/>
      <c r="E178" s="219"/>
      <c r="F178" s="219"/>
      <c r="G178" s="249">
        <f>G8+G13+G24+G27+G104+G130+G136+G147+G162+G166</f>
        <v>0</v>
      </c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AE178">
        <f>SUMIF(L7:L176,AE177,G7:G176)</f>
        <v>0</v>
      </c>
      <c r="AF178">
        <f>SUMIF(L7:L176,AF177,G7:G176)</f>
        <v>0</v>
      </c>
      <c r="AG178" t="s">
        <v>172</v>
      </c>
    </row>
    <row r="179" spans="1:33" x14ac:dyDescent="0.2">
      <c r="C179" s="256"/>
      <c r="D179" s="10"/>
      <c r="AG179" t="s">
        <v>173</v>
      </c>
    </row>
    <row r="180" spans="1:33" x14ac:dyDescent="0.2">
      <c r="D180" s="10"/>
    </row>
    <row r="181" spans="1:33" x14ac:dyDescent="0.2">
      <c r="D181" s="10"/>
    </row>
    <row r="182" spans="1:33" x14ac:dyDescent="0.2">
      <c r="D182" s="10"/>
    </row>
    <row r="183" spans="1:33" x14ac:dyDescent="0.2">
      <c r="D183" s="10"/>
    </row>
    <row r="184" spans="1:33" x14ac:dyDescent="0.2">
      <c r="D184" s="10"/>
    </row>
    <row r="185" spans="1:33" x14ac:dyDescent="0.2">
      <c r="D185" s="10"/>
    </row>
    <row r="186" spans="1:33" x14ac:dyDescent="0.2">
      <c r="D186" s="10"/>
    </row>
    <row r="187" spans="1:33" x14ac:dyDescent="0.2">
      <c r="D187" s="10"/>
    </row>
    <row r="188" spans="1:33" x14ac:dyDescent="0.2">
      <c r="D188" s="10"/>
    </row>
    <row r="189" spans="1:33" x14ac:dyDescent="0.2">
      <c r="D189" s="10"/>
    </row>
    <row r="190" spans="1:33" x14ac:dyDescent="0.2">
      <c r="D190" s="10"/>
    </row>
    <row r="191" spans="1:33" x14ac:dyDescent="0.2">
      <c r="D191" s="10"/>
    </row>
    <row r="192" spans="1:33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cjFLNvQ88jC23UmbD3g8MTDy9DyQp9MTQtnJTZlyIoM4FVnQlbmXl8njwp8YLh1qu3QE5LBbSQp1VQTZMYYkmQ==" saltValue="rH2xX53U16KZZhkjQ062ag==" spinCount="100000" sheet="1"/>
  <mergeCells count="45">
    <mergeCell ref="C159:G159"/>
    <mergeCell ref="C161:G161"/>
    <mergeCell ref="C164:G164"/>
    <mergeCell ref="C138:G138"/>
    <mergeCell ref="C143:G143"/>
    <mergeCell ref="C146:G146"/>
    <mergeCell ref="C149:G149"/>
    <mergeCell ref="C151:G151"/>
    <mergeCell ref="C155:G155"/>
    <mergeCell ref="C115:G115"/>
    <mergeCell ref="C120:G120"/>
    <mergeCell ref="C125:G125"/>
    <mergeCell ref="C129:G129"/>
    <mergeCell ref="C132:G132"/>
    <mergeCell ref="C135:G135"/>
    <mergeCell ref="C75:G75"/>
    <mergeCell ref="C78:G78"/>
    <mergeCell ref="C81:G81"/>
    <mergeCell ref="C103:G103"/>
    <mergeCell ref="C106:G106"/>
    <mergeCell ref="C111:G111"/>
    <mergeCell ref="C57:G57"/>
    <mergeCell ref="C58:G58"/>
    <mergeCell ref="C61:G61"/>
    <mergeCell ref="C68:G68"/>
    <mergeCell ref="C69:G69"/>
    <mergeCell ref="C72:G72"/>
    <mergeCell ref="C41:G41"/>
    <mergeCell ref="C42:G42"/>
    <mergeCell ref="C46:G46"/>
    <mergeCell ref="C47:G47"/>
    <mergeCell ref="C52:G52"/>
    <mergeCell ref="C53:G53"/>
    <mergeCell ref="C19:G19"/>
    <mergeCell ref="C22:G22"/>
    <mergeCell ref="C26:G26"/>
    <mergeCell ref="C29:G29"/>
    <mergeCell ref="C36:G36"/>
    <mergeCell ref="C37:G37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verticalDpi="0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</vt:i4>
      </vt:variant>
      <vt:variant>
        <vt:lpstr>Pojmenované oblasti</vt:lpstr>
      </vt:variant>
      <vt:variant>
        <vt:i4>80</vt:i4>
      </vt:variant>
    </vt:vector>
  </HeadingPairs>
  <TitlesOfParts>
    <vt:vector size="100" baseType="lpstr">
      <vt:lpstr>Pokyny pro vyplnění</vt:lpstr>
      <vt:lpstr>Stavba</vt:lpstr>
      <vt:lpstr>VzorPolozky</vt:lpstr>
      <vt:lpstr>D.0 D.0 Pol</vt:lpstr>
      <vt:lpstr>D.1 D.1.1 Pol</vt:lpstr>
      <vt:lpstr>D.1 D.1.2 Pol</vt:lpstr>
      <vt:lpstr>D.1 D.1.3 Pol</vt:lpstr>
      <vt:lpstr>D.1 D.1.4 Pol</vt:lpstr>
      <vt:lpstr>D.1 D.1.5 Pol</vt:lpstr>
      <vt:lpstr>D.1 D.1.6 Pol</vt:lpstr>
      <vt:lpstr>D.1 D.1.7 Pol</vt:lpstr>
      <vt:lpstr>D.1 D.1.8 Pol</vt:lpstr>
      <vt:lpstr>D.2 D.2.10 Pol</vt:lpstr>
      <vt:lpstr>D.2 D.2.11 Pol</vt:lpstr>
      <vt:lpstr>D.2 D.2.12 Pol</vt:lpstr>
      <vt:lpstr>D.2 D.2.13 Pol</vt:lpstr>
      <vt:lpstr>D.2 D.2.14 Pol</vt:lpstr>
      <vt:lpstr>D.2 D.2.15 Pol</vt:lpstr>
      <vt:lpstr>D.2 D.2.16 Pol</vt:lpstr>
      <vt:lpstr>D.2 D.2.17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'D.0 D.0 Pol'!Názvy_tisku</vt:lpstr>
      <vt:lpstr>'D.1 D.1.1 Pol'!Názvy_tisku</vt:lpstr>
      <vt:lpstr>'D.1 D.1.2 Pol'!Názvy_tisku</vt:lpstr>
      <vt:lpstr>'D.1 D.1.3 Pol'!Názvy_tisku</vt:lpstr>
      <vt:lpstr>'D.1 D.1.4 Pol'!Názvy_tisku</vt:lpstr>
      <vt:lpstr>'D.1 D.1.5 Pol'!Názvy_tisku</vt:lpstr>
      <vt:lpstr>'D.1 D.1.6 Pol'!Názvy_tisku</vt:lpstr>
      <vt:lpstr>'D.1 D.1.7 Pol'!Názvy_tisku</vt:lpstr>
      <vt:lpstr>'D.1 D.1.8 Pol'!Názvy_tisku</vt:lpstr>
      <vt:lpstr>'D.2 D.2.10 Pol'!Názvy_tisku</vt:lpstr>
      <vt:lpstr>'D.2 D.2.11 Pol'!Názvy_tisku</vt:lpstr>
      <vt:lpstr>'D.2 D.2.12 Pol'!Názvy_tisku</vt:lpstr>
      <vt:lpstr>'D.2 D.2.13 Pol'!Názvy_tisku</vt:lpstr>
      <vt:lpstr>'D.2 D.2.14 Pol'!Názvy_tisku</vt:lpstr>
      <vt:lpstr>'D.2 D.2.15 Pol'!Názvy_tisku</vt:lpstr>
      <vt:lpstr>'D.2 D.2.16 Pol'!Názvy_tisku</vt:lpstr>
      <vt:lpstr>'D.2 D.2.17 Pol'!Názvy_tisku</vt:lpstr>
      <vt:lpstr>oadresa</vt:lpstr>
      <vt:lpstr>Stavba!Objednatel</vt:lpstr>
      <vt:lpstr>Stavba!Objekt</vt:lpstr>
      <vt:lpstr>'D.0 D.0 Pol'!Oblast_tisku</vt:lpstr>
      <vt:lpstr>'D.1 D.1.1 Pol'!Oblast_tisku</vt:lpstr>
      <vt:lpstr>'D.1 D.1.2 Pol'!Oblast_tisku</vt:lpstr>
      <vt:lpstr>'D.1 D.1.3 Pol'!Oblast_tisku</vt:lpstr>
      <vt:lpstr>'D.1 D.1.4 Pol'!Oblast_tisku</vt:lpstr>
      <vt:lpstr>'D.1 D.1.5 Pol'!Oblast_tisku</vt:lpstr>
      <vt:lpstr>'D.1 D.1.6 Pol'!Oblast_tisku</vt:lpstr>
      <vt:lpstr>'D.1 D.1.7 Pol'!Oblast_tisku</vt:lpstr>
      <vt:lpstr>'D.1 D.1.8 Pol'!Oblast_tisku</vt:lpstr>
      <vt:lpstr>'D.2 D.2.10 Pol'!Oblast_tisku</vt:lpstr>
      <vt:lpstr>'D.2 D.2.11 Pol'!Oblast_tisku</vt:lpstr>
      <vt:lpstr>'D.2 D.2.12 Pol'!Oblast_tisku</vt:lpstr>
      <vt:lpstr>'D.2 D.2.13 Pol'!Oblast_tisku</vt:lpstr>
      <vt:lpstr>'D.2 D.2.14 Pol'!Oblast_tisku</vt:lpstr>
      <vt:lpstr>'D.2 D.2.15 Pol'!Oblast_tisku</vt:lpstr>
      <vt:lpstr>'D.2 D.2.16 Pol'!Oblast_tisku</vt:lpstr>
      <vt:lpstr>'D.2 D.2.17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jplesnik</dc:creator>
  <cp:lastModifiedBy>jplesnik</cp:lastModifiedBy>
  <cp:lastPrinted>2019-03-19T12:27:02Z</cp:lastPrinted>
  <dcterms:created xsi:type="dcterms:W3CDTF">2009-04-08T07:15:50Z</dcterms:created>
  <dcterms:modified xsi:type="dcterms:W3CDTF">2021-12-16T07:03:14Z</dcterms:modified>
</cp:coreProperties>
</file>