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áce\Koprivnice\2021_Chodnik_Kpt.Jarose\Soupis_praci\"/>
    </mc:Choice>
  </mc:AlternateContent>
  <bookViews>
    <workbookView xWindow="0" yWindow="0" windowWidth="17280" windowHeight="9090"/>
  </bookViews>
  <sheets>
    <sheet name="Rekapitulace stavby" sheetId="1" r:id="rId1"/>
    <sheet name="2021-0065 - Oprava chodní..." sheetId="2" r:id="rId2"/>
  </sheets>
  <definedNames>
    <definedName name="_xlnm._FilterDatabase" localSheetId="1" hidden="1">'2021-0065 - Oprava chodní...'!$C$121:$K$269</definedName>
    <definedName name="_xlnm.Print_Titles" localSheetId="1">'2021-0065 - Oprava chodní...'!$121:$121</definedName>
    <definedName name="_xlnm.Print_Titles" localSheetId="0">'Rekapitulace stavby'!$92:$92</definedName>
    <definedName name="_xlnm.Print_Area" localSheetId="1">'2021-0065 - Oprava chodní...'!$C$4:$J$76,'2021-0065 - Oprava chodní...'!$C$82:$J$105,'2021-0065 - Oprava chodní...'!$C$111:$K$269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E16" i="2" l="1"/>
  <c r="J35" i="2" l="1"/>
  <c r="J34" i="2"/>
  <c r="AY95" i="1" s="1"/>
  <c r="J33" i="2"/>
  <c r="AX95" i="1" s="1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T263" i="2" s="1"/>
  <c r="R264" i="2"/>
  <c r="R263" i="2" s="1"/>
  <c r="P264" i="2"/>
  <c r="P263" i="2" s="1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0" i="2"/>
  <c r="J89" i="2"/>
  <c r="F89" i="2"/>
  <c r="F87" i="2"/>
  <c r="E85" i="2"/>
  <c r="J16" i="2"/>
  <c r="F119" i="2"/>
  <c r="J15" i="2"/>
  <c r="J10" i="2"/>
  <c r="J116" i="2"/>
  <c r="L90" i="1"/>
  <c r="AM90" i="1"/>
  <c r="AM89" i="1"/>
  <c r="L89" i="1"/>
  <c r="AM87" i="1"/>
  <c r="L87" i="1"/>
  <c r="L85" i="1"/>
  <c r="L84" i="1"/>
  <c r="BK269" i="2"/>
  <c r="J269" i="2"/>
  <c r="BK268" i="2"/>
  <c r="J268" i="2"/>
  <c r="BK267" i="2"/>
  <c r="J267" i="2"/>
  <c r="BK266" i="2"/>
  <c r="J266" i="2"/>
  <c r="BK264" i="2"/>
  <c r="J264" i="2"/>
  <c r="BK262" i="2"/>
  <c r="J262" i="2"/>
  <c r="BK261" i="2"/>
  <c r="J261" i="2"/>
  <c r="BK260" i="2"/>
  <c r="J260" i="2"/>
  <c r="BK259" i="2"/>
  <c r="J259" i="2"/>
  <c r="BK256" i="2"/>
  <c r="J256" i="2"/>
  <c r="BK255" i="2"/>
  <c r="J255" i="2"/>
  <c r="BK253" i="2"/>
  <c r="J253" i="2"/>
  <c r="BK252" i="2"/>
  <c r="J252" i="2"/>
  <c r="BK251" i="2"/>
  <c r="J251" i="2"/>
  <c r="BK250" i="2"/>
  <c r="J250" i="2"/>
  <c r="BK246" i="2"/>
  <c r="J246" i="2"/>
  <c r="BK245" i="2"/>
  <c r="J245" i="2"/>
  <c r="BK241" i="2"/>
  <c r="J241" i="2"/>
  <c r="BK240" i="2"/>
  <c r="J240" i="2"/>
  <c r="BK235" i="2"/>
  <c r="J235" i="2"/>
  <c r="BK231" i="2"/>
  <c r="J231" i="2"/>
  <c r="BK229" i="2"/>
  <c r="J229" i="2"/>
  <c r="BK228" i="2"/>
  <c r="J228" i="2"/>
  <c r="BK221" i="2"/>
  <c r="J221" i="2"/>
  <c r="BK220" i="2"/>
  <c r="J220" i="2"/>
  <c r="BK216" i="2"/>
  <c r="J216" i="2"/>
  <c r="BK213" i="2"/>
  <c r="J213" i="2"/>
  <c r="BK212" i="2"/>
  <c r="J212" i="2"/>
  <c r="BK211" i="2"/>
  <c r="J211" i="2"/>
  <c r="BK210" i="2"/>
  <c r="J210" i="2"/>
  <c r="BK206" i="2"/>
  <c r="J206" i="2"/>
  <c r="BK202" i="2"/>
  <c r="J202" i="2"/>
  <c r="BK200" i="2"/>
  <c r="J200" i="2"/>
  <c r="BK199" i="2"/>
  <c r="J199" i="2"/>
  <c r="BK198" i="2"/>
  <c r="J198" i="2"/>
  <c r="BK196" i="2"/>
  <c r="J196" i="2"/>
  <c r="BK195" i="2"/>
  <c r="J195" i="2"/>
  <c r="BK192" i="2"/>
  <c r="J192" i="2"/>
  <c r="BK191" i="2"/>
  <c r="J191" i="2"/>
  <c r="BK190" i="2"/>
  <c r="J190" i="2"/>
  <c r="BK189" i="2"/>
  <c r="J189" i="2"/>
  <c r="BK186" i="2"/>
  <c r="J186" i="2"/>
  <c r="BK182" i="2"/>
  <c r="J182" i="2"/>
  <c r="BK178" i="2"/>
  <c r="J178" i="2"/>
  <c r="BK172" i="2"/>
  <c r="J172" i="2"/>
  <c r="BK171" i="2"/>
  <c r="J171" i="2"/>
  <c r="BK167" i="2"/>
  <c r="J167" i="2"/>
  <c r="BK166" i="2"/>
  <c r="J166" i="2"/>
  <c r="BK165" i="2"/>
  <c r="J165" i="2"/>
  <c r="BK157" i="2"/>
  <c r="J157" i="2"/>
  <c r="BK153" i="2"/>
  <c r="J153" i="2"/>
  <c r="BK143" i="2"/>
  <c r="J143" i="2"/>
  <c r="BK139" i="2"/>
  <c r="J139" i="2"/>
  <c r="BK137" i="2"/>
  <c r="J137" i="2"/>
  <c r="BK136" i="2"/>
  <c r="J136" i="2"/>
  <c r="BK133" i="2"/>
  <c r="J133" i="2"/>
  <c r="BK130" i="2"/>
  <c r="J130" i="2"/>
  <c r="BK129" i="2"/>
  <c r="J129" i="2"/>
  <c r="BK128" i="2"/>
  <c r="J128" i="2"/>
  <c r="BK125" i="2"/>
  <c r="J125" i="2"/>
  <c r="AS94" i="1"/>
  <c r="BK124" i="2" l="1"/>
  <c r="J124" i="2"/>
  <c r="J96" i="2" s="1"/>
  <c r="P124" i="2"/>
  <c r="R124" i="2"/>
  <c r="T124" i="2"/>
  <c r="BK138" i="2"/>
  <c r="J138" i="2" s="1"/>
  <c r="J97" i="2" s="1"/>
  <c r="P138" i="2"/>
  <c r="R138" i="2"/>
  <c r="T138" i="2"/>
  <c r="BK197" i="2"/>
  <c r="J197" i="2"/>
  <c r="J98" i="2" s="1"/>
  <c r="P197" i="2"/>
  <c r="R197" i="2"/>
  <c r="T197" i="2"/>
  <c r="BK201" i="2"/>
  <c r="J201" i="2" s="1"/>
  <c r="J99" i="2" s="1"/>
  <c r="P201" i="2"/>
  <c r="R201" i="2"/>
  <c r="T201" i="2"/>
  <c r="BK230" i="2"/>
  <c r="J230" i="2"/>
  <c r="J100" i="2" s="1"/>
  <c r="P230" i="2"/>
  <c r="R230" i="2"/>
  <c r="T230" i="2"/>
  <c r="BK239" i="2"/>
  <c r="J239" i="2" s="1"/>
  <c r="J101" i="2" s="1"/>
  <c r="P239" i="2"/>
  <c r="R239" i="2"/>
  <c r="T239" i="2"/>
  <c r="BK254" i="2"/>
  <c r="J254" i="2" s="1"/>
  <c r="J102" i="2" s="1"/>
  <c r="P254" i="2"/>
  <c r="R254" i="2"/>
  <c r="T254" i="2"/>
  <c r="BK265" i="2"/>
  <c r="J265" i="2" s="1"/>
  <c r="J104" i="2" s="1"/>
  <c r="P265" i="2"/>
  <c r="R265" i="2"/>
  <c r="T265" i="2"/>
  <c r="J87" i="2"/>
  <c r="F90" i="2"/>
  <c r="BE125" i="2"/>
  <c r="BE128" i="2"/>
  <c r="BE129" i="2"/>
  <c r="BE130" i="2"/>
  <c r="BE133" i="2"/>
  <c r="BE136" i="2"/>
  <c r="BE137" i="2"/>
  <c r="BE139" i="2"/>
  <c r="BE143" i="2"/>
  <c r="BE153" i="2"/>
  <c r="BE157" i="2"/>
  <c r="BE165" i="2"/>
  <c r="BE166" i="2"/>
  <c r="BE167" i="2"/>
  <c r="BE171" i="2"/>
  <c r="BE172" i="2"/>
  <c r="BE178" i="2"/>
  <c r="BE182" i="2"/>
  <c r="BE186" i="2"/>
  <c r="BE189" i="2"/>
  <c r="BE190" i="2"/>
  <c r="BE191" i="2"/>
  <c r="BE192" i="2"/>
  <c r="BE195" i="2"/>
  <c r="BE196" i="2"/>
  <c r="BE198" i="2"/>
  <c r="BE199" i="2"/>
  <c r="BE200" i="2"/>
  <c r="BE202" i="2"/>
  <c r="BE206" i="2"/>
  <c r="BE210" i="2"/>
  <c r="BE211" i="2"/>
  <c r="BE212" i="2"/>
  <c r="BE213" i="2"/>
  <c r="BE216" i="2"/>
  <c r="BE220" i="2"/>
  <c r="BE221" i="2"/>
  <c r="BE228" i="2"/>
  <c r="BE229" i="2"/>
  <c r="BE231" i="2"/>
  <c r="BE235" i="2"/>
  <c r="BE240" i="2"/>
  <c r="BE241" i="2"/>
  <c r="BE245" i="2"/>
  <c r="BE246" i="2"/>
  <c r="BE250" i="2"/>
  <c r="BE251" i="2"/>
  <c r="BE252" i="2"/>
  <c r="BE253" i="2"/>
  <c r="BE255" i="2"/>
  <c r="BE256" i="2"/>
  <c r="BE259" i="2"/>
  <c r="BE260" i="2"/>
  <c r="BE261" i="2"/>
  <c r="BE262" i="2"/>
  <c r="BE264" i="2"/>
  <c r="BE266" i="2"/>
  <c r="BE267" i="2"/>
  <c r="BE268" i="2"/>
  <c r="BE269" i="2"/>
  <c r="BK263" i="2"/>
  <c r="J263" i="2" s="1"/>
  <c r="J103" i="2" s="1"/>
  <c r="F32" i="2"/>
  <c r="BA95" i="1" s="1"/>
  <c r="BA94" i="1" s="1"/>
  <c r="W30" i="1" s="1"/>
  <c r="J32" i="2"/>
  <c r="AW95" i="1" s="1"/>
  <c r="F33" i="2"/>
  <c r="BB95" i="1" s="1"/>
  <c r="BB94" i="1" s="1"/>
  <c r="W31" i="1" s="1"/>
  <c r="F34" i="2"/>
  <c r="BC95" i="1" s="1"/>
  <c r="BC94" i="1" s="1"/>
  <c r="W32" i="1" s="1"/>
  <c r="F35" i="2"/>
  <c r="BD95" i="1" s="1"/>
  <c r="BD94" i="1" s="1"/>
  <c r="W33" i="1" s="1"/>
  <c r="T123" i="2" l="1"/>
  <c r="T122" i="2"/>
  <c r="R123" i="2"/>
  <c r="R122" i="2"/>
  <c r="P123" i="2"/>
  <c r="P122" i="2"/>
  <c r="AU95" i="1" s="1"/>
  <c r="AU94" i="1" s="1"/>
  <c r="BK123" i="2"/>
  <c r="J123" i="2" s="1"/>
  <c r="J95" i="2" s="1"/>
  <c r="AW94" i="1"/>
  <c r="AK30" i="1" s="1"/>
  <c r="AX94" i="1"/>
  <c r="AY94" i="1"/>
  <c r="F31" i="2"/>
  <c r="AZ95" i="1" s="1"/>
  <c r="AZ94" i="1" s="1"/>
  <c r="W29" i="1" s="1"/>
  <c r="J31" i="2"/>
  <c r="AV95" i="1" s="1"/>
  <c r="AT95" i="1" s="1"/>
  <c r="BK122" i="2" l="1"/>
  <c r="J122" i="2" s="1"/>
  <c r="J94" i="2" s="1"/>
  <c r="AV94" i="1"/>
  <c r="AK29" i="1" s="1"/>
  <c r="AT94" i="1" l="1"/>
  <c r="J28" i="2"/>
  <c r="AG95" i="1" s="1"/>
  <c r="AG94" i="1" s="1"/>
  <c r="AK26" i="1" s="1"/>
  <c r="AK35" i="1" s="1"/>
  <c r="AN94" i="1" l="1"/>
  <c r="AN95" i="1"/>
  <c r="J37" i="2"/>
</calcChain>
</file>

<file path=xl/sharedStrings.xml><?xml version="1.0" encoding="utf-8"?>
<sst xmlns="http://schemas.openxmlformats.org/spreadsheetml/2006/main" count="1935" uniqueCount="410">
  <si>
    <t>Export Komplet</t>
  </si>
  <si>
    <t/>
  </si>
  <si>
    <t>2.0</t>
  </si>
  <si>
    <t>False</t>
  </si>
  <si>
    <t>{0ca05aae-42ad-4ea2-a560-76fb79eefc8a}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</si>
  <si>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</si>
  <si>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</si>
  <si>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</si>
  <si>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</si>
  <si>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</si>
  <si>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</si>
  <si>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</si>
  <si>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</si>
  <si>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</si>
  <si>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</si>
  <si>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</si>
  <si>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chodníkového tělesa na ul.kpt.Jaroše   SO 101 Místní komunikace</t>
  </si>
  <si>
    <t>KSO:</t>
  </si>
  <si>
    <t>CC-CZ:</t>
  </si>
  <si>
    <t>Místo:</t>
  </si>
  <si>
    <t xml:space="preserve"> </t>
  </si>
  <si>
    <t>Datum:</t>
  </si>
  <si>
    <t>7. 10. 2021</t>
  </si>
  <si>
    <t>Zadavatel:</t>
  </si>
  <si>
    <t>IČ:</t>
  </si>
  <si>
    <t>Město Kopřivnice,Štefánikova 1163,Kopřivnice 74221</t>
  </si>
  <si>
    <t>DIČ:</t>
  </si>
  <si>
    <t>Uchazeč:</t>
  </si>
  <si>
    <t>Projektant:</t>
  </si>
  <si>
    <t>Dopravní projekce Bojko s.r.o.,</t>
  </si>
  <si>
    <t>True</t>
  </si>
  <si>
    <t>Zpracovatel:</t>
  </si>
  <si>
    <t>Pflegrová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</si>
  <si>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</si>
  <si>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</si>
  <si>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</si>
  <si>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</si>
  <si>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</si>
  <si>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</si>
  <si>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</si>
  <si>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</si>
  <si>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</si>
  <si>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</si>
  <si>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</si>
  <si>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</si>
  <si>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</si>
  <si>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</si>
  <si>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</si>
  <si>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</si>
  <si>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</si>
  <si>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</si>
  <si>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</si>
  <si>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</si>
  <si>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</si>
  <si>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</si>
  <si>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</si>
  <si>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</si>
  <si>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</si>
  <si>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</si>
  <si>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</si>
  <si>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</si>
  <si>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</si>
  <si>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</si>
  <si>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</si>
  <si>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</si>
  <si>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</si>
  <si>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</si>
  <si>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</si>
  <si>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</si>
  <si>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</si>
  <si>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</si>
  <si>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</si>
  <si>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</si>
  <si>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</si>
  <si>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</si>
  <si>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</si>
  <si>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</si>
  <si>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</si>
  <si>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</si>
  <si>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</si>
  <si>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</si>
  <si>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</si>
  <si>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</si>
  <si>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</si>
  <si>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</si>
  <si>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</si>
  <si>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</si>
  <si>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</si>
  <si>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</si>
  <si>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00 - Sanace podloží</t>
  </si>
  <si>
    <t xml:space="preserve">    1 - Zemní práce</t>
  </si>
  <si>
    <t xml:space="preserve">    469 - Stavební práce při elektromontážích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</si>
  <si>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</si>
  <si>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</si>
  <si>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</si>
  <si>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</si>
  <si>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</si>
  <si>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</si>
  <si>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</si>
  <si>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</si>
  <si>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</si>
  <si>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</si>
  <si>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</si>
  <si>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</si>
  <si>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</si>
  <si>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</si>
  <si>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</si>
  <si>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</si>
  <si>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</si>
  <si>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</si>
  <si>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</si>
  <si>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</si>
  <si>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</si>
  <si>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</si>
  <si>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</t>
  </si>
  <si>
    <t>Sanace podloží</t>
  </si>
  <si>
    <t>K</t>
  </si>
  <si>
    <t>122252203</t>
  </si>
  <si>
    <t>Odkopávky a prokopávky nezapažené pro silnice a dálnice strojně v hornině třídy těžitelnosti I do 100 m3</t>
  </si>
  <si>
    <t>m3</t>
  </si>
  <si>
    <t>CS ÚRS 2020 01</t>
  </si>
  <si>
    <t>4</t>
  </si>
  <si>
    <t>-1604124621</t>
  </si>
  <si>
    <t>VV</t>
  </si>
  <si>
    <t>203,0*0,3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</si>
  <si>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</si>
  <si>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</si>
  <si>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</si>
  <si>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978183549</t>
  </si>
  <si>
    <t>3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</si>
  <si>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</si>
  <si>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</si>
  <si>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96180020</t>
  </si>
  <si>
    <t>M</t>
  </si>
  <si>
    <t>58333674</t>
  </si>
  <si>
    <t>kamenivo těžené hrubé frakce 16/32</t>
  </si>
  <si>
    <t>t</t>
  </si>
  <si>
    <t>8</t>
  </si>
  <si>
    <t>894244460</t>
  </si>
  <si>
    <t>60,9*1,67</t>
  </si>
  <si>
    <t>5</t>
  </si>
  <si>
    <t>171201231</t>
  </si>
  <si>
    <t>Poplatek za uložení stavebního odpadu na recyklační skládce (skládkovné) zeminy a kamení zatříděného do Katalogu odpadů pod kódem 17 05 04</t>
  </si>
  <si>
    <t>-1476470085</t>
  </si>
  <si>
    <t>60,9*1,5</t>
  </si>
  <si>
    <t>6</t>
  </si>
  <si>
    <t>171251201</t>
  </si>
  <si>
    <t>Uložení sypaniny na skládky nebo meziskládky bez hutnění s upravením uložené sypaniny do předepsaného tvaru</t>
  </si>
  <si>
    <t>1036462826</t>
  </si>
  <si>
    <t>7</t>
  </si>
  <si>
    <t>919726123</t>
  </si>
  <si>
    <t>Geotextilie netkaná pro ochranu, separaci nebo filtraci měrná hmotnost přes 300 do 500 g/m2</t>
  </si>
  <si>
    <t>m2</t>
  </si>
  <si>
    <t>526724250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</si>
  <si>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</si>
  <si>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</si>
  <si>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</si>
  <si>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1992001583</t>
  </si>
  <si>
    <t>chodník dlažba</t>
  </si>
  <si>
    <t>53,0</t>
  </si>
  <si>
    <t>9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</si>
  <si>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</si>
  <si>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</si>
  <si>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-1074739882</t>
  </si>
  <si>
    <t>chodník-dlažba</t>
  </si>
  <si>
    <t>chodník živice s bet.podkladem</t>
  </si>
  <si>
    <t>75,0</t>
  </si>
  <si>
    <t>chodník s ŠD podkladem</t>
  </si>
  <si>
    <t>65,0</t>
  </si>
  <si>
    <t>asfalt.vozovka</t>
  </si>
  <si>
    <t>5,0</t>
  </si>
  <si>
    <t>10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</si>
  <si>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</si>
  <si>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</si>
  <si>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-1315852313</t>
  </si>
  <si>
    <t>chodník s betonovým podkladem</t>
  </si>
  <si>
    <t>11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</si>
  <si>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</si>
  <si>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</si>
  <si>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-140445759</t>
  </si>
  <si>
    <t>73,0</t>
  </si>
  <si>
    <t>vozovka asfaltová</t>
  </si>
  <si>
    <t>12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</si>
  <si>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</si>
  <si>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</si>
  <si>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</si>
  <si>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1636837902</t>
  </si>
  <si>
    <t>13</t>
  </si>
  <si>
    <t>121151103</t>
  </si>
  <si>
    <t>Sejmutí ornice strojně při souvislé ploše do 100 m2, tl. vrstvy do 200 mm</t>
  </si>
  <si>
    <t>1421615750</t>
  </si>
  <si>
    <t>14</t>
  </si>
  <si>
    <t>122151101</t>
  </si>
  <si>
    <t>Odkopávky a prokopávky nezapažené strojně v hornině třídy těžitelnosti I skupiny 1 a 2 do 20 m3</t>
  </si>
  <si>
    <t>-1875257014</t>
  </si>
  <si>
    <t>těžení a naložení ornice pro ohumusování</t>
  </si>
  <si>
    <t>10,0</t>
  </si>
  <si>
    <t>122452513</t>
  </si>
  <si>
    <t>Odkopávky a prokopávky zapažené pro silnice a dálnice strojně v hornině třídy těžitelnosti II do 100 m3</t>
  </si>
  <si>
    <t>-917847726</t>
  </si>
  <si>
    <t>16</t>
  </si>
  <si>
    <t>132112111</t>
  </si>
  <si>
    <t>Hloubení rýh šířky do 800 mm ručně zapažených i nezapažených, s urovnáním dna do předepsaného profilu a spádu v hornině třídy těžitelnosti I skupiny 1 a 2 soudržných</t>
  </si>
  <si>
    <t>-1950283147</t>
  </si>
  <si>
    <t>výkop pro cháničky</t>
  </si>
  <si>
    <t>64,0*0,5*0,6</t>
  </si>
  <si>
    <t>134,0*0,5*0,6</t>
  </si>
  <si>
    <t>82,0*0,5*0,6</t>
  </si>
  <si>
    <t>17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</si>
  <si>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</si>
  <si>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</si>
  <si>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-295913777</t>
  </si>
  <si>
    <t>dovoz nedostatku ornice</t>
  </si>
  <si>
    <t>2,0</t>
  </si>
  <si>
    <t>18</t>
  </si>
  <si>
    <t>1470752979</t>
  </si>
  <si>
    <t>odvoz přebytečné zeminy</t>
  </si>
  <si>
    <t>(28,0+84,0)-1,5</t>
  </si>
  <si>
    <t>19</t>
  </si>
  <si>
    <t>1179374697</t>
  </si>
  <si>
    <t>110,5*1,5</t>
  </si>
  <si>
    <t>20</t>
  </si>
  <si>
    <t>-938995246</t>
  </si>
  <si>
    <t>181351003</t>
  </si>
  <si>
    <t>Rozprostření a urovnání ornice v rovině nebo ve svahu sklonu do 1:5 strojně při souvislé ploše do 100 m2, tl. vrstvy do 200 mm</t>
  </si>
  <si>
    <t>-1149692138</t>
  </si>
  <si>
    <t>22</t>
  </si>
  <si>
    <t>181411131</t>
  </si>
  <si>
    <t>Založení trávníku na půdě předem připravené plochy do 1000 m2 výsevem včetně utažení parkového v rovině nebo na svahu do 1:5</t>
  </si>
  <si>
    <t>1126408259</t>
  </si>
  <si>
    <t>23</t>
  </si>
  <si>
    <t>00572410</t>
  </si>
  <si>
    <t>osivo směs travní parková</t>
  </si>
  <si>
    <t>kg</t>
  </si>
  <si>
    <t>685252341</t>
  </si>
  <si>
    <t>100,0*0,025</t>
  </si>
  <si>
    <t>24</t>
  </si>
  <si>
    <t>181951112</t>
  </si>
  <si>
    <t>Úprava pláně vyrovnáním výškových rozdílů strojně v hornině třídy těžitelnosti I, skupiny 1 až 3 se zhutněním</t>
  </si>
  <si>
    <t>-477292405</t>
  </si>
  <si>
    <t>25</t>
  </si>
  <si>
    <t>184818232</t>
  </si>
  <si>
    <t>Ochrana kmene bedněním před poškozením stavebním provozem zřízení včetně odstranění výšky bednění do 2 m průměru kmene přes 300 do 500 mm</t>
  </si>
  <si>
    <t>kus</t>
  </si>
  <si>
    <t>1529255223</t>
  </si>
  <si>
    <t>469</t>
  </si>
  <si>
    <t>Stavební práce při elektromontážích</t>
  </si>
  <si>
    <t>26</t>
  </si>
  <si>
    <t>469-1</t>
  </si>
  <si>
    <t>1936264037</t>
  </si>
  <si>
    <t>27</t>
  </si>
  <si>
    <t>469-2</t>
  </si>
  <si>
    <t>-77038633</t>
  </si>
  <si>
    <t>28</t>
  </si>
  <si>
    <t>469-3</t>
  </si>
  <si>
    <t>1781369731</t>
  </si>
  <si>
    <t>Komunikace pozemní</t>
  </si>
  <si>
    <t>29</t>
  </si>
  <si>
    <t>564851111</t>
  </si>
  <si>
    <t>Podklad ze štěrkodrti ŠD  s rozprostřením a zhutněním, po zhutnění tl. 150 mm</t>
  </si>
  <si>
    <t>-2132887841</t>
  </si>
  <si>
    <t>dlážděný chodník</t>
  </si>
  <si>
    <t>203,0</t>
  </si>
  <si>
    <t>30</t>
  </si>
  <si>
    <t>564871111</t>
  </si>
  <si>
    <t>Podklad ze štěrkodrti ŠD  s rozprostřením a zhutněním, po zhutnění tl. 250 mm</t>
  </si>
  <si>
    <t>1616393627</t>
  </si>
  <si>
    <t>asfaltová vozovka</t>
  </si>
  <si>
    <t>31</t>
  </si>
  <si>
    <t>565135101</t>
  </si>
  <si>
    <t>-1820484070</t>
  </si>
  <si>
    <t>32</t>
  </si>
  <si>
    <t>569903311</t>
  </si>
  <si>
    <t>Zřízení zemních krajnic z hornin jakékoliv třídy  se zhutněním</t>
  </si>
  <si>
    <t>1335362478</t>
  </si>
  <si>
    <t>33</t>
  </si>
  <si>
    <t>573111112</t>
  </si>
  <si>
    <t>Postřik infiltrační PI z asfaltu silničního s posypem kamenivem, v množství 1,00 kg/m2</t>
  </si>
  <si>
    <t>-2082747999</t>
  </si>
  <si>
    <t>34</t>
  </si>
  <si>
    <t>573231107</t>
  </si>
  <si>
    <t>Postřik spojovací PS bez posypu kamenivem ze silniční emulze, v množství 0,40 kg/m2</t>
  </si>
  <si>
    <t>1965011394</t>
  </si>
  <si>
    <t>5,0*2</t>
  </si>
  <si>
    <t>35</t>
  </si>
  <si>
    <t>577134111</t>
  </si>
  <si>
    <t>1098570056</t>
  </si>
  <si>
    <t>36</t>
  </si>
  <si>
    <t>577155112</t>
  </si>
  <si>
    <t>750653915</t>
  </si>
  <si>
    <t>37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</si>
  <si>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</si>
  <si>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</si>
  <si>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-1511916444</t>
  </si>
  <si>
    <t>chodník</t>
  </si>
  <si>
    <t>zámková dlažba šedá</t>
  </si>
  <si>
    <t>190,0</t>
  </si>
  <si>
    <t>reliéfní černá</t>
  </si>
  <si>
    <t>13,0</t>
  </si>
  <si>
    <t>38</t>
  </si>
  <si>
    <t>59245018</t>
  </si>
  <si>
    <t>-1853726256</t>
  </si>
  <si>
    <t>39</t>
  </si>
  <si>
    <t>59245006</t>
  </si>
  <si>
    <t>dlažba tvar obdélník betonová pro nevidomé 200x100x60mm barevná</t>
  </si>
  <si>
    <t>-1417186280</t>
  </si>
  <si>
    <t>Trubní vedení</t>
  </si>
  <si>
    <t>40</t>
  </si>
  <si>
    <t>899331111</t>
  </si>
  <si>
    <t>Výšková úprava uličního vstupu nebo vpusti do 200 mm  zvýšením poklopu</t>
  </si>
  <si>
    <t>694095457</t>
  </si>
  <si>
    <t>šachtice</t>
  </si>
  <si>
    <t>1,0</t>
  </si>
  <si>
    <t>41</t>
  </si>
  <si>
    <t>899431111</t>
  </si>
  <si>
    <t>Výšková úprava uličního vstupu nebo vpusti do 200 mm  zvýšením krycího hrnce, šoupěte nebo hydrantu bez úpravy armatur</t>
  </si>
  <si>
    <t>-745963048</t>
  </si>
  <si>
    <t>šoupátko</t>
  </si>
  <si>
    <t>Ostatní konstrukce a práce, bourání</t>
  </si>
  <si>
    <t>42</t>
  </si>
  <si>
    <t>915321115</t>
  </si>
  <si>
    <t>Vodorovné značení předformovaným termoplastem  vodící pás pro slabozraké z 6 proužků</t>
  </si>
  <si>
    <t>-120516469</t>
  </si>
  <si>
    <t>43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</si>
  <si>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</si>
  <si>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</si>
  <si>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-979691291</t>
  </si>
  <si>
    <t>obrubník 150/250</t>
  </si>
  <si>
    <t>21,0</t>
  </si>
  <si>
    <t>44</t>
  </si>
  <si>
    <t>59217023</t>
  </si>
  <si>
    <t>obrubník betonový chodníkový 1000x150x250mm</t>
  </si>
  <si>
    <t>1290246683</t>
  </si>
  <si>
    <t>45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</si>
  <si>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</si>
  <si>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</si>
  <si>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1464955848</t>
  </si>
  <si>
    <t>obrubník 80/250</t>
  </si>
  <si>
    <t>141,0</t>
  </si>
  <si>
    <t>46</t>
  </si>
  <si>
    <t>59217016</t>
  </si>
  <si>
    <t>obrubník betonový chodníkový 1000x80x250mm</t>
  </si>
  <si>
    <t>-323593356</t>
  </si>
  <si>
    <t>47</t>
  </si>
  <si>
    <t>919112114</t>
  </si>
  <si>
    <t>Řezání dilatačních spár v živičném krytu  příčných nebo podélných, šířky 4 mm, hloubky přes 90 do 100 mm</t>
  </si>
  <si>
    <t>-1288355085</t>
  </si>
  <si>
    <t>48</t>
  </si>
  <si>
    <t>919121121</t>
  </si>
  <si>
    <t>Utěsnění dilatačních spár zálivkou za studena  v cementobetonovém nebo živičném krytu včetně adhezního nátěru s těsnicím profilem pod zálivkou, pro komůrky šířky 15 mm, hloubky 25 mm</t>
  </si>
  <si>
    <t>-2126613056</t>
  </si>
  <si>
    <t>49</t>
  </si>
  <si>
    <t>979054451</t>
  </si>
  <si>
    <t>2066469104</t>
  </si>
  <si>
    <t>997</t>
  </si>
  <si>
    <t>Přesun sutě</t>
  </si>
  <si>
    <t>50</t>
  </si>
  <si>
    <t>997221551</t>
  </si>
  <si>
    <t>Vodorovná doprava suti  bez naložení, ale se složením a s hrubým urovnáním ze sypkých materiálů, na vzdálenost do 1 km</t>
  </si>
  <si>
    <t>1420558704</t>
  </si>
  <si>
    <t>51</t>
  </si>
  <si>
    <t>997221559</t>
  </si>
  <si>
    <t>Vodorovná doprava suti  bez naložení, ale se složením a s hrubým urovnáním Příplatek k ceně za každý další i započatý 1 km přes 1 km</t>
  </si>
  <si>
    <t>894592160</t>
  </si>
  <si>
    <t>122,07*9</t>
  </si>
  <si>
    <t>52</t>
  </si>
  <si>
    <t>997221611</t>
  </si>
  <si>
    <t>Nakládání na dopravní prostředky  pro vodorovnou dopravu suti</t>
  </si>
  <si>
    <t>-1949951700</t>
  </si>
  <si>
    <t>53</t>
  </si>
  <si>
    <t>997221861</t>
  </si>
  <si>
    <t>Poplatek za uložení stavebního odpadu na recyklační skládce (skládkovné) z prostého betonu zatříděného do Katalogu odpadů pod kódem 17 01 01</t>
  </si>
  <si>
    <t>986334666</t>
  </si>
  <si>
    <t>54</t>
  </si>
  <si>
    <t>997221873</t>
  </si>
  <si>
    <t>-1746114482</t>
  </si>
  <si>
    <t>55</t>
  </si>
  <si>
    <t>997221875</t>
  </si>
  <si>
    <t>Poplatek za uložení stavebního odpadu na recyklační skládce (skládkovné) asfaltového bez obsahu dehtu zatříděného do Katalogu odpadů pod kódem 17 03 02</t>
  </si>
  <si>
    <t>-1222902224</t>
  </si>
  <si>
    <t>998</t>
  </si>
  <si>
    <t>Přesun hmot</t>
  </si>
  <si>
    <t>56</t>
  </si>
  <si>
    <t>998223011</t>
  </si>
  <si>
    <t>Přesun hmot pro pozemní komunikace s krytem dlážděným  dopravní vzdálenost do 200 m jakékoliv délky objektu</t>
  </si>
  <si>
    <t>1194321484</t>
  </si>
  <si>
    <t>VRN</t>
  </si>
  <si>
    <t>Vedlejší rozpočtové náklady</t>
  </si>
  <si>
    <t>57</t>
  </si>
  <si>
    <t>celk</t>
  </si>
  <si>
    <t>570988080</t>
  </si>
  <si>
    <t>58</t>
  </si>
  <si>
    <t>Zařízení staveniště</t>
  </si>
  <si>
    <t>-1738930187</t>
  </si>
  <si>
    <t>59</t>
  </si>
  <si>
    <t>Statické zatěžovací zkoušky</t>
  </si>
  <si>
    <t>ks</t>
  </si>
  <si>
    <t>1900645440</t>
  </si>
  <si>
    <t>60</t>
  </si>
  <si>
    <t>Geodetické vytýčení inž.sítí</t>
  </si>
  <si>
    <t>1459510536</t>
  </si>
  <si>
    <t>Chránička AROT vč.pískového lože,výstražné folie ,obsypu a zásypu štěrkem</t>
  </si>
  <si>
    <t>Chránička půlená PE vč.obsypu,pískového lože,výstražné folie a zásypu štěrkem</t>
  </si>
  <si>
    <t>Rezervní ohebná dvouplašťová chránička profil 50mm vč pískového  lože,obsypu a zásypu štěrkem</t>
  </si>
  <si>
    <t>Asfaltový beton vrstva podkladní ACP 16 +(obalované kamenivo střednězrnné - OKS)  s rozprostřením a zhutněním v pruhu šířky do 1,5 m, po zhutnění tl. 50 mm</t>
  </si>
  <si>
    <t>Asfaltový beton vrstva obrusná ACO 11+ (ABS)  s rozprostřením a se zhutněním z nemodifikovaného asfaltu v pruhu šířky do 3 m tř. I, po zhutnění tl. 40 mm</t>
  </si>
  <si>
    <t>Asfaltový beton vrstva ložní ACL 16+ (ABH)  s rozprostřením a zhutněním z nemodifikovaného asfaltu v pruhu šířky do 3 m, po zhutnění tl. 60 mm</t>
  </si>
  <si>
    <t>dlažba tvar obdélník betonová 200x100x60mm přírodní se zkosenou hranou</t>
  </si>
  <si>
    <t>Očištění vybouraných prvků komunikací od spojovacího materiálu s odklizením a uložením očištěných hmot a spojovacího materiálu na skládku na vzdálenost do 10 m zámkových dlaždic +předání investorovi na paletách</t>
  </si>
  <si>
    <t>Provizorní dopravní značení vč.oplocení a provizorních chodníků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</si>
</sst>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8" t="s">
        <v>5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R5" s="20"/>
      <c r="BE5" s="236" t="s">
        <v>14</v>
      </c>
      <c r="BS5" s="17" t="s">
        <v>6</v>
      </c>
    </row>
    <row r="6" spans="1:74" s="1" customFormat="1" ht="36.950000000000003" customHeight="1">
      <c r="B6" s="20"/>
      <c r="D6" s="26" t="s">
        <v>15</v>
      </c>
      <c r="K6" s="240" t="s">
        <v>16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R6" s="20"/>
      <c r="BE6" s="237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37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37"/>
      <c r="BS8" s="17" t="s">
        <v>6</v>
      </c>
    </row>
    <row r="9" spans="1:74" s="1" customFormat="1" ht="14.45" customHeight="1">
      <c r="B9" s="20"/>
      <c r="AR9" s="20"/>
      <c r="BE9" s="237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37"/>
      <c r="BS10" s="17" t="s">
        <v>6</v>
      </c>
    </row>
    <row r="11" spans="1:74" s="1" customFormat="1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37"/>
      <c r="BS11" s="17" t="s">
        <v>6</v>
      </c>
    </row>
    <row r="12" spans="1:74" s="1" customFormat="1" ht="6.95" customHeight="1">
      <c r="B12" s="20"/>
      <c r="AR12" s="20"/>
      <c r="BE12" s="237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/>
      <c r="AR13" s="20"/>
      <c r="BE13" s="237"/>
      <c r="BS13" s="17" t="s">
        <v>6</v>
      </c>
    </row>
    <row r="14" spans="1:74" ht="12.75">
      <c r="B14" s="20"/>
      <c r="E14" s="241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7" t="s">
        <v>26</v>
      </c>
      <c r="AN14" s="29"/>
      <c r="AR14" s="20"/>
      <c r="BE14" s="237"/>
      <c r="BS14" s="17" t="s">
        <v>6</v>
      </c>
    </row>
    <row r="15" spans="1:74" s="1" customFormat="1" ht="6.95" customHeight="1">
      <c r="B15" s="20"/>
      <c r="AR15" s="20"/>
      <c r="BE15" s="237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37"/>
      <c r="BS16" s="17" t="s">
        <v>3</v>
      </c>
    </row>
    <row r="17" spans="1:71" s="1" customFormat="1" ht="18.399999999999999" customHeight="1">
      <c r="B17" s="20"/>
      <c r="E17" s="25" t="s">
        <v>29</v>
      </c>
      <c r="AK17" s="27" t="s">
        <v>26</v>
      </c>
      <c r="AN17" s="25" t="s">
        <v>1</v>
      </c>
      <c r="AR17" s="20"/>
      <c r="BE17" s="237"/>
      <c r="BS17" s="17" t="s">
        <v>30</v>
      </c>
    </row>
    <row r="18" spans="1:71" s="1" customFormat="1" ht="6.95" customHeight="1">
      <c r="B18" s="20"/>
      <c r="AR18" s="20"/>
      <c r="BE18" s="237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37"/>
      <c r="BS19" s="17" t="s">
        <v>6</v>
      </c>
    </row>
    <row r="20" spans="1:71" s="1" customFormat="1" ht="18.399999999999999" customHeight="1">
      <c r="B20" s="20"/>
      <c r="E20" s="25" t="s">
        <v>32</v>
      </c>
      <c r="AK20" s="27" t="s">
        <v>26</v>
      </c>
      <c r="AN20" s="25" t="s">
        <v>1</v>
      </c>
      <c r="AR20" s="20"/>
      <c r="BE20" s="237"/>
      <c r="BS20" s="17" t="s">
        <v>3</v>
      </c>
    </row>
    <row r="21" spans="1:71" s="1" customFormat="1" ht="6.95" customHeight="1">
      <c r="B21" s="20"/>
      <c r="AR21" s="20"/>
      <c r="BE21" s="237"/>
    </row>
    <row r="22" spans="1:71" s="1" customFormat="1" ht="12" customHeight="1">
      <c r="B22" s="20"/>
      <c r="D22" s="27" t="s">
        <v>33</v>
      </c>
      <c r="AR22" s="20"/>
      <c r="BE22" s="237"/>
    </row>
    <row r="23" spans="1:71" s="1" customFormat="1" ht="16.5" customHeight="1">
      <c r="B23" s="20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20"/>
      <c r="BE23" s="237"/>
    </row>
    <row r="24" spans="1:71" s="1" customFormat="1" ht="6.95" customHeight="1">
      <c r="B24" s="20"/>
      <c r="AR24" s="20"/>
      <c r="BE24" s="237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7"/>
    </row>
    <row r="26" spans="1:71" s="2" customFormat="1" ht="25.9" customHeight="1">
      <c r="A26" s="32"/>
      <c r="B26" s="33"/>
      <c r="C26" s="32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4">
        <f>ROUND(AG94,2)</f>
        <v>0</v>
      </c>
      <c r="AL26" s="245"/>
      <c r="AM26" s="245"/>
      <c r="AN26" s="245"/>
      <c r="AO26" s="245"/>
      <c r="AP26" s="32"/>
      <c r="AQ26" s="32"/>
      <c r="AR26" s="33"/>
      <c r="BE26" s="237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7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6" t="s">
        <v>35</v>
      </c>
      <c r="M28" s="246"/>
      <c r="N28" s="246"/>
      <c r="O28" s="246"/>
      <c r="P28" s="246"/>
      <c r="Q28" s="32"/>
      <c r="R28" s="32"/>
      <c r="S28" s="32"/>
      <c r="T28" s="32"/>
      <c r="U28" s="32"/>
      <c r="V28" s="32"/>
      <c r="W28" s="246" t="s">
        <v>36</v>
      </c>
      <c r="X28" s="246"/>
      <c r="Y28" s="246"/>
      <c r="Z28" s="246"/>
      <c r="AA28" s="246"/>
      <c r="AB28" s="246"/>
      <c r="AC28" s="246"/>
      <c r="AD28" s="246"/>
      <c r="AE28" s="246"/>
      <c r="AF28" s="32"/>
      <c r="AG28" s="32"/>
      <c r="AH28" s="32"/>
      <c r="AI28" s="32"/>
      <c r="AJ28" s="32"/>
      <c r="AK28" s="246" t="s">
        <v>37</v>
      </c>
      <c r="AL28" s="246"/>
      <c r="AM28" s="246"/>
      <c r="AN28" s="246"/>
      <c r="AO28" s="246"/>
      <c r="AP28" s="32"/>
      <c r="AQ28" s="32"/>
      <c r="AR28" s="33"/>
      <c r="BE28" s="237"/>
    </row>
    <row r="29" spans="1:71" s="3" customFormat="1" ht="14.45" customHeight="1">
      <c r="B29" s="37"/>
      <c r="D29" s="27" t="s">
        <v>38</v>
      </c>
      <c r="F29" s="27" t="s">
        <v>39</v>
      </c>
      <c r="L29" s="231">
        <v>0.21</v>
      </c>
      <c r="M29" s="230"/>
      <c r="N29" s="230"/>
      <c r="O29" s="230"/>
      <c r="P29" s="230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K29" s="229">
        <f>ROUND(AV94, 2)</f>
        <v>0</v>
      </c>
      <c r="AL29" s="230"/>
      <c r="AM29" s="230"/>
      <c r="AN29" s="230"/>
      <c r="AO29" s="230"/>
      <c r="AR29" s="37"/>
      <c r="BE29" s="238"/>
    </row>
    <row r="30" spans="1:71" s="3" customFormat="1" ht="14.45" customHeight="1">
      <c r="B30" s="37"/>
      <c r="F30" s="27" t="s">
        <v>40</v>
      </c>
      <c r="L30" s="231">
        <v>0.15</v>
      </c>
      <c r="M30" s="230"/>
      <c r="N30" s="230"/>
      <c r="O30" s="230"/>
      <c r="P30" s="230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2)</f>
        <v>0</v>
      </c>
      <c r="AL30" s="230"/>
      <c r="AM30" s="230"/>
      <c r="AN30" s="230"/>
      <c r="AO30" s="230"/>
      <c r="AR30" s="37"/>
      <c r="BE30" s="238"/>
    </row>
    <row r="31" spans="1:71" s="3" customFormat="1" ht="14.45" hidden="1" customHeight="1">
      <c r="B31" s="37"/>
      <c r="F31" s="27" t="s">
        <v>41</v>
      </c>
      <c r="L31" s="231">
        <v>0.21</v>
      </c>
      <c r="M31" s="230"/>
      <c r="N31" s="230"/>
      <c r="O31" s="230"/>
      <c r="P31" s="230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29">
        <v>0</v>
      </c>
      <c r="AL31" s="230"/>
      <c r="AM31" s="230"/>
      <c r="AN31" s="230"/>
      <c r="AO31" s="230"/>
      <c r="AR31" s="37"/>
      <c r="BE31" s="238"/>
    </row>
    <row r="32" spans="1:71" s="3" customFormat="1" ht="14.45" hidden="1" customHeight="1">
      <c r="B32" s="37"/>
      <c r="F32" s="27" t="s">
        <v>42</v>
      </c>
      <c r="L32" s="231">
        <v>0.15</v>
      </c>
      <c r="M32" s="230"/>
      <c r="N32" s="230"/>
      <c r="O32" s="230"/>
      <c r="P32" s="230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29">
        <v>0</v>
      </c>
      <c r="AL32" s="230"/>
      <c r="AM32" s="230"/>
      <c r="AN32" s="230"/>
      <c r="AO32" s="230"/>
      <c r="AR32" s="37"/>
      <c r="BE32" s="238"/>
    </row>
    <row r="33" spans="1:57" s="3" customFormat="1" ht="14.45" hidden="1" customHeight="1">
      <c r="B33" s="37"/>
      <c r="F33" s="27" t="s">
        <v>43</v>
      </c>
      <c r="L33" s="231">
        <v>0</v>
      </c>
      <c r="M33" s="230"/>
      <c r="N33" s="230"/>
      <c r="O33" s="230"/>
      <c r="P33" s="230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29">
        <v>0</v>
      </c>
      <c r="AL33" s="230"/>
      <c r="AM33" s="230"/>
      <c r="AN33" s="230"/>
      <c r="AO33" s="230"/>
      <c r="AR33" s="37"/>
      <c r="BE33" s="238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7"/>
    </row>
    <row r="35" spans="1:57" s="2" customFormat="1" ht="25.9" customHeight="1">
      <c r="A35" s="32"/>
      <c r="B35" s="3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32" t="s">
        <v>46</v>
      </c>
      <c r="Y35" s="233"/>
      <c r="Z35" s="233"/>
      <c r="AA35" s="233"/>
      <c r="AB35" s="233"/>
      <c r="AC35" s="40"/>
      <c r="AD35" s="40"/>
      <c r="AE35" s="40"/>
      <c r="AF35" s="40"/>
      <c r="AG35" s="40"/>
      <c r="AH35" s="40"/>
      <c r="AI35" s="40"/>
      <c r="AJ35" s="40"/>
      <c r="AK35" s="234">
        <f>SUM(AK26:AK33)</f>
        <v>0</v>
      </c>
      <c r="AL35" s="233"/>
      <c r="AM35" s="233"/>
      <c r="AN35" s="233"/>
      <c r="AO35" s="235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49</v>
      </c>
      <c r="AI60" s="35"/>
      <c r="AJ60" s="35"/>
      <c r="AK60" s="35"/>
      <c r="AL60" s="35"/>
      <c r="AM60" s="45" t="s">
        <v>50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49</v>
      </c>
      <c r="AI75" s="35"/>
      <c r="AJ75" s="35"/>
      <c r="AK75" s="35"/>
      <c r="AL75" s="35"/>
      <c r="AM75" s="45" t="s">
        <v>50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>
      <c r="A82" s="32"/>
      <c r="B82" s="33"/>
      <c r="C82" s="21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1"/>
      <c r="C84" s="27" t="s">
        <v>13</v>
      </c>
      <c r="L84" s="4">
        <f>K5</f>
        <v>0</v>
      </c>
      <c r="AR84" s="51"/>
    </row>
    <row r="85" spans="1:90" s="5" customFormat="1" ht="36.950000000000003" customHeight="1">
      <c r="B85" s="52"/>
      <c r="C85" s="53" t="s">
        <v>15</v>
      </c>
      <c r="L85" s="220" t="str">
        <f>K6</f>
        <v>Oprava chodníkového tělesa na ul.kpt.Jaroše   SO 101 Místní komunikace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R85" s="52"/>
    </row>
    <row r="86" spans="1:90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22" t="str">
        <f>IF(AN8= "","",AN8)</f>
        <v>7. 10. 2021</v>
      </c>
      <c r="AN87" s="222"/>
      <c r="AO87" s="32"/>
      <c r="AP87" s="32"/>
      <c r="AQ87" s="32"/>
      <c r="AR87" s="33"/>
      <c r="BE87" s="32"/>
    </row>
    <row r="88" spans="1:90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25.7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Kopřivnice,Štefánikova 1163,Kopřivnice 74221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23" t="str">
        <f>IF(E17="","",E17)</f>
        <v>Dopravní projekce Bojko s.r.o.,</v>
      </c>
      <c r="AN89" s="224"/>
      <c r="AO89" s="224"/>
      <c r="AP89" s="224"/>
      <c r="AQ89" s="32"/>
      <c r="AR89" s="33"/>
      <c r="AS89" s="225" t="s">
        <v>54</v>
      </c>
      <c r="AT89" s="22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>
        <f>IF(E14= "Vyplň údaj","",E14)</f>
        <v>0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23" t="str">
        <f>IF(E20="","",E20)</f>
        <v>Pflegrová</v>
      </c>
      <c r="AN90" s="224"/>
      <c r="AO90" s="224"/>
      <c r="AP90" s="224"/>
      <c r="AQ90" s="32"/>
      <c r="AR90" s="33"/>
      <c r="AS90" s="227"/>
      <c r="AT90" s="22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7"/>
      <c r="AT91" s="22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>
      <c r="A92" s="32"/>
      <c r="B92" s="33"/>
      <c r="C92" s="210" t="s">
        <v>55</v>
      </c>
      <c r="D92" s="211"/>
      <c r="E92" s="211"/>
      <c r="F92" s="211"/>
      <c r="G92" s="211"/>
      <c r="H92" s="60"/>
      <c r="I92" s="212" t="s">
        <v>56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57</v>
      </c>
      <c r="AH92" s="211"/>
      <c r="AI92" s="211"/>
      <c r="AJ92" s="211"/>
      <c r="AK92" s="211"/>
      <c r="AL92" s="211"/>
      <c r="AM92" s="211"/>
      <c r="AN92" s="212" t="s">
        <v>58</v>
      </c>
      <c r="AO92" s="211"/>
      <c r="AP92" s="214"/>
      <c r="AQ92" s="61" t="s">
        <v>59</v>
      </c>
      <c r="AR92" s="3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2"/>
    </row>
    <row r="93" spans="1:90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8">
        <f>ROUND(AG95,2)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73</v>
      </c>
      <c r="BT94" s="77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0" s="7" customFormat="1" ht="37.5" customHeight="1">
      <c r="A95" s="78" t="s">
        <v>77</v>
      </c>
      <c r="B95" s="79"/>
      <c r="C95" s="80"/>
      <c r="D95" s="217"/>
      <c r="E95" s="217"/>
      <c r="F95" s="217"/>
      <c r="G95" s="217"/>
      <c r="H95" s="217"/>
      <c r="I95" s="81"/>
      <c r="J95" s="217" t="s">
        <v>16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'2021-0065 - Oprava chodní...'!J28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82" t="s">
        <v>78</v>
      </c>
      <c r="AR95" s="79"/>
      <c r="AS95" s="83">
        <v>0</v>
      </c>
      <c r="AT95" s="84">
        <f>ROUND(SUM(AV95:AW95),2)</f>
        <v>0</v>
      </c>
      <c r="AU95" s="85">
        <f>'2021-0065 - Oprava chodní...'!P122</f>
        <v>0</v>
      </c>
      <c r="AV95" s="84">
        <f>'2021-0065 - Oprava chodní...'!J31</f>
        <v>0</v>
      </c>
      <c r="AW95" s="84">
        <f>'2021-0065 - Oprava chodní...'!J32</f>
        <v>0</v>
      </c>
      <c r="AX95" s="84">
        <f>'2021-0065 - Oprava chodní...'!J33</f>
        <v>0</v>
      </c>
      <c r="AY95" s="84">
        <f>'2021-0065 - Oprava chodní...'!J34</f>
        <v>0</v>
      </c>
      <c r="AZ95" s="84">
        <f>'2021-0065 - Oprava chodní...'!F31</f>
        <v>0</v>
      </c>
      <c r="BA95" s="84">
        <f>'2021-0065 - Oprava chodní...'!F32</f>
        <v>0</v>
      </c>
      <c r="BB95" s="84">
        <f>'2021-0065 - Oprava chodní...'!F33</f>
        <v>0</v>
      </c>
      <c r="BC95" s="84">
        <f>'2021-0065 - Oprava chodní...'!F34</f>
        <v>0</v>
      </c>
      <c r="BD95" s="86">
        <f>'2021-0065 - Oprava chodní...'!F35</f>
        <v>0</v>
      </c>
      <c r="BT95" s="87" t="s">
        <v>79</v>
      </c>
      <c r="BU95" s="87" t="s">
        <v>80</v>
      </c>
      <c r="BV95" s="87" t="s">
        <v>75</v>
      </c>
      <c r="BW95" s="87" t="s">
        <v>4</v>
      </c>
      <c r="BX95" s="87" t="s">
        <v>76</v>
      </c>
      <c r="CL95" s="87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1-0065 - Oprava chod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0"/>
  <sheetViews>
    <sheetView showGridLines="0" workbookViewId="0">
      <selection activeCell="E16" sqref="E16:H1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8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82</v>
      </c>
      <c r="I4" s="88"/>
      <c r="L4" s="20"/>
      <c r="M4" s="90" t="s">
        <v>10</v>
      </c>
      <c r="AT4" s="17" t="s">
        <v>3</v>
      </c>
    </row>
    <row r="5" spans="1:46" s="1" customFormat="1" ht="6.95" customHeight="1">
      <c r="B5" s="20"/>
      <c r="I5" s="88"/>
      <c r="L5" s="20"/>
    </row>
    <row r="6" spans="1:46" s="2" customFormat="1" ht="12" customHeight="1">
      <c r="A6" s="32"/>
      <c r="B6" s="33"/>
      <c r="C6" s="32"/>
      <c r="D6" s="27" t="s">
        <v>15</v>
      </c>
      <c r="E6" s="32"/>
      <c r="F6" s="32"/>
      <c r="G6" s="32"/>
      <c r="H6" s="32"/>
      <c r="I6" s="91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24.75" customHeight="1">
      <c r="A7" s="32"/>
      <c r="B7" s="33"/>
      <c r="C7" s="32"/>
      <c r="D7" s="32"/>
      <c r="E7" s="220" t="s">
        <v>16</v>
      </c>
      <c r="F7" s="247"/>
      <c r="G7" s="247"/>
      <c r="H7" s="247"/>
      <c r="I7" s="91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>
      <c r="A8" s="32"/>
      <c r="B8" s="33"/>
      <c r="C8" s="32"/>
      <c r="D8" s="32"/>
      <c r="E8" s="32"/>
      <c r="F8" s="32"/>
      <c r="G8" s="32"/>
      <c r="H8" s="32"/>
      <c r="I8" s="91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3"/>
      <c r="C9" s="32"/>
      <c r="D9" s="27" t="s">
        <v>17</v>
      </c>
      <c r="E9" s="32"/>
      <c r="F9" s="25" t="s">
        <v>1</v>
      </c>
      <c r="G9" s="32"/>
      <c r="H9" s="32"/>
      <c r="I9" s="92" t="s">
        <v>18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19</v>
      </c>
      <c r="E10" s="32"/>
      <c r="F10" s="25" t="s">
        <v>20</v>
      </c>
      <c r="G10" s="32"/>
      <c r="H10" s="32"/>
      <c r="I10" s="92" t="s">
        <v>21</v>
      </c>
      <c r="J10" s="55" t="str">
        <f>'Rekapitulace stavby'!AN8</f>
        <v>7. 10. 2021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3"/>
      <c r="C11" s="32"/>
      <c r="D11" s="32"/>
      <c r="E11" s="32"/>
      <c r="F11" s="32"/>
      <c r="G11" s="32"/>
      <c r="H11" s="32"/>
      <c r="I11" s="91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32"/>
      <c r="G12" s="32"/>
      <c r="H12" s="32"/>
      <c r="I12" s="92" t="s">
        <v>24</v>
      </c>
      <c r="J12" s="25" t="s">
        <v>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3"/>
      <c r="C13" s="32"/>
      <c r="D13" s="32"/>
      <c r="E13" s="25" t="s">
        <v>25</v>
      </c>
      <c r="F13" s="32"/>
      <c r="G13" s="32"/>
      <c r="H13" s="32"/>
      <c r="I13" s="92" t="s">
        <v>26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3"/>
      <c r="C14" s="32"/>
      <c r="D14" s="32"/>
      <c r="E14" s="32"/>
      <c r="F14" s="32"/>
      <c r="G14" s="32"/>
      <c r="H14" s="32"/>
      <c r="I14" s="91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3"/>
      <c r="C15" s="32"/>
      <c r="D15" s="27" t="s">
        <v>27</v>
      </c>
      <c r="E15" s="32"/>
      <c r="F15" s="32"/>
      <c r="G15" s="32"/>
      <c r="H15" s="32"/>
      <c r="I15" s="92" t="s">
        <v>24</v>
      </c>
      <c r="J15" s="28">
        <f>'Rekapitulace stavby'!AN13</f>
        <v>0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3"/>
      <c r="C16" s="32"/>
      <c r="D16" s="32"/>
      <c r="E16" s="248">
        <f>'Rekapitulace stavby'!E14</f>
        <v>0</v>
      </c>
      <c r="F16" s="239"/>
      <c r="G16" s="239"/>
      <c r="H16" s="239"/>
      <c r="I16" s="92" t="s">
        <v>26</v>
      </c>
      <c r="J16" s="28">
        <f>'Rekapitulace stavby'!AN14</f>
        <v>0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3"/>
      <c r="C17" s="32"/>
      <c r="D17" s="32"/>
      <c r="E17" s="32"/>
      <c r="F17" s="32"/>
      <c r="G17" s="32"/>
      <c r="H17" s="32"/>
      <c r="I17" s="91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28</v>
      </c>
      <c r="E18" s="32"/>
      <c r="F18" s="32"/>
      <c r="G18" s="32"/>
      <c r="H18" s="32"/>
      <c r="I18" s="92" t="s">
        <v>24</v>
      </c>
      <c r="J18" s="25" t="s">
        <v>1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">
        <v>29</v>
      </c>
      <c r="F19" s="32"/>
      <c r="G19" s="32"/>
      <c r="H19" s="32"/>
      <c r="I19" s="92" t="s">
        <v>26</v>
      </c>
      <c r="J19" s="25" t="s">
        <v>1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3"/>
      <c r="C20" s="32"/>
      <c r="D20" s="32"/>
      <c r="E20" s="32"/>
      <c r="F20" s="32"/>
      <c r="G20" s="32"/>
      <c r="H20" s="32"/>
      <c r="I20" s="91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31</v>
      </c>
      <c r="E21" s="32"/>
      <c r="F21" s="32"/>
      <c r="G21" s="32"/>
      <c r="H21" s="32"/>
      <c r="I21" s="92" t="s">
        <v>24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">
        <v>32</v>
      </c>
      <c r="F22" s="32"/>
      <c r="G22" s="32"/>
      <c r="H22" s="32"/>
      <c r="I22" s="92" t="s">
        <v>26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3"/>
      <c r="C23" s="32"/>
      <c r="D23" s="32"/>
      <c r="E23" s="32"/>
      <c r="F23" s="32"/>
      <c r="G23" s="32"/>
      <c r="H23" s="32"/>
      <c r="I23" s="91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33</v>
      </c>
      <c r="E24" s="32"/>
      <c r="F24" s="32"/>
      <c r="G24" s="32"/>
      <c r="H24" s="32"/>
      <c r="I24" s="91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93"/>
      <c r="B25" s="94"/>
      <c r="C25" s="93"/>
      <c r="D25" s="93"/>
      <c r="E25" s="243" t="s">
        <v>1</v>
      </c>
      <c r="F25" s="243"/>
      <c r="G25" s="243"/>
      <c r="H25" s="243"/>
      <c r="I25" s="95"/>
      <c r="J25" s="93"/>
      <c r="K25" s="93"/>
      <c r="L25" s="96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</row>
    <row r="26" spans="1:31" s="2" customFormat="1" ht="6.95" customHeight="1">
      <c r="A26" s="32"/>
      <c r="B26" s="33"/>
      <c r="C26" s="32"/>
      <c r="D26" s="32"/>
      <c r="E26" s="32"/>
      <c r="F26" s="32"/>
      <c r="G26" s="32"/>
      <c r="H26" s="32"/>
      <c r="I26" s="91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66"/>
      <c r="E27" s="66"/>
      <c r="F27" s="66"/>
      <c r="G27" s="66"/>
      <c r="H27" s="66"/>
      <c r="I27" s="97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3"/>
      <c r="C28" s="32"/>
      <c r="D28" s="98" t="s">
        <v>34</v>
      </c>
      <c r="E28" s="32"/>
      <c r="F28" s="32"/>
      <c r="G28" s="32"/>
      <c r="H28" s="32"/>
      <c r="I28" s="91"/>
      <c r="J28" s="71">
        <f>ROUND(J122,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7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32"/>
      <c r="E30" s="32"/>
      <c r="F30" s="36" t="s">
        <v>36</v>
      </c>
      <c r="G30" s="32"/>
      <c r="H30" s="32"/>
      <c r="I30" s="99" t="s">
        <v>35</v>
      </c>
      <c r="J30" s="36" t="s">
        <v>37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100" t="s">
        <v>38</v>
      </c>
      <c r="E31" s="27" t="s">
        <v>39</v>
      </c>
      <c r="F31" s="101">
        <f>ROUND((SUM(BE122:BE269)),  2)</f>
        <v>0</v>
      </c>
      <c r="G31" s="32"/>
      <c r="H31" s="32"/>
      <c r="I31" s="102">
        <v>0.21</v>
      </c>
      <c r="J31" s="101">
        <f>ROUND(((SUM(BE122:BE269))*I31),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27" t="s">
        <v>40</v>
      </c>
      <c r="F32" s="101">
        <f>ROUND((SUM(BF122:BF269)),  2)</f>
        <v>0</v>
      </c>
      <c r="G32" s="32"/>
      <c r="H32" s="32"/>
      <c r="I32" s="102">
        <v>0.15</v>
      </c>
      <c r="J32" s="101">
        <f>ROUND(((SUM(BF122:BF269))*I32),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32"/>
      <c r="E33" s="27" t="s">
        <v>41</v>
      </c>
      <c r="F33" s="101">
        <f>ROUND((SUM(BG122:BG269)),  2)</f>
        <v>0</v>
      </c>
      <c r="G33" s="32"/>
      <c r="H33" s="32"/>
      <c r="I33" s="102">
        <v>0.21</v>
      </c>
      <c r="J33" s="101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42</v>
      </c>
      <c r="F34" s="101">
        <f>ROUND((SUM(BH122:BH269)),  2)</f>
        <v>0</v>
      </c>
      <c r="G34" s="32"/>
      <c r="H34" s="32"/>
      <c r="I34" s="102">
        <v>0.15</v>
      </c>
      <c r="J34" s="101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1">
        <f>ROUND((SUM(BI122:BI269)),  2)</f>
        <v>0</v>
      </c>
      <c r="G35" s="32"/>
      <c r="H35" s="32"/>
      <c r="I35" s="102">
        <v>0</v>
      </c>
      <c r="J35" s="101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91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3"/>
      <c r="C37" s="103"/>
      <c r="D37" s="104" t="s">
        <v>44</v>
      </c>
      <c r="E37" s="60"/>
      <c r="F37" s="60"/>
      <c r="G37" s="105" t="s">
        <v>45</v>
      </c>
      <c r="H37" s="106" t="s">
        <v>46</v>
      </c>
      <c r="I37" s="107"/>
      <c r="J37" s="108">
        <f>SUM(J28:J35)</f>
        <v>0</v>
      </c>
      <c r="K37" s="109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20"/>
      <c r="I39" s="88"/>
      <c r="L39" s="20"/>
    </row>
    <row r="40" spans="1:31" s="1" customFormat="1" ht="14.45" customHeight="1">
      <c r="B40" s="20"/>
      <c r="I40" s="88"/>
      <c r="L40" s="20"/>
    </row>
    <row r="41" spans="1:31" s="1" customFormat="1" ht="14.45" customHeight="1">
      <c r="B41" s="20"/>
      <c r="I41" s="88"/>
      <c r="L41" s="20"/>
    </row>
    <row r="42" spans="1:31" s="1" customFormat="1" ht="14.45" customHeight="1">
      <c r="B42" s="20"/>
      <c r="I42" s="88"/>
      <c r="L42" s="20"/>
    </row>
    <row r="43" spans="1:31" s="1" customFormat="1" ht="14.45" customHeight="1">
      <c r="B43" s="20"/>
      <c r="I43" s="88"/>
      <c r="L43" s="20"/>
    </row>
    <row r="44" spans="1:31" s="1" customFormat="1" ht="14.45" customHeight="1">
      <c r="B44" s="20"/>
      <c r="I44" s="88"/>
      <c r="L44" s="20"/>
    </row>
    <row r="45" spans="1:31" s="1" customFormat="1" ht="14.45" customHeight="1">
      <c r="B45" s="20"/>
      <c r="I45" s="88"/>
      <c r="L45" s="20"/>
    </row>
    <row r="46" spans="1:31" s="1" customFormat="1" ht="14.45" customHeight="1">
      <c r="B46" s="20"/>
      <c r="I46" s="88"/>
      <c r="L46" s="20"/>
    </row>
    <row r="47" spans="1:31" s="1" customFormat="1" ht="14.45" customHeight="1">
      <c r="B47" s="20"/>
      <c r="I47" s="88"/>
      <c r="L47" s="20"/>
    </row>
    <row r="48" spans="1:31" s="1" customFormat="1" ht="14.45" customHeight="1">
      <c r="B48" s="20"/>
      <c r="I48" s="88"/>
      <c r="L48" s="20"/>
    </row>
    <row r="49" spans="1:31" s="1" customFormat="1" ht="14.45" customHeight="1">
      <c r="B49" s="20"/>
      <c r="I49" s="88"/>
      <c r="L49" s="20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110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49</v>
      </c>
      <c r="E61" s="35"/>
      <c r="F61" s="111" t="s">
        <v>50</v>
      </c>
      <c r="G61" s="45" t="s">
        <v>49</v>
      </c>
      <c r="H61" s="35"/>
      <c r="I61" s="112"/>
      <c r="J61" s="113" t="s">
        <v>50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51</v>
      </c>
      <c r="E65" s="46"/>
      <c r="F65" s="46"/>
      <c r="G65" s="43" t="s">
        <v>52</v>
      </c>
      <c r="H65" s="46"/>
      <c r="I65" s="114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49</v>
      </c>
      <c r="E76" s="35"/>
      <c r="F76" s="111" t="s">
        <v>50</v>
      </c>
      <c r="G76" s="45" t="s">
        <v>49</v>
      </c>
      <c r="H76" s="35"/>
      <c r="I76" s="112"/>
      <c r="J76" s="113" t="s">
        <v>50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5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6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83</v>
      </c>
      <c r="D82" s="32"/>
      <c r="E82" s="32"/>
      <c r="F82" s="32"/>
      <c r="G82" s="32"/>
      <c r="H82" s="32"/>
      <c r="I82" s="91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1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91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4.75" customHeight="1">
      <c r="A85" s="32"/>
      <c r="B85" s="33"/>
      <c r="C85" s="32"/>
      <c r="D85" s="32"/>
      <c r="E85" s="220" t="str">
        <f>E7</f>
        <v>Oprava chodníkového tělesa na ul.kpt.Jaroše   SO 101 Místní komunikace</v>
      </c>
      <c r="F85" s="247"/>
      <c r="G85" s="247"/>
      <c r="H85" s="247"/>
      <c r="I85" s="91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91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19</v>
      </c>
      <c r="D87" s="32"/>
      <c r="E87" s="32"/>
      <c r="F87" s="25" t="str">
        <f>F10</f>
        <v xml:space="preserve"> </v>
      </c>
      <c r="G87" s="32"/>
      <c r="H87" s="32"/>
      <c r="I87" s="92" t="s">
        <v>21</v>
      </c>
      <c r="J87" s="55" t="str">
        <f>IF(J10="","",J10)</f>
        <v>7. 10. 2021</v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1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25.7" customHeight="1">
      <c r="A89" s="32"/>
      <c r="B89" s="33"/>
      <c r="C89" s="27" t="s">
        <v>23</v>
      </c>
      <c r="D89" s="32"/>
      <c r="E89" s="32"/>
      <c r="F89" s="25" t="str">
        <f>E13</f>
        <v>Město Kopřivnice,Štefánikova 1163,Kopřivnice 74221</v>
      </c>
      <c r="G89" s="32"/>
      <c r="H89" s="32"/>
      <c r="I89" s="92" t="s">
        <v>28</v>
      </c>
      <c r="J89" s="30" t="str">
        <f>E19</f>
        <v>Dopravní projekce Bojko s.r.o.,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27</v>
      </c>
      <c r="D90" s="32"/>
      <c r="E90" s="32"/>
      <c r="F90" s="25">
        <f>IF(E16="","",E16)</f>
        <v>0</v>
      </c>
      <c r="G90" s="32"/>
      <c r="H90" s="32"/>
      <c r="I90" s="92" t="s">
        <v>31</v>
      </c>
      <c r="J90" s="30" t="str">
        <f>E22</f>
        <v>Pflegrová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2"/>
      <c r="D91" s="32"/>
      <c r="E91" s="32"/>
      <c r="F91" s="32"/>
      <c r="G91" s="32"/>
      <c r="H91" s="32"/>
      <c r="I91" s="91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17" t="s">
        <v>84</v>
      </c>
      <c r="D92" s="103"/>
      <c r="E92" s="103"/>
      <c r="F92" s="103"/>
      <c r="G92" s="103"/>
      <c r="H92" s="103"/>
      <c r="I92" s="118"/>
      <c r="J92" s="119" t="s">
        <v>85</v>
      </c>
      <c r="K92" s="103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1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20" t="s">
        <v>86</v>
      </c>
      <c r="D94" s="32"/>
      <c r="E94" s="32"/>
      <c r="F94" s="32"/>
      <c r="G94" s="32"/>
      <c r="H94" s="32"/>
      <c r="I94" s="91"/>
      <c r="J94" s="71">
        <f>J122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87</v>
      </c>
    </row>
    <row r="95" spans="1:47" s="9" customFormat="1" ht="24.95" customHeight="1">
      <c r="B95" s="121"/>
      <c r="D95" s="122" t="s">
        <v>88</v>
      </c>
      <c r="E95" s="123"/>
      <c r="F95" s="123"/>
      <c r="G95" s="123"/>
      <c r="H95" s="123"/>
      <c r="I95" s="124"/>
      <c r="J95" s="125">
        <f>J123</f>
        <v>0</v>
      </c>
      <c r="L95" s="121"/>
    </row>
    <row r="96" spans="1:47" s="10" customFormat="1" ht="19.899999999999999" customHeight="1">
      <c r="B96" s="126"/>
      <c r="D96" s="127" t="s">
        <v>89</v>
      </c>
      <c r="E96" s="128"/>
      <c r="F96" s="128"/>
      <c r="G96" s="128"/>
      <c r="H96" s="128"/>
      <c r="I96" s="129"/>
      <c r="J96" s="130">
        <f>J124</f>
        <v>0</v>
      </c>
      <c r="L96" s="126"/>
    </row>
    <row r="97" spans="1:31" s="10" customFormat="1" ht="19.899999999999999" customHeight="1">
      <c r="B97" s="126"/>
      <c r="D97" s="127" t="s">
        <v>90</v>
      </c>
      <c r="E97" s="128"/>
      <c r="F97" s="128"/>
      <c r="G97" s="128"/>
      <c r="H97" s="128"/>
      <c r="I97" s="129"/>
      <c r="J97" s="130">
        <f>J138</f>
        <v>0</v>
      </c>
      <c r="L97" s="126"/>
    </row>
    <row r="98" spans="1:31" s="10" customFormat="1" ht="19.899999999999999" customHeight="1">
      <c r="B98" s="126"/>
      <c r="D98" s="127" t="s">
        <v>91</v>
      </c>
      <c r="E98" s="128"/>
      <c r="F98" s="128"/>
      <c r="G98" s="128"/>
      <c r="H98" s="128"/>
      <c r="I98" s="129"/>
      <c r="J98" s="130">
        <f>J197</f>
        <v>0</v>
      </c>
      <c r="L98" s="126"/>
    </row>
    <row r="99" spans="1:31" s="10" customFormat="1" ht="19.899999999999999" customHeight="1">
      <c r="B99" s="126"/>
      <c r="D99" s="127" t="s">
        <v>92</v>
      </c>
      <c r="E99" s="128"/>
      <c r="F99" s="128"/>
      <c r="G99" s="128"/>
      <c r="H99" s="128"/>
      <c r="I99" s="129"/>
      <c r="J99" s="130">
        <f>J201</f>
        <v>0</v>
      </c>
      <c r="L99" s="126"/>
    </row>
    <row r="100" spans="1:31" s="10" customFormat="1" ht="19.899999999999999" customHeight="1">
      <c r="B100" s="126"/>
      <c r="D100" s="127" t="s">
        <v>93</v>
      </c>
      <c r="E100" s="128"/>
      <c r="F100" s="128"/>
      <c r="G100" s="128"/>
      <c r="H100" s="128"/>
      <c r="I100" s="129"/>
      <c r="J100" s="130">
        <f>J230</f>
        <v>0</v>
      </c>
      <c r="L100" s="126"/>
    </row>
    <row r="101" spans="1:31" s="10" customFormat="1" ht="19.899999999999999" customHeight="1">
      <c r="B101" s="126"/>
      <c r="D101" s="127" t="s">
        <v>94</v>
      </c>
      <c r="E101" s="128"/>
      <c r="F101" s="128"/>
      <c r="G101" s="128"/>
      <c r="H101" s="128"/>
      <c r="I101" s="129"/>
      <c r="J101" s="130">
        <f>J239</f>
        <v>0</v>
      </c>
      <c r="L101" s="126"/>
    </row>
    <row r="102" spans="1:31" s="10" customFormat="1" ht="19.899999999999999" customHeight="1">
      <c r="B102" s="126"/>
      <c r="D102" s="127" t="s">
        <v>95</v>
      </c>
      <c r="E102" s="128"/>
      <c r="F102" s="128"/>
      <c r="G102" s="128"/>
      <c r="H102" s="128"/>
      <c r="I102" s="129"/>
      <c r="J102" s="130">
        <f>J254</f>
        <v>0</v>
      </c>
      <c r="L102" s="126"/>
    </row>
    <row r="103" spans="1:31" s="10" customFormat="1" ht="19.899999999999999" customHeight="1">
      <c r="B103" s="126"/>
      <c r="D103" s="127" t="s">
        <v>96</v>
      </c>
      <c r="E103" s="128"/>
      <c r="F103" s="128"/>
      <c r="G103" s="128"/>
      <c r="H103" s="128"/>
      <c r="I103" s="129"/>
      <c r="J103" s="130">
        <f>J263</f>
        <v>0</v>
      </c>
      <c r="L103" s="126"/>
    </row>
    <row r="104" spans="1:31" s="9" customFormat="1" ht="24.95" customHeight="1">
      <c r="B104" s="121"/>
      <c r="D104" s="122" t="s">
        <v>97</v>
      </c>
      <c r="E104" s="123"/>
      <c r="F104" s="123"/>
      <c r="G104" s="123"/>
      <c r="H104" s="123"/>
      <c r="I104" s="124"/>
      <c r="J104" s="125">
        <f>J265</f>
        <v>0</v>
      </c>
      <c r="L104" s="121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91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115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116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98</v>
      </c>
      <c r="D111" s="32"/>
      <c r="E111" s="32"/>
      <c r="F111" s="32"/>
      <c r="G111" s="32"/>
      <c r="H111" s="32"/>
      <c r="I111" s="91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91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15</v>
      </c>
      <c r="D113" s="32"/>
      <c r="E113" s="32"/>
      <c r="F113" s="32"/>
      <c r="G113" s="32"/>
      <c r="H113" s="32"/>
      <c r="I113" s="91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24.75" customHeight="1">
      <c r="A114" s="32"/>
      <c r="B114" s="33"/>
      <c r="C114" s="32"/>
      <c r="D114" s="32"/>
      <c r="E114" s="220" t="str">
        <f>E7</f>
        <v>Oprava chodníkového tělesa na ul.kpt.Jaroše   SO 101 Místní komunikace</v>
      </c>
      <c r="F114" s="247"/>
      <c r="G114" s="247"/>
      <c r="H114" s="247"/>
      <c r="I114" s="91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91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19</v>
      </c>
      <c r="D116" s="32"/>
      <c r="E116" s="32"/>
      <c r="F116" s="25" t="str">
        <f>F10</f>
        <v xml:space="preserve"> </v>
      </c>
      <c r="G116" s="32"/>
      <c r="H116" s="32"/>
      <c r="I116" s="92" t="s">
        <v>21</v>
      </c>
      <c r="J116" s="55" t="str">
        <f>IF(J10="","",J10)</f>
        <v>7. 10. 2021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91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5.7" customHeight="1">
      <c r="A118" s="32"/>
      <c r="B118" s="33"/>
      <c r="C118" s="27" t="s">
        <v>23</v>
      </c>
      <c r="D118" s="32"/>
      <c r="E118" s="32"/>
      <c r="F118" s="25" t="str">
        <f>E13</f>
        <v>Město Kopřivnice,Štefánikova 1163,Kopřivnice 74221</v>
      </c>
      <c r="G118" s="32"/>
      <c r="H118" s="32"/>
      <c r="I118" s="92" t="s">
        <v>28</v>
      </c>
      <c r="J118" s="30" t="str">
        <f>E19</f>
        <v>Dopravní projekce Bojko s.r.o.,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27</v>
      </c>
      <c r="D119" s="32"/>
      <c r="E119" s="32"/>
      <c r="F119" s="25">
        <f>IF(E16="","",E16)</f>
        <v>0</v>
      </c>
      <c r="G119" s="32"/>
      <c r="H119" s="32"/>
      <c r="I119" s="92" t="s">
        <v>31</v>
      </c>
      <c r="J119" s="30" t="str">
        <f>E22</f>
        <v>Pflegrová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91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31"/>
      <c r="B121" s="132"/>
      <c r="C121" s="133" t="s">
        <v>99</v>
      </c>
      <c r="D121" s="134" t="s">
        <v>59</v>
      </c>
      <c r="E121" s="134" t="s">
        <v>55</v>
      </c>
      <c r="F121" s="134" t="s">
        <v>56</v>
      </c>
      <c r="G121" s="134" t="s">
        <v>100</v>
      </c>
      <c r="H121" s="134" t="s">
        <v>101</v>
      </c>
      <c r="I121" s="135" t="s">
        <v>102</v>
      </c>
      <c r="J121" s="134" t="s">
        <v>85</v>
      </c>
      <c r="K121" s="136" t="s">
        <v>103</v>
      </c>
      <c r="L121" s="137"/>
      <c r="M121" s="62" t="s">
        <v>1</v>
      </c>
      <c r="N121" s="63" t="s">
        <v>38</v>
      </c>
      <c r="O121" s="63" t="s">
        <v>104</v>
      </c>
      <c r="P121" s="63" t="s">
        <v>105</v>
      </c>
      <c r="Q121" s="63" t="s">
        <v>106</v>
      </c>
      <c r="R121" s="63" t="s">
        <v>107</v>
      </c>
      <c r="S121" s="63" t="s">
        <v>108</v>
      </c>
      <c r="T121" s="64" t="s">
        <v>109</v>
      </c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</row>
    <row r="122" spans="1:65" s="2" customFormat="1" ht="22.9" customHeight="1">
      <c r="A122" s="32"/>
      <c r="B122" s="33"/>
      <c r="C122" s="69" t="s">
        <v>110</v>
      </c>
      <c r="D122" s="32"/>
      <c r="E122" s="32"/>
      <c r="F122" s="32"/>
      <c r="G122" s="32"/>
      <c r="H122" s="32"/>
      <c r="I122" s="91"/>
      <c r="J122" s="138">
        <f>BK122</f>
        <v>0</v>
      </c>
      <c r="K122" s="32"/>
      <c r="L122" s="33"/>
      <c r="M122" s="65"/>
      <c r="N122" s="56"/>
      <c r="O122" s="66"/>
      <c r="P122" s="139">
        <f>P123+P265</f>
        <v>0</v>
      </c>
      <c r="Q122" s="66"/>
      <c r="R122" s="139">
        <f>R123+R265</f>
        <v>175.99302999999998</v>
      </c>
      <c r="S122" s="66"/>
      <c r="T122" s="140">
        <f>T123+T265</f>
        <v>135.58500000000001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73</v>
      </c>
      <c r="AU122" s="17" t="s">
        <v>87</v>
      </c>
      <c r="BK122" s="141">
        <f>BK123+BK265</f>
        <v>0</v>
      </c>
    </row>
    <row r="123" spans="1:65" s="12" customFormat="1" ht="25.9" customHeight="1">
      <c r="B123" s="142"/>
      <c r="D123" s="143" t="s">
        <v>73</v>
      </c>
      <c r="E123" s="144" t="s">
        <v>111</v>
      </c>
      <c r="F123" s="144" t="s">
        <v>112</v>
      </c>
      <c r="I123" s="145"/>
      <c r="J123" s="146">
        <f>BK123</f>
        <v>0</v>
      </c>
      <c r="L123" s="142"/>
      <c r="M123" s="147"/>
      <c r="N123" s="148"/>
      <c r="O123" s="148"/>
      <c r="P123" s="149">
        <f>P124+P138+P197+P201+P230+P239+P254+P263</f>
        <v>0</v>
      </c>
      <c r="Q123" s="148"/>
      <c r="R123" s="149">
        <f>R124+R138+R197+R201+R230+R239+R254+R263</f>
        <v>175.99302999999998</v>
      </c>
      <c r="S123" s="148"/>
      <c r="T123" s="150">
        <f>T124+T138+T197+T201+T230+T239+T254+T263</f>
        <v>135.58500000000001</v>
      </c>
      <c r="AR123" s="143" t="s">
        <v>79</v>
      </c>
      <c r="AT123" s="151" t="s">
        <v>73</v>
      </c>
      <c r="AU123" s="151" t="s">
        <v>74</v>
      </c>
      <c r="AY123" s="143" t="s">
        <v>113</v>
      </c>
      <c r="BK123" s="152">
        <f>BK124+BK138+BK197+BK201+BK230+BK239+BK254+BK263</f>
        <v>0</v>
      </c>
    </row>
    <row r="124" spans="1:65" s="12" customFormat="1" ht="22.9" customHeight="1">
      <c r="B124" s="142"/>
      <c r="D124" s="143" t="s">
        <v>73</v>
      </c>
      <c r="E124" s="153" t="s">
        <v>114</v>
      </c>
      <c r="F124" s="153" t="s">
        <v>115</v>
      </c>
      <c r="I124" s="145"/>
      <c r="J124" s="154">
        <f>BK124</f>
        <v>0</v>
      </c>
      <c r="L124" s="142"/>
      <c r="M124" s="147"/>
      <c r="N124" s="148"/>
      <c r="O124" s="148"/>
      <c r="P124" s="149">
        <f>SUM(P125:P137)</f>
        <v>0</v>
      </c>
      <c r="Q124" s="148"/>
      <c r="R124" s="149">
        <f>SUM(R125:R137)</f>
        <v>101.84307</v>
      </c>
      <c r="S124" s="148"/>
      <c r="T124" s="150">
        <f>SUM(T125:T137)</f>
        <v>0</v>
      </c>
      <c r="AR124" s="143" t="s">
        <v>79</v>
      </c>
      <c r="AT124" s="151" t="s">
        <v>73</v>
      </c>
      <c r="AU124" s="151" t="s">
        <v>79</v>
      </c>
      <c r="AY124" s="143" t="s">
        <v>113</v>
      </c>
      <c r="BK124" s="152">
        <f>SUM(BK125:BK137)</f>
        <v>0</v>
      </c>
    </row>
    <row r="125" spans="1:65" s="2" customFormat="1" ht="21.75" customHeight="1">
      <c r="A125" s="32"/>
      <c r="B125" s="155"/>
      <c r="C125" s="156" t="s">
        <v>79</v>
      </c>
      <c r="D125" s="156" t="s">
        <v>116</v>
      </c>
      <c r="E125" s="157" t="s">
        <v>117</v>
      </c>
      <c r="F125" s="158" t="s">
        <v>118</v>
      </c>
      <c r="G125" s="159" t="s">
        <v>119</v>
      </c>
      <c r="H125" s="160">
        <v>60.9</v>
      </c>
      <c r="I125" s="161"/>
      <c r="J125" s="162">
        <f>ROUND(I125*H125,2)</f>
        <v>0</v>
      </c>
      <c r="K125" s="158" t="s">
        <v>120</v>
      </c>
      <c r="L125" s="33"/>
      <c r="M125" s="163" t="s">
        <v>1</v>
      </c>
      <c r="N125" s="164" t="s">
        <v>39</v>
      </c>
      <c r="O125" s="58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7" t="s">
        <v>121</v>
      </c>
      <c r="AT125" s="167" t="s">
        <v>116</v>
      </c>
      <c r="AU125" s="167" t="s">
        <v>81</v>
      </c>
      <c r="AY125" s="17" t="s">
        <v>113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7" t="s">
        <v>79</v>
      </c>
      <c r="BK125" s="168">
        <f>ROUND(I125*H125,2)</f>
        <v>0</v>
      </c>
      <c r="BL125" s="17" t="s">
        <v>121</v>
      </c>
      <c r="BM125" s="167" t="s">
        <v>122</v>
      </c>
    </row>
    <row r="126" spans="1:65" s="13" customFormat="1">
      <c r="B126" s="169"/>
      <c r="D126" s="170" t="s">
        <v>123</v>
      </c>
      <c r="E126" s="171" t="s">
        <v>1</v>
      </c>
      <c r="F126" s="172" t="s">
        <v>124</v>
      </c>
      <c r="H126" s="173">
        <v>60.9</v>
      </c>
      <c r="I126" s="174"/>
      <c r="L126" s="169"/>
      <c r="M126" s="175"/>
      <c r="N126" s="176"/>
      <c r="O126" s="176"/>
      <c r="P126" s="176"/>
      <c r="Q126" s="176"/>
      <c r="R126" s="176"/>
      <c r="S126" s="176"/>
      <c r="T126" s="177"/>
      <c r="AT126" s="171" t="s">
        <v>123</v>
      </c>
      <c r="AU126" s="171" t="s">
        <v>81</v>
      </c>
      <c r="AV126" s="13" t="s">
        <v>81</v>
      </c>
      <c r="AW126" s="13" t="s">
        <v>30</v>
      </c>
      <c r="AX126" s="13" t="s">
        <v>74</v>
      </c>
      <c r="AY126" s="171" t="s">
        <v>113</v>
      </c>
    </row>
    <row r="127" spans="1:65" s="14" customFormat="1">
      <c r="B127" s="178"/>
      <c r="D127" s="170" t="s">
        <v>123</v>
      </c>
      <c r="E127" s="179" t="s">
        <v>1</v>
      </c>
      <c r="F127" s="180" t="s">
        <v>125</v>
      </c>
      <c r="H127" s="181">
        <v>60.9</v>
      </c>
      <c r="I127" s="182"/>
      <c r="L127" s="178"/>
      <c r="M127" s="183"/>
      <c r="N127" s="184"/>
      <c r="O127" s="184"/>
      <c r="P127" s="184"/>
      <c r="Q127" s="184"/>
      <c r="R127" s="184"/>
      <c r="S127" s="184"/>
      <c r="T127" s="185"/>
      <c r="AT127" s="179" t="s">
        <v>123</v>
      </c>
      <c r="AU127" s="179" t="s">
        <v>81</v>
      </c>
      <c r="AV127" s="14" t="s">
        <v>121</v>
      </c>
      <c r="AW127" s="14" t="s">
        <v>30</v>
      </c>
      <c r="AX127" s="14" t="s">
        <v>79</v>
      </c>
      <c r="AY127" s="179" t="s">
        <v>113</v>
      </c>
    </row>
    <row r="128" spans="1:65" s="2" customFormat="1" ht="55.5" customHeight="1">
      <c r="A128" s="32"/>
      <c r="B128" s="155"/>
      <c r="C128" s="156" t="s">
        <v>81</v>
      </c>
      <c r="D128" s="156" t="s">
        <v>116</v>
      </c>
      <c r="E128" s="157" t="s">
        <v>126</v>
      </c>
      <c r="F128" s="158" t="s">
        <v>127</v>
      </c>
      <c r="G128" s="159" t="s">
        <v>119</v>
      </c>
      <c r="H128" s="160">
        <v>60.9</v>
      </c>
      <c r="I128" s="161"/>
      <c r="J128" s="162">
        <f>ROUND(I128*H128,2)</f>
        <v>0</v>
      </c>
      <c r="K128" s="158" t="s">
        <v>120</v>
      </c>
      <c r="L128" s="33"/>
      <c r="M128" s="163" t="s">
        <v>1</v>
      </c>
      <c r="N128" s="164" t="s">
        <v>39</v>
      </c>
      <c r="O128" s="58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7" t="s">
        <v>121</v>
      </c>
      <c r="AT128" s="167" t="s">
        <v>116</v>
      </c>
      <c r="AU128" s="167" t="s">
        <v>81</v>
      </c>
      <c r="AY128" s="17" t="s">
        <v>113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7" t="s">
        <v>79</v>
      </c>
      <c r="BK128" s="168">
        <f>ROUND(I128*H128,2)</f>
        <v>0</v>
      </c>
      <c r="BL128" s="17" t="s">
        <v>121</v>
      </c>
      <c r="BM128" s="167" t="s">
        <v>128</v>
      </c>
    </row>
    <row r="129" spans="1:65" s="2" customFormat="1" ht="44.25" customHeight="1">
      <c r="A129" s="32"/>
      <c r="B129" s="155"/>
      <c r="C129" s="156" t="s">
        <v>129</v>
      </c>
      <c r="D129" s="156" t="s">
        <v>116</v>
      </c>
      <c r="E129" s="157" t="s">
        <v>130</v>
      </c>
      <c r="F129" s="158" t="s">
        <v>131</v>
      </c>
      <c r="G129" s="159" t="s">
        <v>119</v>
      </c>
      <c r="H129" s="160">
        <v>60.9</v>
      </c>
      <c r="I129" s="161"/>
      <c r="J129" s="162">
        <f>ROUND(I129*H129,2)</f>
        <v>0</v>
      </c>
      <c r="K129" s="158" t="s">
        <v>120</v>
      </c>
      <c r="L129" s="33"/>
      <c r="M129" s="163" t="s">
        <v>1</v>
      </c>
      <c r="N129" s="164" t="s">
        <v>39</v>
      </c>
      <c r="O129" s="58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7" t="s">
        <v>121</v>
      </c>
      <c r="AT129" s="167" t="s">
        <v>116</v>
      </c>
      <c r="AU129" s="167" t="s">
        <v>81</v>
      </c>
      <c r="AY129" s="17" t="s">
        <v>113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7" t="s">
        <v>79</v>
      </c>
      <c r="BK129" s="168">
        <f>ROUND(I129*H129,2)</f>
        <v>0</v>
      </c>
      <c r="BL129" s="17" t="s">
        <v>121</v>
      </c>
      <c r="BM129" s="167" t="s">
        <v>132</v>
      </c>
    </row>
    <row r="130" spans="1:65" s="2" customFormat="1" ht="16.5" customHeight="1">
      <c r="A130" s="32"/>
      <c r="B130" s="155"/>
      <c r="C130" s="186" t="s">
        <v>121</v>
      </c>
      <c r="D130" s="186" t="s">
        <v>133</v>
      </c>
      <c r="E130" s="187" t="s">
        <v>134</v>
      </c>
      <c r="F130" s="188" t="s">
        <v>135</v>
      </c>
      <c r="G130" s="189" t="s">
        <v>136</v>
      </c>
      <c r="H130" s="190">
        <v>101.703</v>
      </c>
      <c r="I130" s="191"/>
      <c r="J130" s="192">
        <f>ROUND(I130*H130,2)</f>
        <v>0</v>
      </c>
      <c r="K130" s="188" t="s">
        <v>120</v>
      </c>
      <c r="L130" s="193"/>
      <c r="M130" s="194" t="s">
        <v>1</v>
      </c>
      <c r="N130" s="195" t="s">
        <v>39</v>
      </c>
      <c r="O130" s="58"/>
      <c r="P130" s="165">
        <f>O130*H130</f>
        <v>0</v>
      </c>
      <c r="Q130" s="165">
        <v>1</v>
      </c>
      <c r="R130" s="165">
        <f>Q130*H130</f>
        <v>101.703</v>
      </c>
      <c r="S130" s="165">
        <v>0</v>
      </c>
      <c r="T130" s="16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7" t="s">
        <v>137</v>
      </c>
      <c r="AT130" s="167" t="s">
        <v>133</v>
      </c>
      <c r="AU130" s="167" t="s">
        <v>81</v>
      </c>
      <c r="AY130" s="17" t="s">
        <v>113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7" t="s">
        <v>79</v>
      </c>
      <c r="BK130" s="168">
        <f>ROUND(I130*H130,2)</f>
        <v>0</v>
      </c>
      <c r="BL130" s="17" t="s">
        <v>121</v>
      </c>
      <c r="BM130" s="167" t="s">
        <v>138</v>
      </c>
    </row>
    <row r="131" spans="1:65" s="13" customFormat="1">
      <c r="B131" s="169"/>
      <c r="D131" s="170" t="s">
        <v>123</v>
      </c>
      <c r="E131" s="171" t="s">
        <v>1</v>
      </c>
      <c r="F131" s="172" t="s">
        <v>139</v>
      </c>
      <c r="H131" s="173">
        <v>101.703</v>
      </c>
      <c r="I131" s="174"/>
      <c r="L131" s="169"/>
      <c r="M131" s="175"/>
      <c r="N131" s="176"/>
      <c r="O131" s="176"/>
      <c r="P131" s="176"/>
      <c r="Q131" s="176"/>
      <c r="R131" s="176"/>
      <c r="S131" s="176"/>
      <c r="T131" s="177"/>
      <c r="AT131" s="171" t="s">
        <v>123</v>
      </c>
      <c r="AU131" s="171" t="s">
        <v>81</v>
      </c>
      <c r="AV131" s="13" t="s">
        <v>81</v>
      </c>
      <c r="AW131" s="13" t="s">
        <v>30</v>
      </c>
      <c r="AX131" s="13" t="s">
        <v>74</v>
      </c>
      <c r="AY131" s="171" t="s">
        <v>113</v>
      </c>
    </row>
    <row r="132" spans="1:65" s="14" customFormat="1">
      <c r="B132" s="178"/>
      <c r="D132" s="170" t="s">
        <v>123</v>
      </c>
      <c r="E132" s="179" t="s">
        <v>1</v>
      </c>
      <c r="F132" s="180" t="s">
        <v>125</v>
      </c>
      <c r="H132" s="181">
        <v>101.703</v>
      </c>
      <c r="I132" s="182"/>
      <c r="L132" s="178"/>
      <c r="M132" s="183"/>
      <c r="N132" s="184"/>
      <c r="O132" s="184"/>
      <c r="P132" s="184"/>
      <c r="Q132" s="184"/>
      <c r="R132" s="184"/>
      <c r="S132" s="184"/>
      <c r="T132" s="185"/>
      <c r="AT132" s="179" t="s">
        <v>123</v>
      </c>
      <c r="AU132" s="179" t="s">
        <v>81</v>
      </c>
      <c r="AV132" s="14" t="s">
        <v>121</v>
      </c>
      <c r="AW132" s="14" t="s">
        <v>30</v>
      </c>
      <c r="AX132" s="14" t="s">
        <v>79</v>
      </c>
      <c r="AY132" s="179" t="s">
        <v>113</v>
      </c>
    </row>
    <row r="133" spans="1:65" s="2" customFormat="1" ht="33" customHeight="1">
      <c r="A133" s="32"/>
      <c r="B133" s="155"/>
      <c r="C133" s="156" t="s">
        <v>140</v>
      </c>
      <c r="D133" s="156" t="s">
        <v>116</v>
      </c>
      <c r="E133" s="157" t="s">
        <v>141</v>
      </c>
      <c r="F133" s="158" t="s">
        <v>142</v>
      </c>
      <c r="G133" s="159" t="s">
        <v>136</v>
      </c>
      <c r="H133" s="160">
        <v>91.35</v>
      </c>
      <c r="I133" s="161"/>
      <c r="J133" s="162">
        <f>ROUND(I133*H133,2)</f>
        <v>0</v>
      </c>
      <c r="K133" s="158" t="s">
        <v>120</v>
      </c>
      <c r="L133" s="33"/>
      <c r="M133" s="163" t="s">
        <v>1</v>
      </c>
      <c r="N133" s="164" t="s">
        <v>39</v>
      </c>
      <c r="O133" s="58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7" t="s">
        <v>121</v>
      </c>
      <c r="AT133" s="167" t="s">
        <v>116</v>
      </c>
      <c r="AU133" s="167" t="s">
        <v>81</v>
      </c>
      <c r="AY133" s="17" t="s">
        <v>113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7" t="s">
        <v>79</v>
      </c>
      <c r="BK133" s="168">
        <f>ROUND(I133*H133,2)</f>
        <v>0</v>
      </c>
      <c r="BL133" s="17" t="s">
        <v>121</v>
      </c>
      <c r="BM133" s="167" t="s">
        <v>143</v>
      </c>
    </row>
    <row r="134" spans="1:65" s="13" customFormat="1">
      <c r="B134" s="169"/>
      <c r="D134" s="170" t="s">
        <v>123</v>
      </c>
      <c r="E134" s="171" t="s">
        <v>1</v>
      </c>
      <c r="F134" s="172" t="s">
        <v>144</v>
      </c>
      <c r="H134" s="173">
        <v>91.35</v>
      </c>
      <c r="I134" s="174"/>
      <c r="L134" s="169"/>
      <c r="M134" s="175"/>
      <c r="N134" s="176"/>
      <c r="O134" s="176"/>
      <c r="P134" s="176"/>
      <c r="Q134" s="176"/>
      <c r="R134" s="176"/>
      <c r="S134" s="176"/>
      <c r="T134" s="177"/>
      <c r="AT134" s="171" t="s">
        <v>123</v>
      </c>
      <c r="AU134" s="171" t="s">
        <v>81</v>
      </c>
      <c r="AV134" s="13" t="s">
        <v>81</v>
      </c>
      <c r="AW134" s="13" t="s">
        <v>30</v>
      </c>
      <c r="AX134" s="13" t="s">
        <v>74</v>
      </c>
      <c r="AY134" s="171" t="s">
        <v>113</v>
      </c>
    </row>
    <row r="135" spans="1:65" s="14" customFormat="1">
      <c r="B135" s="178"/>
      <c r="D135" s="170" t="s">
        <v>123</v>
      </c>
      <c r="E135" s="179" t="s">
        <v>1</v>
      </c>
      <c r="F135" s="180" t="s">
        <v>125</v>
      </c>
      <c r="H135" s="181">
        <v>91.35</v>
      </c>
      <c r="I135" s="182"/>
      <c r="L135" s="178"/>
      <c r="M135" s="183"/>
      <c r="N135" s="184"/>
      <c r="O135" s="184"/>
      <c r="P135" s="184"/>
      <c r="Q135" s="184"/>
      <c r="R135" s="184"/>
      <c r="S135" s="184"/>
      <c r="T135" s="185"/>
      <c r="AT135" s="179" t="s">
        <v>123</v>
      </c>
      <c r="AU135" s="179" t="s">
        <v>81</v>
      </c>
      <c r="AV135" s="14" t="s">
        <v>121</v>
      </c>
      <c r="AW135" s="14" t="s">
        <v>30</v>
      </c>
      <c r="AX135" s="14" t="s">
        <v>79</v>
      </c>
      <c r="AY135" s="179" t="s">
        <v>113</v>
      </c>
    </row>
    <row r="136" spans="1:65" s="2" customFormat="1" ht="33" customHeight="1">
      <c r="A136" s="32"/>
      <c r="B136" s="155"/>
      <c r="C136" s="156" t="s">
        <v>145</v>
      </c>
      <c r="D136" s="156" t="s">
        <v>116</v>
      </c>
      <c r="E136" s="157" t="s">
        <v>146</v>
      </c>
      <c r="F136" s="158" t="s">
        <v>147</v>
      </c>
      <c r="G136" s="159" t="s">
        <v>119</v>
      </c>
      <c r="H136" s="160">
        <v>60.9</v>
      </c>
      <c r="I136" s="161"/>
      <c r="J136" s="162">
        <f>ROUND(I136*H136,2)</f>
        <v>0</v>
      </c>
      <c r="K136" s="158" t="s">
        <v>120</v>
      </c>
      <c r="L136" s="33"/>
      <c r="M136" s="163" t="s">
        <v>1</v>
      </c>
      <c r="N136" s="164" t="s">
        <v>39</v>
      </c>
      <c r="O136" s="58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7" t="s">
        <v>121</v>
      </c>
      <c r="AT136" s="167" t="s">
        <v>116</v>
      </c>
      <c r="AU136" s="167" t="s">
        <v>81</v>
      </c>
      <c r="AY136" s="17" t="s">
        <v>113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7" t="s">
        <v>79</v>
      </c>
      <c r="BK136" s="168">
        <f>ROUND(I136*H136,2)</f>
        <v>0</v>
      </c>
      <c r="BL136" s="17" t="s">
        <v>121</v>
      </c>
      <c r="BM136" s="167" t="s">
        <v>148</v>
      </c>
    </row>
    <row r="137" spans="1:65" s="2" customFormat="1" ht="21.75" customHeight="1">
      <c r="A137" s="32"/>
      <c r="B137" s="155"/>
      <c r="C137" s="156" t="s">
        <v>149</v>
      </c>
      <c r="D137" s="156" t="s">
        <v>116</v>
      </c>
      <c r="E137" s="157" t="s">
        <v>150</v>
      </c>
      <c r="F137" s="158" t="s">
        <v>151</v>
      </c>
      <c r="G137" s="159" t="s">
        <v>152</v>
      </c>
      <c r="H137" s="160">
        <v>203</v>
      </c>
      <c r="I137" s="161"/>
      <c r="J137" s="162">
        <f>ROUND(I137*H137,2)</f>
        <v>0</v>
      </c>
      <c r="K137" s="158" t="s">
        <v>120</v>
      </c>
      <c r="L137" s="33"/>
      <c r="M137" s="163" t="s">
        <v>1</v>
      </c>
      <c r="N137" s="164" t="s">
        <v>39</v>
      </c>
      <c r="O137" s="58"/>
      <c r="P137" s="165">
        <f>O137*H137</f>
        <v>0</v>
      </c>
      <c r="Q137" s="165">
        <v>6.8999999999999997E-4</v>
      </c>
      <c r="R137" s="165">
        <f>Q137*H137</f>
        <v>0.14007</v>
      </c>
      <c r="S137" s="165">
        <v>0</v>
      </c>
      <c r="T137" s="16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7" t="s">
        <v>121</v>
      </c>
      <c r="AT137" s="167" t="s">
        <v>116</v>
      </c>
      <c r="AU137" s="167" t="s">
        <v>81</v>
      </c>
      <c r="AY137" s="17" t="s">
        <v>113</v>
      </c>
      <c r="BE137" s="168">
        <f>IF(N137="základní",J137,0)</f>
        <v>0</v>
      </c>
      <c r="BF137" s="168">
        <f>IF(N137="snížená",J137,0)</f>
        <v>0</v>
      </c>
      <c r="BG137" s="168">
        <f>IF(N137="zákl. přenesená",J137,0)</f>
        <v>0</v>
      </c>
      <c r="BH137" s="168">
        <f>IF(N137="sníž. přenesená",J137,0)</f>
        <v>0</v>
      </c>
      <c r="BI137" s="168">
        <f>IF(N137="nulová",J137,0)</f>
        <v>0</v>
      </c>
      <c r="BJ137" s="17" t="s">
        <v>79</v>
      </c>
      <c r="BK137" s="168">
        <f>ROUND(I137*H137,2)</f>
        <v>0</v>
      </c>
      <c r="BL137" s="17" t="s">
        <v>121</v>
      </c>
      <c r="BM137" s="167" t="s">
        <v>153</v>
      </c>
    </row>
    <row r="138" spans="1:65" s="12" customFormat="1" ht="22.9" customHeight="1">
      <c r="B138" s="142"/>
      <c r="D138" s="143" t="s">
        <v>73</v>
      </c>
      <c r="E138" s="153" t="s">
        <v>79</v>
      </c>
      <c r="F138" s="153" t="s">
        <v>154</v>
      </c>
      <c r="I138" s="145"/>
      <c r="J138" s="154">
        <f>BK138</f>
        <v>0</v>
      </c>
      <c r="L138" s="142"/>
      <c r="M138" s="147"/>
      <c r="N138" s="148"/>
      <c r="O138" s="148"/>
      <c r="P138" s="149">
        <f>SUM(P139:P196)</f>
        <v>0</v>
      </c>
      <c r="Q138" s="148"/>
      <c r="R138" s="149">
        <f>SUM(R139:R196)</f>
        <v>6.6549999999999998E-2</v>
      </c>
      <c r="S138" s="148"/>
      <c r="T138" s="150">
        <f>SUM(T139:T196)</f>
        <v>135.58500000000001</v>
      </c>
      <c r="AR138" s="143" t="s">
        <v>79</v>
      </c>
      <c r="AT138" s="151" t="s">
        <v>73</v>
      </c>
      <c r="AU138" s="151" t="s">
        <v>79</v>
      </c>
      <c r="AY138" s="143" t="s">
        <v>113</v>
      </c>
      <c r="BK138" s="152">
        <f>SUM(BK139:BK196)</f>
        <v>0</v>
      </c>
    </row>
    <row r="139" spans="1:65" s="2" customFormat="1" ht="66.75" customHeight="1">
      <c r="A139" s="32"/>
      <c r="B139" s="155"/>
      <c r="C139" s="156" t="s">
        <v>137</v>
      </c>
      <c r="D139" s="156" t="s">
        <v>116</v>
      </c>
      <c r="E139" s="157" t="s">
        <v>155</v>
      </c>
      <c r="F139" s="158" t="s">
        <v>156</v>
      </c>
      <c r="G139" s="159" t="s">
        <v>152</v>
      </c>
      <c r="H139" s="160">
        <v>53</v>
      </c>
      <c r="I139" s="161"/>
      <c r="J139" s="162">
        <f>ROUND(I139*H139,2)</f>
        <v>0</v>
      </c>
      <c r="K139" s="158" t="s">
        <v>120</v>
      </c>
      <c r="L139" s="33"/>
      <c r="M139" s="163" t="s">
        <v>1</v>
      </c>
      <c r="N139" s="164" t="s">
        <v>39</v>
      </c>
      <c r="O139" s="58"/>
      <c r="P139" s="165">
        <f>O139*H139</f>
        <v>0</v>
      </c>
      <c r="Q139" s="165">
        <v>0</v>
      </c>
      <c r="R139" s="165">
        <f>Q139*H139</f>
        <v>0</v>
      </c>
      <c r="S139" s="165">
        <v>0.255</v>
      </c>
      <c r="T139" s="166">
        <f>S139*H139</f>
        <v>13.515000000000001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7" t="s">
        <v>121</v>
      </c>
      <c r="AT139" s="167" t="s">
        <v>116</v>
      </c>
      <c r="AU139" s="167" t="s">
        <v>81</v>
      </c>
      <c r="AY139" s="17" t="s">
        <v>113</v>
      </c>
      <c r="BE139" s="168">
        <f>IF(N139="základní",J139,0)</f>
        <v>0</v>
      </c>
      <c r="BF139" s="168">
        <f>IF(N139="snížená",J139,0)</f>
        <v>0</v>
      </c>
      <c r="BG139" s="168">
        <f>IF(N139="zákl. přenesená",J139,0)</f>
        <v>0</v>
      </c>
      <c r="BH139" s="168">
        <f>IF(N139="sníž. přenesená",J139,0)</f>
        <v>0</v>
      </c>
      <c r="BI139" s="168">
        <f>IF(N139="nulová",J139,0)</f>
        <v>0</v>
      </c>
      <c r="BJ139" s="17" t="s">
        <v>79</v>
      </c>
      <c r="BK139" s="168">
        <f>ROUND(I139*H139,2)</f>
        <v>0</v>
      </c>
      <c r="BL139" s="17" t="s">
        <v>121</v>
      </c>
      <c r="BM139" s="167" t="s">
        <v>157</v>
      </c>
    </row>
    <row r="140" spans="1:65" s="15" customFormat="1">
      <c r="B140" s="196"/>
      <c r="D140" s="170" t="s">
        <v>123</v>
      </c>
      <c r="E140" s="197" t="s">
        <v>1</v>
      </c>
      <c r="F140" s="198" t="s">
        <v>158</v>
      </c>
      <c r="H140" s="197" t="s">
        <v>1</v>
      </c>
      <c r="I140" s="199"/>
      <c r="L140" s="196"/>
      <c r="M140" s="200"/>
      <c r="N140" s="201"/>
      <c r="O140" s="201"/>
      <c r="P140" s="201"/>
      <c r="Q140" s="201"/>
      <c r="R140" s="201"/>
      <c r="S140" s="201"/>
      <c r="T140" s="202"/>
      <c r="AT140" s="197" t="s">
        <v>123</v>
      </c>
      <c r="AU140" s="197" t="s">
        <v>81</v>
      </c>
      <c r="AV140" s="15" t="s">
        <v>79</v>
      </c>
      <c r="AW140" s="15" t="s">
        <v>30</v>
      </c>
      <c r="AX140" s="15" t="s">
        <v>74</v>
      </c>
      <c r="AY140" s="197" t="s">
        <v>113</v>
      </c>
    </row>
    <row r="141" spans="1:65" s="13" customFormat="1">
      <c r="B141" s="169"/>
      <c r="D141" s="170" t="s">
        <v>123</v>
      </c>
      <c r="E141" s="171" t="s">
        <v>1</v>
      </c>
      <c r="F141" s="172" t="s">
        <v>159</v>
      </c>
      <c r="H141" s="173">
        <v>53</v>
      </c>
      <c r="I141" s="174"/>
      <c r="L141" s="169"/>
      <c r="M141" s="175"/>
      <c r="N141" s="176"/>
      <c r="O141" s="176"/>
      <c r="P141" s="176"/>
      <c r="Q141" s="176"/>
      <c r="R141" s="176"/>
      <c r="S141" s="176"/>
      <c r="T141" s="177"/>
      <c r="AT141" s="171" t="s">
        <v>123</v>
      </c>
      <c r="AU141" s="171" t="s">
        <v>81</v>
      </c>
      <c r="AV141" s="13" t="s">
        <v>81</v>
      </c>
      <c r="AW141" s="13" t="s">
        <v>30</v>
      </c>
      <c r="AX141" s="13" t="s">
        <v>74</v>
      </c>
      <c r="AY141" s="171" t="s">
        <v>113</v>
      </c>
    </row>
    <row r="142" spans="1:65" s="14" customFormat="1">
      <c r="B142" s="178"/>
      <c r="D142" s="170" t="s">
        <v>123</v>
      </c>
      <c r="E142" s="179" t="s">
        <v>1</v>
      </c>
      <c r="F142" s="180" t="s">
        <v>125</v>
      </c>
      <c r="H142" s="181">
        <v>53</v>
      </c>
      <c r="I142" s="182"/>
      <c r="L142" s="178"/>
      <c r="M142" s="183"/>
      <c r="N142" s="184"/>
      <c r="O142" s="184"/>
      <c r="P142" s="184"/>
      <c r="Q142" s="184"/>
      <c r="R142" s="184"/>
      <c r="S142" s="184"/>
      <c r="T142" s="185"/>
      <c r="AT142" s="179" t="s">
        <v>123</v>
      </c>
      <c r="AU142" s="179" t="s">
        <v>81</v>
      </c>
      <c r="AV142" s="14" t="s">
        <v>121</v>
      </c>
      <c r="AW142" s="14" t="s">
        <v>30</v>
      </c>
      <c r="AX142" s="14" t="s">
        <v>79</v>
      </c>
      <c r="AY142" s="179" t="s">
        <v>113</v>
      </c>
    </row>
    <row r="143" spans="1:65" s="2" customFormat="1" ht="44.25" customHeight="1">
      <c r="A143" s="32"/>
      <c r="B143" s="155"/>
      <c r="C143" s="156" t="s">
        <v>160</v>
      </c>
      <c r="D143" s="156" t="s">
        <v>116</v>
      </c>
      <c r="E143" s="157" t="s">
        <v>161</v>
      </c>
      <c r="F143" s="158" t="s">
        <v>162</v>
      </c>
      <c r="G143" s="159" t="s">
        <v>152</v>
      </c>
      <c r="H143" s="160">
        <v>198</v>
      </c>
      <c r="I143" s="161"/>
      <c r="J143" s="162">
        <f>ROUND(I143*H143,2)</f>
        <v>0</v>
      </c>
      <c r="K143" s="158" t="s">
        <v>120</v>
      </c>
      <c r="L143" s="33"/>
      <c r="M143" s="163" t="s">
        <v>1</v>
      </c>
      <c r="N143" s="164" t="s">
        <v>39</v>
      </c>
      <c r="O143" s="58"/>
      <c r="P143" s="165">
        <f>O143*H143</f>
        <v>0</v>
      </c>
      <c r="Q143" s="165">
        <v>0</v>
      </c>
      <c r="R143" s="165">
        <f>Q143*H143</f>
        <v>0</v>
      </c>
      <c r="S143" s="165">
        <v>0.28999999999999998</v>
      </c>
      <c r="T143" s="166">
        <f>S143*H143</f>
        <v>57.419999999999995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7" t="s">
        <v>121</v>
      </c>
      <c r="AT143" s="167" t="s">
        <v>116</v>
      </c>
      <c r="AU143" s="167" t="s">
        <v>81</v>
      </c>
      <c r="AY143" s="17" t="s">
        <v>113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7" t="s">
        <v>79</v>
      </c>
      <c r="BK143" s="168">
        <f>ROUND(I143*H143,2)</f>
        <v>0</v>
      </c>
      <c r="BL143" s="17" t="s">
        <v>121</v>
      </c>
      <c r="BM143" s="167" t="s">
        <v>163</v>
      </c>
    </row>
    <row r="144" spans="1:65" s="15" customFormat="1">
      <c r="B144" s="196"/>
      <c r="D144" s="170" t="s">
        <v>123</v>
      </c>
      <c r="E144" s="197" t="s">
        <v>1</v>
      </c>
      <c r="F144" s="198" t="s">
        <v>164</v>
      </c>
      <c r="H144" s="197" t="s">
        <v>1</v>
      </c>
      <c r="I144" s="199"/>
      <c r="L144" s="196"/>
      <c r="M144" s="200"/>
      <c r="N144" s="201"/>
      <c r="O144" s="201"/>
      <c r="P144" s="201"/>
      <c r="Q144" s="201"/>
      <c r="R144" s="201"/>
      <c r="S144" s="201"/>
      <c r="T144" s="202"/>
      <c r="AT144" s="197" t="s">
        <v>123</v>
      </c>
      <c r="AU144" s="197" t="s">
        <v>81</v>
      </c>
      <c r="AV144" s="15" t="s">
        <v>79</v>
      </c>
      <c r="AW144" s="15" t="s">
        <v>30</v>
      </c>
      <c r="AX144" s="15" t="s">
        <v>74</v>
      </c>
      <c r="AY144" s="197" t="s">
        <v>113</v>
      </c>
    </row>
    <row r="145" spans="1:65" s="13" customFormat="1">
      <c r="B145" s="169"/>
      <c r="D145" s="170" t="s">
        <v>123</v>
      </c>
      <c r="E145" s="171" t="s">
        <v>1</v>
      </c>
      <c r="F145" s="172" t="s">
        <v>159</v>
      </c>
      <c r="H145" s="173">
        <v>53</v>
      </c>
      <c r="I145" s="174"/>
      <c r="L145" s="169"/>
      <c r="M145" s="175"/>
      <c r="N145" s="176"/>
      <c r="O145" s="176"/>
      <c r="P145" s="176"/>
      <c r="Q145" s="176"/>
      <c r="R145" s="176"/>
      <c r="S145" s="176"/>
      <c r="T145" s="177"/>
      <c r="AT145" s="171" t="s">
        <v>123</v>
      </c>
      <c r="AU145" s="171" t="s">
        <v>81</v>
      </c>
      <c r="AV145" s="13" t="s">
        <v>81</v>
      </c>
      <c r="AW145" s="13" t="s">
        <v>30</v>
      </c>
      <c r="AX145" s="13" t="s">
        <v>74</v>
      </c>
      <c r="AY145" s="171" t="s">
        <v>113</v>
      </c>
    </row>
    <row r="146" spans="1:65" s="15" customFormat="1">
      <c r="B146" s="196"/>
      <c r="D146" s="170" t="s">
        <v>123</v>
      </c>
      <c r="E146" s="197" t="s">
        <v>1</v>
      </c>
      <c r="F146" s="198" t="s">
        <v>165</v>
      </c>
      <c r="H146" s="197" t="s">
        <v>1</v>
      </c>
      <c r="I146" s="199"/>
      <c r="L146" s="196"/>
      <c r="M146" s="200"/>
      <c r="N146" s="201"/>
      <c r="O146" s="201"/>
      <c r="P146" s="201"/>
      <c r="Q146" s="201"/>
      <c r="R146" s="201"/>
      <c r="S146" s="201"/>
      <c r="T146" s="202"/>
      <c r="AT146" s="197" t="s">
        <v>123</v>
      </c>
      <c r="AU146" s="197" t="s">
        <v>81</v>
      </c>
      <c r="AV146" s="15" t="s">
        <v>79</v>
      </c>
      <c r="AW146" s="15" t="s">
        <v>30</v>
      </c>
      <c r="AX146" s="15" t="s">
        <v>74</v>
      </c>
      <c r="AY146" s="197" t="s">
        <v>113</v>
      </c>
    </row>
    <row r="147" spans="1:65" s="13" customFormat="1">
      <c r="B147" s="169"/>
      <c r="D147" s="170" t="s">
        <v>123</v>
      </c>
      <c r="E147" s="171" t="s">
        <v>1</v>
      </c>
      <c r="F147" s="172" t="s">
        <v>166</v>
      </c>
      <c r="H147" s="173">
        <v>75</v>
      </c>
      <c r="I147" s="174"/>
      <c r="L147" s="169"/>
      <c r="M147" s="175"/>
      <c r="N147" s="176"/>
      <c r="O147" s="176"/>
      <c r="P147" s="176"/>
      <c r="Q147" s="176"/>
      <c r="R147" s="176"/>
      <c r="S147" s="176"/>
      <c r="T147" s="177"/>
      <c r="AT147" s="171" t="s">
        <v>123</v>
      </c>
      <c r="AU147" s="171" t="s">
        <v>81</v>
      </c>
      <c r="AV147" s="13" t="s">
        <v>81</v>
      </c>
      <c r="AW147" s="13" t="s">
        <v>30</v>
      </c>
      <c r="AX147" s="13" t="s">
        <v>74</v>
      </c>
      <c r="AY147" s="171" t="s">
        <v>113</v>
      </c>
    </row>
    <row r="148" spans="1:65" s="15" customFormat="1">
      <c r="B148" s="196"/>
      <c r="D148" s="170" t="s">
        <v>123</v>
      </c>
      <c r="E148" s="197" t="s">
        <v>1</v>
      </c>
      <c r="F148" s="198" t="s">
        <v>167</v>
      </c>
      <c r="H148" s="197" t="s">
        <v>1</v>
      </c>
      <c r="I148" s="199"/>
      <c r="L148" s="196"/>
      <c r="M148" s="200"/>
      <c r="N148" s="201"/>
      <c r="O148" s="201"/>
      <c r="P148" s="201"/>
      <c r="Q148" s="201"/>
      <c r="R148" s="201"/>
      <c r="S148" s="201"/>
      <c r="T148" s="202"/>
      <c r="AT148" s="197" t="s">
        <v>123</v>
      </c>
      <c r="AU148" s="197" t="s">
        <v>81</v>
      </c>
      <c r="AV148" s="15" t="s">
        <v>79</v>
      </c>
      <c r="AW148" s="15" t="s">
        <v>30</v>
      </c>
      <c r="AX148" s="15" t="s">
        <v>74</v>
      </c>
      <c r="AY148" s="197" t="s">
        <v>113</v>
      </c>
    </row>
    <row r="149" spans="1:65" s="13" customFormat="1">
      <c r="B149" s="169"/>
      <c r="D149" s="170" t="s">
        <v>123</v>
      </c>
      <c r="E149" s="171" t="s">
        <v>1</v>
      </c>
      <c r="F149" s="172" t="s">
        <v>168</v>
      </c>
      <c r="H149" s="173">
        <v>65</v>
      </c>
      <c r="I149" s="174"/>
      <c r="L149" s="169"/>
      <c r="M149" s="175"/>
      <c r="N149" s="176"/>
      <c r="O149" s="176"/>
      <c r="P149" s="176"/>
      <c r="Q149" s="176"/>
      <c r="R149" s="176"/>
      <c r="S149" s="176"/>
      <c r="T149" s="177"/>
      <c r="AT149" s="171" t="s">
        <v>123</v>
      </c>
      <c r="AU149" s="171" t="s">
        <v>81</v>
      </c>
      <c r="AV149" s="13" t="s">
        <v>81</v>
      </c>
      <c r="AW149" s="13" t="s">
        <v>30</v>
      </c>
      <c r="AX149" s="13" t="s">
        <v>74</v>
      </c>
      <c r="AY149" s="171" t="s">
        <v>113</v>
      </c>
    </row>
    <row r="150" spans="1:65" s="15" customFormat="1">
      <c r="B150" s="196"/>
      <c r="D150" s="170" t="s">
        <v>123</v>
      </c>
      <c r="E150" s="197" t="s">
        <v>1</v>
      </c>
      <c r="F150" s="198" t="s">
        <v>169</v>
      </c>
      <c r="H150" s="197" t="s">
        <v>1</v>
      </c>
      <c r="I150" s="199"/>
      <c r="L150" s="196"/>
      <c r="M150" s="200"/>
      <c r="N150" s="201"/>
      <c r="O150" s="201"/>
      <c r="P150" s="201"/>
      <c r="Q150" s="201"/>
      <c r="R150" s="201"/>
      <c r="S150" s="201"/>
      <c r="T150" s="202"/>
      <c r="AT150" s="197" t="s">
        <v>123</v>
      </c>
      <c r="AU150" s="197" t="s">
        <v>81</v>
      </c>
      <c r="AV150" s="15" t="s">
        <v>79</v>
      </c>
      <c r="AW150" s="15" t="s">
        <v>30</v>
      </c>
      <c r="AX150" s="15" t="s">
        <v>74</v>
      </c>
      <c r="AY150" s="197" t="s">
        <v>113</v>
      </c>
    </row>
    <row r="151" spans="1:65" s="13" customFormat="1">
      <c r="B151" s="169"/>
      <c r="D151" s="170" t="s">
        <v>123</v>
      </c>
      <c r="E151" s="171" t="s">
        <v>1</v>
      </c>
      <c r="F151" s="172" t="s">
        <v>170</v>
      </c>
      <c r="H151" s="173">
        <v>5</v>
      </c>
      <c r="I151" s="174"/>
      <c r="L151" s="169"/>
      <c r="M151" s="175"/>
      <c r="N151" s="176"/>
      <c r="O151" s="176"/>
      <c r="P151" s="176"/>
      <c r="Q151" s="176"/>
      <c r="R151" s="176"/>
      <c r="S151" s="176"/>
      <c r="T151" s="177"/>
      <c r="AT151" s="171" t="s">
        <v>123</v>
      </c>
      <c r="AU151" s="171" t="s">
        <v>81</v>
      </c>
      <c r="AV151" s="13" t="s">
        <v>81</v>
      </c>
      <c r="AW151" s="13" t="s">
        <v>30</v>
      </c>
      <c r="AX151" s="13" t="s">
        <v>74</v>
      </c>
      <c r="AY151" s="171" t="s">
        <v>113</v>
      </c>
    </row>
    <row r="152" spans="1:65" s="14" customFormat="1">
      <c r="B152" s="178"/>
      <c r="D152" s="170" t="s">
        <v>123</v>
      </c>
      <c r="E152" s="179" t="s">
        <v>1</v>
      </c>
      <c r="F152" s="180" t="s">
        <v>125</v>
      </c>
      <c r="H152" s="181">
        <v>198</v>
      </c>
      <c r="I152" s="182"/>
      <c r="L152" s="178"/>
      <c r="M152" s="183"/>
      <c r="N152" s="184"/>
      <c r="O152" s="184"/>
      <c r="P152" s="184"/>
      <c r="Q152" s="184"/>
      <c r="R152" s="184"/>
      <c r="S152" s="184"/>
      <c r="T152" s="185"/>
      <c r="AT152" s="179" t="s">
        <v>123</v>
      </c>
      <c r="AU152" s="179" t="s">
        <v>81</v>
      </c>
      <c r="AV152" s="14" t="s">
        <v>121</v>
      </c>
      <c r="AW152" s="14" t="s">
        <v>30</v>
      </c>
      <c r="AX152" s="14" t="s">
        <v>79</v>
      </c>
      <c r="AY152" s="179" t="s">
        <v>113</v>
      </c>
    </row>
    <row r="153" spans="1:65" s="2" customFormat="1" ht="44.25" customHeight="1">
      <c r="A153" s="32"/>
      <c r="B153" s="155"/>
      <c r="C153" s="156" t="s">
        <v>171</v>
      </c>
      <c r="D153" s="156" t="s">
        <v>116</v>
      </c>
      <c r="E153" s="157" t="s">
        <v>172</v>
      </c>
      <c r="F153" s="158" t="s">
        <v>173</v>
      </c>
      <c r="G153" s="159" t="s">
        <v>152</v>
      </c>
      <c r="H153" s="160">
        <v>75</v>
      </c>
      <c r="I153" s="161"/>
      <c r="J153" s="162">
        <f>ROUND(I153*H153,2)</f>
        <v>0</v>
      </c>
      <c r="K153" s="158" t="s">
        <v>120</v>
      </c>
      <c r="L153" s="33"/>
      <c r="M153" s="163" t="s">
        <v>1</v>
      </c>
      <c r="N153" s="164" t="s">
        <v>39</v>
      </c>
      <c r="O153" s="58"/>
      <c r="P153" s="165">
        <f>O153*H153</f>
        <v>0</v>
      </c>
      <c r="Q153" s="165">
        <v>0</v>
      </c>
      <c r="R153" s="165">
        <f>Q153*H153</f>
        <v>0</v>
      </c>
      <c r="S153" s="165">
        <v>0.32500000000000001</v>
      </c>
      <c r="T153" s="166">
        <f>S153*H153</f>
        <v>24.375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7" t="s">
        <v>121</v>
      </c>
      <c r="AT153" s="167" t="s">
        <v>116</v>
      </c>
      <c r="AU153" s="167" t="s">
        <v>81</v>
      </c>
      <c r="AY153" s="17" t="s">
        <v>113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7" t="s">
        <v>79</v>
      </c>
      <c r="BK153" s="168">
        <f>ROUND(I153*H153,2)</f>
        <v>0</v>
      </c>
      <c r="BL153" s="17" t="s">
        <v>121</v>
      </c>
      <c r="BM153" s="167" t="s">
        <v>174</v>
      </c>
    </row>
    <row r="154" spans="1:65" s="15" customFormat="1">
      <c r="B154" s="196"/>
      <c r="D154" s="170" t="s">
        <v>123</v>
      </c>
      <c r="E154" s="197" t="s">
        <v>1</v>
      </c>
      <c r="F154" s="198" t="s">
        <v>175</v>
      </c>
      <c r="H154" s="197" t="s">
        <v>1</v>
      </c>
      <c r="I154" s="199"/>
      <c r="L154" s="196"/>
      <c r="M154" s="200"/>
      <c r="N154" s="201"/>
      <c r="O154" s="201"/>
      <c r="P154" s="201"/>
      <c r="Q154" s="201"/>
      <c r="R154" s="201"/>
      <c r="S154" s="201"/>
      <c r="T154" s="202"/>
      <c r="AT154" s="197" t="s">
        <v>123</v>
      </c>
      <c r="AU154" s="197" t="s">
        <v>81</v>
      </c>
      <c r="AV154" s="15" t="s">
        <v>79</v>
      </c>
      <c r="AW154" s="15" t="s">
        <v>30</v>
      </c>
      <c r="AX154" s="15" t="s">
        <v>74</v>
      </c>
      <c r="AY154" s="197" t="s">
        <v>113</v>
      </c>
    </row>
    <row r="155" spans="1:65" s="13" customFormat="1">
      <c r="B155" s="169"/>
      <c r="D155" s="170" t="s">
        <v>123</v>
      </c>
      <c r="E155" s="171" t="s">
        <v>1</v>
      </c>
      <c r="F155" s="172" t="s">
        <v>166</v>
      </c>
      <c r="H155" s="173">
        <v>75</v>
      </c>
      <c r="I155" s="174"/>
      <c r="L155" s="169"/>
      <c r="M155" s="175"/>
      <c r="N155" s="176"/>
      <c r="O155" s="176"/>
      <c r="P155" s="176"/>
      <c r="Q155" s="176"/>
      <c r="R155" s="176"/>
      <c r="S155" s="176"/>
      <c r="T155" s="177"/>
      <c r="AT155" s="171" t="s">
        <v>123</v>
      </c>
      <c r="AU155" s="171" t="s">
        <v>81</v>
      </c>
      <c r="AV155" s="13" t="s">
        <v>81</v>
      </c>
      <c r="AW155" s="13" t="s">
        <v>30</v>
      </c>
      <c r="AX155" s="13" t="s">
        <v>74</v>
      </c>
      <c r="AY155" s="171" t="s">
        <v>113</v>
      </c>
    </row>
    <row r="156" spans="1:65" s="14" customFormat="1">
      <c r="B156" s="178"/>
      <c r="D156" s="170" t="s">
        <v>123</v>
      </c>
      <c r="E156" s="179" t="s">
        <v>1</v>
      </c>
      <c r="F156" s="180" t="s">
        <v>125</v>
      </c>
      <c r="H156" s="181">
        <v>75</v>
      </c>
      <c r="I156" s="182"/>
      <c r="L156" s="178"/>
      <c r="M156" s="183"/>
      <c r="N156" s="184"/>
      <c r="O156" s="184"/>
      <c r="P156" s="184"/>
      <c r="Q156" s="184"/>
      <c r="R156" s="184"/>
      <c r="S156" s="184"/>
      <c r="T156" s="185"/>
      <c r="AT156" s="179" t="s">
        <v>123</v>
      </c>
      <c r="AU156" s="179" t="s">
        <v>81</v>
      </c>
      <c r="AV156" s="14" t="s">
        <v>121</v>
      </c>
      <c r="AW156" s="14" t="s">
        <v>30</v>
      </c>
      <c r="AX156" s="14" t="s">
        <v>79</v>
      </c>
      <c r="AY156" s="179" t="s">
        <v>113</v>
      </c>
    </row>
    <row r="157" spans="1:65" s="2" customFormat="1" ht="44.25" customHeight="1">
      <c r="A157" s="32"/>
      <c r="B157" s="155"/>
      <c r="C157" s="156" t="s">
        <v>176</v>
      </c>
      <c r="D157" s="156" t="s">
        <v>116</v>
      </c>
      <c r="E157" s="157" t="s">
        <v>177</v>
      </c>
      <c r="F157" s="158" t="s">
        <v>178</v>
      </c>
      <c r="G157" s="159" t="s">
        <v>152</v>
      </c>
      <c r="H157" s="160">
        <v>143</v>
      </c>
      <c r="I157" s="161"/>
      <c r="J157" s="162">
        <f>ROUND(I157*H157,2)</f>
        <v>0</v>
      </c>
      <c r="K157" s="158" t="s">
        <v>120</v>
      </c>
      <c r="L157" s="33"/>
      <c r="M157" s="163" t="s">
        <v>1</v>
      </c>
      <c r="N157" s="164" t="s">
        <v>39</v>
      </c>
      <c r="O157" s="58"/>
      <c r="P157" s="165">
        <f>O157*H157</f>
        <v>0</v>
      </c>
      <c r="Q157" s="165">
        <v>0</v>
      </c>
      <c r="R157" s="165">
        <f>Q157*H157</f>
        <v>0</v>
      </c>
      <c r="S157" s="165">
        <v>0.22</v>
      </c>
      <c r="T157" s="166">
        <f>S157*H157</f>
        <v>31.46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7" t="s">
        <v>121</v>
      </c>
      <c r="AT157" s="167" t="s">
        <v>116</v>
      </c>
      <c r="AU157" s="167" t="s">
        <v>81</v>
      </c>
      <c r="AY157" s="17" t="s">
        <v>113</v>
      </c>
      <c r="BE157" s="168">
        <f>IF(N157="základní",J157,0)</f>
        <v>0</v>
      </c>
      <c r="BF157" s="168">
        <f>IF(N157="snížená",J157,0)</f>
        <v>0</v>
      </c>
      <c r="BG157" s="168">
        <f>IF(N157="zákl. přenesená",J157,0)</f>
        <v>0</v>
      </c>
      <c r="BH157" s="168">
        <f>IF(N157="sníž. přenesená",J157,0)</f>
        <v>0</v>
      </c>
      <c r="BI157" s="168">
        <f>IF(N157="nulová",J157,0)</f>
        <v>0</v>
      </c>
      <c r="BJ157" s="17" t="s">
        <v>79</v>
      </c>
      <c r="BK157" s="168">
        <f>ROUND(I157*H157,2)</f>
        <v>0</v>
      </c>
      <c r="BL157" s="17" t="s">
        <v>121</v>
      </c>
      <c r="BM157" s="167" t="s">
        <v>179</v>
      </c>
    </row>
    <row r="158" spans="1:65" s="15" customFormat="1">
      <c r="B158" s="196"/>
      <c r="D158" s="170" t="s">
        <v>123</v>
      </c>
      <c r="E158" s="197" t="s">
        <v>1</v>
      </c>
      <c r="F158" s="198" t="s">
        <v>175</v>
      </c>
      <c r="H158" s="197" t="s">
        <v>1</v>
      </c>
      <c r="I158" s="199"/>
      <c r="L158" s="196"/>
      <c r="M158" s="200"/>
      <c r="N158" s="201"/>
      <c r="O158" s="201"/>
      <c r="P158" s="201"/>
      <c r="Q158" s="201"/>
      <c r="R158" s="201"/>
      <c r="S158" s="201"/>
      <c r="T158" s="202"/>
      <c r="AT158" s="197" t="s">
        <v>123</v>
      </c>
      <c r="AU158" s="197" t="s">
        <v>81</v>
      </c>
      <c r="AV158" s="15" t="s">
        <v>79</v>
      </c>
      <c r="AW158" s="15" t="s">
        <v>30</v>
      </c>
      <c r="AX158" s="15" t="s">
        <v>74</v>
      </c>
      <c r="AY158" s="197" t="s">
        <v>113</v>
      </c>
    </row>
    <row r="159" spans="1:65" s="13" customFormat="1">
      <c r="B159" s="169"/>
      <c r="D159" s="170" t="s">
        <v>123</v>
      </c>
      <c r="E159" s="171" t="s">
        <v>1</v>
      </c>
      <c r="F159" s="172" t="s">
        <v>180</v>
      </c>
      <c r="H159" s="173">
        <v>73</v>
      </c>
      <c r="I159" s="174"/>
      <c r="L159" s="169"/>
      <c r="M159" s="175"/>
      <c r="N159" s="176"/>
      <c r="O159" s="176"/>
      <c r="P159" s="176"/>
      <c r="Q159" s="176"/>
      <c r="R159" s="176"/>
      <c r="S159" s="176"/>
      <c r="T159" s="177"/>
      <c r="AT159" s="171" t="s">
        <v>123</v>
      </c>
      <c r="AU159" s="171" t="s">
        <v>81</v>
      </c>
      <c r="AV159" s="13" t="s">
        <v>81</v>
      </c>
      <c r="AW159" s="13" t="s">
        <v>30</v>
      </c>
      <c r="AX159" s="13" t="s">
        <v>74</v>
      </c>
      <c r="AY159" s="171" t="s">
        <v>113</v>
      </c>
    </row>
    <row r="160" spans="1:65" s="15" customFormat="1">
      <c r="B160" s="196"/>
      <c r="D160" s="170" t="s">
        <v>123</v>
      </c>
      <c r="E160" s="197" t="s">
        <v>1</v>
      </c>
      <c r="F160" s="198" t="s">
        <v>167</v>
      </c>
      <c r="H160" s="197" t="s">
        <v>1</v>
      </c>
      <c r="I160" s="199"/>
      <c r="L160" s="196"/>
      <c r="M160" s="200"/>
      <c r="N160" s="201"/>
      <c r="O160" s="201"/>
      <c r="P160" s="201"/>
      <c r="Q160" s="201"/>
      <c r="R160" s="201"/>
      <c r="S160" s="201"/>
      <c r="T160" s="202"/>
      <c r="AT160" s="197" t="s">
        <v>123</v>
      </c>
      <c r="AU160" s="197" t="s">
        <v>81</v>
      </c>
      <c r="AV160" s="15" t="s">
        <v>79</v>
      </c>
      <c r="AW160" s="15" t="s">
        <v>30</v>
      </c>
      <c r="AX160" s="15" t="s">
        <v>74</v>
      </c>
      <c r="AY160" s="197" t="s">
        <v>113</v>
      </c>
    </row>
    <row r="161" spans="1:65" s="13" customFormat="1">
      <c r="B161" s="169"/>
      <c r="D161" s="170" t="s">
        <v>123</v>
      </c>
      <c r="E161" s="171" t="s">
        <v>1</v>
      </c>
      <c r="F161" s="172" t="s">
        <v>168</v>
      </c>
      <c r="H161" s="173">
        <v>65</v>
      </c>
      <c r="I161" s="174"/>
      <c r="L161" s="169"/>
      <c r="M161" s="175"/>
      <c r="N161" s="176"/>
      <c r="O161" s="176"/>
      <c r="P161" s="176"/>
      <c r="Q161" s="176"/>
      <c r="R161" s="176"/>
      <c r="S161" s="176"/>
      <c r="T161" s="177"/>
      <c r="AT161" s="171" t="s">
        <v>123</v>
      </c>
      <c r="AU161" s="171" t="s">
        <v>81</v>
      </c>
      <c r="AV161" s="13" t="s">
        <v>81</v>
      </c>
      <c r="AW161" s="13" t="s">
        <v>30</v>
      </c>
      <c r="AX161" s="13" t="s">
        <v>74</v>
      </c>
      <c r="AY161" s="171" t="s">
        <v>113</v>
      </c>
    </row>
    <row r="162" spans="1:65" s="15" customFormat="1">
      <c r="B162" s="196"/>
      <c r="D162" s="170" t="s">
        <v>123</v>
      </c>
      <c r="E162" s="197" t="s">
        <v>1</v>
      </c>
      <c r="F162" s="198" t="s">
        <v>181</v>
      </c>
      <c r="H162" s="197" t="s">
        <v>1</v>
      </c>
      <c r="I162" s="199"/>
      <c r="L162" s="196"/>
      <c r="M162" s="200"/>
      <c r="N162" s="201"/>
      <c r="O162" s="201"/>
      <c r="P162" s="201"/>
      <c r="Q162" s="201"/>
      <c r="R162" s="201"/>
      <c r="S162" s="201"/>
      <c r="T162" s="202"/>
      <c r="AT162" s="197" t="s">
        <v>123</v>
      </c>
      <c r="AU162" s="197" t="s">
        <v>81</v>
      </c>
      <c r="AV162" s="15" t="s">
        <v>79</v>
      </c>
      <c r="AW162" s="15" t="s">
        <v>30</v>
      </c>
      <c r="AX162" s="15" t="s">
        <v>74</v>
      </c>
      <c r="AY162" s="197" t="s">
        <v>113</v>
      </c>
    </row>
    <row r="163" spans="1:65" s="13" customFormat="1">
      <c r="B163" s="169"/>
      <c r="D163" s="170" t="s">
        <v>123</v>
      </c>
      <c r="E163" s="171" t="s">
        <v>1</v>
      </c>
      <c r="F163" s="172" t="s">
        <v>170</v>
      </c>
      <c r="H163" s="173">
        <v>5</v>
      </c>
      <c r="I163" s="174"/>
      <c r="L163" s="169"/>
      <c r="M163" s="175"/>
      <c r="N163" s="176"/>
      <c r="O163" s="176"/>
      <c r="P163" s="176"/>
      <c r="Q163" s="176"/>
      <c r="R163" s="176"/>
      <c r="S163" s="176"/>
      <c r="T163" s="177"/>
      <c r="AT163" s="171" t="s">
        <v>123</v>
      </c>
      <c r="AU163" s="171" t="s">
        <v>81</v>
      </c>
      <c r="AV163" s="13" t="s">
        <v>81</v>
      </c>
      <c r="AW163" s="13" t="s">
        <v>30</v>
      </c>
      <c r="AX163" s="13" t="s">
        <v>74</v>
      </c>
      <c r="AY163" s="171" t="s">
        <v>113</v>
      </c>
    </row>
    <row r="164" spans="1:65" s="14" customFormat="1">
      <c r="B164" s="178"/>
      <c r="D164" s="170" t="s">
        <v>123</v>
      </c>
      <c r="E164" s="179" t="s">
        <v>1</v>
      </c>
      <c r="F164" s="180" t="s">
        <v>125</v>
      </c>
      <c r="H164" s="181">
        <v>143</v>
      </c>
      <c r="I164" s="182"/>
      <c r="L164" s="178"/>
      <c r="M164" s="183"/>
      <c r="N164" s="184"/>
      <c r="O164" s="184"/>
      <c r="P164" s="184"/>
      <c r="Q164" s="184"/>
      <c r="R164" s="184"/>
      <c r="S164" s="184"/>
      <c r="T164" s="185"/>
      <c r="AT164" s="179" t="s">
        <v>123</v>
      </c>
      <c r="AU164" s="179" t="s">
        <v>81</v>
      </c>
      <c r="AV164" s="14" t="s">
        <v>121</v>
      </c>
      <c r="AW164" s="14" t="s">
        <v>30</v>
      </c>
      <c r="AX164" s="14" t="s">
        <v>79</v>
      </c>
      <c r="AY164" s="179" t="s">
        <v>113</v>
      </c>
    </row>
    <row r="165" spans="1:65" s="2" customFormat="1" ht="44.25" customHeight="1">
      <c r="A165" s="32"/>
      <c r="B165" s="155"/>
      <c r="C165" s="156" t="s">
        <v>182</v>
      </c>
      <c r="D165" s="156" t="s">
        <v>116</v>
      </c>
      <c r="E165" s="157" t="s">
        <v>183</v>
      </c>
      <c r="F165" s="158" t="s">
        <v>184</v>
      </c>
      <c r="G165" s="159" t="s">
        <v>185</v>
      </c>
      <c r="H165" s="160">
        <v>43</v>
      </c>
      <c r="I165" s="161"/>
      <c r="J165" s="162">
        <f>ROUND(I165*H165,2)</f>
        <v>0</v>
      </c>
      <c r="K165" s="158" t="s">
        <v>120</v>
      </c>
      <c r="L165" s="33"/>
      <c r="M165" s="163" t="s">
        <v>1</v>
      </c>
      <c r="N165" s="164" t="s">
        <v>39</v>
      </c>
      <c r="O165" s="58"/>
      <c r="P165" s="165">
        <f>O165*H165</f>
        <v>0</v>
      </c>
      <c r="Q165" s="165">
        <v>0</v>
      </c>
      <c r="R165" s="165">
        <f>Q165*H165</f>
        <v>0</v>
      </c>
      <c r="S165" s="165">
        <v>0.20499999999999999</v>
      </c>
      <c r="T165" s="166">
        <f>S165*H165</f>
        <v>8.8149999999999995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7" t="s">
        <v>121</v>
      </c>
      <c r="AT165" s="167" t="s">
        <v>116</v>
      </c>
      <c r="AU165" s="167" t="s">
        <v>81</v>
      </c>
      <c r="AY165" s="17" t="s">
        <v>113</v>
      </c>
      <c r="BE165" s="168">
        <f>IF(N165="základní",J165,0)</f>
        <v>0</v>
      </c>
      <c r="BF165" s="168">
        <f>IF(N165="snížená",J165,0)</f>
        <v>0</v>
      </c>
      <c r="BG165" s="168">
        <f>IF(N165="zákl. přenesená",J165,0)</f>
        <v>0</v>
      </c>
      <c r="BH165" s="168">
        <f>IF(N165="sníž. přenesená",J165,0)</f>
        <v>0</v>
      </c>
      <c r="BI165" s="168">
        <f>IF(N165="nulová",J165,0)</f>
        <v>0</v>
      </c>
      <c r="BJ165" s="17" t="s">
        <v>79</v>
      </c>
      <c r="BK165" s="168">
        <f>ROUND(I165*H165,2)</f>
        <v>0</v>
      </c>
      <c r="BL165" s="17" t="s">
        <v>121</v>
      </c>
      <c r="BM165" s="167" t="s">
        <v>186</v>
      </c>
    </row>
    <row r="166" spans="1:65" s="2" customFormat="1" ht="21.75" customHeight="1">
      <c r="A166" s="32"/>
      <c r="B166" s="155"/>
      <c r="C166" s="156" t="s">
        <v>187</v>
      </c>
      <c r="D166" s="156" t="s">
        <v>116</v>
      </c>
      <c r="E166" s="157" t="s">
        <v>188</v>
      </c>
      <c r="F166" s="158" t="s">
        <v>189</v>
      </c>
      <c r="G166" s="159" t="s">
        <v>152</v>
      </c>
      <c r="H166" s="160">
        <v>100</v>
      </c>
      <c r="I166" s="161"/>
      <c r="J166" s="162">
        <f>ROUND(I166*H166,2)</f>
        <v>0</v>
      </c>
      <c r="K166" s="158" t="s">
        <v>120</v>
      </c>
      <c r="L166" s="33"/>
      <c r="M166" s="163" t="s">
        <v>1</v>
      </c>
      <c r="N166" s="164" t="s">
        <v>39</v>
      </c>
      <c r="O166" s="58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7" t="s">
        <v>121</v>
      </c>
      <c r="AT166" s="167" t="s">
        <v>116</v>
      </c>
      <c r="AU166" s="167" t="s">
        <v>81</v>
      </c>
      <c r="AY166" s="17" t="s">
        <v>113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7" t="s">
        <v>79</v>
      </c>
      <c r="BK166" s="168">
        <f>ROUND(I166*H166,2)</f>
        <v>0</v>
      </c>
      <c r="BL166" s="17" t="s">
        <v>121</v>
      </c>
      <c r="BM166" s="167" t="s">
        <v>190</v>
      </c>
    </row>
    <row r="167" spans="1:65" s="2" customFormat="1" ht="21.75" customHeight="1">
      <c r="A167" s="32"/>
      <c r="B167" s="155"/>
      <c r="C167" s="156" t="s">
        <v>191</v>
      </c>
      <c r="D167" s="156" t="s">
        <v>116</v>
      </c>
      <c r="E167" s="157" t="s">
        <v>192</v>
      </c>
      <c r="F167" s="158" t="s">
        <v>193</v>
      </c>
      <c r="G167" s="159" t="s">
        <v>119</v>
      </c>
      <c r="H167" s="160">
        <v>10</v>
      </c>
      <c r="I167" s="161"/>
      <c r="J167" s="162">
        <f>ROUND(I167*H167,2)</f>
        <v>0</v>
      </c>
      <c r="K167" s="158" t="s">
        <v>120</v>
      </c>
      <c r="L167" s="33"/>
      <c r="M167" s="163" t="s">
        <v>1</v>
      </c>
      <c r="N167" s="164" t="s">
        <v>39</v>
      </c>
      <c r="O167" s="58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7" t="s">
        <v>121</v>
      </c>
      <c r="AT167" s="167" t="s">
        <v>116</v>
      </c>
      <c r="AU167" s="167" t="s">
        <v>81</v>
      </c>
      <c r="AY167" s="17" t="s">
        <v>113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7" t="s">
        <v>79</v>
      </c>
      <c r="BK167" s="168">
        <f>ROUND(I167*H167,2)</f>
        <v>0</v>
      </c>
      <c r="BL167" s="17" t="s">
        <v>121</v>
      </c>
      <c r="BM167" s="167" t="s">
        <v>194</v>
      </c>
    </row>
    <row r="168" spans="1:65" s="15" customFormat="1">
      <c r="B168" s="196"/>
      <c r="D168" s="170" t="s">
        <v>123</v>
      </c>
      <c r="E168" s="197" t="s">
        <v>1</v>
      </c>
      <c r="F168" s="198" t="s">
        <v>195</v>
      </c>
      <c r="H168" s="197" t="s">
        <v>1</v>
      </c>
      <c r="I168" s="199"/>
      <c r="L168" s="196"/>
      <c r="M168" s="200"/>
      <c r="N168" s="201"/>
      <c r="O168" s="201"/>
      <c r="P168" s="201"/>
      <c r="Q168" s="201"/>
      <c r="R168" s="201"/>
      <c r="S168" s="201"/>
      <c r="T168" s="202"/>
      <c r="AT168" s="197" t="s">
        <v>123</v>
      </c>
      <c r="AU168" s="197" t="s">
        <v>81</v>
      </c>
      <c r="AV168" s="15" t="s">
        <v>79</v>
      </c>
      <c r="AW168" s="15" t="s">
        <v>30</v>
      </c>
      <c r="AX168" s="15" t="s">
        <v>74</v>
      </c>
      <c r="AY168" s="197" t="s">
        <v>113</v>
      </c>
    </row>
    <row r="169" spans="1:65" s="13" customFormat="1">
      <c r="B169" s="169"/>
      <c r="D169" s="170" t="s">
        <v>123</v>
      </c>
      <c r="E169" s="171" t="s">
        <v>1</v>
      </c>
      <c r="F169" s="172" t="s">
        <v>196</v>
      </c>
      <c r="H169" s="173">
        <v>10</v>
      </c>
      <c r="I169" s="174"/>
      <c r="L169" s="169"/>
      <c r="M169" s="175"/>
      <c r="N169" s="176"/>
      <c r="O169" s="176"/>
      <c r="P169" s="176"/>
      <c r="Q169" s="176"/>
      <c r="R169" s="176"/>
      <c r="S169" s="176"/>
      <c r="T169" s="177"/>
      <c r="AT169" s="171" t="s">
        <v>123</v>
      </c>
      <c r="AU169" s="171" t="s">
        <v>81</v>
      </c>
      <c r="AV169" s="13" t="s">
        <v>81</v>
      </c>
      <c r="AW169" s="13" t="s">
        <v>30</v>
      </c>
      <c r="AX169" s="13" t="s">
        <v>74</v>
      </c>
      <c r="AY169" s="171" t="s">
        <v>113</v>
      </c>
    </row>
    <row r="170" spans="1:65" s="14" customFormat="1">
      <c r="B170" s="178"/>
      <c r="D170" s="170" t="s">
        <v>123</v>
      </c>
      <c r="E170" s="179" t="s">
        <v>1</v>
      </c>
      <c r="F170" s="180" t="s">
        <v>125</v>
      </c>
      <c r="H170" s="181">
        <v>10</v>
      </c>
      <c r="I170" s="182"/>
      <c r="L170" s="178"/>
      <c r="M170" s="183"/>
      <c r="N170" s="184"/>
      <c r="O170" s="184"/>
      <c r="P170" s="184"/>
      <c r="Q170" s="184"/>
      <c r="R170" s="184"/>
      <c r="S170" s="184"/>
      <c r="T170" s="185"/>
      <c r="AT170" s="179" t="s">
        <v>123</v>
      </c>
      <c r="AU170" s="179" t="s">
        <v>81</v>
      </c>
      <c r="AV170" s="14" t="s">
        <v>121</v>
      </c>
      <c r="AW170" s="14" t="s">
        <v>30</v>
      </c>
      <c r="AX170" s="14" t="s">
        <v>79</v>
      </c>
      <c r="AY170" s="179" t="s">
        <v>113</v>
      </c>
    </row>
    <row r="171" spans="1:65" s="2" customFormat="1" ht="21.75" customHeight="1">
      <c r="A171" s="32"/>
      <c r="B171" s="155"/>
      <c r="C171" s="156" t="s">
        <v>8</v>
      </c>
      <c r="D171" s="156" t="s">
        <v>116</v>
      </c>
      <c r="E171" s="157" t="s">
        <v>197</v>
      </c>
      <c r="F171" s="158" t="s">
        <v>198</v>
      </c>
      <c r="G171" s="159" t="s">
        <v>119</v>
      </c>
      <c r="H171" s="160">
        <v>28</v>
      </c>
      <c r="I171" s="161"/>
      <c r="J171" s="162">
        <f>ROUND(I171*H171,2)</f>
        <v>0</v>
      </c>
      <c r="K171" s="158" t="s">
        <v>120</v>
      </c>
      <c r="L171" s="33"/>
      <c r="M171" s="163" t="s">
        <v>1</v>
      </c>
      <c r="N171" s="164" t="s">
        <v>39</v>
      </c>
      <c r="O171" s="58"/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7" t="s">
        <v>121</v>
      </c>
      <c r="AT171" s="167" t="s">
        <v>116</v>
      </c>
      <c r="AU171" s="167" t="s">
        <v>81</v>
      </c>
      <c r="AY171" s="17" t="s">
        <v>113</v>
      </c>
      <c r="BE171" s="168">
        <f>IF(N171="základní",J171,0)</f>
        <v>0</v>
      </c>
      <c r="BF171" s="168">
        <f>IF(N171="snížená",J171,0)</f>
        <v>0</v>
      </c>
      <c r="BG171" s="168">
        <f>IF(N171="zákl. přenesená",J171,0)</f>
        <v>0</v>
      </c>
      <c r="BH171" s="168">
        <f>IF(N171="sníž. přenesená",J171,0)</f>
        <v>0</v>
      </c>
      <c r="BI171" s="168">
        <f>IF(N171="nulová",J171,0)</f>
        <v>0</v>
      </c>
      <c r="BJ171" s="17" t="s">
        <v>79</v>
      </c>
      <c r="BK171" s="168">
        <f>ROUND(I171*H171,2)</f>
        <v>0</v>
      </c>
      <c r="BL171" s="17" t="s">
        <v>121</v>
      </c>
      <c r="BM171" s="167" t="s">
        <v>199</v>
      </c>
    </row>
    <row r="172" spans="1:65" s="2" customFormat="1" ht="44.25" customHeight="1">
      <c r="A172" s="32"/>
      <c r="B172" s="155"/>
      <c r="C172" s="156" t="s">
        <v>200</v>
      </c>
      <c r="D172" s="156" t="s">
        <v>116</v>
      </c>
      <c r="E172" s="157" t="s">
        <v>201</v>
      </c>
      <c r="F172" s="158" t="s">
        <v>202</v>
      </c>
      <c r="G172" s="159" t="s">
        <v>119</v>
      </c>
      <c r="H172" s="160">
        <v>84</v>
      </c>
      <c r="I172" s="161"/>
      <c r="J172" s="162">
        <f>ROUND(I172*H172,2)</f>
        <v>0</v>
      </c>
      <c r="K172" s="158" t="s">
        <v>120</v>
      </c>
      <c r="L172" s="33"/>
      <c r="M172" s="163" t="s">
        <v>1</v>
      </c>
      <c r="N172" s="164" t="s">
        <v>39</v>
      </c>
      <c r="O172" s="58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7" t="s">
        <v>121</v>
      </c>
      <c r="AT172" s="167" t="s">
        <v>116</v>
      </c>
      <c r="AU172" s="167" t="s">
        <v>81</v>
      </c>
      <c r="AY172" s="17" t="s">
        <v>113</v>
      </c>
      <c r="BE172" s="168">
        <f>IF(N172="základní",J172,0)</f>
        <v>0</v>
      </c>
      <c r="BF172" s="168">
        <f>IF(N172="snížená",J172,0)</f>
        <v>0</v>
      </c>
      <c r="BG172" s="168">
        <f>IF(N172="zákl. přenesená",J172,0)</f>
        <v>0</v>
      </c>
      <c r="BH172" s="168">
        <f>IF(N172="sníž. přenesená",J172,0)</f>
        <v>0</v>
      </c>
      <c r="BI172" s="168">
        <f>IF(N172="nulová",J172,0)</f>
        <v>0</v>
      </c>
      <c r="BJ172" s="17" t="s">
        <v>79</v>
      </c>
      <c r="BK172" s="168">
        <f>ROUND(I172*H172,2)</f>
        <v>0</v>
      </c>
      <c r="BL172" s="17" t="s">
        <v>121</v>
      </c>
      <c r="BM172" s="167" t="s">
        <v>203</v>
      </c>
    </row>
    <row r="173" spans="1:65" s="15" customFormat="1">
      <c r="B173" s="196"/>
      <c r="D173" s="170" t="s">
        <v>123</v>
      </c>
      <c r="E173" s="197" t="s">
        <v>1</v>
      </c>
      <c r="F173" s="198" t="s">
        <v>204</v>
      </c>
      <c r="H173" s="197" t="s">
        <v>1</v>
      </c>
      <c r="I173" s="199"/>
      <c r="L173" s="196"/>
      <c r="M173" s="200"/>
      <c r="N173" s="201"/>
      <c r="O173" s="201"/>
      <c r="P173" s="201"/>
      <c r="Q173" s="201"/>
      <c r="R173" s="201"/>
      <c r="S173" s="201"/>
      <c r="T173" s="202"/>
      <c r="AT173" s="197" t="s">
        <v>123</v>
      </c>
      <c r="AU173" s="197" t="s">
        <v>81</v>
      </c>
      <c r="AV173" s="15" t="s">
        <v>79</v>
      </c>
      <c r="AW173" s="15" t="s">
        <v>30</v>
      </c>
      <c r="AX173" s="15" t="s">
        <v>74</v>
      </c>
      <c r="AY173" s="197" t="s">
        <v>113</v>
      </c>
    </row>
    <row r="174" spans="1:65" s="13" customFormat="1">
      <c r="B174" s="169"/>
      <c r="D174" s="170" t="s">
        <v>123</v>
      </c>
      <c r="E174" s="171" t="s">
        <v>1</v>
      </c>
      <c r="F174" s="172" t="s">
        <v>205</v>
      </c>
      <c r="H174" s="173">
        <v>19.2</v>
      </c>
      <c r="I174" s="174"/>
      <c r="L174" s="169"/>
      <c r="M174" s="175"/>
      <c r="N174" s="176"/>
      <c r="O174" s="176"/>
      <c r="P174" s="176"/>
      <c r="Q174" s="176"/>
      <c r="R174" s="176"/>
      <c r="S174" s="176"/>
      <c r="T174" s="177"/>
      <c r="AT174" s="171" t="s">
        <v>123</v>
      </c>
      <c r="AU174" s="171" t="s">
        <v>81</v>
      </c>
      <c r="AV174" s="13" t="s">
        <v>81</v>
      </c>
      <c r="AW174" s="13" t="s">
        <v>30</v>
      </c>
      <c r="AX174" s="13" t="s">
        <v>74</v>
      </c>
      <c r="AY174" s="171" t="s">
        <v>113</v>
      </c>
    </row>
    <row r="175" spans="1:65" s="13" customFormat="1">
      <c r="B175" s="169"/>
      <c r="D175" s="170" t="s">
        <v>123</v>
      </c>
      <c r="E175" s="171" t="s">
        <v>1</v>
      </c>
      <c r="F175" s="172" t="s">
        <v>206</v>
      </c>
      <c r="H175" s="173">
        <v>40.200000000000003</v>
      </c>
      <c r="I175" s="174"/>
      <c r="L175" s="169"/>
      <c r="M175" s="175"/>
      <c r="N175" s="176"/>
      <c r="O175" s="176"/>
      <c r="P175" s="176"/>
      <c r="Q175" s="176"/>
      <c r="R175" s="176"/>
      <c r="S175" s="176"/>
      <c r="T175" s="177"/>
      <c r="AT175" s="171" t="s">
        <v>123</v>
      </c>
      <c r="AU175" s="171" t="s">
        <v>81</v>
      </c>
      <c r="AV175" s="13" t="s">
        <v>81</v>
      </c>
      <c r="AW175" s="13" t="s">
        <v>30</v>
      </c>
      <c r="AX175" s="13" t="s">
        <v>74</v>
      </c>
      <c r="AY175" s="171" t="s">
        <v>113</v>
      </c>
    </row>
    <row r="176" spans="1:65" s="13" customFormat="1">
      <c r="B176" s="169"/>
      <c r="D176" s="170" t="s">
        <v>123</v>
      </c>
      <c r="E176" s="171" t="s">
        <v>1</v>
      </c>
      <c r="F176" s="172" t="s">
        <v>207</v>
      </c>
      <c r="H176" s="173">
        <v>24.6</v>
      </c>
      <c r="I176" s="174"/>
      <c r="L176" s="169"/>
      <c r="M176" s="175"/>
      <c r="N176" s="176"/>
      <c r="O176" s="176"/>
      <c r="P176" s="176"/>
      <c r="Q176" s="176"/>
      <c r="R176" s="176"/>
      <c r="S176" s="176"/>
      <c r="T176" s="177"/>
      <c r="AT176" s="171" t="s">
        <v>123</v>
      </c>
      <c r="AU176" s="171" t="s">
        <v>81</v>
      </c>
      <c r="AV176" s="13" t="s">
        <v>81</v>
      </c>
      <c r="AW176" s="13" t="s">
        <v>30</v>
      </c>
      <c r="AX176" s="13" t="s">
        <v>74</v>
      </c>
      <c r="AY176" s="171" t="s">
        <v>113</v>
      </c>
    </row>
    <row r="177" spans="1:65" s="14" customFormat="1">
      <c r="B177" s="178"/>
      <c r="D177" s="170" t="s">
        <v>123</v>
      </c>
      <c r="E177" s="179" t="s">
        <v>1</v>
      </c>
      <c r="F177" s="180" t="s">
        <v>125</v>
      </c>
      <c r="H177" s="181">
        <v>84</v>
      </c>
      <c r="I177" s="182"/>
      <c r="L177" s="178"/>
      <c r="M177" s="183"/>
      <c r="N177" s="184"/>
      <c r="O177" s="184"/>
      <c r="P177" s="184"/>
      <c r="Q177" s="184"/>
      <c r="R177" s="184"/>
      <c r="S177" s="184"/>
      <c r="T177" s="185"/>
      <c r="AT177" s="179" t="s">
        <v>123</v>
      </c>
      <c r="AU177" s="179" t="s">
        <v>81</v>
      </c>
      <c r="AV177" s="14" t="s">
        <v>121</v>
      </c>
      <c r="AW177" s="14" t="s">
        <v>30</v>
      </c>
      <c r="AX177" s="14" t="s">
        <v>79</v>
      </c>
      <c r="AY177" s="179" t="s">
        <v>113</v>
      </c>
    </row>
    <row r="178" spans="1:65" s="2" customFormat="1" ht="55.5" customHeight="1">
      <c r="A178" s="32"/>
      <c r="B178" s="155"/>
      <c r="C178" s="156" t="s">
        <v>208</v>
      </c>
      <c r="D178" s="156" t="s">
        <v>116</v>
      </c>
      <c r="E178" s="157" t="s">
        <v>209</v>
      </c>
      <c r="F178" s="158" t="s">
        <v>210</v>
      </c>
      <c r="G178" s="159" t="s">
        <v>119</v>
      </c>
      <c r="H178" s="160">
        <v>2</v>
      </c>
      <c r="I178" s="161"/>
      <c r="J178" s="162">
        <f>ROUND(I178*H178,2)</f>
        <v>0</v>
      </c>
      <c r="K178" s="158" t="s">
        <v>120</v>
      </c>
      <c r="L178" s="33"/>
      <c r="M178" s="163" t="s">
        <v>1</v>
      </c>
      <c r="N178" s="164" t="s">
        <v>39</v>
      </c>
      <c r="O178" s="58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7" t="s">
        <v>121</v>
      </c>
      <c r="AT178" s="167" t="s">
        <v>116</v>
      </c>
      <c r="AU178" s="167" t="s">
        <v>81</v>
      </c>
      <c r="AY178" s="17" t="s">
        <v>113</v>
      </c>
      <c r="BE178" s="168">
        <f>IF(N178="základní",J178,0)</f>
        <v>0</v>
      </c>
      <c r="BF178" s="168">
        <f>IF(N178="snížená",J178,0)</f>
        <v>0</v>
      </c>
      <c r="BG178" s="168">
        <f>IF(N178="zákl. přenesená",J178,0)</f>
        <v>0</v>
      </c>
      <c r="BH178" s="168">
        <f>IF(N178="sníž. přenesená",J178,0)</f>
        <v>0</v>
      </c>
      <c r="BI178" s="168">
        <f>IF(N178="nulová",J178,0)</f>
        <v>0</v>
      </c>
      <c r="BJ178" s="17" t="s">
        <v>79</v>
      </c>
      <c r="BK178" s="168">
        <f>ROUND(I178*H178,2)</f>
        <v>0</v>
      </c>
      <c r="BL178" s="17" t="s">
        <v>121</v>
      </c>
      <c r="BM178" s="167" t="s">
        <v>211</v>
      </c>
    </row>
    <row r="179" spans="1:65" s="15" customFormat="1">
      <c r="B179" s="196"/>
      <c r="D179" s="170" t="s">
        <v>123</v>
      </c>
      <c r="E179" s="197" t="s">
        <v>1</v>
      </c>
      <c r="F179" s="198" t="s">
        <v>212</v>
      </c>
      <c r="H179" s="197" t="s">
        <v>1</v>
      </c>
      <c r="I179" s="199"/>
      <c r="L179" s="196"/>
      <c r="M179" s="200"/>
      <c r="N179" s="201"/>
      <c r="O179" s="201"/>
      <c r="P179" s="201"/>
      <c r="Q179" s="201"/>
      <c r="R179" s="201"/>
      <c r="S179" s="201"/>
      <c r="T179" s="202"/>
      <c r="AT179" s="197" t="s">
        <v>123</v>
      </c>
      <c r="AU179" s="197" t="s">
        <v>81</v>
      </c>
      <c r="AV179" s="15" t="s">
        <v>79</v>
      </c>
      <c r="AW179" s="15" t="s">
        <v>30</v>
      </c>
      <c r="AX179" s="15" t="s">
        <v>74</v>
      </c>
      <c r="AY179" s="197" t="s">
        <v>113</v>
      </c>
    </row>
    <row r="180" spans="1:65" s="13" customFormat="1">
      <c r="B180" s="169"/>
      <c r="D180" s="170" t="s">
        <v>123</v>
      </c>
      <c r="E180" s="171" t="s">
        <v>1</v>
      </c>
      <c r="F180" s="172" t="s">
        <v>213</v>
      </c>
      <c r="H180" s="173">
        <v>2</v>
      </c>
      <c r="I180" s="174"/>
      <c r="L180" s="169"/>
      <c r="M180" s="175"/>
      <c r="N180" s="176"/>
      <c r="O180" s="176"/>
      <c r="P180" s="176"/>
      <c r="Q180" s="176"/>
      <c r="R180" s="176"/>
      <c r="S180" s="176"/>
      <c r="T180" s="177"/>
      <c r="AT180" s="171" t="s">
        <v>123</v>
      </c>
      <c r="AU180" s="171" t="s">
        <v>81</v>
      </c>
      <c r="AV180" s="13" t="s">
        <v>81</v>
      </c>
      <c r="AW180" s="13" t="s">
        <v>30</v>
      </c>
      <c r="AX180" s="13" t="s">
        <v>74</v>
      </c>
      <c r="AY180" s="171" t="s">
        <v>113</v>
      </c>
    </row>
    <row r="181" spans="1:65" s="14" customFormat="1">
      <c r="B181" s="178"/>
      <c r="D181" s="170" t="s">
        <v>123</v>
      </c>
      <c r="E181" s="179" t="s">
        <v>1</v>
      </c>
      <c r="F181" s="180" t="s">
        <v>125</v>
      </c>
      <c r="H181" s="181">
        <v>2</v>
      </c>
      <c r="I181" s="182"/>
      <c r="L181" s="178"/>
      <c r="M181" s="183"/>
      <c r="N181" s="184"/>
      <c r="O181" s="184"/>
      <c r="P181" s="184"/>
      <c r="Q181" s="184"/>
      <c r="R181" s="184"/>
      <c r="S181" s="184"/>
      <c r="T181" s="185"/>
      <c r="AT181" s="179" t="s">
        <v>123</v>
      </c>
      <c r="AU181" s="179" t="s">
        <v>81</v>
      </c>
      <c r="AV181" s="14" t="s">
        <v>121</v>
      </c>
      <c r="AW181" s="14" t="s">
        <v>30</v>
      </c>
      <c r="AX181" s="14" t="s">
        <v>79</v>
      </c>
      <c r="AY181" s="179" t="s">
        <v>113</v>
      </c>
    </row>
    <row r="182" spans="1:65" s="2" customFormat="1" ht="55.5" customHeight="1">
      <c r="A182" s="32"/>
      <c r="B182" s="155"/>
      <c r="C182" s="156" t="s">
        <v>214</v>
      </c>
      <c r="D182" s="156" t="s">
        <v>116</v>
      </c>
      <c r="E182" s="157" t="s">
        <v>126</v>
      </c>
      <c r="F182" s="158" t="s">
        <v>127</v>
      </c>
      <c r="G182" s="159" t="s">
        <v>119</v>
      </c>
      <c r="H182" s="160">
        <v>110.5</v>
      </c>
      <c r="I182" s="161"/>
      <c r="J182" s="162">
        <f>ROUND(I182*H182,2)</f>
        <v>0</v>
      </c>
      <c r="K182" s="158" t="s">
        <v>120</v>
      </c>
      <c r="L182" s="33"/>
      <c r="M182" s="163" t="s">
        <v>1</v>
      </c>
      <c r="N182" s="164" t="s">
        <v>39</v>
      </c>
      <c r="O182" s="58"/>
      <c r="P182" s="165">
        <f>O182*H182</f>
        <v>0</v>
      </c>
      <c r="Q182" s="165">
        <v>0</v>
      </c>
      <c r="R182" s="165">
        <f>Q182*H182</f>
        <v>0</v>
      </c>
      <c r="S182" s="165">
        <v>0</v>
      </c>
      <c r="T182" s="16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7" t="s">
        <v>121</v>
      </c>
      <c r="AT182" s="167" t="s">
        <v>116</v>
      </c>
      <c r="AU182" s="167" t="s">
        <v>81</v>
      </c>
      <c r="AY182" s="17" t="s">
        <v>113</v>
      </c>
      <c r="BE182" s="168">
        <f>IF(N182="základní",J182,0)</f>
        <v>0</v>
      </c>
      <c r="BF182" s="168">
        <f>IF(N182="snížená",J182,0)</f>
        <v>0</v>
      </c>
      <c r="BG182" s="168">
        <f>IF(N182="zákl. přenesená",J182,0)</f>
        <v>0</v>
      </c>
      <c r="BH182" s="168">
        <f>IF(N182="sníž. přenesená",J182,0)</f>
        <v>0</v>
      </c>
      <c r="BI182" s="168">
        <f>IF(N182="nulová",J182,0)</f>
        <v>0</v>
      </c>
      <c r="BJ182" s="17" t="s">
        <v>79</v>
      </c>
      <c r="BK182" s="168">
        <f>ROUND(I182*H182,2)</f>
        <v>0</v>
      </c>
      <c r="BL182" s="17" t="s">
        <v>121</v>
      </c>
      <c r="BM182" s="167" t="s">
        <v>215</v>
      </c>
    </row>
    <row r="183" spans="1:65" s="15" customFormat="1">
      <c r="B183" s="196"/>
      <c r="D183" s="170" t="s">
        <v>123</v>
      </c>
      <c r="E183" s="197" t="s">
        <v>1</v>
      </c>
      <c r="F183" s="198" t="s">
        <v>216</v>
      </c>
      <c r="H183" s="197" t="s">
        <v>1</v>
      </c>
      <c r="I183" s="199"/>
      <c r="L183" s="196"/>
      <c r="M183" s="200"/>
      <c r="N183" s="201"/>
      <c r="O183" s="201"/>
      <c r="P183" s="201"/>
      <c r="Q183" s="201"/>
      <c r="R183" s="201"/>
      <c r="S183" s="201"/>
      <c r="T183" s="202"/>
      <c r="AT183" s="197" t="s">
        <v>123</v>
      </c>
      <c r="AU183" s="197" t="s">
        <v>81</v>
      </c>
      <c r="AV183" s="15" t="s">
        <v>79</v>
      </c>
      <c r="AW183" s="15" t="s">
        <v>30</v>
      </c>
      <c r="AX183" s="15" t="s">
        <v>74</v>
      </c>
      <c r="AY183" s="197" t="s">
        <v>113</v>
      </c>
    </row>
    <row r="184" spans="1:65" s="13" customFormat="1">
      <c r="B184" s="169"/>
      <c r="D184" s="170" t="s">
        <v>123</v>
      </c>
      <c r="E184" s="171" t="s">
        <v>1</v>
      </c>
      <c r="F184" s="172" t="s">
        <v>217</v>
      </c>
      <c r="H184" s="173">
        <v>110.5</v>
      </c>
      <c r="I184" s="174"/>
      <c r="L184" s="169"/>
      <c r="M184" s="175"/>
      <c r="N184" s="176"/>
      <c r="O184" s="176"/>
      <c r="P184" s="176"/>
      <c r="Q184" s="176"/>
      <c r="R184" s="176"/>
      <c r="S184" s="176"/>
      <c r="T184" s="177"/>
      <c r="AT184" s="171" t="s">
        <v>123</v>
      </c>
      <c r="AU184" s="171" t="s">
        <v>81</v>
      </c>
      <c r="AV184" s="13" t="s">
        <v>81</v>
      </c>
      <c r="AW184" s="13" t="s">
        <v>30</v>
      </c>
      <c r="AX184" s="13" t="s">
        <v>74</v>
      </c>
      <c r="AY184" s="171" t="s">
        <v>113</v>
      </c>
    </row>
    <row r="185" spans="1:65" s="14" customFormat="1">
      <c r="B185" s="178"/>
      <c r="D185" s="170" t="s">
        <v>123</v>
      </c>
      <c r="E185" s="179" t="s">
        <v>1</v>
      </c>
      <c r="F185" s="180" t="s">
        <v>125</v>
      </c>
      <c r="H185" s="181">
        <v>110.5</v>
      </c>
      <c r="I185" s="182"/>
      <c r="L185" s="178"/>
      <c r="M185" s="183"/>
      <c r="N185" s="184"/>
      <c r="O185" s="184"/>
      <c r="P185" s="184"/>
      <c r="Q185" s="184"/>
      <c r="R185" s="184"/>
      <c r="S185" s="184"/>
      <c r="T185" s="185"/>
      <c r="AT185" s="179" t="s">
        <v>123</v>
      </c>
      <c r="AU185" s="179" t="s">
        <v>81</v>
      </c>
      <c r="AV185" s="14" t="s">
        <v>121</v>
      </c>
      <c r="AW185" s="14" t="s">
        <v>30</v>
      </c>
      <c r="AX185" s="14" t="s">
        <v>79</v>
      </c>
      <c r="AY185" s="179" t="s">
        <v>113</v>
      </c>
    </row>
    <row r="186" spans="1:65" s="2" customFormat="1" ht="33" customHeight="1">
      <c r="A186" s="32"/>
      <c r="B186" s="155"/>
      <c r="C186" s="156" t="s">
        <v>218</v>
      </c>
      <c r="D186" s="156" t="s">
        <v>116</v>
      </c>
      <c r="E186" s="157" t="s">
        <v>141</v>
      </c>
      <c r="F186" s="158" t="s">
        <v>142</v>
      </c>
      <c r="G186" s="159" t="s">
        <v>136</v>
      </c>
      <c r="H186" s="160">
        <v>165.75</v>
      </c>
      <c r="I186" s="161"/>
      <c r="J186" s="162">
        <f>ROUND(I186*H186,2)</f>
        <v>0</v>
      </c>
      <c r="K186" s="158" t="s">
        <v>120</v>
      </c>
      <c r="L186" s="33"/>
      <c r="M186" s="163" t="s">
        <v>1</v>
      </c>
      <c r="N186" s="164" t="s">
        <v>39</v>
      </c>
      <c r="O186" s="58"/>
      <c r="P186" s="165">
        <f>O186*H186</f>
        <v>0</v>
      </c>
      <c r="Q186" s="165">
        <v>0</v>
      </c>
      <c r="R186" s="165">
        <f>Q186*H186</f>
        <v>0</v>
      </c>
      <c r="S186" s="165">
        <v>0</v>
      </c>
      <c r="T186" s="16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7" t="s">
        <v>121</v>
      </c>
      <c r="AT186" s="167" t="s">
        <v>116</v>
      </c>
      <c r="AU186" s="167" t="s">
        <v>81</v>
      </c>
      <c r="AY186" s="17" t="s">
        <v>113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7" t="s">
        <v>79</v>
      </c>
      <c r="BK186" s="168">
        <f>ROUND(I186*H186,2)</f>
        <v>0</v>
      </c>
      <c r="BL186" s="17" t="s">
        <v>121</v>
      </c>
      <c r="BM186" s="167" t="s">
        <v>219</v>
      </c>
    </row>
    <row r="187" spans="1:65" s="13" customFormat="1">
      <c r="B187" s="169"/>
      <c r="D187" s="170" t="s">
        <v>123</v>
      </c>
      <c r="E187" s="171" t="s">
        <v>1</v>
      </c>
      <c r="F187" s="172" t="s">
        <v>220</v>
      </c>
      <c r="H187" s="173">
        <v>165.75</v>
      </c>
      <c r="I187" s="174"/>
      <c r="L187" s="169"/>
      <c r="M187" s="175"/>
      <c r="N187" s="176"/>
      <c r="O187" s="176"/>
      <c r="P187" s="176"/>
      <c r="Q187" s="176"/>
      <c r="R187" s="176"/>
      <c r="S187" s="176"/>
      <c r="T187" s="177"/>
      <c r="AT187" s="171" t="s">
        <v>123</v>
      </c>
      <c r="AU187" s="171" t="s">
        <v>81</v>
      </c>
      <c r="AV187" s="13" t="s">
        <v>81</v>
      </c>
      <c r="AW187" s="13" t="s">
        <v>30</v>
      </c>
      <c r="AX187" s="13" t="s">
        <v>74</v>
      </c>
      <c r="AY187" s="171" t="s">
        <v>113</v>
      </c>
    </row>
    <row r="188" spans="1:65" s="14" customFormat="1">
      <c r="B188" s="178"/>
      <c r="D188" s="170" t="s">
        <v>123</v>
      </c>
      <c r="E188" s="179" t="s">
        <v>1</v>
      </c>
      <c r="F188" s="180" t="s">
        <v>125</v>
      </c>
      <c r="H188" s="181">
        <v>165.75</v>
      </c>
      <c r="I188" s="182"/>
      <c r="L188" s="178"/>
      <c r="M188" s="183"/>
      <c r="N188" s="184"/>
      <c r="O188" s="184"/>
      <c r="P188" s="184"/>
      <c r="Q188" s="184"/>
      <c r="R188" s="184"/>
      <c r="S188" s="184"/>
      <c r="T188" s="185"/>
      <c r="AT188" s="179" t="s">
        <v>123</v>
      </c>
      <c r="AU188" s="179" t="s">
        <v>81</v>
      </c>
      <c r="AV188" s="14" t="s">
        <v>121</v>
      </c>
      <c r="AW188" s="14" t="s">
        <v>30</v>
      </c>
      <c r="AX188" s="14" t="s">
        <v>79</v>
      </c>
      <c r="AY188" s="179" t="s">
        <v>113</v>
      </c>
    </row>
    <row r="189" spans="1:65" s="2" customFormat="1" ht="33" customHeight="1">
      <c r="A189" s="32"/>
      <c r="B189" s="155"/>
      <c r="C189" s="156" t="s">
        <v>221</v>
      </c>
      <c r="D189" s="156" t="s">
        <v>116</v>
      </c>
      <c r="E189" s="157" t="s">
        <v>146</v>
      </c>
      <c r="F189" s="158" t="s">
        <v>147</v>
      </c>
      <c r="G189" s="159" t="s">
        <v>119</v>
      </c>
      <c r="H189" s="160">
        <v>110.5</v>
      </c>
      <c r="I189" s="161"/>
      <c r="J189" s="162">
        <f>ROUND(I189*H189,2)</f>
        <v>0</v>
      </c>
      <c r="K189" s="158" t="s">
        <v>120</v>
      </c>
      <c r="L189" s="33"/>
      <c r="M189" s="163" t="s">
        <v>1</v>
      </c>
      <c r="N189" s="164" t="s">
        <v>39</v>
      </c>
      <c r="O189" s="58"/>
      <c r="P189" s="165">
        <f>O189*H189</f>
        <v>0</v>
      </c>
      <c r="Q189" s="165">
        <v>0</v>
      </c>
      <c r="R189" s="165">
        <f>Q189*H189</f>
        <v>0</v>
      </c>
      <c r="S189" s="165">
        <v>0</v>
      </c>
      <c r="T189" s="16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7" t="s">
        <v>121</v>
      </c>
      <c r="AT189" s="167" t="s">
        <v>116</v>
      </c>
      <c r="AU189" s="167" t="s">
        <v>81</v>
      </c>
      <c r="AY189" s="17" t="s">
        <v>113</v>
      </c>
      <c r="BE189" s="168">
        <f>IF(N189="základní",J189,0)</f>
        <v>0</v>
      </c>
      <c r="BF189" s="168">
        <f>IF(N189="snížená",J189,0)</f>
        <v>0</v>
      </c>
      <c r="BG189" s="168">
        <f>IF(N189="zákl. přenesená",J189,0)</f>
        <v>0</v>
      </c>
      <c r="BH189" s="168">
        <f>IF(N189="sníž. přenesená",J189,0)</f>
        <v>0</v>
      </c>
      <c r="BI189" s="168">
        <f>IF(N189="nulová",J189,0)</f>
        <v>0</v>
      </c>
      <c r="BJ189" s="17" t="s">
        <v>79</v>
      </c>
      <c r="BK189" s="168">
        <f>ROUND(I189*H189,2)</f>
        <v>0</v>
      </c>
      <c r="BL189" s="17" t="s">
        <v>121</v>
      </c>
      <c r="BM189" s="167" t="s">
        <v>222</v>
      </c>
    </row>
    <row r="190" spans="1:65" s="2" customFormat="1" ht="33" customHeight="1">
      <c r="A190" s="32"/>
      <c r="B190" s="155"/>
      <c r="C190" s="156" t="s">
        <v>7</v>
      </c>
      <c r="D190" s="156" t="s">
        <v>116</v>
      </c>
      <c r="E190" s="157" t="s">
        <v>223</v>
      </c>
      <c r="F190" s="158" t="s">
        <v>224</v>
      </c>
      <c r="G190" s="159" t="s">
        <v>152</v>
      </c>
      <c r="H190" s="160">
        <v>100</v>
      </c>
      <c r="I190" s="161"/>
      <c r="J190" s="162">
        <f>ROUND(I190*H190,2)</f>
        <v>0</v>
      </c>
      <c r="K190" s="158" t="s">
        <v>120</v>
      </c>
      <c r="L190" s="33"/>
      <c r="M190" s="163" t="s">
        <v>1</v>
      </c>
      <c r="N190" s="164" t="s">
        <v>39</v>
      </c>
      <c r="O190" s="58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7" t="s">
        <v>121</v>
      </c>
      <c r="AT190" s="167" t="s">
        <v>116</v>
      </c>
      <c r="AU190" s="167" t="s">
        <v>81</v>
      </c>
      <c r="AY190" s="17" t="s">
        <v>113</v>
      </c>
      <c r="BE190" s="168">
        <f>IF(N190="základní",J190,0)</f>
        <v>0</v>
      </c>
      <c r="BF190" s="168">
        <f>IF(N190="snížená",J190,0)</f>
        <v>0</v>
      </c>
      <c r="BG190" s="168">
        <f>IF(N190="zákl. přenesená",J190,0)</f>
        <v>0</v>
      </c>
      <c r="BH190" s="168">
        <f>IF(N190="sníž. přenesená",J190,0)</f>
        <v>0</v>
      </c>
      <c r="BI190" s="168">
        <f>IF(N190="nulová",J190,0)</f>
        <v>0</v>
      </c>
      <c r="BJ190" s="17" t="s">
        <v>79</v>
      </c>
      <c r="BK190" s="168">
        <f>ROUND(I190*H190,2)</f>
        <v>0</v>
      </c>
      <c r="BL190" s="17" t="s">
        <v>121</v>
      </c>
      <c r="BM190" s="167" t="s">
        <v>225</v>
      </c>
    </row>
    <row r="191" spans="1:65" s="2" customFormat="1" ht="33" customHeight="1">
      <c r="A191" s="32"/>
      <c r="B191" s="155"/>
      <c r="C191" s="156" t="s">
        <v>226</v>
      </c>
      <c r="D191" s="156" t="s">
        <v>116</v>
      </c>
      <c r="E191" s="157" t="s">
        <v>227</v>
      </c>
      <c r="F191" s="158" t="s">
        <v>228</v>
      </c>
      <c r="G191" s="159" t="s">
        <v>152</v>
      </c>
      <c r="H191" s="160">
        <v>100</v>
      </c>
      <c r="I191" s="161"/>
      <c r="J191" s="162">
        <f>ROUND(I191*H191,2)</f>
        <v>0</v>
      </c>
      <c r="K191" s="158" t="s">
        <v>120</v>
      </c>
      <c r="L191" s="33"/>
      <c r="M191" s="163" t="s">
        <v>1</v>
      </c>
      <c r="N191" s="164" t="s">
        <v>39</v>
      </c>
      <c r="O191" s="58"/>
      <c r="P191" s="165">
        <f>O191*H191</f>
        <v>0</v>
      </c>
      <c r="Q191" s="165">
        <v>0</v>
      </c>
      <c r="R191" s="165">
        <f>Q191*H191</f>
        <v>0</v>
      </c>
      <c r="S191" s="165">
        <v>0</v>
      </c>
      <c r="T191" s="16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7" t="s">
        <v>121</v>
      </c>
      <c r="AT191" s="167" t="s">
        <v>116</v>
      </c>
      <c r="AU191" s="167" t="s">
        <v>81</v>
      </c>
      <c r="AY191" s="17" t="s">
        <v>113</v>
      </c>
      <c r="BE191" s="168">
        <f>IF(N191="základní",J191,0)</f>
        <v>0</v>
      </c>
      <c r="BF191" s="168">
        <f>IF(N191="snížená",J191,0)</f>
        <v>0</v>
      </c>
      <c r="BG191" s="168">
        <f>IF(N191="zákl. přenesená",J191,0)</f>
        <v>0</v>
      </c>
      <c r="BH191" s="168">
        <f>IF(N191="sníž. přenesená",J191,0)</f>
        <v>0</v>
      </c>
      <c r="BI191" s="168">
        <f>IF(N191="nulová",J191,0)</f>
        <v>0</v>
      </c>
      <c r="BJ191" s="17" t="s">
        <v>79</v>
      </c>
      <c r="BK191" s="168">
        <f>ROUND(I191*H191,2)</f>
        <v>0</v>
      </c>
      <c r="BL191" s="17" t="s">
        <v>121</v>
      </c>
      <c r="BM191" s="167" t="s">
        <v>229</v>
      </c>
    </row>
    <row r="192" spans="1:65" s="2" customFormat="1" ht="16.5" customHeight="1">
      <c r="A192" s="32"/>
      <c r="B192" s="155"/>
      <c r="C192" s="186" t="s">
        <v>230</v>
      </c>
      <c r="D192" s="186" t="s">
        <v>133</v>
      </c>
      <c r="E192" s="187" t="s">
        <v>231</v>
      </c>
      <c r="F192" s="188" t="s">
        <v>232</v>
      </c>
      <c r="G192" s="189" t="s">
        <v>233</v>
      </c>
      <c r="H192" s="190">
        <v>2.5</v>
      </c>
      <c r="I192" s="191"/>
      <c r="J192" s="192">
        <f>ROUND(I192*H192,2)</f>
        <v>0</v>
      </c>
      <c r="K192" s="188" t="s">
        <v>120</v>
      </c>
      <c r="L192" s="193"/>
      <c r="M192" s="194" t="s">
        <v>1</v>
      </c>
      <c r="N192" s="195" t="s">
        <v>39</v>
      </c>
      <c r="O192" s="58"/>
      <c r="P192" s="165">
        <f>O192*H192</f>
        <v>0</v>
      </c>
      <c r="Q192" s="165">
        <v>1E-3</v>
      </c>
      <c r="R192" s="165">
        <f>Q192*H192</f>
        <v>2.5000000000000001E-3</v>
      </c>
      <c r="S192" s="165">
        <v>0</v>
      </c>
      <c r="T192" s="16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7" t="s">
        <v>137</v>
      </c>
      <c r="AT192" s="167" t="s">
        <v>133</v>
      </c>
      <c r="AU192" s="167" t="s">
        <v>81</v>
      </c>
      <c r="AY192" s="17" t="s">
        <v>113</v>
      </c>
      <c r="BE192" s="168">
        <f>IF(N192="základní",J192,0)</f>
        <v>0</v>
      </c>
      <c r="BF192" s="168">
        <f>IF(N192="snížená",J192,0)</f>
        <v>0</v>
      </c>
      <c r="BG192" s="168">
        <f>IF(N192="zákl. přenesená",J192,0)</f>
        <v>0</v>
      </c>
      <c r="BH192" s="168">
        <f>IF(N192="sníž. přenesená",J192,0)</f>
        <v>0</v>
      </c>
      <c r="BI192" s="168">
        <f>IF(N192="nulová",J192,0)</f>
        <v>0</v>
      </c>
      <c r="BJ192" s="17" t="s">
        <v>79</v>
      </c>
      <c r="BK192" s="168">
        <f>ROUND(I192*H192,2)</f>
        <v>0</v>
      </c>
      <c r="BL192" s="17" t="s">
        <v>121</v>
      </c>
      <c r="BM192" s="167" t="s">
        <v>234</v>
      </c>
    </row>
    <row r="193" spans="1:65" s="13" customFormat="1">
      <c r="B193" s="169"/>
      <c r="D193" s="170" t="s">
        <v>123</v>
      </c>
      <c r="E193" s="171" t="s">
        <v>1</v>
      </c>
      <c r="F193" s="172" t="s">
        <v>235</v>
      </c>
      <c r="H193" s="173">
        <v>2.5</v>
      </c>
      <c r="I193" s="174"/>
      <c r="L193" s="169"/>
      <c r="M193" s="175"/>
      <c r="N193" s="176"/>
      <c r="O193" s="176"/>
      <c r="P193" s="176"/>
      <c r="Q193" s="176"/>
      <c r="R193" s="176"/>
      <c r="S193" s="176"/>
      <c r="T193" s="177"/>
      <c r="AT193" s="171" t="s">
        <v>123</v>
      </c>
      <c r="AU193" s="171" t="s">
        <v>81</v>
      </c>
      <c r="AV193" s="13" t="s">
        <v>81</v>
      </c>
      <c r="AW193" s="13" t="s">
        <v>30</v>
      </c>
      <c r="AX193" s="13" t="s">
        <v>74</v>
      </c>
      <c r="AY193" s="171" t="s">
        <v>113</v>
      </c>
    </row>
    <row r="194" spans="1:65" s="14" customFormat="1">
      <c r="B194" s="178"/>
      <c r="D194" s="170" t="s">
        <v>123</v>
      </c>
      <c r="E194" s="179" t="s">
        <v>1</v>
      </c>
      <c r="F194" s="180" t="s">
        <v>125</v>
      </c>
      <c r="H194" s="181">
        <v>2.5</v>
      </c>
      <c r="I194" s="182"/>
      <c r="L194" s="178"/>
      <c r="M194" s="183"/>
      <c r="N194" s="184"/>
      <c r="O194" s="184"/>
      <c r="P194" s="184"/>
      <c r="Q194" s="184"/>
      <c r="R194" s="184"/>
      <c r="S194" s="184"/>
      <c r="T194" s="185"/>
      <c r="AT194" s="179" t="s">
        <v>123</v>
      </c>
      <c r="AU194" s="179" t="s">
        <v>81</v>
      </c>
      <c r="AV194" s="14" t="s">
        <v>121</v>
      </c>
      <c r="AW194" s="14" t="s">
        <v>30</v>
      </c>
      <c r="AX194" s="14" t="s">
        <v>79</v>
      </c>
      <c r="AY194" s="179" t="s">
        <v>113</v>
      </c>
    </row>
    <row r="195" spans="1:65" s="2" customFormat="1" ht="21.75" customHeight="1">
      <c r="A195" s="32"/>
      <c r="B195" s="155"/>
      <c r="C195" s="156" t="s">
        <v>236</v>
      </c>
      <c r="D195" s="156" t="s">
        <v>116</v>
      </c>
      <c r="E195" s="157" t="s">
        <v>237</v>
      </c>
      <c r="F195" s="158" t="s">
        <v>238</v>
      </c>
      <c r="G195" s="159" t="s">
        <v>152</v>
      </c>
      <c r="H195" s="160">
        <v>203</v>
      </c>
      <c r="I195" s="161"/>
      <c r="J195" s="162">
        <f>ROUND(I195*H195,2)</f>
        <v>0</v>
      </c>
      <c r="K195" s="158" t="s">
        <v>120</v>
      </c>
      <c r="L195" s="33"/>
      <c r="M195" s="163" t="s">
        <v>1</v>
      </c>
      <c r="N195" s="164" t="s">
        <v>39</v>
      </c>
      <c r="O195" s="58"/>
      <c r="P195" s="165">
        <f>O195*H195</f>
        <v>0</v>
      </c>
      <c r="Q195" s="165">
        <v>0</v>
      </c>
      <c r="R195" s="165">
        <f>Q195*H195</f>
        <v>0</v>
      </c>
      <c r="S195" s="165">
        <v>0</v>
      </c>
      <c r="T195" s="16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7" t="s">
        <v>121</v>
      </c>
      <c r="AT195" s="167" t="s">
        <v>116</v>
      </c>
      <c r="AU195" s="167" t="s">
        <v>81</v>
      </c>
      <c r="AY195" s="17" t="s">
        <v>113</v>
      </c>
      <c r="BE195" s="168">
        <f>IF(N195="základní",J195,0)</f>
        <v>0</v>
      </c>
      <c r="BF195" s="168">
        <f>IF(N195="snížená",J195,0)</f>
        <v>0</v>
      </c>
      <c r="BG195" s="168">
        <f>IF(N195="zákl. přenesená",J195,0)</f>
        <v>0</v>
      </c>
      <c r="BH195" s="168">
        <f>IF(N195="sníž. přenesená",J195,0)</f>
        <v>0</v>
      </c>
      <c r="BI195" s="168">
        <f>IF(N195="nulová",J195,0)</f>
        <v>0</v>
      </c>
      <c r="BJ195" s="17" t="s">
        <v>79</v>
      </c>
      <c r="BK195" s="168">
        <f>ROUND(I195*H195,2)</f>
        <v>0</v>
      </c>
      <c r="BL195" s="17" t="s">
        <v>121</v>
      </c>
      <c r="BM195" s="167" t="s">
        <v>239</v>
      </c>
    </row>
    <row r="196" spans="1:65" s="2" customFormat="1" ht="33" customHeight="1">
      <c r="A196" s="32"/>
      <c r="B196" s="155"/>
      <c r="C196" s="156" t="s">
        <v>240</v>
      </c>
      <c r="D196" s="156" t="s">
        <v>116</v>
      </c>
      <c r="E196" s="157" t="s">
        <v>241</v>
      </c>
      <c r="F196" s="158" t="s">
        <v>242</v>
      </c>
      <c r="G196" s="159" t="s">
        <v>243</v>
      </c>
      <c r="H196" s="160">
        <v>3</v>
      </c>
      <c r="I196" s="161"/>
      <c r="J196" s="162">
        <f>ROUND(I196*H196,2)</f>
        <v>0</v>
      </c>
      <c r="K196" s="158" t="s">
        <v>120</v>
      </c>
      <c r="L196" s="33"/>
      <c r="M196" s="163" t="s">
        <v>1</v>
      </c>
      <c r="N196" s="164" t="s">
        <v>39</v>
      </c>
      <c r="O196" s="58"/>
      <c r="P196" s="165">
        <f>O196*H196</f>
        <v>0</v>
      </c>
      <c r="Q196" s="165">
        <v>2.1350000000000001E-2</v>
      </c>
      <c r="R196" s="165">
        <f>Q196*H196</f>
        <v>6.4049999999999996E-2</v>
      </c>
      <c r="S196" s="165">
        <v>0</v>
      </c>
      <c r="T196" s="16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7" t="s">
        <v>121</v>
      </c>
      <c r="AT196" s="167" t="s">
        <v>116</v>
      </c>
      <c r="AU196" s="167" t="s">
        <v>81</v>
      </c>
      <c r="AY196" s="17" t="s">
        <v>113</v>
      </c>
      <c r="BE196" s="168">
        <f>IF(N196="základní",J196,0)</f>
        <v>0</v>
      </c>
      <c r="BF196" s="168">
        <f>IF(N196="snížená",J196,0)</f>
        <v>0</v>
      </c>
      <c r="BG196" s="168">
        <f>IF(N196="zákl. přenesená",J196,0)</f>
        <v>0</v>
      </c>
      <c r="BH196" s="168">
        <f>IF(N196="sníž. přenesená",J196,0)</f>
        <v>0</v>
      </c>
      <c r="BI196" s="168">
        <f>IF(N196="nulová",J196,0)</f>
        <v>0</v>
      </c>
      <c r="BJ196" s="17" t="s">
        <v>79</v>
      </c>
      <c r="BK196" s="168">
        <f>ROUND(I196*H196,2)</f>
        <v>0</v>
      </c>
      <c r="BL196" s="17" t="s">
        <v>121</v>
      </c>
      <c r="BM196" s="167" t="s">
        <v>244</v>
      </c>
    </row>
    <row r="197" spans="1:65" s="12" customFormat="1" ht="22.9" customHeight="1">
      <c r="B197" s="142"/>
      <c r="D197" s="143" t="s">
        <v>73</v>
      </c>
      <c r="E197" s="153" t="s">
        <v>245</v>
      </c>
      <c r="F197" s="153" t="s">
        <v>246</v>
      </c>
      <c r="I197" s="145"/>
      <c r="J197" s="154">
        <f>BK197</f>
        <v>0</v>
      </c>
      <c r="L197" s="142"/>
      <c r="M197" s="147"/>
      <c r="N197" s="148"/>
      <c r="O197" s="148"/>
      <c r="P197" s="149">
        <f>SUM(P198:P200)</f>
        <v>0</v>
      </c>
      <c r="Q197" s="148"/>
      <c r="R197" s="149">
        <f>SUM(R198:R200)</f>
        <v>0</v>
      </c>
      <c r="S197" s="148"/>
      <c r="T197" s="150">
        <f>SUM(T198:T200)</f>
        <v>0</v>
      </c>
      <c r="AR197" s="143" t="s">
        <v>79</v>
      </c>
      <c r="AT197" s="151" t="s">
        <v>73</v>
      </c>
      <c r="AU197" s="151" t="s">
        <v>79</v>
      </c>
      <c r="AY197" s="143" t="s">
        <v>113</v>
      </c>
      <c r="BK197" s="152">
        <f>SUM(BK198:BK200)</f>
        <v>0</v>
      </c>
    </row>
    <row r="198" spans="1:65" s="2" customFormat="1" ht="21.75" customHeight="1">
      <c r="A198" s="32"/>
      <c r="B198" s="155"/>
      <c r="C198" s="156" t="s">
        <v>247</v>
      </c>
      <c r="D198" s="156" t="s">
        <v>116</v>
      </c>
      <c r="E198" s="157" t="s">
        <v>248</v>
      </c>
      <c r="F198" s="158" t="s">
        <v>401</v>
      </c>
      <c r="G198" s="159" t="s">
        <v>185</v>
      </c>
      <c r="H198" s="160">
        <v>64</v>
      </c>
      <c r="I198" s="161"/>
      <c r="J198" s="162">
        <f>ROUND(I198*H198,2)</f>
        <v>0</v>
      </c>
      <c r="K198" s="158" t="s">
        <v>120</v>
      </c>
      <c r="L198" s="33"/>
      <c r="M198" s="163" t="s">
        <v>1</v>
      </c>
      <c r="N198" s="164" t="s">
        <v>39</v>
      </c>
      <c r="O198" s="58"/>
      <c r="P198" s="165">
        <f>O198*H198</f>
        <v>0</v>
      </c>
      <c r="Q198" s="165">
        <v>0</v>
      </c>
      <c r="R198" s="165">
        <f>Q198*H198</f>
        <v>0</v>
      </c>
      <c r="S198" s="165">
        <v>0</v>
      </c>
      <c r="T198" s="16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7" t="s">
        <v>121</v>
      </c>
      <c r="AT198" s="167" t="s">
        <v>116</v>
      </c>
      <c r="AU198" s="167" t="s">
        <v>81</v>
      </c>
      <c r="AY198" s="17" t="s">
        <v>113</v>
      </c>
      <c r="BE198" s="168">
        <f>IF(N198="základní",J198,0)</f>
        <v>0</v>
      </c>
      <c r="BF198" s="168">
        <f>IF(N198="snížená",J198,0)</f>
        <v>0</v>
      </c>
      <c r="BG198" s="168">
        <f>IF(N198="zákl. přenesená",J198,0)</f>
        <v>0</v>
      </c>
      <c r="BH198" s="168">
        <f>IF(N198="sníž. přenesená",J198,0)</f>
        <v>0</v>
      </c>
      <c r="BI198" s="168">
        <f>IF(N198="nulová",J198,0)</f>
        <v>0</v>
      </c>
      <c r="BJ198" s="17" t="s">
        <v>79</v>
      </c>
      <c r="BK198" s="168">
        <f>ROUND(I198*H198,2)</f>
        <v>0</v>
      </c>
      <c r="BL198" s="17" t="s">
        <v>121</v>
      </c>
      <c r="BM198" s="167" t="s">
        <v>249</v>
      </c>
    </row>
    <row r="199" spans="1:65" s="2" customFormat="1" ht="21.75" customHeight="1">
      <c r="A199" s="32"/>
      <c r="B199" s="155"/>
      <c r="C199" s="156" t="s">
        <v>250</v>
      </c>
      <c r="D199" s="156" t="s">
        <v>116</v>
      </c>
      <c r="E199" s="157" t="s">
        <v>251</v>
      </c>
      <c r="F199" s="158" t="s">
        <v>402</v>
      </c>
      <c r="G199" s="159" t="s">
        <v>185</v>
      </c>
      <c r="H199" s="160">
        <v>134</v>
      </c>
      <c r="I199" s="161"/>
      <c r="J199" s="162">
        <f>ROUND(I199*H199,2)</f>
        <v>0</v>
      </c>
      <c r="K199" s="158" t="s">
        <v>120</v>
      </c>
      <c r="L199" s="33"/>
      <c r="M199" s="163" t="s">
        <v>1</v>
      </c>
      <c r="N199" s="164" t="s">
        <v>39</v>
      </c>
      <c r="O199" s="58"/>
      <c r="P199" s="165">
        <f>O199*H199</f>
        <v>0</v>
      </c>
      <c r="Q199" s="165">
        <v>0</v>
      </c>
      <c r="R199" s="165">
        <f>Q199*H199</f>
        <v>0</v>
      </c>
      <c r="S199" s="165">
        <v>0</v>
      </c>
      <c r="T199" s="16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7" t="s">
        <v>121</v>
      </c>
      <c r="AT199" s="167" t="s">
        <v>116</v>
      </c>
      <c r="AU199" s="167" t="s">
        <v>81</v>
      </c>
      <c r="AY199" s="17" t="s">
        <v>113</v>
      </c>
      <c r="BE199" s="168">
        <f>IF(N199="základní",J199,0)</f>
        <v>0</v>
      </c>
      <c r="BF199" s="168">
        <f>IF(N199="snížená",J199,0)</f>
        <v>0</v>
      </c>
      <c r="BG199" s="168">
        <f>IF(N199="zákl. přenesená",J199,0)</f>
        <v>0</v>
      </c>
      <c r="BH199" s="168">
        <f>IF(N199="sníž. přenesená",J199,0)</f>
        <v>0</v>
      </c>
      <c r="BI199" s="168">
        <f>IF(N199="nulová",J199,0)</f>
        <v>0</v>
      </c>
      <c r="BJ199" s="17" t="s">
        <v>79</v>
      </c>
      <c r="BK199" s="168">
        <f>ROUND(I199*H199,2)</f>
        <v>0</v>
      </c>
      <c r="BL199" s="17" t="s">
        <v>121</v>
      </c>
      <c r="BM199" s="167" t="s">
        <v>252</v>
      </c>
    </row>
    <row r="200" spans="1:65" s="2" customFormat="1" ht="21.75" customHeight="1">
      <c r="A200" s="32"/>
      <c r="B200" s="155"/>
      <c r="C200" s="156" t="s">
        <v>253</v>
      </c>
      <c r="D200" s="156" t="s">
        <v>116</v>
      </c>
      <c r="E200" s="157" t="s">
        <v>254</v>
      </c>
      <c r="F200" s="158" t="s">
        <v>403</v>
      </c>
      <c r="G200" s="159" t="s">
        <v>185</v>
      </c>
      <c r="H200" s="160">
        <v>82</v>
      </c>
      <c r="I200" s="161"/>
      <c r="J200" s="162">
        <f>ROUND(I200*H200,2)</f>
        <v>0</v>
      </c>
      <c r="K200" s="158" t="s">
        <v>120</v>
      </c>
      <c r="L200" s="33"/>
      <c r="M200" s="163" t="s">
        <v>1</v>
      </c>
      <c r="N200" s="164" t="s">
        <v>39</v>
      </c>
      <c r="O200" s="58"/>
      <c r="P200" s="165">
        <f>O200*H200</f>
        <v>0</v>
      </c>
      <c r="Q200" s="165">
        <v>0</v>
      </c>
      <c r="R200" s="165">
        <f>Q200*H200</f>
        <v>0</v>
      </c>
      <c r="S200" s="165">
        <v>0</v>
      </c>
      <c r="T200" s="16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7" t="s">
        <v>121</v>
      </c>
      <c r="AT200" s="167" t="s">
        <v>116</v>
      </c>
      <c r="AU200" s="167" t="s">
        <v>81</v>
      </c>
      <c r="AY200" s="17" t="s">
        <v>113</v>
      </c>
      <c r="BE200" s="168">
        <f>IF(N200="základní",J200,0)</f>
        <v>0</v>
      </c>
      <c r="BF200" s="168">
        <f>IF(N200="snížená",J200,0)</f>
        <v>0</v>
      </c>
      <c r="BG200" s="168">
        <f>IF(N200="zákl. přenesená",J200,0)</f>
        <v>0</v>
      </c>
      <c r="BH200" s="168">
        <f>IF(N200="sníž. přenesená",J200,0)</f>
        <v>0</v>
      </c>
      <c r="BI200" s="168">
        <f>IF(N200="nulová",J200,0)</f>
        <v>0</v>
      </c>
      <c r="BJ200" s="17" t="s">
        <v>79</v>
      </c>
      <c r="BK200" s="168">
        <f>ROUND(I200*H200,2)</f>
        <v>0</v>
      </c>
      <c r="BL200" s="17" t="s">
        <v>121</v>
      </c>
      <c r="BM200" s="167" t="s">
        <v>255</v>
      </c>
    </row>
    <row r="201" spans="1:65" s="12" customFormat="1" ht="22.9" customHeight="1">
      <c r="B201" s="142"/>
      <c r="D201" s="143" t="s">
        <v>73</v>
      </c>
      <c r="E201" s="153" t="s">
        <v>140</v>
      </c>
      <c r="F201" s="153" t="s">
        <v>256</v>
      </c>
      <c r="I201" s="145"/>
      <c r="J201" s="154">
        <f>BK201</f>
        <v>0</v>
      </c>
      <c r="L201" s="142"/>
      <c r="M201" s="147"/>
      <c r="N201" s="148"/>
      <c r="O201" s="148"/>
      <c r="P201" s="149">
        <f>SUM(P202:P229)</f>
        <v>0</v>
      </c>
      <c r="Q201" s="148"/>
      <c r="R201" s="149">
        <f>SUM(R202:R229)</f>
        <v>43.695750000000004</v>
      </c>
      <c r="S201" s="148"/>
      <c r="T201" s="150">
        <f>SUM(T202:T229)</f>
        <v>0</v>
      </c>
      <c r="AR201" s="143" t="s">
        <v>79</v>
      </c>
      <c r="AT201" s="151" t="s">
        <v>73</v>
      </c>
      <c r="AU201" s="151" t="s">
        <v>79</v>
      </c>
      <c r="AY201" s="143" t="s">
        <v>113</v>
      </c>
      <c r="BK201" s="152">
        <f>SUM(BK202:BK229)</f>
        <v>0</v>
      </c>
    </row>
    <row r="202" spans="1:65" s="2" customFormat="1" ht="21.75" customHeight="1">
      <c r="A202" s="32"/>
      <c r="B202" s="155"/>
      <c r="C202" s="156" t="s">
        <v>257</v>
      </c>
      <c r="D202" s="156" t="s">
        <v>116</v>
      </c>
      <c r="E202" s="157" t="s">
        <v>258</v>
      </c>
      <c r="F202" s="158" t="s">
        <v>259</v>
      </c>
      <c r="G202" s="159" t="s">
        <v>152</v>
      </c>
      <c r="H202" s="160">
        <v>203</v>
      </c>
      <c r="I202" s="161"/>
      <c r="J202" s="162">
        <f>ROUND(I202*H202,2)</f>
        <v>0</v>
      </c>
      <c r="K202" s="158" t="s">
        <v>120</v>
      </c>
      <c r="L202" s="33"/>
      <c r="M202" s="163" t="s">
        <v>1</v>
      </c>
      <c r="N202" s="164" t="s">
        <v>39</v>
      </c>
      <c r="O202" s="58"/>
      <c r="P202" s="165">
        <f>O202*H202</f>
        <v>0</v>
      </c>
      <c r="Q202" s="165">
        <v>0</v>
      </c>
      <c r="R202" s="165">
        <f>Q202*H202</f>
        <v>0</v>
      </c>
      <c r="S202" s="165">
        <v>0</v>
      </c>
      <c r="T202" s="16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7" t="s">
        <v>121</v>
      </c>
      <c r="AT202" s="167" t="s">
        <v>116</v>
      </c>
      <c r="AU202" s="167" t="s">
        <v>81</v>
      </c>
      <c r="AY202" s="17" t="s">
        <v>113</v>
      </c>
      <c r="BE202" s="168">
        <f>IF(N202="základní",J202,0)</f>
        <v>0</v>
      </c>
      <c r="BF202" s="168">
        <f>IF(N202="snížená",J202,0)</f>
        <v>0</v>
      </c>
      <c r="BG202" s="168">
        <f>IF(N202="zákl. přenesená",J202,0)</f>
        <v>0</v>
      </c>
      <c r="BH202" s="168">
        <f>IF(N202="sníž. přenesená",J202,0)</f>
        <v>0</v>
      </c>
      <c r="BI202" s="168">
        <f>IF(N202="nulová",J202,0)</f>
        <v>0</v>
      </c>
      <c r="BJ202" s="17" t="s">
        <v>79</v>
      </c>
      <c r="BK202" s="168">
        <f>ROUND(I202*H202,2)</f>
        <v>0</v>
      </c>
      <c r="BL202" s="17" t="s">
        <v>121</v>
      </c>
      <c r="BM202" s="167" t="s">
        <v>260</v>
      </c>
    </row>
    <row r="203" spans="1:65" s="15" customFormat="1">
      <c r="B203" s="196"/>
      <c r="D203" s="170" t="s">
        <v>123</v>
      </c>
      <c r="E203" s="197" t="s">
        <v>1</v>
      </c>
      <c r="F203" s="198" t="s">
        <v>261</v>
      </c>
      <c r="H203" s="197" t="s">
        <v>1</v>
      </c>
      <c r="I203" s="199"/>
      <c r="L203" s="196"/>
      <c r="M203" s="200"/>
      <c r="N203" s="201"/>
      <c r="O203" s="201"/>
      <c r="P203" s="201"/>
      <c r="Q203" s="201"/>
      <c r="R203" s="201"/>
      <c r="S203" s="201"/>
      <c r="T203" s="202"/>
      <c r="AT203" s="197" t="s">
        <v>123</v>
      </c>
      <c r="AU203" s="197" t="s">
        <v>81</v>
      </c>
      <c r="AV203" s="15" t="s">
        <v>79</v>
      </c>
      <c r="AW203" s="15" t="s">
        <v>30</v>
      </c>
      <c r="AX203" s="15" t="s">
        <v>74</v>
      </c>
      <c r="AY203" s="197" t="s">
        <v>113</v>
      </c>
    </row>
    <row r="204" spans="1:65" s="13" customFormat="1">
      <c r="B204" s="169"/>
      <c r="D204" s="170" t="s">
        <v>123</v>
      </c>
      <c r="E204" s="171" t="s">
        <v>1</v>
      </c>
      <c r="F204" s="172" t="s">
        <v>262</v>
      </c>
      <c r="H204" s="173">
        <v>203</v>
      </c>
      <c r="I204" s="174"/>
      <c r="L204" s="169"/>
      <c r="M204" s="175"/>
      <c r="N204" s="176"/>
      <c r="O204" s="176"/>
      <c r="P204" s="176"/>
      <c r="Q204" s="176"/>
      <c r="R204" s="176"/>
      <c r="S204" s="176"/>
      <c r="T204" s="177"/>
      <c r="AT204" s="171" t="s">
        <v>123</v>
      </c>
      <c r="AU204" s="171" t="s">
        <v>81</v>
      </c>
      <c r="AV204" s="13" t="s">
        <v>81</v>
      </c>
      <c r="AW204" s="13" t="s">
        <v>30</v>
      </c>
      <c r="AX204" s="13" t="s">
        <v>74</v>
      </c>
      <c r="AY204" s="171" t="s">
        <v>113</v>
      </c>
    </row>
    <row r="205" spans="1:65" s="14" customFormat="1">
      <c r="B205" s="178"/>
      <c r="D205" s="170" t="s">
        <v>123</v>
      </c>
      <c r="E205" s="179" t="s">
        <v>1</v>
      </c>
      <c r="F205" s="180" t="s">
        <v>125</v>
      </c>
      <c r="H205" s="181">
        <v>203</v>
      </c>
      <c r="I205" s="182"/>
      <c r="L205" s="178"/>
      <c r="M205" s="183"/>
      <c r="N205" s="184"/>
      <c r="O205" s="184"/>
      <c r="P205" s="184"/>
      <c r="Q205" s="184"/>
      <c r="R205" s="184"/>
      <c r="S205" s="184"/>
      <c r="T205" s="185"/>
      <c r="AT205" s="179" t="s">
        <v>123</v>
      </c>
      <c r="AU205" s="179" t="s">
        <v>81</v>
      </c>
      <c r="AV205" s="14" t="s">
        <v>121</v>
      </c>
      <c r="AW205" s="14" t="s">
        <v>30</v>
      </c>
      <c r="AX205" s="14" t="s">
        <v>79</v>
      </c>
      <c r="AY205" s="179" t="s">
        <v>113</v>
      </c>
    </row>
    <row r="206" spans="1:65" s="2" customFormat="1" ht="21.75" customHeight="1">
      <c r="A206" s="32"/>
      <c r="B206" s="155"/>
      <c r="C206" s="156" t="s">
        <v>263</v>
      </c>
      <c r="D206" s="156" t="s">
        <v>116</v>
      </c>
      <c r="E206" s="157" t="s">
        <v>264</v>
      </c>
      <c r="F206" s="158" t="s">
        <v>265</v>
      </c>
      <c r="G206" s="159" t="s">
        <v>152</v>
      </c>
      <c r="H206" s="160">
        <v>5</v>
      </c>
      <c r="I206" s="161"/>
      <c r="J206" s="162">
        <f>ROUND(I206*H206,2)</f>
        <v>0</v>
      </c>
      <c r="K206" s="158" t="s">
        <v>120</v>
      </c>
      <c r="L206" s="33"/>
      <c r="M206" s="163" t="s">
        <v>1</v>
      </c>
      <c r="N206" s="164" t="s">
        <v>39</v>
      </c>
      <c r="O206" s="58"/>
      <c r="P206" s="165">
        <f>O206*H206</f>
        <v>0</v>
      </c>
      <c r="Q206" s="165">
        <v>0</v>
      </c>
      <c r="R206" s="165">
        <f>Q206*H206</f>
        <v>0</v>
      </c>
      <c r="S206" s="165">
        <v>0</v>
      </c>
      <c r="T206" s="16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7" t="s">
        <v>121</v>
      </c>
      <c r="AT206" s="167" t="s">
        <v>116</v>
      </c>
      <c r="AU206" s="167" t="s">
        <v>81</v>
      </c>
      <c r="AY206" s="17" t="s">
        <v>113</v>
      </c>
      <c r="BE206" s="168">
        <f>IF(N206="základní",J206,0)</f>
        <v>0</v>
      </c>
      <c r="BF206" s="168">
        <f>IF(N206="snížená",J206,0)</f>
        <v>0</v>
      </c>
      <c r="BG206" s="168">
        <f>IF(N206="zákl. přenesená",J206,0)</f>
        <v>0</v>
      </c>
      <c r="BH206" s="168">
        <f>IF(N206="sníž. přenesená",J206,0)</f>
        <v>0</v>
      </c>
      <c r="BI206" s="168">
        <f>IF(N206="nulová",J206,0)</f>
        <v>0</v>
      </c>
      <c r="BJ206" s="17" t="s">
        <v>79</v>
      </c>
      <c r="BK206" s="168">
        <f>ROUND(I206*H206,2)</f>
        <v>0</v>
      </c>
      <c r="BL206" s="17" t="s">
        <v>121</v>
      </c>
      <c r="BM206" s="167" t="s">
        <v>266</v>
      </c>
    </row>
    <row r="207" spans="1:65" s="15" customFormat="1">
      <c r="B207" s="196"/>
      <c r="D207" s="170" t="s">
        <v>123</v>
      </c>
      <c r="E207" s="197" t="s">
        <v>1</v>
      </c>
      <c r="F207" s="198" t="s">
        <v>267</v>
      </c>
      <c r="H207" s="197" t="s">
        <v>1</v>
      </c>
      <c r="I207" s="199"/>
      <c r="L207" s="196"/>
      <c r="M207" s="200"/>
      <c r="N207" s="201"/>
      <c r="O207" s="201"/>
      <c r="P207" s="201"/>
      <c r="Q207" s="201"/>
      <c r="R207" s="201"/>
      <c r="S207" s="201"/>
      <c r="T207" s="202"/>
      <c r="AT207" s="197" t="s">
        <v>123</v>
      </c>
      <c r="AU207" s="197" t="s">
        <v>81</v>
      </c>
      <c r="AV207" s="15" t="s">
        <v>79</v>
      </c>
      <c r="AW207" s="15" t="s">
        <v>30</v>
      </c>
      <c r="AX207" s="15" t="s">
        <v>74</v>
      </c>
      <c r="AY207" s="197" t="s">
        <v>113</v>
      </c>
    </row>
    <row r="208" spans="1:65" s="13" customFormat="1">
      <c r="B208" s="169"/>
      <c r="D208" s="170" t="s">
        <v>123</v>
      </c>
      <c r="E208" s="171" t="s">
        <v>1</v>
      </c>
      <c r="F208" s="172" t="s">
        <v>170</v>
      </c>
      <c r="H208" s="173">
        <v>5</v>
      </c>
      <c r="I208" s="174"/>
      <c r="L208" s="169"/>
      <c r="M208" s="175"/>
      <c r="N208" s="176"/>
      <c r="O208" s="176"/>
      <c r="P208" s="176"/>
      <c r="Q208" s="176"/>
      <c r="R208" s="176"/>
      <c r="S208" s="176"/>
      <c r="T208" s="177"/>
      <c r="AT208" s="171" t="s">
        <v>123</v>
      </c>
      <c r="AU208" s="171" t="s">
        <v>81</v>
      </c>
      <c r="AV208" s="13" t="s">
        <v>81</v>
      </c>
      <c r="AW208" s="13" t="s">
        <v>30</v>
      </c>
      <c r="AX208" s="13" t="s">
        <v>74</v>
      </c>
      <c r="AY208" s="171" t="s">
        <v>113</v>
      </c>
    </row>
    <row r="209" spans="1:65" s="14" customFormat="1">
      <c r="B209" s="178"/>
      <c r="D209" s="170" t="s">
        <v>123</v>
      </c>
      <c r="E209" s="179" t="s">
        <v>1</v>
      </c>
      <c r="F209" s="180" t="s">
        <v>125</v>
      </c>
      <c r="H209" s="181">
        <v>5</v>
      </c>
      <c r="I209" s="182"/>
      <c r="L209" s="178"/>
      <c r="M209" s="183"/>
      <c r="N209" s="184"/>
      <c r="O209" s="184"/>
      <c r="P209" s="184"/>
      <c r="Q209" s="184"/>
      <c r="R209" s="184"/>
      <c r="S209" s="184"/>
      <c r="T209" s="185"/>
      <c r="AT209" s="179" t="s">
        <v>123</v>
      </c>
      <c r="AU209" s="179" t="s">
        <v>81</v>
      </c>
      <c r="AV209" s="14" t="s">
        <v>121</v>
      </c>
      <c r="AW209" s="14" t="s">
        <v>30</v>
      </c>
      <c r="AX209" s="14" t="s">
        <v>79</v>
      </c>
      <c r="AY209" s="179" t="s">
        <v>113</v>
      </c>
    </row>
    <row r="210" spans="1:65" s="2" customFormat="1" ht="44.25" customHeight="1">
      <c r="A210" s="32"/>
      <c r="B210" s="155"/>
      <c r="C210" s="156" t="s">
        <v>268</v>
      </c>
      <c r="D210" s="156" t="s">
        <v>116</v>
      </c>
      <c r="E210" s="157" t="s">
        <v>269</v>
      </c>
      <c r="F210" s="158" t="s">
        <v>404</v>
      </c>
      <c r="G210" s="159" t="s">
        <v>152</v>
      </c>
      <c r="H210" s="160">
        <v>5</v>
      </c>
      <c r="I210" s="161"/>
      <c r="J210" s="162">
        <f>ROUND(I210*H210,2)</f>
        <v>0</v>
      </c>
      <c r="K210" s="158" t="s">
        <v>120</v>
      </c>
      <c r="L210" s="33"/>
      <c r="M210" s="163" t="s">
        <v>1</v>
      </c>
      <c r="N210" s="164" t="s">
        <v>39</v>
      </c>
      <c r="O210" s="58"/>
      <c r="P210" s="165">
        <f>O210*H210</f>
        <v>0</v>
      </c>
      <c r="Q210" s="165">
        <v>0</v>
      </c>
      <c r="R210" s="165">
        <f>Q210*H210</f>
        <v>0</v>
      </c>
      <c r="S210" s="165">
        <v>0</v>
      </c>
      <c r="T210" s="16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7" t="s">
        <v>121</v>
      </c>
      <c r="AT210" s="167" t="s">
        <v>116</v>
      </c>
      <c r="AU210" s="167" t="s">
        <v>81</v>
      </c>
      <c r="AY210" s="17" t="s">
        <v>113</v>
      </c>
      <c r="BE210" s="168">
        <f>IF(N210="základní",J210,0)</f>
        <v>0</v>
      </c>
      <c r="BF210" s="168">
        <f>IF(N210="snížená",J210,0)</f>
        <v>0</v>
      </c>
      <c r="BG210" s="168">
        <f>IF(N210="zákl. přenesená",J210,0)</f>
        <v>0</v>
      </c>
      <c r="BH210" s="168">
        <f>IF(N210="sníž. přenesená",J210,0)</f>
        <v>0</v>
      </c>
      <c r="BI210" s="168">
        <f>IF(N210="nulová",J210,0)</f>
        <v>0</v>
      </c>
      <c r="BJ210" s="17" t="s">
        <v>79</v>
      </c>
      <c r="BK210" s="168">
        <f>ROUND(I210*H210,2)</f>
        <v>0</v>
      </c>
      <c r="BL210" s="17" t="s">
        <v>121</v>
      </c>
      <c r="BM210" s="167" t="s">
        <v>270</v>
      </c>
    </row>
    <row r="211" spans="1:65" s="2" customFormat="1" ht="21.75" customHeight="1">
      <c r="A211" s="32"/>
      <c r="B211" s="155"/>
      <c r="C211" s="156" t="s">
        <v>271</v>
      </c>
      <c r="D211" s="156" t="s">
        <v>116</v>
      </c>
      <c r="E211" s="157" t="s">
        <v>272</v>
      </c>
      <c r="F211" s="158" t="s">
        <v>273</v>
      </c>
      <c r="G211" s="159" t="s">
        <v>119</v>
      </c>
      <c r="H211" s="160">
        <v>1.5</v>
      </c>
      <c r="I211" s="161"/>
      <c r="J211" s="162">
        <f>ROUND(I211*H211,2)</f>
        <v>0</v>
      </c>
      <c r="K211" s="158" t="s">
        <v>120</v>
      </c>
      <c r="L211" s="33"/>
      <c r="M211" s="163" t="s">
        <v>1</v>
      </c>
      <c r="N211" s="164" t="s">
        <v>39</v>
      </c>
      <c r="O211" s="58"/>
      <c r="P211" s="165">
        <f>O211*H211</f>
        <v>0</v>
      </c>
      <c r="Q211" s="165">
        <v>0</v>
      </c>
      <c r="R211" s="165">
        <f>Q211*H211</f>
        <v>0</v>
      </c>
      <c r="S211" s="165">
        <v>0</v>
      </c>
      <c r="T211" s="16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7" t="s">
        <v>121</v>
      </c>
      <c r="AT211" s="167" t="s">
        <v>116</v>
      </c>
      <c r="AU211" s="167" t="s">
        <v>81</v>
      </c>
      <c r="AY211" s="17" t="s">
        <v>113</v>
      </c>
      <c r="BE211" s="168">
        <f>IF(N211="základní",J211,0)</f>
        <v>0</v>
      </c>
      <c r="BF211" s="168">
        <f>IF(N211="snížená",J211,0)</f>
        <v>0</v>
      </c>
      <c r="BG211" s="168">
        <f>IF(N211="zákl. přenesená",J211,0)</f>
        <v>0</v>
      </c>
      <c r="BH211" s="168">
        <f>IF(N211="sníž. přenesená",J211,0)</f>
        <v>0</v>
      </c>
      <c r="BI211" s="168">
        <f>IF(N211="nulová",J211,0)</f>
        <v>0</v>
      </c>
      <c r="BJ211" s="17" t="s">
        <v>79</v>
      </c>
      <c r="BK211" s="168">
        <f>ROUND(I211*H211,2)</f>
        <v>0</v>
      </c>
      <c r="BL211" s="17" t="s">
        <v>121</v>
      </c>
      <c r="BM211" s="167" t="s">
        <v>274</v>
      </c>
    </row>
    <row r="212" spans="1:65" s="2" customFormat="1" ht="21.75" customHeight="1">
      <c r="A212" s="32"/>
      <c r="B212" s="155"/>
      <c r="C212" s="156" t="s">
        <v>275</v>
      </c>
      <c r="D212" s="156" t="s">
        <v>116</v>
      </c>
      <c r="E212" s="157" t="s">
        <v>276</v>
      </c>
      <c r="F212" s="158" t="s">
        <v>277</v>
      </c>
      <c r="G212" s="159" t="s">
        <v>152</v>
      </c>
      <c r="H212" s="160">
        <v>5</v>
      </c>
      <c r="I212" s="161"/>
      <c r="J212" s="162">
        <f>ROUND(I212*H212,2)</f>
        <v>0</v>
      </c>
      <c r="K212" s="158" t="s">
        <v>120</v>
      </c>
      <c r="L212" s="33"/>
      <c r="M212" s="163" t="s">
        <v>1</v>
      </c>
      <c r="N212" s="164" t="s">
        <v>39</v>
      </c>
      <c r="O212" s="58"/>
      <c r="P212" s="165">
        <f>O212*H212</f>
        <v>0</v>
      </c>
      <c r="Q212" s="165">
        <v>0</v>
      </c>
      <c r="R212" s="165">
        <f>Q212*H212</f>
        <v>0</v>
      </c>
      <c r="S212" s="165">
        <v>0</v>
      </c>
      <c r="T212" s="16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7" t="s">
        <v>121</v>
      </c>
      <c r="AT212" s="167" t="s">
        <v>116</v>
      </c>
      <c r="AU212" s="167" t="s">
        <v>81</v>
      </c>
      <c r="AY212" s="17" t="s">
        <v>113</v>
      </c>
      <c r="BE212" s="168">
        <f>IF(N212="základní",J212,0)</f>
        <v>0</v>
      </c>
      <c r="BF212" s="168">
        <f>IF(N212="snížená",J212,0)</f>
        <v>0</v>
      </c>
      <c r="BG212" s="168">
        <f>IF(N212="zákl. přenesená",J212,0)</f>
        <v>0</v>
      </c>
      <c r="BH212" s="168">
        <f>IF(N212="sníž. přenesená",J212,0)</f>
        <v>0</v>
      </c>
      <c r="BI212" s="168">
        <f>IF(N212="nulová",J212,0)</f>
        <v>0</v>
      </c>
      <c r="BJ212" s="17" t="s">
        <v>79</v>
      </c>
      <c r="BK212" s="168">
        <f>ROUND(I212*H212,2)</f>
        <v>0</v>
      </c>
      <c r="BL212" s="17" t="s">
        <v>121</v>
      </c>
      <c r="BM212" s="167" t="s">
        <v>278</v>
      </c>
    </row>
    <row r="213" spans="1:65" s="2" customFormat="1" ht="21.75" customHeight="1">
      <c r="A213" s="32"/>
      <c r="B213" s="155"/>
      <c r="C213" s="156" t="s">
        <v>279</v>
      </c>
      <c r="D213" s="156" t="s">
        <v>116</v>
      </c>
      <c r="E213" s="157" t="s">
        <v>280</v>
      </c>
      <c r="F213" s="158" t="s">
        <v>281</v>
      </c>
      <c r="G213" s="159" t="s">
        <v>152</v>
      </c>
      <c r="H213" s="160">
        <v>10</v>
      </c>
      <c r="I213" s="161"/>
      <c r="J213" s="162">
        <f>ROUND(I213*H213,2)</f>
        <v>0</v>
      </c>
      <c r="K213" s="158" t="s">
        <v>120</v>
      </c>
      <c r="L213" s="33"/>
      <c r="M213" s="163" t="s">
        <v>1</v>
      </c>
      <c r="N213" s="164" t="s">
        <v>39</v>
      </c>
      <c r="O213" s="58"/>
      <c r="P213" s="165">
        <f>O213*H213</f>
        <v>0</v>
      </c>
      <c r="Q213" s="165">
        <v>0</v>
      </c>
      <c r="R213" s="165">
        <f>Q213*H213</f>
        <v>0</v>
      </c>
      <c r="S213" s="165">
        <v>0</v>
      </c>
      <c r="T213" s="16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7" t="s">
        <v>121</v>
      </c>
      <c r="AT213" s="167" t="s">
        <v>116</v>
      </c>
      <c r="AU213" s="167" t="s">
        <v>81</v>
      </c>
      <c r="AY213" s="17" t="s">
        <v>113</v>
      </c>
      <c r="BE213" s="168">
        <f>IF(N213="základní",J213,0)</f>
        <v>0</v>
      </c>
      <c r="BF213" s="168">
        <f>IF(N213="snížená",J213,0)</f>
        <v>0</v>
      </c>
      <c r="BG213" s="168">
        <f>IF(N213="zákl. přenesená",J213,0)</f>
        <v>0</v>
      </c>
      <c r="BH213" s="168">
        <f>IF(N213="sníž. přenesená",J213,0)</f>
        <v>0</v>
      </c>
      <c r="BI213" s="168">
        <f>IF(N213="nulová",J213,0)</f>
        <v>0</v>
      </c>
      <c r="BJ213" s="17" t="s">
        <v>79</v>
      </c>
      <c r="BK213" s="168">
        <f>ROUND(I213*H213,2)</f>
        <v>0</v>
      </c>
      <c r="BL213" s="17" t="s">
        <v>121</v>
      </c>
      <c r="BM213" s="167" t="s">
        <v>282</v>
      </c>
    </row>
    <row r="214" spans="1:65" s="13" customFormat="1">
      <c r="B214" s="169"/>
      <c r="D214" s="170" t="s">
        <v>123</v>
      </c>
      <c r="E214" s="171" t="s">
        <v>1</v>
      </c>
      <c r="F214" s="172" t="s">
        <v>283</v>
      </c>
      <c r="H214" s="173">
        <v>10</v>
      </c>
      <c r="I214" s="174"/>
      <c r="L214" s="169"/>
      <c r="M214" s="175"/>
      <c r="N214" s="176"/>
      <c r="O214" s="176"/>
      <c r="P214" s="176"/>
      <c r="Q214" s="176"/>
      <c r="R214" s="176"/>
      <c r="S214" s="176"/>
      <c r="T214" s="177"/>
      <c r="AT214" s="171" t="s">
        <v>123</v>
      </c>
      <c r="AU214" s="171" t="s">
        <v>81</v>
      </c>
      <c r="AV214" s="13" t="s">
        <v>81</v>
      </c>
      <c r="AW214" s="13" t="s">
        <v>30</v>
      </c>
      <c r="AX214" s="13" t="s">
        <v>74</v>
      </c>
      <c r="AY214" s="171" t="s">
        <v>113</v>
      </c>
    </row>
    <row r="215" spans="1:65" s="14" customFormat="1">
      <c r="B215" s="178"/>
      <c r="D215" s="170" t="s">
        <v>123</v>
      </c>
      <c r="E215" s="179" t="s">
        <v>1</v>
      </c>
      <c r="F215" s="180" t="s">
        <v>125</v>
      </c>
      <c r="H215" s="181">
        <v>10</v>
      </c>
      <c r="I215" s="182"/>
      <c r="L215" s="178"/>
      <c r="M215" s="183"/>
      <c r="N215" s="184"/>
      <c r="O215" s="184"/>
      <c r="P215" s="184"/>
      <c r="Q215" s="184"/>
      <c r="R215" s="184"/>
      <c r="S215" s="184"/>
      <c r="T215" s="185"/>
      <c r="AT215" s="179" t="s">
        <v>123</v>
      </c>
      <c r="AU215" s="179" t="s">
        <v>81</v>
      </c>
      <c r="AV215" s="14" t="s">
        <v>121</v>
      </c>
      <c r="AW215" s="14" t="s">
        <v>30</v>
      </c>
      <c r="AX215" s="14" t="s">
        <v>79</v>
      </c>
      <c r="AY215" s="179" t="s">
        <v>113</v>
      </c>
    </row>
    <row r="216" spans="1:65" s="2" customFormat="1" ht="33" customHeight="1">
      <c r="A216" s="32"/>
      <c r="B216" s="155"/>
      <c r="C216" s="156" t="s">
        <v>284</v>
      </c>
      <c r="D216" s="156" t="s">
        <v>116</v>
      </c>
      <c r="E216" s="157" t="s">
        <v>285</v>
      </c>
      <c r="F216" s="158" t="s">
        <v>405</v>
      </c>
      <c r="G216" s="159" t="s">
        <v>152</v>
      </c>
      <c r="H216" s="160">
        <v>5</v>
      </c>
      <c r="I216" s="161"/>
      <c r="J216" s="162">
        <f>ROUND(I216*H216,2)</f>
        <v>0</v>
      </c>
      <c r="K216" s="158" t="s">
        <v>120</v>
      </c>
      <c r="L216" s="33"/>
      <c r="M216" s="163" t="s">
        <v>1</v>
      </c>
      <c r="N216" s="164" t="s">
        <v>39</v>
      </c>
      <c r="O216" s="58"/>
      <c r="P216" s="165">
        <f>O216*H216</f>
        <v>0</v>
      </c>
      <c r="Q216" s="165">
        <v>0</v>
      </c>
      <c r="R216" s="165">
        <f>Q216*H216</f>
        <v>0</v>
      </c>
      <c r="S216" s="165">
        <v>0</v>
      </c>
      <c r="T216" s="166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7" t="s">
        <v>121</v>
      </c>
      <c r="AT216" s="167" t="s">
        <v>116</v>
      </c>
      <c r="AU216" s="167" t="s">
        <v>81</v>
      </c>
      <c r="AY216" s="17" t="s">
        <v>113</v>
      </c>
      <c r="BE216" s="168">
        <f>IF(N216="základní",J216,0)</f>
        <v>0</v>
      </c>
      <c r="BF216" s="168">
        <f>IF(N216="snížená",J216,0)</f>
        <v>0</v>
      </c>
      <c r="BG216" s="168">
        <f>IF(N216="zákl. přenesená",J216,0)</f>
        <v>0</v>
      </c>
      <c r="BH216" s="168">
        <f>IF(N216="sníž. přenesená",J216,0)</f>
        <v>0</v>
      </c>
      <c r="BI216" s="168">
        <f>IF(N216="nulová",J216,0)</f>
        <v>0</v>
      </c>
      <c r="BJ216" s="17" t="s">
        <v>79</v>
      </c>
      <c r="BK216" s="168">
        <f>ROUND(I216*H216,2)</f>
        <v>0</v>
      </c>
      <c r="BL216" s="17" t="s">
        <v>121</v>
      </c>
      <c r="BM216" s="167" t="s">
        <v>286</v>
      </c>
    </row>
    <row r="217" spans="1:65" s="15" customFormat="1">
      <c r="B217" s="196"/>
      <c r="D217" s="170" t="s">
        <v>123</v>
      </c>
      <c r="E217" s="197" t="s">
        <v>1</v>
      </c>
      <c r="F217" s="198" t="s">
        <v>267</v>
      </c>
      <c r="H217" s="197" t="s">
        <v>1</v>
      </c>
      <c r="I217" s="199"/>
      <c r="L217" s="196"/>
      <c r="M217" s="200"/>
      <c r="N217" s="201"/>
      <c r="O217" s="201"/>
      <c r="P217" s="201"/>
      <c r="Q217" s="201"/>
      <c r="R217" s="201"/>
      <c r="S217" s="201"/>
      <c r="T217" s="202"/>
      <c r="AT217" s="197" t="s">
        <v>123</v>
      </c>
      <c r="AU217" s="197" t="s">
        <v>81</v>
      </c>
      <c r="AV217" s="15" t="s">
        <v>79</v>
      </c>
      <c r="AW217" s="15" t="s">
        <v>30</v>
      </c>
      <c r="AX217" s="15" t="s">
        <v>74</v>
      </c>
      <c r="AY217" s="197" t="s">
        <v>113</v>
      </c>
    </row>
    <row r="218" spans="1:65" s="13" customFormat="1">
      <c r="B218" s="169"/>
      <c r="D218" s="170" t="s">
        <v>123</v>
      </c>
      <c r="E218" s="171" t="s">
        <v>1</v>
      </c>
      <c r="F218" s="172" t="s">
        <v>170</v>
      </c>
      <c r="H218" s="173">
        <v>5</v>
      </c>
      <c r="I218" s="174"/>
      <c r="L218" s="169"/>
      <c r="M218" s="175"/>
      <c r="N218" s="176"/>
      <c r="O218" s="176"/>
      <c r="P218" s="176"/>
      <c r="Q218" s="176"/>
      <c r="R218" s="176"/>
      <c r="S218" s="176"/>
      <c r="T218" s="177"/>
      <c r="AT218" s="171" t="s">
        <v>123</v>
      </c>
      <c r="AU218" s="171" t="s">
        <v>81</v>
      </c>
      <c r="AV218" s="13" t="s">
        <v>81</v>
      </c>
      <c r="AW218" s="13" t="s">
        <v>30</v>
      </c>
      <c r="AX218" s="13" t="s">
        <v>74</v>
      </c>
      <c r="AY218" s="171" t="s">
        <v>113</v>
      </c>
    </row>
    <row r="219" spans="1:65" s="14" customFormat="1">
      <c r="B219" s="178"/>
      <c r="D219" s="170" t="s">
        <v>123</v>
      </c>
      <c r="E219" s="179" t="s">
        <v>1</v>
      </c>
      <c r="F219" s="180" t="s">
        <v>125</v>
      </c>
      <c r="H219" s="181">
        <v>5</v>
      </c>
      <c r="I219" s="182"/>
      <c r="L219" s="178"/>
      <c r="M219" s="183"/>
      <c r="N219" s="184"/>
      <c r="O219" s="184"/>
      <c r="P219" s="184"/>
      <c r="Q219" s="184"/>
      <c r="R219" s="184"/>
      <c r="S219" s="184"/>
      <c r="T219" s="185"/>
      <c r="AT219" s="179" t="s">
        <v>123</v>
      </c>
      <c r="AU219" s="179" t="s">
        <v>81</v>
      </c>
      <c r="AV219" s="14" t="s">
        <v>121</v>
      </c>
      <c r="AW219" s="14" t="s">
        <v>30</v>
      </c>
      <c r="AX219" s="14" t="s">
        <v>79</v>
      </c>
      <c r="AY219" s="179" t="s">
        <v>113</v>
      </c>
    </row>
    <row r="220" spans="1:65" s="2" customFormat="1" ht="33" customHeight="1">
      <c r="A220" s="32"/>
      <c r="B220" s="155"/>
      <c r="C220" s="156" t="s">
        <v>287</v>
      </c>
      <c r="D220" s="156" t="s">
        <v>116</v>
      </c>
      <c r="E220" s="157" t="s">
        <v>288</v>
      </c>
      <c r="F220" s="158" t="s">
        <v>406</v>
      </c>
      <c r="G220" s="159" t="s">
        <v>152</v>
      </c>
      <c r="H220" s="160">
        <v>5</v>
      </c>
      <c r="I220" s="161"/>
      <c r="J220" s="162">
        <f>ROUND(I220*H220,2)</f>
        <v>0</v>
      </c>
      <c r="K220" s="158" t="s">
        <v>120</v>
      </c>
      <c r="L220" s="33"/>
      <c r="M220" s="163" t="s">
        <v>1</v>
      </c>
      <c r="N220" s="164" t="s">
        <v>39</v>
      </c>
      <c r="O220" s="58"/>
      <c r="P220" s="165">
        <f>O220*H220</f>
        <v>0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7" t="s">
        <v>121</v>
      </c>
      <c r="AT220" s="167" t="s">
        <v>116</v>
      </c>
      <c r="AU220" s="167" t="s">
        <v>81</v>
      </c>
      <c r="AY220" s="17" t="s">
        <v>113</v>
      </c>
      <c r="BE220" s="168">
        <f>IF(N220="základní",J220,0)</f>
        <v>0</v>
      </c>
      <c r="BF220" s="168">
        <f>IF(N220="snížená",J220,0)</f>
        <v>0</v>
      </c>
      <c r="BG220" s="168">
        <f>IF(N220="zákl. přenesená",J220,0)</f>
        <v>0</v>
      </c>
      <c r="BH220" s="168">
        <f>IF(N220="sníž. přenesená",J220,0)</f>
        <v>0</v>
      </c>
      <c r="BI220" s="168">
        <f>IF(N220="nulová",J220,0)</f>
        <v>0</v>
      </c>
      <c r="BJ220" s="17" t="s">
        <v>79</v>
      </c>
      <c r="BK220" s="168">
        <f>ROUND(I220*H220,2)</f>
        <v>0</v>
      </c>
      <c r="BL220" s="17" t="s">
        <v>121</v>
      </c>
      <c r="BM220" s="167" t="s">
        <v>289</v>
      </c>
    </row>
    <row r="221" spans="1:65" s="2" customFormat="1" ht="66.75" customHeight="1">
      <c r="A221" s="32"/>
      <c r="B221" s="155"/>
      <c r="C221" s="156" t="s">
        <v>290</v>
      </c>
      <c r="D221" s="156" t="s">
        <v>116</v>
      </c>
      <c r="E221" s="157" t="s">
        <v>291</v>
      </c>
      <c r="F221" s="158" t="s">
        <v>292</v>
      </c>
      <c r="G221" s="159" t="s">
        <v>152</v>
      </c>
      <c r="H221" s="160">
        <v>203</v>
      </c>
      <c r="I221" s="161"/>
      <c r="J221" s="162">
        <f>ROUND(I221*H221,2)</f>
        <v>0</v>
      </c>
      <c r="K221" s="158" t="s">
        <v>120</v>
      </c>
      <c r="L221" s="33"/>
      <c r="M221" s="163" t="s">
        <v>1</v>
      </c>
      <c r="N221" s="164" t="s">
        <v>39</v>
      </c>
      <c r="O221" s="58"/>
      <c r="P221" s="165">
        <f>O221*H221</f>
        <v>0</v>
      </c>
      <c r="Q221" s="165">
        <v>8.4250000000000005E-2</v>
      </c>
      <c r="R221" s="165">
        <f>Q221*H221</f>
        <v>17.10275</v>
      </c>
      <c r="S221" s="165">
        <v>0</v>
      </c>
      <c r="T221" s="16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7" t="s">
        <v>121</v>
      </c>
      <c r="AT221" s="167" t="s">
        <v>116</v>
      </c>
      <c r="AU221" s="167" t="s">
        <v>81</v>
      </c>
      <c r="AY221" s="17" t="s">
        <v>113</v>
      </c>
      <c r="BE221" s="168">
        <f>IF(N221="základní",J221,0)</f>
        <v>0</v>
      </c>
      <c r="BF221" s="168">
        <f>IF(N221="snížená",J221,0)</f>
        <v>0</v>
      </c>
      <c r="BG221" s="168">
        <f>IF(N221="zákl. přenesená",J221,0)</f>
        <v>0</v>
      </c>
      <c r="BH221" s="168">
        <f>IF(N221="sníž. přenesená",J221,0)</f>
        <v>0</v>
      </c>
      <c r="BI221" s="168">
        <f>IF(N221="nulová",J221,0)</f>
        <v>0</v>
      </c>
      <c r="BJ221" s="17" t="s">
        <v>79</v>
      </c>
      <c r="BK221" s="168">
        <f>ROUND(I221*H221,2)</f>
        <v>0</v>
      </c>
      <c r="BL221" s="17" t="s">
        <v>121</v>
      </c>
      <c r="BM221" s="167" t="s">
        <v>293</v>
      </c>
    </row>
    <row r="222" spans="1:65" s="15" customFormat="1">
      <c r="B222" s="196"/>
      <c r="D222" s="170" t="s">
        <v>123</v>
      </c>
      <c r="E222" s="197" t="s">
        <v>1</v>
      </c>
      <c r="F222" s="198" t="s">
        <v>294</v>
      </c>
      <c r="H222" s="197" t="s">
        <v>1</v>
      </c>
      <c r="I222" s="199"/>
      <c r="L222" s="196"/>
      <c r="M222" s="200"/>
      <c r="N222" s="201"/>
      <c r="O222" s="201"/>
      <c r="P222" s="201"/>
      <c r="Q222" s="201"/>
      <c r="R222" s="201"/>
      <c r="S222" s="201"/>
      <c r="T222" s="202"/>
      <c r="AT222" s="197" t="s">
        <v>123</v>
      </c>
      <c r="AU222" s="197" t="s">
        <v>81</v>
      </c>
      <c r="AV222" s="15" t="s">
        <v>79</v>
      </c>
      <c r="AW222" s="15" t="s">
        <v>30</v>
      </c>
      <c r="AX222" s="15" t="s">
        <v>74</v>
      </c>
      <c r="AY222" s="197" t="s">
        <v>113</v>
      </c>
    </row>
    <row r="223" spans="1:65" s="15" customFormat="1">
      <c r="B223" s="196"/>
      <c r="D223" s="170" t="s">
        <v>123</v>
      </c>
      <c r="E223" s="197" t="s">
        <v>1</v>
      </c>
      <c r="F223" s="198" t="s">
        <v>295</v>
      </c>
      <c r="H223" s="197" t="s">
        <v>1</v>
      </c>
      <c r="I223" s="199"/>
      <c r="L223" s="196"/>
      <c r="M223" s="200"/>
      <c r="N223" s="201"/>
      <c r="O223" s="201"/>
      <c r="P223" s="201"/>
      <c r="Q223" s="201"/>
      <c r="R223" s="201"/>
      <c r="S223" s="201"/>
      <c r="T223" s="202"/>
      <c r="AT223" s="197" t="s">
        <v>123</v>
      </c>
      <c r="AU223" s="197" t="s">
        <v>81</v>
      </c>
      <c r="AV223" s="15" t="s">
        <v>79</v>
      </c>
      <c r="AW223" s="15" t="s">
        <v>30</v>
      </c>
      <c r="AX223" s="15" t="s">
        <v>74</v>
      </c>
      <c r="AY223" s="197" t="s">
        <v>113</v>
      </c>
    </row>
    <row r="224" spans="1:65" s="13" customFormat="1">
      <c r="B224" s="169"/>
      <c r="D224" s="170" t="s">
        <v>123</v>
      </c>
      <c r="E224" s="171" t="s">
        <v>1</v>
      </c>
      <c r="F224" s="172" t="s">
        <v>296</v>
      </c>
      <c r="H224" s="173">
        <v>190</v>
      </c>
      <c r="I224" s="174"/>
      <c r="L224" s="169"/>
      <c r="M224" s="175"/>
      <c r="N224" s="176"/>
      <c r="O224" s="176"/>
      <c r="P224" s="176"/>
      <c r="Q224" s="176"/>
      <c r="R224" s="176"/>
      <c r="S224" s="176"/>
      <c r="T224" s="177"/>
      <c r="AT224" s="171" t="s">
        <v>123</v>
      </c>
      <c r="AU224" s="171" t="s">
        <v>81</v>
      </c>
      <c r="AV224" s="13" t="s">
        <v>81</v>
      </c>
      <c r="AW224" s="13" t="s">
        <v>30</v>
      </c>
      <c r="AX224" s="13" t="s">
        <v>74</v>
      </c>
      <c r="AY224" s="171" t="s">
        <v>113</v>
      </c>
    </row>
    <row r="225" spans="1:65" s="15" customFormat="1">
      <c r="B225" s="196"/>
      <c r="D225" s="170" t="s">
        <v>123</v>
      </c>
      <c r="E225" s="197" t="s">
        <v>1</v>
      </c>
      <c r="F225" s="198" t="s">
        <v>297</v>
      </c>
      <c r="H225" s="197" t="s">
        <v>1</v>
      </c>
      <c r="I225" s="199"/>
      <c r="L225" s="196"/>
      <c r="M225" s="200"/>
      <c r="N225" s="201"/>
      <c r="O225" s="201"/>
      <c r="P225" s="201"/>
      <c r="Q225" s="201"/>
      <c r="R225" s="201"/>
      <c r="S225" s="201"/>
      <c r="T225" s="202"/>
      <c r="AT225" s="197" t="s">
        <v>123</v>
      </c>
      <c r="AU225" s="197" t="s">
        <v>81</v>
      </c>
      <c r="AV225" s="15" t="s">
        <v>79</v>
      </c>
      <c r="AW225" s="15" t="s">
        <v>30</v>
      </c>
      <c r="AX225" s="15" t="s">
        <v>74</v>
      </c>
      <c r="AY225" s="197" t="s">
        <v>113</v>
      </c>
    </row>
    <row r="226" spans="1:65" s="13" customFormat="1">
      <c r="B226" s="169"/>
      <c r="D226" s="170" t="s">
        <v>123</v>
      </c>
      <c r="E226" s="171" t="s">
        <v>1</v>
      </c>
      <c r="F226" s="172" t="s">
        <v>298</v>
      </c>
      <c r="H226" s="173">
        <v>13</v>
      </c>
      <c r="I226" s="174"/>
      <c r="L226" s="169"/>
      <c r="M226" s="175"/>
      <c r="N226" s="176"/>
      <c r="O226" s="176"/>
      <c r="P226" s="176"/>
      <c r="Q226" s="176"/>
      <c r="R226" s="176"/>
      <c r="S226" s="176"/>
      <c r="T226" s="177"/>
      <c r="AT226" s="171" t="s">
        <v>123</v>
      </c>
      <c r="AU226" s="171" t="s">
        <v>81</v>
      </c>
      <c r="AV226" s="13" t="s">
        <v>81</v>
      </c>
      <c r="AW226" s="13" t="s">
        <v>30</v>
      </c>
      <c r="AX226" s="13" t="s">
        <v>74</v>
      </c>
      <c r="AY226" s="171" t="s">
        <v>113</v>
      </c>
    </row>
    <row r="227" spans="1:65" s="14" customFormat="1">
      <c r="B227" s="178"/>
      <c r="D227" s="170" t="s">
        <v>123</v>
      </c>
      <c r="E227" s="179" t="s">
        <v>1</v>
      </c>
      <c r="F227" s="180" t="s">
        <v>125</v>
      </c>
      <c r="H227" s="181">
        <v>203</v>
      </c>
      <c r="I227" s="182"/>
      <c r="L227" s="178"/>
      <c r="M227" s="183"/>
      <c r="N227" s="184"/>
      <c r="O227" s="184"/>
      <c r="P227" s="184"/>
      <c r="Q227" s="184"/>
      <c r="R227" s="184"/>
      <c r="S227" s="184"/>
      <c r="T227" s="185"/>
      <c r="AT227" s="179" t="s">
        <v>123</v>
      </c>
      <c r="AU227" s="179" t="s">
        <v>81</v>
      </c>
      <c r="AV227" s="14" t="s">
        <v>121</v>
      </c>
      <c r="AW227" s="14" t="s">
        <v>30</v>
      </c>
      <c r="AX227" s="14" t="s">
        <v>79</v>
      </c>
      <c r="AY227" s="179" t="s">
        <v>113</v>
      </c>
    </row>
    <row r="228" spans="1:65" s="2" customFormat="1" ht="27.6" customHeight="1">
      <c r="A228" s="32"/>
      <c r="B228" s="155"/>
      <c r="C228" s="186" t="s">
        <v>299</v>
      </c>
      <c r="D228" s="186" t="s">
        <v>133</v>
      </c>
      <c r="E228" s="187" t="s">
        <v>300</v>
      </c>
      <c r="F228" s="188" t="s">
        <v>407</v>
      </c>
      <c r="G228" s="189" t="s">
        <v>152</v>
      </c>
      <c r="H228" s="190">
        <v>190</v>
      </c>
      <c r="I228" s="191"/>
      <c r="J228" s="192">
        <f>ROUND(I228*H228,2)</f>
        <v>0</v>
      </c>
      <c r="K228" s="188" t="s">
        <v>120</v>
      </c>
      <c r="L228" s="193"/>
      <c r="M228" s="194" t="s">
        <v>1</v>
      </c>
      <c r="N228" s="195" t="s">
        <v>39</v>
      </c>
      <c r="O228" s="58"/>
      <c r="P228" s="165">
        <f>O228*H228</f>
        <v>0</v>
      </c>
      <c r="Q228" s="165">
        <v>0.13100000000000001</v>
      </c>
      <c r="R228" s="165">
        <f>Q228*H228</f>
        <v>24.89</v>
      </c>
      <c r="S228" s="165">
        <v>0</v>
      </c>
      <c r="T228" s="16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7" t="s">
        <v>137</v>
      </c>
      <c r="AT228" s="167" t="s">
        <v>133</v>
      </c>
      <c r="AU228" s="167" t="s">
        <v>81</v>
      </c>
      <c r="AY228" s="17" t="s">
        <v>113</v>
      </c>
      <c r="BE228" s="168">
        <f>IF(N228="základní",J228,0)</f>
        <v>0</v>
      </c>
      <c r="BF228" s="168">
        <f>IF(N228="snížená",J228,0)</f>
        <v>0</v>
      </c>
      <c r="BG228" s="168">
        <f>IF(N228="zákl. přenesená",J228,0)</f>
        <v>0</v>
      </c>
      <c r="BH228" s="168">
        <f>IF(N228="sníž. přenesená",J228,0)</f>
        <v>0</v>
      </c>
      <c r="BI228" s="168">
        <f>IF(N228="nulová",J228,0)</f>
        <v>0</v>
      </c>
      <c r="BJ228" s="17" t="s">
        <v>79</v>
      </c>
      <c r="BK228" s="168">
        <f>ROUND(I228*H228,2)</f>
        <v>0</v>
      </c>
      <c r="BL228" s="17" t="s">
        <v>121</v>
      </c>
      <c r="BM228" s="167" t="s">
        <v>301</v>
      </c>
    </row>
    <row r="229" spans="1:65" s="2" customFormat="1" ht="21.75" customHeight="1">
      <c r="A229" s="32"/>
      <c r="B229" s="155"/>
      <c r="C229" s="186" t="s">
        <v>302</v>
      </c>
      <c r="D229" s="186" t="s">
        <v>133</v>
      </c>
      <c r="E229" s="187" t="s">
        <v>303</v>
      </c>
      <c r="F229" s="188" t="s">
        <v>304</v>
      </c>
      <c r="G229" s="189" t="s">
        <v>152</v>
      </c>
      <c r="H229" s="190">
        <v>13</v>
      </c>
      <c r="I229" s="191"/>
      <c r="J229" s="192">
        <f>ROUND(I229*H229,2)</f>
        <v>0</v>
      </c>
      <c r="K229" s="188" t="s">
        <v>120</v>
      </c>
      <c r="L229" s="193"/>
      <c r="M229" s="194" t="s">
        <v>1</v>
      </c>
      <c r="N229" s="195" t="s">
        <v>39</v>
      </c>
      <c r="O229" s="58"/>
      <c r="P229" s="165">
        <f>O229*H229</f>
        <v>0</v>
      </c>
      <c r="Q229" s="165">
        <v>0.13100000000000001</v>
      </c>
      <c r="R229" s="165">
        <f>Q229*H229</f>
        <v>1.7030000000000001</v>
      </c>
      <c r="S229" s="165">
        <v>0</v>
      </c>
      <c r="T229" s="166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7" t="s">
        <v>137</v>
      </c>
      <c r="AT229" s="167" t="s">
        <v>133</v>
      </c>
      <c r="AU229" s="167" t="s">
        <v>81</v>
      </c>
      <c r="AY229" s="17" t="s">
        <v>113</v>
      </c>
      <c r="BE229" s="168">
        <f>IF(N229="základní",J229,0)</f>
        <v>0</v>
      </c>
      <c r="BF229" s="168">
        <f>IF(N229="snížená",J229,0)</f>
        <v>0</v>
      </c>
      <c r="BG229" s="168">
        <f>IF(N229="zákl. přenesená",J229,0)</f>
        <v>0</v>
      </c>
      <c r="BH229" s="168">
        <f>IF(N229="sníž. přenesená",J229,0)</f>
        <v>0</v>
      </c>
      <c r="BI229" s="168">
        <f>IF(N229="nulová",J229,0)</f>
        <v>0</v>
      </c>
      <c r="BJ229" s="17" t="s">
        <v>79</v>
      </c>
      <c r="BK229" s="168">
        <f>ROUND(I229*H229,2)</f>
        <v>0</v>
      </c>
      <c r="BL229" s="17" t="s">
        <v>121</v>
      </c>
      <c r="BM229" s="167" t="s">
        <v>305</v>
      </c>
    </row>
    <row r="230" spans="1:65" s="12" customFormat="1" ht="22.9" customHeight="1">
      <c r="B230" s="142"/>
      <c r="D230" s="143" t="s">
        <v>73</v>
      </c>
      <c r="E230" s="153" t="s">
        <v>137</v>
      </c>
      <c r="F230" s="153" t="s">
        <v>306</v>
      </c>
      <c r="I230" s="145"/>
      <c r="J230" s="154">
        <f>BK230</f>
        <v>0</v>
      </c>
      <c r="L230" s="142"/>
      <c r="M230" s="147"/>
      <c r="N230" s="148"/>
      <c r="O230" s="148"/>
      <c r="P230" s="149">
        <f>SUM(P231:P238)</f>
        <v>0</v>
      </c>
      <c r="Q230" s="148"/>
      <c r="R230" s="149">
        <f>SUM(R231:R238)</f>
        <v>0.73188000000000009</v>
      </c>
      <c r="S230" s="148"/>
      <c r="T230" s="150">
        <f>SUM(T231:T238)</f>
        <v>0</v>
      </c>
      <c r="AR230" s="143" t="s">
        <v>79</v>
      </c>
      <c r="AT230" s="151" t="s">
        <v>73</v>
      </c>
      <c r="AU230" s="151" t="s">
        <v>79</v>
      </c>
      <c r="AY230" s="143" t="s">
        <v>113</v>
      </c>
      <c r="BK230" s="152">
        <f>SUM(BK231:BK238)</f>
        <v>0</v>
      </c>
    </row>
    <row r="231" spans="1:65" s="2" customFormat="1" ht="21.75" customHeight="1">
      <c r="A231" s="32"/>
      <c r="B231" s="155"/>
      <c r="C231" s="156" t="s">
        <v>307</v>
      </c>
      <c r="D231" s="156" t="s">
        <v>116</v>
      </c>
      <c r="E231" s="157" t="s">
        <v>308</v>
      </c>
      <c r="F231" s="158" t="s">
        <v>309</v>
      </c>
      <c r="G231" s="159" t="s">
        <v>243</v>
      </c>
      <c r="H231" s="160">
        <v>1</v>
      </c>
      <c r="I231" s="161"/>
      <c r="J231" s="162">
        <f>ROUND(I231*H231,2)</f>
        <v>0</v>
      </c>
      <c r="K231" s="158" t="s">
        <v>120</v>
      </c>
      <c r="L231" s="33"/>
      <c r="M231" s="163" t="s">
        <v>1</v>
      </c>
      <c r="N231" s="164" t="s">
        <v>39</v>
      </c>
      <c r="O231" s="58"/>
      <c r="P231" s="165">
        <f>O231*H231</f>
        <v>0</v>
      </c>
      <c r="Q231" s="165">
        <v>0.42080000000000001</v>
      </c>
      <c r="R231" s="165">
        <f>Q231*H231</f>
        <v>0.42080000000000001</v>
      </c>
      <c r="S231" s="165">
        <v>0</v>
      </c>
      <c r="T231" s="166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7" t="s">
        <v>121</v>
      </c>
      <c r="AT231" s="167" t="s">
        <v>116</v>
      </c>
      <c r="AU231" s="167" t="s">
        <v>81</v>
      </c>
      <c r="AY231" s="17" t="s">
        <v>113</v>
      </c>
      <c r="BE231" s="168">
        <f>IF(N231="základní",J231,0)</f>
        <v>0</v>
      </c>
      <c r="BF231" s="168">
        <f>IF(N231="snížená",J231,0)</f>
        <v>0</v>
      </c>
      <c r="BG231" s="168">
        <f>IF(N231="zákl. přenesená",J231,0)</f>
        <v>0</v>
      </c>
      <c r="BH231" s="168">
        <f>IF(N231="sníž. přenesená",J231,0)</f>
        <v>0</v>
      </c>
      <c r="BI231" s="168">
        <f>IF(N231="nulová",J231,0)</f>
        <v>0</v>
      </c>
      <c r="BJ231" s="17" t="s">
        <v>79</v>
      </c>
      <c r="BK231" s="168">
        <f>ROUND(I231*H231,2)</f>
        <v>0</v>
      </c>
      <c r="BL231" s="17" t="s">
        <v>121</v>
      </c>
      <c r="BM231" s="167" t="s">
        <v>310</v>
      </c>
    </row>
    <row r="232" spans="1:65" s="15" customFormat="1">
      <c r="B232" s="196"/>
      <c r="D232" s="170" t="s">
        <v>123</v>
      </c>
      <c r="E232" s="197" t="s">
        <v>1</v>
      </c>
      <c r="F232" s="198" t="s">
        <v>311</v>
      </c>
      <c r="H232" s="197" t="s">
        <v>1</v>
      </c>
      <c r="I232" s="199"/>
      <c r="L232" s="196"/>
      <c r="M232" s="200"/>
      <c r="N232" s="201"/>
      <c r="O232" s="201"/>
      <c r="P232" s="201"/>
      <c r="Q232" s="201"/>
      <c r="R232" s="201"/>
      <c r="S232" s="201"/>
      <c r="T232" s="202"/>
      <c r="AT232" s="197" t="s">
        <v>123</v>
      </c>
      <c r="AU232" s="197" t="s">
        <v>81</v>
      </c>
      <c r="AV232" s="15" t="s">
        <v>79</v>
      </c>
      <c r="AW232" s="15" t="s">
        <v>30</v>
      </c>
      <c r="AX232" s="15" t="s">
        <v>74</v>
      </c>
      <c r="AY232" s="197" t="s">
        <v>113</v>
      </c>
    </row>
    <row r="233" spans="1:65" s="13" customFormat="1">
      <c r="B233" s="169"/>
      <c r="D233" s="170" t="s">
        <v>123</v>
      </c>
      <c r="E233" s="171" t="s">
        <v>1</v>
      </c>
      <c r="F233" s="172" t="s">
        <v>312</v>
      </c>
      <c r="H233" s="173">
        <v>1</v>
      </c>
      <c r="I233" s="174"/>
      <c r="L233" s="169"/>
      <c r="M233" s="175"/>
      <c r="N233" s="176"/>
      <c r="O233" s="176"/>
      <c r="P233" s="176"/>
      <c r="Q233" s="176"/>
      <c r="R233" s="176"/>
      <c r="S233" s="176"/>
      <c r="T233" s="177"/>
      <c r="AT233" s="171" t="s">
        <v>123</v>
      </c>
      <c r="AU233" s="171" t="s">
        <v>81</v>
      </c>
      <c r="AV233" s="13" t="s">
        <v>81</v>
      </c>
      <c r="AW233" s="13" t="s">
        <v>30</v>
      </c>
      <c r="AX233" s="13" t="s">
        <v>74</v>
      </c>
      <c r="AY233" s="171" t="s">
        <v>113</v>
      </c>
    </row>
    <row r="234" spans="1:65" s="14" customFormat="1">
      <c r="B234" s="178"/>
      <c r="D234" s="170" t="s">
        <v>123</v>
      </c>
      <c r="E234" s="179" t="s">
        <v>1</v>
      </c>
      <c r="F234" s="180" t="s">
        <v>125</v>
      </c>
      <c r="H234" s="181">
        <v>1</v>
      </c>
      <c r="I234" s="182"/>
      <c r="L234" s="178"/>
      <c r="M234" s="183"/>
      <c r="N234" s="184"/>
      <c r="O234" s="184"/>
      <c r="P234" s="184"/>
      <c r="Q234" s="184"/>
      <c r="R234" s="184"/>
      <c r="S234" s="184"/>
      <c r="T234" s="185"/>
      <c r="AT234" s="179" t="s">
        <v>123</v>
      </c>
      <c r="AU234" s="179" t="s">
        <v>81</v>
      </c>
      <c r="AV234" s="14" t="s">
        <v>121</v>
      </c>
      <c r="AW234" s="14" t="s">
        <v>30</v>
      </c>
      <c r="AX234" s="14" t="s">
        <v>79</v>
      </c>
      <c r="AY234" s="179" t="s">
        <v>113</v>
      </c>
    </row>
    <row r="235" spans="1:65" s="2" customFormat="1" ht="33" customHeight="1">
      <c r="A235" s="32"/>
      <c r="B235" s="155"/>
      <c r="C235" s="156" t="s">
        <v>313</v>
      </c>
      <c r="D235" s="156" t="s">
        <v>116</v>
      </c>
      <c r="E235" s="157" t="s">
        <v>314</v>
      </c>
      <c r="F235" s="158" t="s">
        <v>315</v>
      </c>
      <c r="G235" s="159" t="s">
        <v>243</v>
      </c>
      <c r="H235" s="160">
        <v>1</v>
      </c>
      <c r="I235" s="161"/>
      <c r="J235" s="162">
        <f>ROUND(I235*H235,2)</f>
        <v>0</v>
      </c>
      <c r="K235" s="158" t="s">
        <v>120</v>
      </c>
      <c r="L235" s="33"/>
      <c r="M235" s="163" t="s">
        <v>1</v>
      </c>
      <c r="N235" s="164" t="s">
        <v>39</v>
      </c>
      <c r="O235" s="58"/>
      <c r="P235" s="165">
        <f>O235*H235</f>
        <v>0</v>
      </c>
      <c r="Q235" s="165">
        <v>0.31108000000000002</v>
      </c>
      <c r="R235" s="165">
        <f>Q235*H235</f>
        <v>0.31108000000000002</v>
      </c>
      <c r="S235" s="165">
        <v>0</v>
      </c>
      <c r="T235" s="166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67" t="s">
        <v>121</v>
      </c>
      <c r="AT235" s="167" t="s">
        <v>116</v>
      </c>
      <c r="AU235" s="167" t="s">
        <v>81</v>
      </c>
      <c r="AY235" s="17" t="s">
        <v>113</v>
      </c>
      <c r="BE235" s="168">
        <f>IF(N235="základní",J235,0)</f>
        <v>0</v>
      </c>
      <c r="BF235" s="168">
        <f>IF(N235="snížená",J235,0)</f>
        <v>0</v>
      </c>
      <c r="BG235" s="168">
        <f>IF(N235="zákl. přenesená",J235,0)</f>
        <v>0</v>
      </c>
      <c r="BH235" s="168">
        <f>IF(N235="sníž. přenesená",J235,0)</f>
        <v>0</v>
      </c>
      <c r="BI235" s="168">
        <f>IF(N235="nulová",J235,0)</f>
        <v>0</v>
      </c>
      <c r="BJ235" s="17" t="s">
        <v>79</v>
      </c>
      <c r="BK235" s="168">
        <f>ROUND(I235*H235,2)</f>
        <v>0</v>
      </c>
      <c r="BL235" s="17" t="s">
        <v>121</v>
      </c>
      <c r="BM235" s="167" t="s">
        <v>316</v>
      </c>
    </row>
    <row r="236" spans="1:65" s="15" customFormat="1">
      <c r="B236" s="196"/>
      <c r="D236" s="170" t="s">
        <v>123</v>
      </c>
      <c r="E236" s="197" t="s">
        <v>1</v>
      </c>
      <c r="F236" s="198" t="s">
        <v>317</v>
      </c>
      <c r="H236" s="197" t="s">
        <v>1</v>
      </c>
      <c r="I236" s="199"/>
      <c r="L236" s="196"/>
      <c r="M236" s="200"/>
      <c r="N236" s="201"/>
      <c r="O236" s="201"/>
      <c r="P236" s="201"/>
      <c r="Q236" s="201"/>
      <c r="R236" s="201"/>
      <c r="S236" s="201"/>
      <c r="T236" s="202"/>
      <c r="AT236" s="197" t="s">
        <v>123</v>
      </c>
      <c r="AU236" s="197" t="s">
        <v>81</v>
      </c>
      <c r="AV236" s="15" t="s">
        <v>79</v>
      </c>
      <c r="AW236" s="15" t="s">
        <v>30</v>
      </c>
      <c r="AX236" s="15" t="s">
        <v>74</v>
      </c>
      <c r="AY236" s="197" t="s">
        <v>113</v>
      </c>
    </row>
    <row r="237" spans="1:65" s="13" customFormat="1">
      <c r="B237" s="169"/>
      <c r="D237" s="170" t="s">
        <v>123</v>
      </c>
      <c r="E237" s="171" t="s">
        <v>1</v>
      </c>
      <c r="F237" s="172" t="s">
        <v>312</v>
      </c>
      <c r="H237" s="173">
        <v>1</v>
      </c>
      <c r="I237" s="174"/>
      <c r="L237" s="169"/>
      <c r="M237" s="175"/>
      <c r="N237" s="176"/>
      <c r="O237" s="176"/>
      <c r="P237" s="176"/>
      <c r="Q237" s="176"/>
      <c r="R237" s="176"/>
      <c r="S237" s="176"/>
      <c r="T237" s="177"/>
      <c r="AT237" s="171" t="s">
        <v>123</v>
      </c>
      <c r="AU237" s="171" t="s">
        <v>81</v>
      </c>
      <c r="AV237" s="13" t="s">
        <v>81</v>
      </c>
      <c r="AW237" s="13" t="s">
        <v>30</v>
      </c>
      <c r="AX237" s="13" t="s">
        <v>74</v>
      </c>
      <c r="AY237" s="171" t="s">
        <v>113</v>
      </c>
    </row>
    <row r="238" spans="1:65" s="14" customFormat="1">
      <c r="B238" s="178"/>
      <c r="D238" s="170" t="s">
        <v>123</v>
      </c>
      <c r="E238" s="179" t="s">
        <v>1</v>
      </c>
      <c r="F238" s="180" t="s">
        <v>125</v>
      </c>
      <c r="H238" s="181">
        <v>1</v>
      </c>
      <c r="I238" s="182"/>
      <c r="L238" s="178"/>
      <c r="M238" s="183"/>
      <c r="N238" s="184"/>
      <c r="O238" s="184"/>
      <c r="P238" s="184"/>
      <c r="Q238" s="184"/>
      <c r="R238" s="184"/>
      <c r="S238" s="184"/>
      <c r="T238" s="185"/>
      <c r="AT238" s="179" t="s">
        <v>123</v>
      </c>
      <c r="AU238" s="179" t="s">
        <v>81</v>
      </c>
      <c r="AV238" s="14" t="s">
        <v>121</v>
      </c>
      <c r="AW238" s="14" t="s">
        <v>30</v>
      </c>
      <c r="AX238" s="14" t="s">
        <v>79</v>
      </c>
      <c r="AY238" s="179" t="s">
        <v>113</v>
      </c>
    </row>
    <row r="239" spans="1:65" s="12" customFormat="1" ht="22.9" customHeight="1">
      <c r="B239" s="142"/>
      <c r="D239" s="143" t="s">
        <v>73</v>
      </c>
      <c r="E239" s="153" t="s">
        <v>160</v>
      </c>
      <c r="F239" s="153" t="s">
        <v>318</v>
      </c>
      <c r="I239" s="145"/>
      <c r="J239" s="154">
        <f>BK239</f>
        <v>0</v>
      </c>
      <c r="L239" s="142"/>
      <c r="M239" s="147"/>
      <c r="N239" s="148"/>
      <c r="O239" s="148"/>
      <c r="P239" s="149">
        <f>SUM(P240:P253)</f>
        <v>0</v>
      </c>
      <c r="Q239" s="148"/>
      <c r="R239" s="149">
        <f>SUM(R240:R253)</f>
        <v>29.65578</v>
      </c>
      <c r="S239" s="148"/>
      <c r="T239" s="150">
        <f>SUM(T240:T253)</f>
        <v>0</v>
      </c>
      <c r="AR239" s="143" t="s">
        <v>79</v>
      </c>
      <c r="AT239" s="151" t="s">
        <v>73</v>
      </c>
      <c r="AU239" s="151" t="s">
        <v>79</v>
      </c>
      <c r="AY239" s="143" t="s">
        <v>113</v>
      </c>
      <c r="BK239" s="152">
        <f>SUM(BK240:BK253)</f>
        <v>0</v>
      </c>
    </row>
    <row r="240" spans="1:65" s="2" customFormat="1" ht="21.75" customHeight="1">
      <c r="A240" s="32"/>
      <c r="B240" s="155"/>
      <c r="C240" s="156" t="s">
        <v>319</v>
      </c>
      <c r="D240" s="156" t="s">
        <v>116</v>
      </c>
      <c r="E240" s="157" t="s">
        <v>320</v>
      </c>
      <c r="F240" s="158" t="s">
        <v>321</v>
      </c>
      <c r="G240" s="159" t="s">
        <v>185</v>
      </c>
      <c r="H240" s="160">
        <v>7</v>
      </c>
      <c r="I240" s="161"/>
      <c r="J240" s="162">
        <f>ROUND(I240*H240,2)</f>
        <v>0</v>
      </c>
      <c r="K240" s="158" t="s">
        <v>120</v>
      </c>
      <c r="L240" s="33"/>
      <c r="M240" s="163" t="s">
        <v>1</v>
      </c>
      <c r="N240" s="164" t="s">
        <v>39</v>
      </c>
      <c r="O240" s="58"/>
      <c r="P240" s="165">
        <f>O240*H240</f>
        <v>0</v>
      </c>
      <c r="Q240" s="165">
        <v>1.3999999999999999E-4</v>
      </c>
      <c r="R240" s="165">
        <f>Q240*H240</f>
        <v>9.7999999999999997E-4</v>
      </c>
      <c r="S240" s="165">
        <v>0</v>
      </c>
      <c r="T240" s="166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67" t="s">
        <v>121</v>
      </c>
      <c r="AT240" s="167" t="s">
        <v>116</v>
      </c>
      <c r="AU240" s="167" t="s">
        <v>81</v>
      </c>
      <c r="AY240" s="17" t="s">
        <v>113</v>
      </c>
      <c r="BE240" s="168">
        <f>IF(N240="základní",J240,0)</f>
        <v>0</v>
      </c>
      <c r="BF240" s="168">
        <f>IF(N240="snížená",J240,0)</f>
        <v>0</v>
      </c>
      <c r="BG240" s="168">
        <f>IF(N240="zákl. přenesená",J240,0)</f>
        <v>0</v>
      </c>
      <c r="BH240" s="168">
        <f>IF(N240="sníž. přenesená",J240,0)</f>
        <v>0</v>
      </c>
      <c r="BI240" s="168">
        <f>IF(N240="nulová",J240,0)</f>
        <v>0</v>
      </c>
      <c r="BJ240" s="17" t="s">
        <v>79</v>
      </c>
      <c r="BK240" s="168">
        <f>ROUND(I240*H240,2)</f>
        <v>0</v>
      </c>
      <c r="BL240" s="17" t="s">
        <v>121</v>
      </c>
      <c r="BM240" s="167" t="s">
        <v>322</v>
      </c>
    </row>
    <row r="241" spans="1:65" s="2" customFormat="1" ht="44.25" customHeight="1">
      <c r="A241" s="32"/>
      <c r="B241" s="155"/>
      <c r="C241" s="156" t="s">
        <v>323</v>
      </c>
      <c r="D241" s="156" t="s">
        <v>116</v>
      </c>
      <c r="E241" s="157" t="s">
        <v>324</v>
      </c>
      <c r="F241" s="158" t="s">
        <v>325</v>
      </c>
      <c r="G241" s="159" t="s">
        <v>185</v>
      </c>
      <c r="H241" s="160">
        <v>21</v>
      </c>
      <c r="I241" s="161"/>
      <c r="J241" s="162">
        <f>ROUND(I241*H241,2)</f>
        <v>0</v>
      </c>
      <c r="K241" s="158" t="s">
        <v>120</v>
      </c>
      <c r="L241" s="33"/>
      <c r="M241" s="163" t="s">
        <v>1</v>
      </c>
      <c r="N241" s="164" t="s">
        <v>39</v>
      </c>
      <c r="O241" s="58"/>
      <c r="P241" s="165">
        <f>O241*H241</f>
        <v>0</v>
      </c>
      <c r="Q241" s="165">
        <v>0.15540000000000001</v>
      </c>
      <c r="R241" s="165">
        <f>Q241*H241</f>
        <v>3.2634000000000003</v>
      </c>
      <c r="S241" s="165">
        <v>0</v>
      </c>
      <c r="T241" s="166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67" t="s">
        <v>121</v>
      </c>
      <c r="AT241" s="167" t="s">
        <v>116</v>
      </c>
      <c r="AU241" s="167" t="s">
        <v>81</v>
      </c>
      <c r="AY241" s="17" t="s">
        <v>113</v>
      </c>
      <c r="BE241" s="168">
        <f>IF(N241="základní",J241,0)</f>
        <v>0</v>
      </c>
      <c r="BF241" s="168">
        <f>IF(N241="snížená",J241,0)</f>
        <v>0</v>
      </c>
      <c r="BG241" s="168">
        <f>IF(N241="zákl. přenesená",J241,0)</f>
        <v>0</v>
      </c>
      <c r="BH241" s="168">
        <f>IF(N241="sníž. přenesená",J241,0)</f>
        <v>0</v>
      </c>
      <c r="BI241" s="168">
        <f>IF(N241="nulová",J241,0)</f>
        <v>0</v>
      </c>
      <c r="BJ241" s="17" t="s">
        <v>79</v>
      </c>
      <c r="BK241" s="168">
        <f>ROUND(I241*H241,2)</f>
        <v>0</v>
      </c>
      <c r="BL241" s="17" t="s">
        <v>121</v>
      </c>
      <c r="BM241" s="167" t="s">
        <v>326</v>
      </c>
    </row>
    <row r="242" spans="1:65" s="15" customFormat="1">
      <c r="B242" s="196"/>
      <c r="D242" s="170" t="s">
        <v>123</v>
      </c>
      <c r="E242" s="197" t="s">
        <v>1</v>
      </c>
      <c r="F242" s="198" t="s">
        <v>327</v>
      </c>
      <c r="H242" s="197" t="s">
        <v>1</v>
      </c>
      <c r="I242" s="199"/>
      <c r="L242" s="196"/>
      <c r="M242" s="200"/>
      <c r="N242" s="201"/>
      <c r="O242" s="201"/>
      <c r="P242" s="201"/>
      <c r="Q242" s="201"/>
      <c r="R242" s="201"/>
      <c r="S242" s="201"/>
      <c r="T242" s="202"/>
      <c r="AT242" s="197" t="s">
        <v>123</v>
      </c>
      <c r="AU242" s="197" t="s">
        <v>81</v>
      </c>
      <c r="AV242" s="15" t="s">
        <v>79</v>
      </c>
      <c r="AW242" s="15" t="s">
        <v>30</v>
      </c>
      <c r="AX242" s="15" t="s">
        <v>74</v>
      </c>
      <c r="AY242" s="197" t="s">
        <v>113</v>
      </c>
    </row>
    <row r="243" spans="1:65" s="13" customFormat="1">
      <c r="B243" s="169"/>
      <c r="D243" s="170" t="s">
        <v>123</v>
      </c>
      <c r="E243" s="171" t="s">
        <v>1</v>
      </c>
      <c r="F243" s="172" t="s">
        <v>328</v>
      </c>
      <c r="H243" s="173">
        <v>21</v>
      </c>
      <c r="I243" s="174"/>
      <c r="L243" s="169"/>
      <c r="M243" s="175"/>
      <c r="N243" s="176"/>
      <c r="O243" s="176"/>
      <c r="P243" s="176"/>
      <c r="Q243" s="176"/>
      <c r="R243" s="176"/>
      <c r="S243" s="176"/>
      <c r="T243" s="177"/>
      <c r="AT243" s="171" t="s">
        <v>123</v>
      </c>
      <c r="AU243" s="171" t="s">
        <v>81</v>
      </c>
      <c r="AV243" s="13" t="s">
        <v>81</v>
      </c>
      <c r="AW243" s="13" t="s">
        <v>30</v>
      </c>
      <c r="AX243" s="13" t="s">
        <v>74</v>
      </c>
      <c r="AY243" s="171" t="s">
        <v>113</v>
      </c>
    </row>
    <row r="244" spans="1:65" s="14" customFormat="1">
      <c r="B244" s="178"/>
      <c r="D244" s="170" t="s">
        <v>123</v>
      </c>
      <c r="E244" s="179" t="s">
        <v>1</v>
      </c>
      <c r="F244" s="180" t="s">
        <v>125</v>
      </c>
      <c r="H244" s="181">
        <v>21</v>
      </c>
      <c r="I244" s="182"/>
      <c r="L244" s="178"/>
      <c r="M244" s="183"/>
      <c r="N244" s="184"/>
      <c r="O244" s="184"/>
      <c r="P244" s="184"/>
      <c r="Q244" s="184"/>
      <c r="R244" s="184"/>
      <c r="S244" s="184"/>
      <c r="T244" s="185"/>
      <c r="AT244" s="179" t="s">
        <v>123</v>
      </c>
      <c r="AU244" s="179" t="s">
        <v>81</v>
      </c>
      <c r="AV244" s="14" t="s">
        <v>121</v>
      </c>
      <c r="AW244" s="14" t="s">
        <v>30</v>
      </c>
      <c r="AX244" s="14" t="s">
        <v>79</v>
      </c>
      <c r="AY244" s="179" t="s">
        <v>113</v>
      </c>
    </row>
    <row r="245" spans="1:65" s="2" customFormat="1" ht="16.5" customHeight="1">
      <c r="A245" s="32"/>
      <c r="B245" s="155"/>
      <c r="C245" s="186" t="s">
        <v>329</v>
      </c>
      <c r="D245" s="186" t="s">
        <v>133</v>
      </c>
      <c r="E245" s="187" t="s">
        <v>330</v>
      </c>
      <c r="F245" s="188" t="s">
        <v>331</v>
      </c>
      <c r="G245" s="189" t="s">
        <v>185</v>
      </c>
      <c r="H245" s="190">
        <v>21</v>
      </c>
      <c r="I245" s="191"/>
      <c r="J245" s="192">
        <f>ROUND(I245*H245,2)</f>
        <v>0</v>
      </c>
      <c r="K245" s="188" t="s">
        <v>120</v>
      </c>
      <c r="L245" s="193"/>
      <c r="M245" s="194" t="s">
        <v>1</v>
      </c>
      <c r="N245" s="195" t="s">
        <v>39</v>
      </c>
      <c r="O245" s="58"/>
      <c r="P245" s="165">
        <f>O245*H245</f>
        <v>0</v>
      </c>
      <c r="Q245" s="165">
        <v>8.5000000000000006E-2</v>
      </c>
      <c r="R245" s="165">
        <f>Q245*H245</f>
        <v>1.7850000000000001</v>
      </c>
      <c r="S245" s="165">
        <v>0</v>
      </c>
      <c r="T245" s="16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7" t="s">
        <v>137</v>
      </c>
      <c r="AT245" s="167" t="s">
        <v>133</v>
      </c>
      <c r="AU245" s="167" t="s">
        <v>81</v>
      </c>
      <c r="AY245" s="17" t="s">
        <v>113</v>
      </c>
      <c r="BE245" s="168">
        <f>IF(N245="základní",J245,0)</f>
        <v>0</v>
      </c>
      <c r="BF245" s="168">
        <f>IF(N245="snížená",J245,0)</f>
        <v>0</v>
      </c>
      <c r="BG245" s="168">
        <f>IF(N245="zákl. přenesená",J245,0)</f>
        <v>0</v>
      </c>
      <c r="BH245" s="168">
        <f>IF(N245="sníž. přenesená",J245,0)</f>
        <v>0</v>
      </c>
      <c r="BI245" s="168">
        <f>IF(N245="nulová",J245,0)</f>
        <v>0</v>
      </c>
      <c r="BJ245" s="17" t="s">
        <v>79</v>
      </c>
      <c r="BK245" s="168">
        <f>ROUND(I245*H245,2)</f>
        <v>0</v>
      </c>
      <c r="BL245" s="17" t="s">
        <v>121</v>
      </c>
      <c r="BM245" s="167" t="s">
        <v>332</v>
      </c>
    </row>
    <row r="246" spans="1:65" s="2" customFormat="1" ht="44.25" customHeight="1">
      <c r="A246" s="32"/>
      <c r="B246" s="155"/>
      <c r="C246" s="156" t="s">
        <v>333</v>
      </c>
      <c r="D246" s="156" t="s">
        <v>116</v>
      </c>
      <c r="E246" s="157" t="s">
        <v>334</v>
      </c>
      <c r="F246" s="158" t="s">
        <v>335</v>
      </c>
      <c r="G246" s="159" t="s">
        <v>185</v>
      </c>
      <c r="H246" s="160">
        <v>141</v>
      </c>
      <c r="I246" s="161"/>
      <c r="J246" s="162">
        <f>ROUND(I246*H246,2)</f>
        <v>0</v>
      </c>
      <c r="K246" s="158" t="s">
        <v>120</v>
      </c>
      <c r="L246" s="33"/>
      <c r="M246" s="163" t="s">
        <v>1</v>
      </c>
      <c r="N246" s="164" t="s">
        <v>39</v>
      </c>
      <c r="O246" s="58"/>
      <c r="P246" s="165">
        <f>O246*H246</f>
        <v>0</v>
      </c>
      <c r="Q246" s="165">
        <v>0.1295</v>
      </c>
      <c r="R246" s="165">
        <f>Q246*H246</f>
        <v>18.259499999999999</v>
      </c>
      <c r="S246" s="165">
        <v>0</v>
      </c>
      <c r="T246" s="16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7" t="s">
        <v>121</v>
      </c>
      <c r="AT246" s="167" t="s">
        <v>116</v>
      </c>
      <c r="AU246" s="167" t="s">
        <v>81</v>
      </c>
      <c r="AY246" s="17" t="s">
        <v>113</v>
      </c>
      <c r="BE246" s="168">
        <f>IF(N246="základní",J246,0)</f>
        <v>0</v>
      </c>
      <c r="BF246" s="168">
        <f>IF(N246="snížená",J246,0)</f>
        <v>0</v>
      </c>
      <c r="BG246" s="168">
        <f>IF(N246="zákl. přenesená",J246,0)</f>
        <v>0</v>
      </c>
      <c r="BH246" s="168">
        <f>IF(N246="sníž. přenesená",J246,0)</f>
        <v>0</v>
      </c>
      <c r="BI246" s="168">
        <f>IF(N246="nulová",J246,0)</f>
        <v>0</v>
      </c>
      <c r="BJ246" s="17" t="s">
        <v>79</v>
      </c>
      <c r="BK246" s="168">
        <f>ROUND(I246*H246,2)</f>
        <v>0</v>
      </c>
      <c r="BL246" s="17" t="s">
        <v>121</v>
      </c>
      <c r="BM246" s="167" t="s">
        <v>336</v>
      </c>
    </row>
    <row r="247" spans="1:65" s="15" customFormat="1">
      <c r="B247" s="196"/>
      <c r="D247" s="170" t="s">
        <v>123</v>
      </c>
      <c r="E247" s="197" t="s">
        <v>1</v>
      </c>
      <c r="F247" s="198" t="s">
        <v>337</v>
      </c>
      <c r="H247" s="197" t="s">
        <v>1</v>
      </c>
      <c r="I247" s="199"/>
      <c r="L247" s="196"/>
      <c r="M247" s="200"/>
      <c r="N247" s="201"/>
      <c r="O247" s="201"/>
      <c r="P247" s="201"/>
      <c r="Q247" s="201"/>
      <c r="R247" s="201"/>
      <c r="S247" s="201"/>
      <c r="T247" s="202"/>
      <c r="AT247" s="197" t="s">
        <v>123</v>
      </c>
      <c r="AU247" s="197" t="s">
        <v>81</v>
      </c>
      <c r="AV247" s="15" t="s">
        <v>79</v>
      </c>
      <c r="AW247" s="15" t="s">
        <v>30</v>
      </c>
      <c r="AX247" s="15" t="s">
        <v>74</v>
      </c>
      <c r="AY247" s="197" t="s">
        <v>113</v>
      </c>
    </row>
    <row r="248" spans="1:65" s="13" customFormat="1">
      <c r="B248" s="169"/>
      <c r="D248" s="170" t="s">
        <v>123</v>
      </c>
      <c r="E248" s="171" t="s">
        <v>1</v>
      </c>
      <c r="F248" s="172" t="s">
        <v>338</v>
      </c>
      <c r="H248" s="173">
        <v>141</v>
      </c>
      <c r="I248" s="174"/>
      <c r="L248" s="169"/>
      <c r="M248" s="175"/>
      <c r="N248" s="176"/>
      <c r="O248" s="176"/>
      <c r="P248" s="176"/>
      <c r="Q248" s="176"/>
      <c r="R248" s="176"/>
      <c r="S248" s="176"/>
      <c r="T248" s="177"/>
      <c r="AT248" s="171" t="s">
        <v>123</v>
      </c>
      <c r="AU248" s="171" t="s">
        <v>81</v>
      </c>
      <c r="AV248" s="13" t="s">
        <v>81</v>
      </c>
      <c r="AW248" s="13" t="s">
        <v>30</v>
      </c>
      <c r="AX248" s="13" t="s">
        <v>74</v>
      </c>
      <c r="AY248" s="171" t="s">
        <v>113</v>
      </c>
    </row>
    <row r="249" spans="1:65" s="14" customFormat="1">
      <c r="B249" s="178"/>
      <c r="D249" s="170" t="s">
        <v>123</v>
      </c>
      <c r="E249" s="179" t="s">
        <v>1</v>
      </c>
      <c r="F249" s="180" t="s">
        <v>125</v>
      </c>
      <c r="H249" s="181">
        <v>141</v>
      </c>
      <c r="I249" s="182"/>
      <c r="L249" s="178"/>
      <c r="M249" s="183"/>
      <c r="N249" s="184"/>
      <c r="O249" s="184"/>
      <c r="P249" s="184"/>
      <c r="Q249" s="184"/>
      <c r="R249" s="184"/>
      <c r="S249" s="184"/>
      <c r="T249" s="185"/>
      <c r="AT249" s="179" t="s">
        <v>123</v>
      </c>
      <c r="AU249" s="179" t="s">
        <v>81</v>
      </c>
      <c r="AV249" s="14" t="s">
        <v>121</v>
      </c>
      <c r="AW249" s="14" t="s">
        <v>30</v>
      </c>
      <c r="AX249" s="14" t="s">
        <v>79</v>
      </c>
      <c r="AY249" s="179" t="s">
        <v>113</v>
      </c>
    </row>
    <row r="250" spans="1:65" s="2" customFormat="1" ht="16.5" customHeight="1">
      <c r="A250" s="32"/>
      <c r="B250" s="155"/>
      <c r="C250" s="186" t="s">
        <v>339</v>
      </c>
      <c r="D250" s="186" t="s">
        <v>133</v>
      </c>
      <c r="E250" s="187" t="s">
        <v>340</v>
      </c>
      <c r="F250" s="188" t="s">
        <v>341</v>
      </c>
      <c r="G250" s="189" t="s">
        <v>185</v>
      </c>
      <c r="H250" s="190">
        <v>141</v>
      </c>
      <c r="I250" s="191"/>
      <c r="J250" s="192">
        <f>ROUND(I250*H250,2)</f>
        <v>0</v>
      </c>
      <c r="K250" s="188" t="s">
        <v>120</v>
      </c>
      <c r="L250" s="193"/>
      <c r="M250" s="194" t="s">
        <v>1</v>
      </c>
      <c r="N250" s="195" t="s">
        <v>39</v>
      </c>
      <c r="O250" s="58"/>
      <c r="P250" s="165">
        <f>O250*H250</f>
        <v>0</v>
      </c>
      <c r="Q250" s="165">
        <v>4.4999999999999998E-2</v>
      </c>
      <c r="R250" s="165">
        <f>Q250*H250</f>
        <v>6.3449999999999998</v>
      </c>
      <c r="S250" s="165">
        <v>0</v>
      </c>
      <c r="T250" s="166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7" t="s">
        <v>137</v>
      </c>
      <c r="AT250" s="167" t="s">
        <v>133</v>
      </c>
      <c r="AU250" s="167" t="s">
        <v>81</v>
      </c>
      <c r="AY250" s="17" t="s">
        <v>113</v>
      </c>
      <c r="BE250" s="168">
        <f>IF(N250="základní",J250,0)</f>
        <v>0</v>
      </c>
      <c r="BF250" s="168">
        <f>IF(N250="snížená",J250,0)</f>
        <v>0</v>
      </c>
      <c r="BG250" s="168">
        <f>IF(N250="zákl. přenesená",J250,0)</f>
        <v>0</v>
      </c>
      <c r="BH250" s="168">
        <f>IF(N250="sníž. přenesená",J250,0)</f>
        <v>0</v>
      </c>
      <c r="BI250" s="168">
        <f>IF(N250="nulová",J250,0)</f>
        <v>0</v>
      </c>
      <c r="BJ250" s="17" t="s">
        <v>79</v>
      </c>
      <c r="BK250" s="168">
        <f>ROUND(I250*H250,2)</f>
        <v>0</v>
      </c>
      <c r="BL250" s="17" t="s">
        <v>121</v>
      </c>
      <c r="BM250" s="167" t="s">
        <v>342</v>
      </c>
    </row>
    <row r="251" spans="1:65" s="2" customFormat="1" ht="21.75" customHeight="1">
      <c r="A251" s="32"/>
      <c r="B251" s="155"/>
      <c r="C251" s="156" t="s">
        <v>343</v>
      </c>
      <c r="D251" s="156" t="s">
        <v>116</v>
      </c>
      <c r="E251" s="157" t="s">
        <v>344</v>
      </c>
      <c r="F251" s="158" t="s">
        <v>345</v>
      </c>
      <c r="G251" s="159" t="s">
        <v>185</v>
      </c>
      <c r="H251" s="160">
        <v>19</v>
      </c>
      <c r="I251" s="161"/>
      <c r="J251" s="162">
        <f>ROUND(I251*H251,2)</f>
        <v>0</v>
      </c>
      <c r="K251" s="158" t="s">
        <v>120</v>
      </c>
      <c r="L251" s="33"/>
      <c r="M251" s="163" t="s">
        <v>1</v>
      </c>
      <c r="N251" s="164" t="s">
        <v>39</v>
      </c>
      <c r="O251" s="58"/>
      <c r="P251" s="165">
        <f>O251*H251</f>
        <v>0</v>
      </c>
      <c r="Q251" s="165">
        <v>1.0000000000000001E-5</v>
      </c>
      <c r="R251" s="165">
        <f>Q251*H251</f>
        <v>1.9000000000000001E-4</v>
      </c>
      <c r="S251" s="165">
        <v>0</v>
      </c>
      <c r="T251" s="16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7" t="s">
        <v>121</v>
      </c>
      <c r="AT251" s="167" t="s">
        <v>116</v>
      </c>
      <c r="AU251" s="167" t="s">
        <v>81</v>
      </c>
      <c r="AY251" s="17" t="s">
        <v>113</v>
      </c>
      <c r="BE251" s="168">
        <f>IF(N251="základní",J251,0)</f>
        <v>0</v>
      </c>
      <c r="BF251" s="168">
        <f>IF(N251="snížená",J251,0)</f>
        <v>0</v>
      </c>
      <c r="BG251" s="168">
        <f>IF(N251="zákl. přenesená",J251,0)</f>
        <v>0</v>
      </c>
      <c r="BH251" s="168">
        <f>IF(N251="sníž. přenesená",J251,0)</f>
        <v>0</v>
      </c>
      <c r="BI251" s="168">
        <f>IF(N251="nulová",J251,0)</f>
        <v>0</v>
      </c>
      <c r="BJ251" s="17" t="s">
        <v>79</v>
      </c>
      <c r="BK251" s="168">
        <f>ROUND(I251*H251,2)</f>
        <v>0</v>
      </c>
      <c r="BL251" s="17" t="s">
        <v>121</v>
      </c>
      <c r="BM251" s="167" t="s">
        <v>346</v>
      </c>
    </row>
    <row r="252" spans="1:65" s="2" customFormat="1" ht="44.25" customHeight="1">
      <c r="A252" s="32"/>
      <c r="B252" s="155"/>
      <c r="C252" s="156" t="s">
        <v>347</v>
      </c>
      <c r="D252" s="156" t="s">
        <v>116</v>
      </c>
      <c r="E252" s="157" t="s">
        <v>348</v>
      </c>
      <c r="F252" s="158" t="s">
        <v>349</v>
      </c>
      <c r="G252" s="159" t="s">
        <v>185</v>
      </c>
      <c r="H252" s="160">
        <v>19</v>
      </c>
      <c r="I252" s="161"/>
      <c r="J252" s="162">
        <f>ROUND(I252*H252,2)</f>
        <v>0</v>
      </c>
      <c r="K252" s="158" t="s">
        <v>120</v>
      </c>
      <c r="L252" s="33"/>
      <c r="M252" s="163" t="s">
        <v>1</v>
      </c>
      <c r="N252" s="164" t="s">
        <v>39</v>
      </c>
      <c r="O252" s="58"/>
      <c r="P252" s="165">
        <f>O252*H252</f>
        <v>0</v>
      </c>
      <c r="Q252" s="165">
        <v>9.0000000000000006E-5</v>
      </c>
      <c r="R252" s="165">
        <f>Q252*H252</f>
        <v>1.7100000000000001E-3</v>
      </c>
      <c r="S252" s="165">
        <v>0</v>
      </c>
      <c r="T252" s="166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7" t="s">
        <v>121</v>
      </c>
      <c r="AT252" s="167" t="s">
        <v>116</v>
      </c>
      <c r="AU252" s="167" t="s">
        <v>81</v>
      </c>
      <c r="AY252" s="17" t="s">
        <v>113</v>
      </c>
      <c r="BE252" s="168">
        <f>IF(N252="základní",J252,0)</f>
        <v>0</v>
      </c>
      <c r="BF252" s="168">
        <f>IF(N252="snížená",J252,0)</f>
        <v>0</v>
      </c>
      <c r="BG252" s="168">
        <f>IF(N252="zákl. přenesená",J252,0)</f>
        <v>0</v>
      </c>
      <c r="BH252" s="168">
        <f>IF(N252="sníž. přenesená",J252,0)</f>
        <v>0</v>
      </c>
      <c r="BI252" s="168">
        <f>IF(N252="nulová",J252,0)</f>
        <v>0</v>
      </c>
      <c r="BJ252" s="17" t="s">
        <v>79</v>
      </c>
      <c r="BK252" s="168">
        <f>ROUND(I252*H252,2)</f>
        <v>0</v>
      </c>
      <c r="BL252" s="17" t="s">
        <v>121</v>
      </c>
      <c r="BM252" s="167" t="s">
        <v>350</v>
      </c>
    </row>
    <row r="253" spans="1:65" s="2" customFormat="1" ht="67.150000000000006" customHeight="1">
      <c r="A253" s="32"/>
      <c r="B253" s="155"/>
      <c r="C253" s="156" t="s">
        <v>351</v>
      </c>
      <c r="D253" s="156" t="s">
        <v>116</v>
      </c>
      <c r="E253" s="157" t="s">
        <v>352</v>
      </c>
      <c r="F253" s="158" t="s">
        <v>408</v>
      </c>
      <c r="G253" s="159" t="s">
        <v>152</v>
      </c>
      <c r="H253" s="160">
        <v>53</v>
      </c>
      <c r="I253" s="161"/>
      <c r="J253" s="162">
        <f>ROUND(I253*H253,2)</f>
        <v>0</v>
      </c>
      <c r="K253" s="158" t="s">
        <v>120</v>
      </c>
      <c r="L253" s="33"/>
      <c r="M253" s="163" t="s">
        <v>1</v>
      </c>
      <c r="N253" s="164" t="s">
        <v>39</v>
      </c>
      <c r="O253" s="58"/>
      <c r="P253" s="165">
        <f>O253*H253</f>
        <v>0</v>
      </c>
      <c r="Q253" s="165">
        <v>0</v>
      </c>
      <c r="R253" s="165">
        <f>Q253*H253</f>
        <v>0</v>
      </c>
      <c r="S253" s="165">
        <v>0</v>
      </c>
      <c r="T253" s="16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7" t="s">
        <v>121</v>
      </c>
      <c r="AT253" s="167" t="s">
        <v>116</v>
      </c>
      <c r="AU253" s="167" t="s">
        <v>81</v>
      </c>
      <c r="AY253" s="17" t="s">
        <v>113</v>
      </c>
      <c r="BE253" s="168">
        <f>IF(N253="základní",J253,0)</f>
        <v>0</v>
      </c>
      <c r="BF253" s="168">
        <f>IF(N253="snížená",J253,0)</f>
        <v>0</v>
      </c>
      <c r="BG253" s="168">
        <f>IF(N253="zákl. přenesená",J253,0)</f>
        <v>0</v>
      </c>
      <c r="BH253" s="168">
        <f>IF(N253="sníž. přenesená",J253,0)</f>
        <v>0</v>
      </c>
      <c r="BI253" s="168">
        <f>IF(N253="nulová",J253,0)</f>
        <v>0</v>
      </c>
      <c r="BJ253" s="17" t="s">
        <v>79</v>
      </c>
      <c r="BK253" s="168">
        <f>ROUND(I253*H253,2)</f>
        <v>0</v>
      </c>
      <c r="BL253" s="17" t="s">
        <v>121</v>
      </c>
      <c r="BM253" s="167" t="s">
        <v>353</v>
      </c>
    </row>
    <row r="254" spans="1:65" s="12" customFormat="1" ht="22.9" customHeight="1">
      <c r="B254" s="142"/>
      <c r="D254" s="143" t="s">
        <v>73</v>
      </c>
      <c r="E254" s="153" t="s">
        <v>354</v>
      </c>
      <c r="F254" s="153" t="s">
        <v>355</v>
      </c>
      <c r="I254" s="145"/>
      <c r="J254" s="154">
        <f>BK254</f>
        <v>0</v>
      </c>
      <c r="L254" s="142"/>
      <c r="M254" s="147"/>
      <c r="N254" s="148"/>
      <c r="O254" s="148"/>
      <c r="P254" s="149">
        <f>SUM(P255:P262)</f>
        <v>0</v>
      </c>
      <c r="Q254" s="148"/>
      <c r="R254" s="149">
        <f>SUM(R255:R262)</f>
        <v>0</v>
      </c>
      <c r="S254" s="148"/>
      <c r="T254" s="150">
        <f>SUM(T255:T262)</f>
        <v>0</v>
      </c>
      <c r="AR254" s="143" t="s">
        <v>79</v>
      </c>
      <c r="AT254" s="151" t="s">
        <v>73</v>
      </c>
      <c r="AU254" s="151" t="s">
        <v>79</v>
      </c>
      <c r="AY254" s="143" t="s">
        <v>113</v>
      </c>
      <c r="BK254" s="152">
        <f>SUM(BK255:BK262)</f>
        <v>0</v>
      </c>
    </row>
    <row r="255" spans="1:65" s="2" customFormat="1" ht="33" customHeight="1">
      <c r="A255" s="32"/>
      <c r="B255" s="155"/>
      <c r="C255" s="156" t="s">
        <v>356</v>
      </c>
      <c r="D255" s="156" t="s">
        <v>116</v>
      </c>
      <c r="E255" s="157" t="s">
        <v>357</v>
      </c>
      <c r="F255" s="158" t="s">
        <v>358</v>
      </c>
      <c r="G255" s="159" t="s">
        <v>136</v>
      </c>
      <c r="H255" s="160">
        <v>122.07</v>
      </c>
      <c r="I255" s="161"/>
      <c r="J255" s="162">
        <f>ROUND(I255*H255,2)</f>
        <v>0</v>
      </c>
      <c r="K255" s="158" t="s">
        <v>120</v>
      </c>
      <c r="L255" s="33"/>
      <c r="M255" s="163" t="s">
        <v>1</v>
      </c>
      <c r="N255" s="164" t="s">
        <v>39</v>
      </c>
      <c r="O255" s="58"/>
      <c r="P255" s="165">
        <f>O255*H255</f>
        <v>0</v>
      </c>
      <c r="Q255" s="165">
        <v>0</v>
      </c>
      <c r="R255" s="165">
        <f>Q255*H255</f>
        <v>0</v>
      </c>
      <c r="S255" s="165">
        <v>0</v>
      </c>
      <c r="T255" s="16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7" t="s">
        <v>121</v>
      </c>
      <c r="AT255" s="167" t="s">
        <v>116</v>
      </c>
      <c r="AU255" s="167" t="s">
        <v>81</v>
      </c>
      <c r="AY255" s="17" t="s">
        <v>113</v>
      </c>
      <c r="BE255" s="168">
        <f>IF(N255="základní",J255,0)</f>
        <v>0</v>
      </c>
      <c r="BF255" s="168">
        <f>IF(N255="snížená",J255,0)</f>
        <v>0</v>
      </c>
      <c r="BG255" s="168">
        <f>IF(N255="zákl. přenesená",J255,0)</f>
        <v>0</v>
      </c>
      <c r="BH255" s="168">
        <f>IF(N255="sníž. přenesená",J255,0)</f>
        <v>0</v>
      </c>
      <c r="BI255" s="168">
        <f>IF(N255="nulová",J255,0)</f>
        <v>0</v>
      </c>
      <c r="BJ255" s="17" t="s">
        <v>79</v>
      </c>
      <c r="BK255" s="168">
        <f>ROUND(I255*H255,2)</f>
        <v>0</v>
      </c>
      <c r="BL255" s="17" t="s">
        <v>121</v>
      </c>
      <c r="BM255" s="167" t="s">
        <v>359</v>
      </c>
    </row>
    <row r="256" spans="1:65" s="2" customFormat="1" ht="33" customHeight="1">
      <c r="A256" s="32"/>
      <c r="B256" s="155"/>
      <c r="C256" s="156" t="s">
        <v>360</v>
      </c>
      <c r="D256" s="156" t="s">
        <v>116</v>
      </c>
      <c r="E256" s="157" t="s">
        <v>361</v>
      </c>
      <c r="F256" s="158" t="s">
        <v>362</v>
      </c>
      <c r="G256" s="159" t="s">
        <v>136</v>
      </c>
      <c r="H256" s="160">
        <v>1098.6300000000001</v>
      </c>
      <c r="I256" s="161"/>
      <c r="J256" s="162">
        <f>ROUND(I256*H256,2)</f>
        <v>0</v>
      </c>
      <c r="K256" s="158" t="s">
        <v>120</v>
      </c>
      <c r="L256" s="33"/>
      <c r="M256" s="163" t="s">
        <v>1</v>
      </c>
      <c r="N256" s="164" t="s">
        <v>39</v>
      </c>
      <c r="O256" s="58"/>
      <c r="P256" s="165">
        <f>O256*H256</f>
        <v>0</v>
      </c>
      <c r="Q256" s="165">
        <v>0</v>
      </c>
      <c r="R256" s="165">
        <f>Q256*H256</f>
        <v>0</v>
      </c>
      <c r="S256" s="165">
        <v>0</v>
      </c>
      <c r="T256" s="16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67" t="s">
        <v>121</v>
      </c>
      <c r="AT256" s="167" t="s">
        <v>116</v>
      </c>
      <c r="AU256" s="167" t="s">
        <v>81</v>
      </c>
      <c r="AY256" s="17" t="s">
        <v>113</v>
      </c>
      <c r="BE256" s="168">
        <f>IF(N256="základní",J256,0)</f>
        <v>0</v>
      </c>
      <c r="BF256" s="168">
        <f>IF(N256="snížená",J256,0)</f>
        <v>0</v>
      </c>
      <c r="BG256" s="168">
        <f>IF(N256="zákl. přenesená",J256,0)</f>
        <v>0</v>
      </c>
      <c r="BH256" s="168">
        <f>IF(N256="sníž. přenesená",J256,0)</f>
        <v>0</v>
      </c>
      <c r="BI256" s="168">
        <f>IF(N256="nulová",J256,0)</f>
        <v>0</v>
      </c>
      <c r="BJ256" s="17" t="s">
        <v>79</v>
      </c>
      <c r="BK256" s="168">
        <f>ROUND(I256*H256,2)</f>
        <v>0</v>
      </c>
      <c r="BL256" s="17" t="s">
        <v>121</v>
      </c>
      <c r="BM256" s="167" t="s">
        <v>363</v>
      </c>
    </row>
    <row r="257" spans="1:65" s="13" customFormat="1">
      <c r="B257" s="169"/>
      <c r="D257" s="170" t="s">
        <v>123</v>
      </c>
      <c r="E257" s="171" t="s">
        <v>1</v>
      </c>
      <c r="F257" s="172" t="s">
        <v>364</v>
      </c>
      <c r="H257" s="173">
        <v>1098.6300000000001</v>
      </c>
      <c r="I257" s="174"/>
      <c r="L257" s="169"/>
      <c r="M257" s="175"/>
      <c r="N257" s="176"/>
      <c r="O257" s="176"/>
      <c r="P257" s="176"/>
      <c r="Q257" s="176"/>
      <c r="R257" s="176"/>
      <c r="S257" s="176"/>
      <c r="T257" s="177"/>
      <c r="AT257" s="171" t="s">
        <v>123</v>
      </c>
      <c r="AU257" s="171" t="s">
        <v>81</v>
      </c>
      <c r="AV257" s="13" t="s">
        <v>81</v>
      </c>
      <c r="AW257" s="13" t="s">
        <v>30</v>
      </c>
      <c r="AX257" s="13" t="s">
        <v>74</v>
      </c>
      <c r="AY257" s="171" t="s">
        <v>113</v>
      </c>
    </row>
    <row r="258" spans="1:65" s="14" customFormat="1">
      <c r="B258" s="178"/>
      <c r="D258" s="170" t="s">
        <v>123</v>
      </c>
      <c r="E258" s="179" t="s">
        <v>1</v>
      </c>
      <c r="F258" s="180" t="s">
        <v>125</v>
      </c>
      <c r="H258" s="181">
        <v>1098.6300000000001</v>
      </c>
      <c r="I258" s="182"/>
      <c r="L258" s="178"/>
      <c r="M258" s="183"/>
      <c r="N258" s="184"/>
      <c r="O258" s="184"/>
      <c r="P258" s="184"/>
      <c r="Q258" s="184"/>
      <c r="R258" s="184"/>
      <c r="S258" s="184"/>
      <c r="T258" s="185"/>
      <c r="AT258" s="179" t="s">
        <v>123</v>
      </c>
      <c r="AU258" s="179" t="s">
        <v>81</v>
      </c>
      <c r="AV258" s="14" t="s">
        <v>121</v>
      </c>
      <c r="AW258" s="14" t="s">
        <v>30</v>
      </c>
      <c r="AX258" s="14" t="s">
        <v>79</v>
      </c>
      <c r="AY258" s="179" t="s">
        <v>113</v>
      </c>
    </row>
    <row r="259" spans="1:65" s="2" customFormat="1" ht="21.75" customHeight="1">
      <c r="A259" s="32"/>
      <c r="B259" s="155"/>
      <c r="C259" s="156" t="s">
        <v>365</v>
      </c>
      <c r="D259" s="156" t="s">
        <v>116</v>
      </c>
      <c r="E259" s="157" t="s">
        <v>366</v>
      </c>
      <c r="F259" s="158" t="s">
        <v>367</v>
      </c>
      <c r="G259" s="159" t="s">
        <v>136</v>
      </c>
      <c r="H259" s="160">
        <v>122.07</v>
      </c>
      <c r="I259" s="161"/>
      <c r="J259" s="162">
        <f>ROUND(I259*H259,2)</f>
        <v>0</v>
      </c>
      <c r="K259" s="158" t="s">
        <v>120</v>
      </c>
      <c r="L259" s="33"/>
      <c r="M259" s="163" t="s">
        <v>1</v>
      </c>
      <c r="N259" s="164" t="s">
        <v>39</v>
      </c>
      <c r="O259" s="58"/>
      <c r="P259" s="165">
        <f>O259*H259</f>
        <v>0</v>
      </c>
      <c r="Q259" s="165">
        <v>0</v>
      </c>
      <c r="R259" s="165">
        <f>Q259*H259</f>
        <v>0</v>
      </c>
      <c r="S259" s="165">
        <v>0</v>
      </c>
      <c r="T259" s="16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7" t="s">
        <v>121</v>
      </c>
      <c r="AT259" s="167" t="s">
        <v>116</v>
      </c>
      <c r="AU259" s="167" t="s">
        <v>81</v>
      </c>
      <c r="AY259" s="17" t="s">
        <v>113</v>
      </c>
      <c r="BE259" s="168">
        <f>IF(N259="základní",J259,0)</f>
        <v>0</v>
      </c>
      <c r="BF259" s="168">
        <f>IF(N259="snížená",J259,0)</f>
        <v>0</v>
      </c>
      <c r="BG259" s="168">
        <f>IF(N259="zákl. přenesená",J259,0)</f>
        <v>0</v>
      </c>
      <c r="BH259" s="168">
        <f>IF(N259="sníž. přenesená",J259,0)</f>
        <v>0</v>
      </c>
      <c r="BI259" s="168">
        <f>IF(N259="nulová",J259,0)</f>
        <v>0</v>
      </c>
      <c r="BJ259" s="17" t="s">
        <v>79</v>
      </c>
      <c r="BK259" s="168">
        <f>ROUND(I259*H259,2)</f>
        <v>0</v>
      </c>
      <c r="BL259" s="17" t="s">
        <v>121</v>
      </c>
      <c r="BM259" s="167" t="s">
        <v>368</v>
      </c>
    </row>
    <row r="260" spans="1:65" s="2" customFormat="1" ht="33" customHeight="1">
      <c r="A260" s="32"/>
      <c r="B260" s="155"/>
      <c r="C260" s="156" t="s">
        <v>369</v>
      </c>
      <c r="D260" s="156" t="s">
        <v>116</v>
      </c>
      <c r="E260" s="157" t="s">
        <v>370</v>
      </c>
      <c r="F260" s="158" t="s">
        <v>371</v>
      </c>
      <c r="G260" s="159" t="s">
        <v>136</v>
      </c>
      <c r="H260" s="160">
        <v>33.19</v>
      </c>
      <c r="I260" s="161"/>
      <c r="J260" s="162">
        <f>ROUND(I260*H260,2)</f>
        <v>0</v>
      </c>
      <c r="K260" s="158" t="s">
        <v>120</v>
      </c>
      <c r="L260" s="33"/>
      <c r="M260" s="163" t="s">
        <v>1</v>
      </c>
      <c r="N260" s="164" t="s">
        <v>39</v>
      </c>
      <c r="O260" s="58"/>
      <c r="P260" s="165">
        <f>O260*H260</f>
        <v>0</v>
      </c>
      <c r="Q260" s="165">
        <v>0</v>
      </c>
      <c r="R260" s="165">
        <f>Q260*H260</f>
        <v>0</v>
      </c>
      <c r="S260" s="165">
        <v>0</v>
      </c>
      <c r="T260" s="166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7" t="s">
        <v>121</v>
      </c>
      <c r="AT260" s="167" t="s">
        <v>116</v>
      </c>
      <c r="AU260" s="167" t="s">
        <v>81</v>
      </c>
      <c r="AY260" s="17" t="s">
        <v>113</v>
      </c>
      <c r="BE260" s="168">
        <f>IF(N260="základní",J260,0)</f>
        <v>0</v>
      </c>
      <c r="BF260" s="168">
        <f>IF(N260="snížená",J260,0)</f>
        <v>0</v>
      </c>
      <c r="BG260" s="168">
        <f>IF(N260="zákl. přenesená",J260,0)</f>
        <v>0</v>
      </c>
      <c r="BH260" s="168">
        <f>IF(N260="sníž. přenesená",J260,0)</f>
        <v>0</v>
      </c>
      <c r="BI260" s="168">
        <f>IF(N260="nulová",J260,0)</f>
        <v>0</v>
      </c>
      <c r="BJ260" s="17" t="s">
        <v>79</v>
      </c>
      <c r="BK260" s="168">
        <f>ROUND(I260*H260,2)</f>
        <v>0</v>
      </c>
      <c r="BL260" s="17" t="s">
        <v>121</v>
      </c>
      <c r="BM260" s="167" t="s">
        <v>372</v>
      </c>
    </row>
    <row r="261" spans="1:65" s="2" customFormat="1" ht="33" customHeight="1">
      <c r="A261" s="32"/>
      <c r="B261" s="155"/>
      <c r="C261" s="156" t="s">
        <v>373</v>
      </c>
      <c r="D261" s="156" t="s">
        <v>116</v>
      </c>
      <c r="E261" s="157" t="s">
        <v>374</v>
      </c>
      <c r="F261" s="158" t="s">
        <v>142</v>
      </c>
      <c r="G261" s="159" t="s">
        <v>136</v>
      </c>
      <c r="H261" s="160">
        <v>57.42</v>
      </c>
      <c r="I261" s="161"/>
      <c r="J261" s="162">
        <f>ROUND(I261*H261,2)</f>
        <v>0</v>
      </c>
      <c r="K261" s="158" t="s">
        <v>120</v>
      </c>
      <c r="L261" s="33"/>
      <c r="M261" s="163" t="s">
        <v>1</v>
      </c>
      <c r="N261" s="164" t="s">
        <v>39</v>
      </c>
      <c r="O261" s="58"/>
      <c r="P261" s="165">
        <f>O261*H261</f>
        <v>0</v>
      </c>
      <c r="Q261" s="165">
        <v>0</v>
      </c>
      <c r="R261" s="165">
        <f>Q261*H261</f>
        <v>0</v>
      </c>
      <c r="S261" s="165">
        <v>0</v>
      </c>
      <c r="T261" s="16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7" t="s">
        <v>121</v>
      </c>
      <c r="AT261" s="167" t="s">
        <v>116</v>
      </c>
      <c r="AU261" s="167" t="s">
        <v>81</v>
      </c>
      <c r="AY261" s="17" t="s">
        <v>113</v>
      </c>
      <c r="BE261" s="168">
        <f>IF(N261="základní",J261,0)</f>
        <v>0</v>
      </c>
      <c r="BF261" s="168">
        <f>IF(N261="snížená",J261,0)</f>
        <v>0</v>
      </c>
      <c r="BG261" s="168">
        <f>IF(N261="zákl. přenesená",J261,0)</f>
        <v>0</v>
      </c>
      <c r="BH261" s="168">
        <f>IF(N261="sníž. přenesená",J261,0)</f>
        <v>0</v>
      </c>
      <c r="BI261" s="168">
        <f>IF(N261="nulová",J261,0)</f>
        <v>0</v>
      </c>
      <c r="BJ261" s="17" t="s">
        <v>79</v>
      </c>
      <c r="BK261" s="168">
        <f>ROUND(I261*H261,2)</f>
        <v>0</v>
      </c>
      <c r="BL261" s="17" t="s">
        <v>121</v>
      </c>
      <c r="BM261" s="167" t="s">
        <v>375</v>
      </c>
    </row>
    <row r="262" spans="1:65" s="2" customFormat="1" ht="33" customHeight="1">
      <c r="A262" s="32"/>
      <c r="B262" s="155"/>
      <c r="C262" s="156" t="s">
        <v>376</v>
      </c>
      <c r="D262" s="156" t="s">
        <v>116</v>
      </c>
      <c r="E262" s="157" t="s">
        <v>377</v>
      </c>
      <c r="F262" s="158" t="s">
        <v>378</v>
      </c>
      <c r="G262" s="159" t="s">
        <v>136</v>
      </c>
      <c r="H262" s="160">
        <v>31.46</v>
      </c>
      <c r="I262" s="161"/>
      <c r="J262" s="162">
        <f>ROUND(I262*H262,2)</f>
        <v>0</v>
      </c>
      <c r="K262" s="158" t="s">
        <v>120</v>
      </c>
      <c r="L262" s="33"/>
      <c r="M262" s="163" t="s">
        <v>1</v>
      </c>
      <c r="N262" s="164" t="s">
        <v>39</v>
      </c>
      <c r="O262" s="58"/>
      <c r="P262" s="165">
        <f>O262*H262</f>
        <v>0</v>
      </c>
      <c r="Q262" s="165">
        <v>0</v>
      </c>
      <c r="R262" s="165">
        <f>Q262*H262</f>
        <v>0</v>
      </c>
      <c r="S262" s="165">
        <v>0</v>
      </c>
      <c r="T262" s="166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7" t="s">
        <v>121</v>
      </c>
      <c r="AT262" s="167" t="s">
        <v>116</v>
      </c>
      <c r="AU262" s="167" t="s">
        <v>81</v>
      </c>
      <c r="AY262" s="17" t="s">
        <v>113</v>
      </c>
      <c r="BE262" s="168">
        <f>IF(N262="základní",J262,0)</f>
        <v>0</v>
      </c>
      <c r="BF262" s="168">
        <f>IF(N262="snížená",J262,0)</f>
        <v>0</v>
      </c>
      <c r="BG262" s="168">
        <f>IF(N262="zákl. přenesená",J262,0)</f>
        <v>0</v>
      </c>
      <c r="BH262" s="168">
        <f>IF(N262="sníž. přenesená",J262,0)</f>
        <v>0</v>
      </c>
      <c r="BI262" s="168">
        <f>IF(N262="nulová",J262,0)</f>
        <v>0</v>
      </c>
      <c r="BJ262" s="17" t="s">
        <v>79</v>
      </c>
      <c r="BK262" s="168">
        <f>ROUND(I262*H262,2)</f>
        <v>0</v>
      </c>
      <c r="BL262" s="17" t="s">
        <v>121</v>
      </c>
      <c r="BM262" s="167" t="s">
        <v>379</v>
      </c>
    </row>
    <row r="263" spans="1:65" s="12" customFormat="1" ht="22.9" customHeight="1">
      <c r="B263" s="142"/>
      <c r="D263" s="143" t="s">
        <v>73</v>
      </c>
      <c r="E263" s="153" t="s">
        <v>380</v>
      </c>
      <c r="F263" s="153" t="s">
        <v>381</v>
      </c>
      <c r="I263" s="145"/>
      <c r="J263" s="154">
        <f>BK263</f>
        <v>0</v>
      </c>
      <c r="L263" s="142"/>
      <c r="M263" s="147"/>
      <c r="N263" s="148"/>
      <c r="O263" s="148"/>
      <c r="P263" s="149">
        <f>P264</f>
        <v>0</v>
      </c>
      <c r="Q263" s="148"/>
      <c r="R263" s="149">
        <f>R264</f>
        <v>0</v>
      </c>
      <c r="S263" s="148"/>
      <c r="T263" s="150">
        <f>T264</f>
        <v>0</v>
      </c>
      <c r="AR263" s="143" t="s">
        <v>79</v>
      </c>
      <c r="AT263" s="151" t="s">
        <v>73</v>
      </c>
      <c r="AU263" s="151" t="s">
        <v>79</v>
      </c>
      <c r="AY263" s="143" t="s">
        <v>113</v>
      </c>
      <c r="BK263" s="152">
        <f>BK264</f>
        <v>0</v>
      </c>
    </row>
    <row r="264" spans="1:65" s="2" customFormat="1" ht="33" customHeight="1">
      <c r="A264" s="32"/>
      <c r="B264" s="155"/>
      <c r="C264" s="156" t="s">
        <v>382</v>
      </c>
      <c r="D264" s="156" t="s">
        <v>116</v>
      </c>
      <c r="E264" s="157" t="s">
        <v>383</v>
      </c>
      <c r="F264" s="158" t="s">
        <v>384</v>
      </c>
      <c r="G264" s="159" t="s">
        <v>136</v>
      </c>
      <c r="H264" s="160">
        <v>175.99299999999999</v>
      </c>
      <c r="I264" s="161"/>
      <c r="J264" s="162">
        <f>ROUND(I264*H264,2)</f>
        <v>0</v>
      </c>
      <c r="K264" s="158" t="s">
        <v>120</v>
      </c>
      <c r="L264" s="33"/>
      <c r="M264" s="163" t="s">
        <v>1</v>
      </c>
      <c r="N264" s="164" t="s">
        <v>39</v>
      </c>
      <c r="O264" s="58"/>
      <c r="P264" s="165">
        <f>O264*H264</f>
        <v>0</v>
      </c>
      <c r="Q264" s="165">
        <v>0</v>
      </c>
      <c r="R264" s="165">
        <f>Q264*H264</f>
        <v>0</v>
      </c>
      <c r="S264" s="165">
        <v>0</v>
      </c>
      <c r="T264" s="166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7" t="s">
        <v>121</v>
      </c>
      <c r="AT264" s="167" t="s">
        <v>116</v>
      </c>
      <c r="AU264" s="167" t="s">
        <v>81</v>
      </c>
      <c r="AY264" s="17" t="s">
        <v>113</v>
      </c>
      <c r="BE264" s="168">
        <f>IF(N264="základní",J264,0)</f>
        <v>0</v>
      </c>
      <c r="BF264" s="168">
        <f>IF(N264="snížená",J264,0)</f>
        <v>0</v>
      </c>
      <c r="BG264" s="168">
        <f>IF(N264="zákl. přenesená",J264,0)</f>
        <v>0</v>
      </c>
      <c r="BH264" s="168">
        <f>IF(N264="sníž. přenesená",J264,0)</f>
        <v>0</v>
      </c>
      <c r="BI264" s="168">
        <f>IF(N264="nulová",J264,0)</f>
        <v>0</v>
      </c>
      <c r="BJ264" s="17" t="s">
        <v>79</v>
      </c>
      <c r="BK264" s="168">
        <f>ROUND(I264*H264,2)</f>
        <v>0</v>
      </c>
      <c r="BL264" s="17" t="s">
        <v>121</v>
      </c>
      <c r="BM264" s="167" t="s">
        <v>385</v>
      </c>
    </row>
    <row r="265" spans="1:65" s="12" customFormat="1" ht="25.9" customHeight="1">
      <c r="B265" s="142"/>
      <c r="D265" s="143" t="s">
        <v>73</v>
      </c>
      <c r="E265" s="144" t="s">
        <v>386</v>
      </c>
      <c r="F265" s="144" t="s">
        <v>387</v>
      </c>
      <c r="I265" s="145"/>
      <c r="J265" s="146">
        <f>BK265</f>
        <v>0</v>
      </c>
      <c r="L265" s="142"/>
      <c r="M265" s="147"/>
      <c r="N265" s="148"/>
      <c r="O265" s="148"/>
      <c r="P265" s="149">
        <f>SUM(P266:P269)</f>
        <v>0</v>
      </c>
      <c r="Q265" s="148"/>
      <c r="R265" s="149">
        <f>SUM(R266:R269)</f>
        <v>0</v>
      </c>
      <c r="S265" s="148"/>
      <c r="T265" s="150">
        <f>SUM(T266:T269)</f>
        <v>0</v>
      </c>
      <c r="AR265" s="143" t="s">
        <v>140</v>
      </c>
      <c r="AT265" s="151" t="s">
        <v>73</v>
      </c>
      <c r="AU265" s="151" t="s">
        <v>74</v>
      </c>
      <c r="AY265" s="143" t="s">
        <v>113</v>
      </c>
      <c r="BK265" s="152">
        <f>SUM(BK266:BK269)</f>
        <v>0</v>
      </c>
    </row>
    <row r="266" spans="1:65" s="2" customFormat="1" ht="21.75" customHeight="1">
      <c r="A266" s="32"/>
      <c r="B266" s="155"/>
      <c r="C266" s="156" t="s">
        <v>388</v>
      </c>
      <c r="D266" s="156" t="s">
        <v>116</v>
      </c>
      <c r="E266" s="157" t="s">
        <v>79</v>
      </c>
      <c r="F266" s="158" t="s">
        <v>409</v>
      </c>
      <c r="G266" s="159" t="s">
        <v>389</v>
      </c>
      <c r="H266" s="160">
        <v>1</v>
      </c>
      <c r="I266" s="161"/>
      <c r="J266" s="162">
        <f>ROUND(I266*H266,2)</f>
        <v>0</v>
      </c>
      <c r="K266" s="158" t="s">
        <v>1</v>
      </c>
      <c r="L266" s="33"/>
      <c r="M266" s="163" t="s">
        <v>1</v>
      </c>
      <c r="N266" s="164" t="s">
        <v>39</v>
      </c>
      <c r="O266" s="58"/>
      <c r="P266" s="165">
        <f>O266*H266</f>
        <v>0</v>
      </c>
      <c r="Q266" s="165">
        <v>0</v>
      </c>
      <c r="R266" s="165">
        <f>Q266*H266</f>
        <v>0</v>
      </c>
      <c r="S266" s="165">
        <v>0</v>
      </c>
      <c r="T266" s="166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7" t="s">
        <v>121</v>
      </c>
      <c r="AT266" s="167" t="s">
        <v>116</v>
      </c>
      <c r="AU266" s="167" t="s">
        <v>79</v>
      </c>
      <c r="AY266" s="17" t="s">
        <v>113</v>
      </c>
      <c r="BE266" s="168">
        <f>IF(N266="základní",J266,0)</f>
        <v>0</v>
      </c>
      <c r="BF266" s="168">
        <f>IF(N266="snížená",J266,0)</f>
        <v>0</v>
      </c>
      <c r="BG266" s="168">
        <f>IF(N266="zákl. přenesená",J266,0)</f>
        <v>0</v>
      </c>
      <c r="BH266" s="168">
        <f>IF(N266="sníž. přenesená",J266,0)</f>
        <v>0</v>
      </c>
      <c r="BI266" s="168">
        <f>IF(N266="nulová",J266,0)</f>
        <v>0</v>
      </c>
      <c r="BJ266" s="17" t="s">
        <v>79</v>
      </c>
      <c r="BK266" s="168">
        <f>ROUND(I266*H266,2)</f>
        <v>0</v>
      </c>
      <c r="BL266" s="17" t="s">
        <v>121</v>
      </c>
      <c r="BM266" s="167" t="s">
        <v>390</v>
      </c>
    </row>
    <row r="267" spans="1:65" s="2" customFormat="1" ht="16.5" customHeight="1">
      <c r="A267" s="32"/>
      <c r="B267" s="155"/>
      <c r="C267" s="156" t="s">
        <v>391</v>
      </c>
      <c r="D267" s="156" t="s">
        <v>116</v>
      </c>
      <c r="E267" s="157" t="s">
        <v>81</v>
      </c>
      <c r="F267" s="158" t="s">
        <v>392</v>
      </c>
      <c r="G267" s="159" t="s">
        <v>389</v>
      </c>
      <c r="H267" s="160">
        <v>1</v>
      </c>
      <c r="I267" s="161"/>
      <c r="J267" s="162">
        <f>ROUND(I267*H267,2)</f>
        <v>0</v>
      </c>
      <c r="K267" s="158" t="s">
        <v>1</v>
      </c>
      <c r="L267" s="33"/>
      <c r="M267" s="163" t="s">
        <v>1</v>
      </c>
      <c r="N267" s="164" t="s">
        <v>39</v>
      </c>
      <c r="O267" s="58"/>
      <c r="P267" s="165">
        <f>O267*H267</f>
        <v>0</v>
      </c>
      <c r="Q267" s="165">
        <v>0</v>
      </c>
      <c r="R267" s="165">
        <f>Q267*H267</f>
        <v>0</v>
      </c>
      <c r="S267" s="165">
        <v>0</v>
      </c>
      <c r="T267" s="166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7" t="s">
        <v>121</v>
      </c>
      <c r="AT267" s="167" t="s">
        <v>116</v>
      </c>
      <c r="AU267" s="167" t="s">
        <v>79</v>
      </c>
      <c r="AY267" s="17" t="s">
        <v>113</v>
      </c>
      <c r="BE267" s="168">
        <f>IF(N267="základní",J267,0)</f>
        <v>0</v>
      </c>
      <c r="BF267" s="168">
        <f>IF(N267="snížená",J267,0)</f>
        <v>0</v>
      </c>
      <c r="BG267" s="168">
        <f>IF(N267="zákl. přenesená",J267,0)</f>
        <v>0</v>
      </c>
      <c r="BH267" s="168">
        <f>IF(N267="sníž. přenesená",J267,0)</f>
        <v>0</v>
      </c>
      <c r="BI267" s="168">
        <f>IF(N267="nulová",J267,0)</f>
        <v>0</v>
      </c>
      <c r="BJ267" s="17" t="s">
        <v>79</v>
      </c>
      <c r="BK267" s="168">
        <f>ROUND(I267*H267,2)</f>
        <v>0</v>
      </c>
      <c r="BL267" s="17" t="s">
        <v>121</v>
      </c>
      <c r="BM267" s="167" t="s">
        <v>393</v>
      </c>
    </row>
    <row r="268" spans="1:65" s="2" customFormat="1" ht="16.5" customHeight="1">
      <c r="A268" s="32"/>
      <c r="B268" s="155"/>
      <c r="C268" s="156" t="s">
        <v>394</v>
      </c>
      <c r="D268" s="156" t="s">
        <v>116</v>
      </c>
      <c r="E268" s="157" t="s">
        <v>129</v>
      </c>
      <c r="F268" s="158" t="s">
        <v>395</v>
      </c>
      <c r="G268" s="159" t="s">
        <v>396</v>
      </c>
      <c r="H268" s="160">
        <v>4</v>
      </c>
      <c r="I268" s="161"/>
      <c r="J268" s="162">
        <f>ROUND(I268*H268,2)</f>
        <v>0</v>
      </c>
      <c r="K268" s="158" t="s">
        <v>1</v>
      </c>
      <c r="L268" s="33"/>
      <c r="M268" s="163" t="s">
        <v>1</v>
      </c>
      <c r="N268" s="164" t="s">
        <v>39</v>
      </c>
      <c r="O268" s="58"/>
      <c r="P268" s="165">
        <f>O268*H268</f>
        <v>0</v>
      </c>
      <c r="Q268" s="165">
        <v>0</v>
      </c>
      <c r="R268" s="165">
        <f>Q268*H268</f>
        <v>0</v>
      </c>
      <c r="S268" s="165">
        <v>0</v>
      </c>
      <c r="T268" s="16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7" t="s">
        <v>121</v>
      </c>
      <c r="AT268" s="167" t="s">
        <v>116</v>
      </c>
      <c r="AU268" s="167" t="s">
        <v>79</v>
      </c>
      <c r="AY268" s="17" t="s">
        <v>113</v>
      </c>
      <c r="BE268" s="168">
        <f>IF(N268="základní",J268,0)</f>
        <v>0</v>
      </c>
      <c r="BF268" s="168">
        <f>IF(N268="snížená",J268,0)</f>
        <v>0</v>
      </c>
      <c r="BG268" s="168">
        <f>IF(N268="zákl. přenesená",J268,0)</f>
        <v>0</v>
      </c>
      <c r="BH268" s="168">
        <f>IF(N268="sníž. přenesená",J268,0)</f>
        <v>0</v>
      </c>
      <c r="BI268" s="168">
        <f>IF(N268="nulová",J268,0)</f>
        <v>0</v>
      </c>
      <c r="BJ268" s="17" t="s">
        <v>79</v>
      </c>
      <c r="BK268" s="168">
        <f>ROUND(I268*H268,2)</f>
        <v>0</v>
      </c>
      <c r="BL268" s="17" t="s">
        <v>121</v>
      </c>
      <c r="BM268" s="167" t="s">
        <v>397</v>
      </c>
    </row>
    <row r="269" spans="1:65" s="2" customFormat="1" ht="16.5" customHeight="1">
      <c r="A269" s="32"/>
      <c r="B269" s="155"/>
      <c r="C269" s="156" t="s">
        <v>398</v>
      </c>
      <c r="D269" s="156" t="s">
        <v>116</v>
      </c>
      <c r="E269" s="157" t="s">
        <v>121</v>
      </c>
      <c r="F269" s="158" t="s">
        <v>399</v>
      </c>
      <c r="G269" s="159" t="s">
        <v>389</v>
      </c>
      <c r="H269" s="160">
        <v>1</v>
      </c>
      <c r="I269" s="161"/>
      <c r="J269" s="162">
        <f>ROUND(I269*H269,2)</f>
        <v>0</v>
      </c>
      <c r="K269" s="158" t="s">
        <v>1</v>
      </c>
      <c r="L269" s="33"/>
      <c r="M269" s="203" t="s">
        <v>1</v>
      </c>
      <c r="N269" s="204" t="s">
        <v>39</v>
      </c>
      <c r="O269" s="205"/>
      <c r="P269" s="206">
        <f>O269*H269</f>
        <v>0</v>
      </c>
      <c r="Q269" s="206">
        <v>0</v>
      </c>
      <c r="R269" s="206">
        <f>Q269*H269</f>
        <v>0</v>
      </c>
      <c r="S269" s="206">
        <v>0</v>
      </c>
      <c r="T269" s="207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7" t="s">
        <v>121</v>
      </c>
      <c r="AT269" s="167" t="s">
        <v>116</v>
      </c>
      <c r="AU269" s="167" t="s">
        <v>79</v>
      </c>
      <c r="AY269" s="17" t="s">
        <v>113</v>
      </c>
      <c r="BE269" s="168">
        <f>IF(N269="základní",J269,0)</f>
        <v>0</v>
      </c>
      <c r="BF269" s="168">
        <f>IF(N269="snížená",J269,0)</f>
        <v>0</v>
      </c>
      <c r="BG269" s="168">
        <f>IF(N269="zákl. přenesená",J269,0)</f>
        <v>0</v>
      </c>
      <c r="BH269" s="168">
        <f>IF(N269="sníž. přenesená",J269,0)</f>
        <v>0</v>
      </c>
      <c r="BI269" s="168">
        <f>IF(N269="nulová",J269,0)</f>
        <v>0</v>
      </c>
      <c r="BJ269" s="17" t="s">
        <v>79</v>
      </c>
      <c r="BK269" s="168">
        <f>ROUND(I269*H269,2)</f>
        <v>0</v>
      </c>
      <c r="BL269" s="17" t="s">
        <v>121</v>
      </c>
      <c r="BM269" s="167" t="s">
        <v>400</v>
      </c>
    </row>
    <row r="270" spans="1:65" s="2" customFormat="1" ht="6.95" customHeight="1">
      <c r="A270" s="32"/>
      <c r="B270" s="47"/>
      <c r="C270" s="48"/>
      <c r="D270" s="48"/>
      <c r="E270" s="48"/>
      <c r="F270" s="48"/>
      <c r="G270" s="48"/>
      <c r="H270" s="48"/>
      <c r="I270" s="115"/>
      <c r="J270" s="48"/>
      <c r="K270" s="48"/>
      <c r="L270" s="33"/>
      <c r="M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</row>
  </sheetData>
  <autoFilter ref="C121:K269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2021-0065 - Oprava chodní...</vt:lpstr>
      <vt:lpstr>'2021-0065 - Oprava chodní...'!Názvy_tisku</vt:lpstr>
      <vt:lpstr>'Rekapitulace stavby'!Názvy_tisku</vt:lpstr>
      <vt:lpstr>'2021-0065 - Oprava chodní...'!Oblast_tisku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Ondra</cp:lastModifiedBy>
  <dcterms:created xsi:type="dcterms:W3CDTF">2021-10-11T15:06:00Z</dcterms:created>
  <dcterms:modified xsi:type="dcterms:W3CDTF">2021-10-11T16:36:59Z</dcterms:modified>
</cp:coreProperties>
</file>