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áce\Koprivnice\2021_Chodnik_Husova\Soupis_praci\"/>
    </mc:Choice>
  </mc:AlternateContent>
  <bookViews>
    <workbookView xWindow="0" yWindow="0" windowWidth="17280" windowHeight="9090"/>
  </bookViews>
  <sheets>
    <sheet name="Rekapitulace stavby" sheetId="1" r:id="rId1"/>
    <sheet name="2021-0064 - Oprava chodní..." sheetId="2" r:id="rId2"/>
  </sheets>
  <definedNames>
    <definedName name="_xlnm._FilterDatabase" localSheetId="1" hidden="1">'2021-0064 - Oprava chodní...'!$C$121:$K$353</definedName>
    <definedName name="_xlnm.Print_Titles" localSheetId="1">'2021-0064 - Oprava chodní...'!$121:$121</definedName>
    <definedName name="_xlnm.Print_Titles" localSheetId="0">'Rekapitulace stavby'!$92:$92</definedName>
    <definedName name="_xlnm.Print_Area" localSheetId="1">'2021-0064 - Oprava chodní...'!$C$4:$J$76,'2021-0064 - Oprava chodní...'!$C$82:$J$105,'2021-0064 - Oprava chodní...'!$C$111:$K$353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T240" i="2" s="1"/>
  <c r="R241" i="2"/>
  <c r="R240" i="2" s="1"/>
  <c r="P241" i="2"/>
  <c r="P240" i="2" s="1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0" i="2"/>
  <c r="J89" i="2"/>
  <c r="F89" i="2"/>
  <c r="F87" i="2"/>
  <c r="E85" i="2"/>
  <c r="J16" i="2"/>
  <c r="E16" i="2"/>
  <c r="F119" i="2" s="1"/>
  <c r="J15" i="2"/>
  <c r="J10" i="2"/>
  <c r="J116" i="2" s="1"/>
  <c r="L90" i="1"/>
  <c r="AM90" i="1"/>
  <c r="AM89" i="1"/>
  <c r="L89" i="1"/>
  <c r="AM87" i="1"/>
  <c r="L87" i="1"/>
  <c r="L85" i="1"/>
  <c r="L84" i="1"/>
  <c r="BK353" i="2"/>
  <c r="J353" i="2"/>
  <c r="BK352" i="2"/>
  <c r="J352" i="2"/>
  <c r="BK351" i="2"/>
  <c r="J351" i="2"/>
  <c r="BK350" i="2"/>
  <c r="J350" i="2"/>
  <c r="BK349" i="2"/>
  <c r="J349" i="2"/>
  <c r="BK347" i="2"/>
  <c r="J347" i="2"/>
  <c r="BK346" i="2"/>
  <c r="J346" i="2"/>
  <c r="BK345" i="2"/>
  <c r="J345" i="2"/>
  <c r="BK344" i="2"/>
  <c r="J344" i="2"/>
  <c r="BK341" i="2"/>
  <c r="J341" i="2"/>
  <c r="BK340" i="2"/>
  <c r="J340" i="2"/>
  <c r="BK338" i="2"/>
  <c r="J338" i="2"/>
  <c r="BK337" i="2"/>
  <c r="J337" i="2"/>
  <c r="BK336" i="2"/>
  <c r="J336" i="2"/>
  <c r="BK335" i="2"/>
  <c r="J335" i="2"/>
  <c r="BK330" i="2"/>
  <c r="J330" i="2"/>
  <c r="BK329" i="2"/>
  <c r="J329" i="2"/>
  <c r="BK328" i="2"/>
  <c r="J328" i="2"/>
  <c r="BK324" i="2"/>
  <c r="J324" i="2"/>
  <c r="BK323" i="2"/>
  <c r="J323" i="2"/>
  <c r="BK322" i="2"/>
  <c r="J322" i="2"/>
  <c r="BK320" i="2"/>
  <c r="J320" i="2"/>
  <c r="BK319" i="2"/>
  <c r="J319" i="2"/>
  <c r="BK313" i="2"/>
  <c r="J313" i="2"/>
  <c r="BK309" i="2"/>
  <c r="J309" i="2"/>
  <c r="BK308" i="2"/>
  <c r="J308" i="2"/>
  <c r="BK307" i="2"/>
  <c r="J307" i="2"/>
  <c r="BK306" i="2"/>
  <c r="J306" i="2"/>
  <c r="BK305" i="2"/>
  <c r="J305" i="2"/>
  <c r="BK304" i="2"/>
  <c r="J304" i="2"/>
  <c r="BK303" i="2"/>
  <c r="J303" i="2"/>
  <c r="BK302" i="2"/>
  <c r="J302" i="2"/>
  <c r="BK300" i="2"/>
  <c r="J300" i="2"/>
  <c r="BK299" i="2"/>
  <c r="J299" i="2"/>
  <c r="BK290" i="2"/>
  <c r="J290" i="2"/>
  <c r="BK286" i="2"/>
  <c r="J286" i="2"/>
  <c r="BK282" i="2"/>
  <c r="J282" i="2"/>
  <c r="BK278" i="2"/>
  <c r="J278" i="2"/>
  <c r="BK277" i="2"/>
  <c r="J277" i="2"/>
  <c r="BK276" i="2"/>
  <c r="J276" i="2"/>
  <c r="BK270" i="2"/>
  <c r="J270" i="2"/>
  <c r="BK266" i="2"/>
  <c r="J266" i="2"/>
  <c r="BK262" i="2"/>
  <c r="J262" i="2"/>
  <c r="BK254" i="2"/>
  <c r="J254" i="2"/>
  <c r="BK252" i="2"/>
  <c r="J252" i="2"/>
  <c r="BK246" i="2"/>
  <c r="J246" i="2"/>
  <c r="BK241" i="2"/>
  <c r="J241" i="2"/>
  <c r="BK237" i="2"/>
  <c r="J237" i="2"/>
  <c r="BK236" i="2"/>
  <c r="J236" i="2"/>
  <c r="BK233" i="2"/>
  <c r="J233" i="2"/>
  <c r="BK232" i="2"/>
  <c r="J232" i="2"/>
  <c r="BK231" i="2"/>
  <c r="J231" i="2"/>
  <c r="BK228" i="2"/>
  <c r="J228" i="2"/>
  <c r="BK225" i="2"/>
  <c r="J225" i="2"/>
  <c r="BK222" i="2"/>
  <c r="J222" i="2"/>
  <c r="BK218" i="2"/>
  <c r="J218" i="2"/>
  <c r="BK217" i="2"/>
  <c r="J217" i="2"/>
  <c r="BK214" i="2"/>
  <c r="J214" i="2"/>
  <c r="BK211" i="2"/>
  <c r="J211" i="2"/>
  <c r="BK207" i="2"/>
  <c r="J207" i="2"/>
  <c r="BK206" i="2"/>
  <c r="J206" i="2"/>
  <c r="BK202" i="2"/>
  <c r="J202" i="2"/>
  <c r="BK196" i="2"/>
  <c r="J196" i="2"/>
  <c r="BK191" i="2"/>
  <c r="J191" i="2"/>
  <c r="BK190" i="2"/>
  <c r="J190" i="2"/>
  <c r="BK186" i="2"/>
  <c r="J186" i="2"/>
  <c r="BK185" i="2"/>
  <c r="J185" i="2"/>
  <c r="BK179" i="2"/>
  <c r="J179" i="2"/>
  <c r="BK173" i="2"/>
  <c r="J173" i="2"/>
  <c r="BK167" i="2"/>
  <c r="J167" i="2"/>
  <c r="BK163" i="2"/>
  <c r="J163" i="2"/>
  <c r="BK159" i="2"/>
  <c r="J159" i="2"/>
  <c r="BK155" i="2"/>
  <c r="J155" i="2"/>
  <c r="BK151" i="2"/>
  <c r="J151" i="2"/>
  <c r="BK145" i="2"/>
  <c r="J145" i="2"/>
  <c r="BK139" i="2"/>
  <c r="J139" i="2"/>
  <c r="BK137" i="2"/>
  <c r="J137" i="2"/>
  <c r="BK136" i="2"/>
  <c r="J136" i="2"/>
  <c r="BK133" i="2"/>
  <c r="J133" i="2"/>
  <c r="BK130" i="2"/>
  <c r="J130" i="2"/>
  <c r="BK129" i="2"/>
  <c r="J129" i="2"/>
  <c r="BK128" i="2"/>
  <c r="J128" i="2"/>
  <c r="BK125" i="2"/>
  <c r="J125" i="2"/>
  <c r="AS94" i="1"/>
  <c r="BK124" i="2" l="1"/>
  <c r="J124" i="2" s="1"/>
  <c r="J96" i="2" s="1"/>
  <c r="P124" i="2"/>
  <c r="R124" i="2"/>
  <c r="T124" i="2"/>
  <c r="BK138" i="2"/>
  <c r="J138" i="2" s="1"/>
  <c r="J97" i="2" s="1"/>
  <c r="P138" i="2"/>
  <c r="R138" i="2"/>
  <c r="T138" i="2"/>
  <c r="BK245" i="2"/>
  <c r="J245" i="2" s="1"/>
  <c r="J99" i="2" s="1"/>
  <c r="P245" i="2"/>
  <c r="R245" i="2"/>
  <c r="T245" i="2"/>
  <c r="BK253" i="2"/>
  <c r="J253" i="2" s="1"/>
  <c r="J100" i="2" s="1"/>
  <c r="P253" i="2"/>
  <c r="R253" i="2"/>
  <c r="T253" i="2"/>
  <c r="BK301" i="2"/>
  <c r="J301" i="2" s="1"/>
  <c r="J101" i="2" s="1"/>
  <c r="P301" i="2"/>
  <c r="R301" i="2"/>
  <c r="T301" i="2"/>
  <c r="BK321" i="2"/>
  <c r="J321" i="2" s="1"/>
  <c r="J102" i="2" s="1"/>
  <c r="P321" i="2"/>
  <c r="R321" i="2"/>
  <c r="T321" i="2"/>
  <c r="BK339" i="2"/>
  <c r="J339" i="2" s="1"/>
  <c r="J103" i="2" s="1"/>
  <c r="P339" i="2"/>
  <c r="R339" i="2"/>
  <c r="T339" i="2"/>
  <c r="BK348" i="2"/>
  <c r="J348" i="2" s="1"/>
  <c r="J104" i="2" s="1"/>
  <c r="P348" i="2"/>
  <c r="R348" i="2"/>
  <c r="T348" i="2"/>
  <c r="J87" i="2"/>
  <c r="F90" i="2"/>
  <c r="BE125" i="2"/>
  <c r="BE128" i="2"/>
  <c r="BE129" i="2"/>
  <c r="BE130" i="2"/>
  <c r="BE133" i="2"/>
  <c r="BE136" i="2"/>
  <c r="BE137" i="2"/>
  <c r="BE139" i="2"/>
  <c r="BE145" i="2"/>
  <c r="BE151" i="2"/>
  <c r="BE155" i="2"/>
  <c r="BE159" i="2"/>
  <c r="BE163" i="2"/>
  <c r="BE167" i="2"/>
  <c r="BE173" i="2"/>
  <c r="BE179" i="2"/>
  <c r="BE185" i="2"/>
  <c r="BE186" i="2"/>
  <c r="BE190" i="2"/>
  <c r="BE191" i="2"/>
  <c r="BE196" i="2"/>
  <c r="BE202" i="2"/>
  <c r="BE206" i="2"/>
  <c r="BE207" i="2"/>
  <c r="BE211" i="2"/>
  <c r="BE214" i="2"/>
  <c r="BE217" i="2"/>
  <c r="BE218" i="2"/>
  <c r="BE222" i="2"/>
  <c r="BE225" i="2"/>
  <c r="BE228" i="2"/>
  <c r="BE231" i="2"/>
  <c r="BE232" i="2"/>
  <c r="BE233" i="2"/>
  <c r="BE236" i="2"/>
  <c r="BE237" i="2"/>
  <c r="BE241" i="2"/>
  <c r="BE246" i="2"/>
  <c r="BE252" i="2"/>
  <c r="BE254" i="2"/>
  <c r="BE262" i="2"/>
  <c r="BE266" i="2"/>
  <c r="BE270" i="2"/>
  <c r="BE276" i="2"/>
  <c r="BE277" i="2"/>
  <c r="BE278" i="2"/>
  <c r="BE282" i="2"/>
  <c r="BE286" i="2"/>
  <c r="BE290" i="2"/>
  <c r="BE299" i="2"/>
  <c r="BE300" i="2"/>
  <c r="BE302" i="2"/>
  <c r="BE303" i="2"/>
  <c r="BE304" i="2"/>
  <c r="BE305" i="2"/>
  <c r="BE306" i="2"/>
  <c r="BE307" i="2"/>
  <c r="BE308" i="2"/>
  <c r="BE309" i="2"/>
  <c r="BE313" i="2"/>
  <c r="BE319" i="2"/>
  <c r="BE320" i="2"/>
  <c r="BE322" i="2"/>
  <c r="BE323" i="2"/>
  <c r="BE324" i="2"/>
  <c r="BE328" i="2"/>
  <c r="BE329" i="2"/>
  <c r="BE330" i="2"/>
  <c r="BE335" i="2"/>
  <c r="BE336" i="2"/>
  <c r="BE337" i="2"/>
  <c r="BE338" i="2"/>
  <c r="BE340" i="2"/>
  <c r="BE341" i="2"/>
  <c r="BE344" i="2"/>
  <c r="BE345" i="2"/>
  <c r="BE346" i="2"/>
  <c r="BE347" i="2"/>
  <c r="BE349" i="2"/>
  <c r="BE350" i="2"/>
  <c r="BE351" i="2"/>
  <c r="BE352" i="2"/>
  <c r="BE353" i="2"/>
  <c r="BK240" i="2"/>
  <c r="J240" i="2"/>
  <c r="J98" i="2" s="1"/>
  <c r="F32" i="2"/>
  <c r="BA95" i="1" s="1"/>
  <c r="BA94" i="1" s="1"/>
  <c r="W30" i="1" s="1"/>
  <c r="J32" i="2"/>
  <c r="AW95" i="1" s="1"/>
  <c r="F33" i="2"/>
  <c r="BB95" i="1" s="1"/>
  <c r="BB94" i="1" s="1"/>
  <c r="W31" i="1" s="1"/>
  <c r="F34" i="2"/>
  <c r="BC95" i="1" s="1"/>
  <c r="BC94" i="1" s="1"/>
  <c r="W32" i="1" s="1"/>
  <c r="F35" i="2"/>
  <c r="BD95" i="1" s="1"/>
  <c r="BD94" i="1" s="1"/>
  <c r="W33" i="1" s="1"/>
  <c r="T123" i="2" l="1"/>
  <c r="T122" i="2" s="1"/>
  <c r="R123" i="2"/>
  <c r="R122" i="2" s="1"/>
  <c r="P123" i="2"/>
  <c r="P122" i="2" s="1"/>
  <c r="AU95" i="1" s="1"/>
  <c r="AU94" i="1" s="1"/>
  <c r="BK123" i="2"/>
  <c r="J123" i="2" s="1"/>
  <c r="J95" i="2" s="1"/>
  <c r="AW94" i="1"/>
  <c r="AK30" i="1" s="1"/>
  <c r="AX94" i="1"/>
  <c r="AY94" i="1"/>
  <c r="F31" i="2"/>
  <c r="AZ95" i="1" s="1"/>
  <c r="AZ94" i="1" s="1"/>
  <c r="W29" i="1" s="1"/>
  <c r="J31" i="2"/>
  <c r="AV95" i="1" s="1"/>
  <c r="AT95" i="1" s="1"/>
  <c r="BK122" i="2" l="1"/>
  <c r="J122" i="2"/>
  <c r="J94" i="2" s="1"/>
  <c r="AV94" i="1"/>
  <c r="AK29" i="1" s="1"/>
  <c r="AT94" i="1" l="1"/>
  <c r="J28" i="2"/>
  <c r="AG95" i="1" s="1"/>
  <c r="AG94" i="1" s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<sst xmlns="http://schemas.openxmlformats.org/spreadsheetml/2006/main" count="2847" uniqueCount="527">
  <si>
    <t>Export Komplet</t>
  </si>
  <si>
    <t/>
  </si>
  <si>
    <t>2.0</t>
  </si>
  <si>
    <t>False</t>
  </si>
  <si>
    <t>{a5502d53-350f-4c7f-8326-d960855a609d}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</si>
  <si>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</si>
  <si>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</si>
  <si>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</si>
  <si>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</si>
  <si>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</si>
  <si>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</si>
  <si>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</si>
  <si>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</si>
  <si>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</si>
  <si>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</si>
  <si>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</si>
  <si>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chodníkového tělesa na ulicí Husova</t>
  </si>
  <si>
    <t>KSO:</t>
  </si>
  <si>
    <t>CC-CZ:</t>
  </si>
  <si>
    <t>Místo:</t>
  </si>
  <si>
    <t xml:space="preserve"> </t>
  </si>
  <si>
    <t>Datum:</t>
  </si>
  <si>
    <t>27. 9. 2021</t>
  </si>
  <si>
    <t>Zadavatel:</t>
  </si>
  <si>
    <t>IČ:</t>
  </si>
  <si>
    <t>Město Kopřivnice,Štefánikova 1163,Kopřivnice 74221</t>
  </si>
  <si>
    <t>DIČ:</t>
  </si>
  <si>
    <t>Uchazeč:</t>
  </si>
  <si>
    <t>Projektant:</t>
  </si>
  <si>
    <t>Dopravní projekce Bojko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</si>
  <si>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</si>
  <si>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</si>
  <si>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</si>
  <si>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</si>
  <si>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</si>
  <si>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</si>
  <si>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</si>
  <si>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</si>
  <si>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</si>
  <si>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</si>
  <si>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</si>
  <si>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</si>
  <si>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</si>
  <si>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</si>
  <si>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</si>
  <si>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</si>
  <si>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</si>
  <si>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</si>
  <si>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</si>
  <si>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</si>
  <si>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</si>
  <si>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</si>
  <si>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</si>
  <si>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</si>
  <si>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</si>
  <si>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</si>
  <si>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</si>
  <si>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</si>
  <si>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</si>
  <si>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</si>
  <si>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</si>
  <si>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</si>
  <si>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</si>
  <si>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</si>
  <si>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</si>
  <si>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</si>
  <si>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</si>
  <si>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</si>
  <si>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</si>
  <si>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</si>
  <si>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</si>
  <si>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</si>
  <si>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</si>
  <si>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</si>
  <si>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</si>
  <si>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</si>
  <si>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</si>
  <si>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</si>
  <si>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</si>
  <si>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</si>
  <si>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</si>
  <si>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</si>
  <si>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</si>
  <si>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</si>
  <si>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</si>
  <si>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</si>
  <si>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</si>
  <si>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</si>
  <si>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</si>
  <si>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Sanace podloží</t>
  </si>
  <si>
    <t xml:space="preserve">    1 - Zemní práce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</si>
  <si>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</si>
  <si>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</si>
  <si>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</si>
  <si>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</si>
  <si>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</si>
  <si>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</si>
  <si>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</si>
  <si>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</si>
  <si>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</si>
  <si>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</si>
  <si>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</si>
  <si>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</si>
  <si>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</si>
  <si>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</si>
  <si>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</si>
  <si>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</si>
  <si>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</si>
  <si>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</si>
  <si>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</si>
  <si>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</si>
  <si>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</si>
  <si>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</si>
  <si>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</si>
  <si>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</si>
  <si>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</si>
  <si>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</si>
  <si>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122252203</t>
  </si>
  <si>
    <t>Odkopávky a prokopávky nezapažené pro silnice a dálnice strojně v hornině třídy těžitelnosti I do 100 m3</t>
  </si>
  <si>
    <t>m3</t>
  </si>
  <si>
    <t>CS ÚRS 2020 01</t>
  </si>
  <si>
    <t>4</t>
  </si>
  <si>
    <t>-919917980</t>
  </si>
  <si>
    <t>VV</t>
  </si>
  <si>
    <t>228,0*0,3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</si>
  <si>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</si>
  <si>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</si>
  <si>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</si>
  <si>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-932496959</t>
  </si>
  <si>
    <t>3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</si>
  <si>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</si>
  <si>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</si>
  <si>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-1222069979</t>
  </si>
  <si>
    <t>M</t>
  </si>
  <si>
    <t>58333674</t>
  </si>
  <si>
    <t>kamenivo těžené hrubé frakce 16/32</t>
  </si>
  <si>
    <t>t</t>
  </si>
  <si>
    <t>8</t>
  </si>
  <si>
    <t>-1936308641</t>
  </si>
  <si>
    <t>68,4*1,67</t>
  </si>
  <si>
    <t>5</t>
  </si>
  <si>
    <t>171201231</t>
  </si>
  <si>
    <t>Poplatek za uložení stavebního odpadu na recyklační skládce (skládkovné) zeminy a kamení zatříděného do Katalogu odpadů pod kódem 17 05 04</t>
  </si>
  <si>
    <t>-980454008</t>
  </si>
  <si>
    <t>68,4*1,5</t>
  </si>
  <si>
    <t>6</t>
  </si>
  <si>
    <t>171251201</t>
  </si>
  <si>
    <t>Uložení sypaniny na skládky nebo meziskládky bez hutnění s upravením uložené sypaniny do předepsaného tvaru</t>
  </si>
  <si>
    <t>-1989976162</t>
  </si>
  <si>
    <t>7</t>
  </si>
  <si>
    <t>919726123</t>
  </si>
  <si>
    <t>Geotextilie netkaná pro ochranu, separaci nebo filtraci měrná hmotnost přes 300 do 500 g/m2</t>
  </si>
  <si>
    <t>m2</t>
  </si>
  <si>
    <t>2024801415</t>
  </si>
  <si>
    <t>Zemní práce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</si>
  <si>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</si>
  <si>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</si>
  <si>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1338526586</t>
  </si>
  <si>
    <t>odstranění</t>
  </si>
  <si>
    <t>26,0</t>
  </si>
  <si>
    <t>předlažba</t>
  </si>
  <si>
    <t>1,0</t>
  </si>
  <si>
    <t>9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</si>
  <si>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</si>
  <si>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</si>
  <si>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-846485377</t>
  </si>
  <si>
    <t>chodník dlažba</t>
  </si>
  <si>
    <t>26,0+1,0</t>
  </si>
  <si>
    <t>asfaltový chodník s betonovým podkladem</t>
  </si>
  <si>
    <t>151,0</t>
  </si>
  <si>
    <t>10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</si>
  <si>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</si>
  <si>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</si>
  <si>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1652007193</t>
  </si>
  <si>
    <t>chodník asfaltový- ŠD podklad</t>
  </si>
  <si>
    <t>58,0</t>
  </si>
  <si>
    <t>11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</si>
  <si>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</si>
  <si>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</si>
  <si>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-954009887</t>
  </si>
  <si>
    <t>chodník asfaltový s betonovým podkladem</t>
  </si>
  <si>
    <t>12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</si>
  <si>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</si>
  <si>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</si>
  <si>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261510404</t>
  </si>
  <si>
    <t>chodník s betonovým podkladem</t>
  </si>
  <si>
    <t>13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</si>
  <si>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</si>
  <si>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</si>
  <si>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-1983186787</t>
  </si>
  <si>
    <t>chodník se ŠD podkladem</t>
  </si>
  <si>
    <t>14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</si>
  <si>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</si>
  <si>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</si>
  <si>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-567796648</t>
  </si>
  <si>
    <t>asfaltová vozovka podél silničních obrub</t>
  </si>
  <si>
    <t>5,0</t>
  </si>
  <si>
    <t>asfaltová vozovka  v místě nových vpustí</t>
  </si>
  <si>
    <t>3,0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</si>
  <si>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</si>
  <si>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</si>
  <si>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-2064361352</t>
  </si>
  <si>
    <t>vmístě nových vpustí</t>
  </si>
  <si>
    <t>16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</si>
  <si>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</si>
  <si>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</si>
  <si>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</si>
  <si>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683239191</t>
  </si>
  <si>
    <t>betonový obrubník</t>
  </si>
  <si>
    <t>107,0</t>
  </si>
  <si>
    <t>krajník KS3</t>
  </si>
  <si>
    <t>92,0</t>
  </si>
  <si>
    <t>17</t>
  </si>
  <si>
    <t>121151103</t>
  </si>
  <si>
    <t>Sejmutí ornice strojně při souvislé ploše do 100 m2, tl. vrstvy do 200 mm</t>
  </si>
  <si>
    <t>1527894141</t>
  </si>
  <si>
    <t>18</t>
  </si>
  <si>
    <t>122151103</t>
  </si>
  <si>
    <t>Odkopávky a prokopávky nezapažené strojně v hornině třídy těžitelnosti I skupiny 1 a 2 přes 50 do 100 m3</t>
  </si>
  <si>
    <t>1933590156</t>
  </si>
  <si>
    <t>těžení a naložení ornice pro zpětné ohumusování</t>
  </si>
  <si>
    <t>45,0*0,1</t>
  </si>
  <si>
    <t>19</t>
  </si>
  <si>
    <t>-221290104</t>
  </si>
  <si>
    <t>20</t>
  </si>
  <si>
    <t>132112111</t>
  </si>
  <si>
    <t>Hloubení rýh šířky do 800 mm ručně zapažených i nezapažených, s urovnáním dna do předepsaného profilu a spádu v hornině třídy těžitelnosti I skupiny 1 a 2 soudržných</t>
  </si>
  <si>
    <t>345990724</t>
  </si>
  <si>
    <t>pro chráničky</t>
  </si>
  <si>
    <t>130,0*0,5*0,6</t>
  </si>
  <si>
    <t>86,0*0,5*0,6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</si>
  <si>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</si>
  <si>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</si>
  <si>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-759733734</t>
  </si>
  <si>
    <t>potrubí</t>
  </si>
  <si>
    <t xml:space="preserve"> 4,0*1,0*1,5</t>
  </si>
  <si>
    <t>vpustě</t>
  </si>
  <si>
    <t>1,5*1,5*1,8*2</t>
  </si>
  <si>
    <t>22</t>
  </si>
  <si>
    <t>151101101</t>
  </si>
  <si>
    <t>Zřízení pažení a rozepření stěn rýh pro podzemní vedení příložné pro jakoukoliv mezerovitost, hloubky do 2 m</t>
  </si>
  <si>
    <t>476732461</t>
  </si>
  <si>
    <t>4,0*1,5*2</t>
  </si>
  <si>
    <t>2*(1,5+1,5)*1,8*2</t>
  </si>
  <si>
    <t>23</t>
  </si>
  <si>
    <t>151101111</t>
  </si>
  <si>
    <t>Odstranění pažení a rozepření stěn rýh pro podzemní vedení s uložením materiálu na vzdálenost do 3 m od kraje výkopu příložné, hloubky do 2 m</t>
  </si>
  <si>
    <t>-958684564</t>
  </si>
  <si>
    <t>24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</si>
  <si>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</si>
  <si>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</si>
  <si>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-1347532830</t>
  </si>
  <si>
    <t>dovoz ornice z meziskládky pro ohumuzsování</t>
  </si>
  <si>
    <t>25</t>
  </si>
  <si>
    <t>-178528808</t>
  </si>
  <si>
    <t>(64,80+14,1+48,0)-1,8</t>
  </si>
  <si>
    <t>26</t>
  </si>
  <si>
    <t>-2089009370</t>
  </si>
  <si>
    <t>125,1*1,5</t>
  </si>
  <si>
    <t>27</t>
  </si>
  <si>
    <t>-1667786222</t>
  </si>
  <si>
    <t>28</t>
  </si>
  <si>
    <t>174151101</t>
  </si>
  <si>
    <t>Zásyp sypaninou z jakékoliv horniny strojně s uložením výkopku ve vrstvách se zhutněním jam, šachet, rýh nebo kolem objektů v těchto vykopávkách</t>
  </si>
  <si>
    <t>488427635</t>
  </si>
  <si>
    <t>14,1-(2,0+0,85)</t>
  </si>
  <si>
    <t>-0,45*2</t>
  </si>
  <si>
    <t>29</t>
  </si>
  <si>
    <t>758077757</t>
  </si>
  <si>
    <t>10,35*1,67</t>
  </si>
  <si>
    <t>30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</si>
  <si>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</si>
  <si>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</si>
  <si>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-1254857858</t>
  </si>
  <si>
    <t>4,0*1,0*0,5</t>
  </si>
  <si>
    <t>31</t>
  </si>
  <si>
    <t>58331351</t>
  </si>
  <si>
    <t>kamenivo těžené drobné frakce 0/4</t>
  </si>
  <si>
    <t>455696731</t>
  </si>
  <si>
    <t>2,0*1,67</t>
  </si>
  <si>
    <t>32</t>
  </si>
  <si>
    <t>181351003</t>
  </si>
  <si>
    <t>Rozprostření a urovnání ornice v rovině nebo ve svahu sklonu do 1:5 strojně při souvislé ploše do 100 m2, tl. vrstvy do 200 mm</t>
  </si>
  <si>
    <t>954350244</t>
  </si>
  <si>
    <t>33</t>
  </si>
  <si>
    <t>181411131</t>
  </si>
  <si>
    <t>Založení trávníku na půdě předem připravené plochy do 1000 m2 výsevem včetně utažení parkového v rovině nebo na svahu do 1:5</t>
  </si>
  <si>
    <t>1062750815</t>
  </si>
  <si>
    <t>34</t>
  </si>
  <si>
    <t>00572410</t>
  </si>
  <si>
    <t>osivo směs travní parková</t>
  </si>
  <si>
    <t>kg</t>
  </si>
  <si>
    <t>1266711306</t>
  </si>
  <si>
    <t>45,0*0,025</t>
  </si>
  <si>
    <t>35</t>
  </si>
  <si>
    <t>181951112</t>
  </si>
  <si>
    <t>Úprava pláně vyrovnáním výškových rozdílů strojně v hornině třídy těžitelnosti I, skupiny 1 až 3 se zhutněním</t>
  </si>
  <si>
    <t>401625084</t>
  </si>
  <si>
    <t>36</t>
  </si>
  <si>
    <t>185803112</t>
  </si>
  <si>
    <t>Ošetření trávníku  jednorázové na svahu přes 1:5 do 1:2</t>
  </si>
  <si>
    <t>-425940583</t>
  </si>
  <si>
    <t>45,0*2</t>
  </si>
  <si>
    <t>Vodorovné konstrukce</t>
  </si>
  <si>
    <t>37</t>
  </si>
  <si>
    <t>451572111</t>
  </si>
  <si>
    <t>Lože pod potrubí, stoky a drobné objekty v otevřeném výkopu z kameniva drobného těženého 0 až 4 mm</t>
  </si>
  <si>
    <t>-1603919294</t>
  </si>
  <si>
    <t>4,0*1,0*0,1</t>
  </si>
  <si>
    <t>1,5*1,5*0,1*2</t>
  </si>
  <si>
    <t>469</t>
  </si>
  <si>
    <t>Stavební práce při elektromontážích</t>
  </si>
  <si>
    <t>38</t>
  </si>
  <si>
    <t>469-02</t>
  </si>
  <si>
    <t>-10461871</t>
  </si>
  <si>
    <t>společnost CETIN</t>
  </si>
  <si>
    <t>96,0</t>
  </si>
  <si>
    <t>ČEZ</t>
  </si>
  <si>
    <t>34,0</t>
  </si>
  <si>
    <t>39</t>
  </si>
  <si>
    <t>469-3</t>
  </si>
  <si>
    <t>1341925192</t>
  </si>
  <si>
    <t>Komunikace pozemní</t>
  </si>
  <si>
    <t>40</t>
  </si>
  <si>
    <t>564851111</t>
  </si>
  <si>
    <t>Podklad ze štěrkodrti ŠD  s rozprostřením a zhutněním, po zhutnění tl. 150 mm</t>
  </si>
  <si>
    <t>-1731763229</t>
  </si>
  <si>
    <t>dlažděný chodník</t>
  </si>
  <si>
    <t>219,0</t>
  </si>
  <si>
    <t>asfaltová vozovka  podél opravovaných uličních vpustí</t>
  </si>
  <si>
    <t>41</t>
  </si>
  <si>
    <t>564861111</t>
  </si>
  <si>
    <t>Podklad ze štěrkodrti ŠD  s rozprostřením a zhutněním, po zhutnění tl. 200 mm</t>
  </si>
  <si>
    <t>-1124276484</t>
  </si>
  <si>
    <t>asfaltová vozovka podél opravovaných vpustí</t>
  </si>
  <si>
    <t>42</t>
  </si>
  <si>
    <t>564871111</t>
  </si>
  <si>
    <t>Podklad ze štěrkodrti ŠD  s rozprostřením a zhutněním, po zhutnění tl. 250 mm</t>
  </si>
  <si>
    <t>-1590064899</t>
  </si>
  <si>
    <t>asfaltová vozovka podél opravovaných silničních obrub</t>
  </si>
  <si>
    <t>43</t>
  </si>
  <si>
    <t>565135101</t>
  </si>
  <si>
    <t>1860824601</t>
  </si>
  <si>
    <t>asfaltová vozovka podél opravovanýck obrub</t>
  </si>
  <si>
    <t>44</t>
  </si>
  <si>
    <t>569903311</t>
  </si>
  <si>
    <t>Zřízení zemních krajnic z hornin jakékoliv třídy  se zhutněním</t>
  </si>
  <si>
    <t>-1076993556</t>
  </si>
  <si>
    <t>45</t>
  </si>
  <si>
    <t>573111112</t>
  </si>
  <si>
    <t>Postřik infiltrační PI z asfaltu silničního s posypem kamenivem, v množství 1,00 kg/m2</t>
  </si>
  <si>
    <t>237907822</t>
  </si>
  <si>
    <t>46</t>
  </si>
  <si>
    <t>573231107</t>
  </si>
  <si>
    <t>Postřik spojovací PS bez posypu kamenivem ze silniční emulze, v množství 0,40 kg/m2</t>
  </si>
  <si>
    <t>-401334947</t>
  </si>
  <si>
    <t>opravované vozovky</t>
  </si>
  <si>
    <t>8,0*2</t>
  </si>
  <si>
    <t>47</t>
  </si>
  <si>
    <t>577134111</t>
  </si>
  <si>
    <t>-558502921</t>
  </si>
  <si>
    <t>5,0+3,0</t>
  </si>
  <si>
    <t>48</t>
  </si>
  <si>
    <t>577155112</t>
  </si>
  <si>
    <t>1910437018</t>
  </si>
  <si>
    <t>49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</si>
  <si>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</si>
  <si>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</si>
  <si>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-1067505031</t>
  </si>
  <si>
    <t>chodník</t>
  </si>
  <si>
    <t>205,0</t>
  </si>
  <si>
    <t>dlažba reliéfní černá</t>
  </si>
  <si>
    <t>14,0</t>
  </si>
  <si>
    <t>předlažba bez dodávky</t>
  </si>
  <si>
    <t>50</t>
  </si>
  <si>
    <t>59245015</t>
  </si>
  <si>
    <t>-199725113</t>
  </si>
  <si>
    <t>51</t>
  </si>
  <si>
    <t>59245006</t>
  </si>
  <si>
    <t>dlažba tvar obdélník betonová pro nevidomé 200x100x60mm barevná</t>
  </si>
  <si>
    <t>420829838</t>
  </si>
  <si>
    <t>Trubní vedení</t>
  </si>
  <si>
    <t>52</t>
  </si>
  <si>
    <t>8-0</t>
  </si>
  <si>
    <t>Napojení kanalizačních přípojek jádrovou navrtávkou</t>
  </si>
  <si>
    <t>ks</t>
  </si>
  <si>
    <t>870193637</t>
  </si>
  <si>
    <t>53</t>
  </si>
  <si>
    <t>871313121</t>
  </si>
  <si>
    <t>Montáž kanalizačního potrubí z plastů z tvrdého PVC těsněných gumovým kroužkem v otevřeném výkopu ve sklonu do 20 % DN 160</t>
  </si>
  <si>
    <t>-598455556</t>
  </si>
  <si>
    <t>54</t>
  </si>
  <si>
    <t>28611106</t>
  </si>
  <si>
    <t>trubka kanalizační PVC-U 160x5,5x6000mm SN12</t>
  </si>
  <si>
    <t>1285525629</t>
  </si>
  <si>
    <t>55</t>
  </si>
  <si>
    <t>877310310</t>
  </si>
  <si>
    <t>Montáž tvarovek na kanalizačním plastovém potrubí z polypropylenu PP hladkého plnostěnného kolen DN 150</t>
  </si>
  <si>
    <t>kus</t>
  </si>
  <si>
    <t>-1000057848</t>
  </si>
  <si>
    <t>56</t>
  </si>
  <si>
    <t>28617182</t>
  </si>
  <si>
    <t>koleno kanalizační PP SN16 45° DN 150</t>
  </si>
  <si>
    <t>-1092572850</t>
  </si>
  <si>
    <t>57</t>
  </si>
  <si>
    <t>895941111</t>
  </si>
  <si>
    <t>Zřízení vpusti kanalizační uliční z betonových dílců typ UV-50 normální</t>
  </si>
  <si>
    <t>1852937604</t>
  </si>
  <si>
    <t>58</t>
  </si>
  <si>
    <t>899204112</t>
  </si>
  <si>
    <t>Osazení mříží litinových včetně rámů a košů na bahno pro třídu zatížení D400, E600</t>
  </si>
  <si>
    <t>-188037923</t>
  </si>
  <si>
    <t>59</t>
  </si>
  <si>
    <t>899331111</t>
  </si>
  <si>
    <t>Výšková úprava uličního vstupu nebo vpusti do 200 mm  zvýšením poklopu</t>
  </si>
  <si>
    <t>381690412</t>
  </si>
  <si>
    <t>šachtice</t>
  </si>
  <si>
    <t>60</t>
  </si>
  <si>
    <t>899431111</t>
  </si>
  <si>
    <t>Výšková úprava uličního vstupu nebo vpusti do 200 mm  zvýšením krycího hrnce, šoupěte nebo hydrantu bez úpravy armatur</t>
  </si>
  <si>
    <t>-1138096963</t>
  </si>
  <si>
    <t>šoupátko</t>
  </si>
  <si>
    <t>hydrant</t>
  </si>
  <si>
    <t>61</t>
  </si>
  <si>
    <t>8-1</t>
  </si>
  <si>
    <t>2035017541</t>
  </si>
  <si>
    <t>62</t>
  </si>
  <si>
    <t>8-2</t>
  </si>
  <si>
    <t>Výměna stávajících betonových poklopů šachtic za nové</t>
  </si>
  <si>
    <t>1528135276</t>
  </si>
  <si>
    <t>Ostatní konstrukce a práce, bourání</t>
  </si>
  <si>
    <t>63</t>
  </si>
  <si>
    <t>9-0</t>
  </si>
  <si>
    <t>Přemístění+znovuosazení sloupku DZ vč.značky</t>
  </si>
  <si>
    <t>694401331</t>
  </si>
  <si>
    <t>64</t>
  </si>
  <si>
    <t>915321115</t>
  </si>
  <si>
    <t>Vodorovné značení předformovaným termoplastem  vodící pás pro slabozraké z 6 proužků</t>
  </si>
  <si>
    <t>1132449265</t>
  </si>
  <si>
    <t>65</t>
  </si>
  <si>
    <t>916111123</t>
  </si>
  <si>
    <t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</si>
  <si>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1651112644</t>
  </si>
  <si>
    <t>dvojřádek bez dodávky</t>
  </si>
  <si>
    <t>50,0*2</t>
  </si>
  <si>
    <t>66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</si>
  <si>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</si>
  <si>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</si>
  <si>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-1055000940</t>
  </si>
  <si>
    <t>67</t>
  </si>
  <si>
    <t>59217016</t>
  </si>
  <si>
    <t>obrubník betonový chodníkový 1000x80x250mm</t>
  </si>
  <si>
    <t>-811249993</t>
  </si>
  <si>
    <t>68</t>
  </si>
  <si>
    <t>916241213</t>
  </si>
  <si>
    <t>Osazení obrubníku kamenného se zřízením lože, s vyplněním a zatřením spár cementovou maltou stojatého s boční opěrou z betonu prostého, do lože z betonu prostého</t>
  </si>
  <si>
    <t>-1827385515</t>
  </si>
  <si>
    <t>dodávka jen30,0m</t>
  </si>
  <si>
    <t>103,0</t>
  </si>
  <si>
    <t>69</t>
  </si>
  <si>
    <t>58380001</t>
  </si>
  <si>
    <t>krajník kamenný žulový silniční 130x200x300-800mm</t>
  </si>
  <si>
    <t>1029388048</t>
  </si>
  <si>
    <t>70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</si>
  <si>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</si>
  <si>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</si>
  <si>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-103453528</t>
  </si>
  <si>
    <t>71</t>
  </si>
  <si>
    <t>919735112</t>
  </si>
  <si>
    <t>Řezání stávajícího živičného krytu nebo podkladu  hloubky přes 50 do 100 mm</t>
  </si>
  <si>
    <t>747523224</t>
  </si>
  <si>
    <t>72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</si>
  <si>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</si>
  <si>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</si>
  <si>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-350717670</t>
  </si>
  <si>
    <t>997</t>
  </si>
  <si>
    <t>Přesun sutě</t>
  </si>
  <si>
    <t>73</t>
  </si>
  <si>
    <t>997221551</t>
  </si>
  <si>
    <t>Vodorovná doprava suti  bez naložení, ale se složením a s hrubým urovnáním ze sypkých materiálů, na vzdálenost do 1 km</t>
  </si>
  <si>
    <t>219604301</t>
  </si>
  <si>
    <t>74</t>
  </si>
  <si>
    <t>997221559</t>
  </si>
  <si>
    <t>Vodorovná doprava suti  bez naložení, ale se složením a s hrubým urovnáním Příplatek k ceně za každý další i započatý 1 km přes 1 km</t>
  </si>
  <si>
    <t>-776181927</t>
  </si>
  <si>
    <t>166,586*9</t>
  </si>
  <si>
    <t>75</t>
  </si>
  <si>
    <t>997221611</t>
  </si>
  <si>
    <t>Nakládání na dopravní prostředky  pro vodorovnou dopravu suti</t>
  </si>
  <si>
    <t>-1803666008</t>
  </si>
  <si>
    <t>76</t>
  </si>
  <si>
    <t>997221861</t>
  </si>
  <si>
    <t>Poplatek za uložení stavebního odpadu na recyklační skládce (skládkovné) z prostého betonu zatříděného do Katalogu odpadů pod kódem 17 01 01</t>
  </si>
  <si>
    <t>-2146731646</t>
  </si>
  <si>
    <t>77</t>
  </si>
  <si>
    <t>997221873</t>
  </si>
  <si>
    <t>903463202</t>
  </si>
  <si>
    <t>78</t>
  </si>
  <si>
    <t>997221875</t>
  </si>
  <si>
    <t>Poplatek za uložení stavebního odpadu na recyklační skládce (skládkovné) asfaltového bez obsahu dehtu zatříděného do Katalogu odpadů pod kódem 17 03 02</t>
  </si>
  <si>
    <t>1604048486</t>
  </si>
  <si>
    <t>VRN</t>
  </si>
  <si>
    <t>Vedlejší rozpočtové náklady</t>
  </si>
  <si>
    <t>79</t>
  </si>
  <si>
    <t>Zařízení staveniště</t>
  </si>
  <si>
    <t>celk</t>
  </si>
  <si>
    <t>-412726321</t>
  </si>
  <si>
    <t>80</t>
  </si>
  <si>
    <t>-1756535237</t>
  </si>
  <si>
    <t>81</t>
  </si>
  <si>
    <t>Vytýčení stávajících  inženýrských sítí</t>
  </si>
  <si>
    <t>-756956082</t>
  </si>
  <si>
    <t>82</t>
  </si>
  <si>
    <t>Statické zatěžové zkoušky</t>
  </si>
  <si>
    <t>-1172474610</t>
  </si>
  <si>
    <t>83</t>
  </si>
  <si>
    <t>Příplatek za demolice zp.ploch v OP inženýrských sítí</t>
  </si>
  <si>
    <t>-593950904</t>
  </si>
  <si>
    <t>Chránička půlená PE DN110,vč.výstražné folie,pískového lože a zásypu štěrkem</t>
  </si>
  <si>
    <t>Rezervní ohebná dvouplašťová chránička profil 50mm vč.pískového lože,obsypu,výstražné folie a zásypu štěrkem</t>
  </si>
  <si>
    <t>Asfaltový beton vrstva podkladní ACP 16 +(obalované kamenivo střednězrnné - OKS)  s rozprostřením a zhutněním v pruhu šířky do 1,5 m, po zhutnění tl. 50 mm</t>
  </si>
  <si>
    <t>Asfaltový beton vrstva obrusná ACO 11+ (ABS)  s rozprostřením a se zhutněním z nemodifikovaného asfaltu v pruhu šířky do 3 m tř. I, po zhutnění tl. 40 mm</t>
  </si>
  <si>
    <t>Asfaltový beton vrstva ložní ACL 16+ (ABH)  s rozprostřením a zhutněním z nemodifikovaného asfaltu v pruhu šířky do 3 m, po zhutnění tl. 60 mm</t>
  </si>
  <si>
    <t>dlažba zámková tvaru I 200x165x60mm přírodní se zkosenou hranou</t>
  </si>
  <si>
    <t>Provizorní dopravní značení vč.oplocení a provizorních chodníků</t>
  </si>
  <si>
    <t xml:space="preserve">zámková dlažba šedá se zkosenými hranami </t>
  </si>
  <si>
    <t>Vpusť betonová vč.litinové mříže s pantem, ,zapáchové uzávěry a pozinkovaný a koš na bahno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</si>
</sst>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20"/>
      <c r="BE5" s="236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40" t="s">
        <v>16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20"/>
      <c r="BE6" s="237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37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37"/>
      <c r="BS8" s="17" t="s">
        <v>6</v>
      </c>
    </row>
    <row r="9" spans="1:74" s="1" customFormat="1" ht="14.45" customHeight="1">
      <c r="B9" s="20"/>
      <c r="AR9" s="20"/>
      <c r="BE9" s="237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37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37"/>
      <c r="BS11" s="17" t="s">
        <v>6</v>
      </c>
    </row>
    <row r="12" spans="1:74" s="1" customFormat="1" ht="6.95" customHeight="1">
      <c r="B12" s="20"/>
      <c r="AR12" s="20"/>
      <c r="BE12" s="237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37"/>
      <c r="BS13" s="17" t="s">
        <v>6</v>
      </c>
    </row>
    <row r="14" spans="1:74" ht="12.75">
      <c r="B14" s="20"/>
      <c r="E14" s="241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26</v>
      </c>
      <c r="AN14" s="29"/>
      <c r="AR14" s="20"/>
      <c r="BE14" s="237"/>
      <c r="BS14" s="17" t="s">
        <v>6</v>
      </c>
    </row>
    <row r="15" spans="1:74" s="1" customFormat="1" ht="6.95" customHeight="1">
      <c r="B15" s="20"/>
      <c r="AR15" s="20"/>
      <c r="BE15" s="237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37"/>
      <c r="BS16" s="17" t="s">
        <v>3</v>
      </c>
    </row>
    <row r="17" spans="1:71" s="1" customFormat="1" ht="18.399999999999999" customHeight="1">
      <c r="B17" s="20"/>
      <c r="E17" s="25" t="s">
        <v>29</v>
      </c>
      <c r="AK17" s="27" t="s">
        <v>26</v>
      </c>
      <c r="AN17" s="25" t="s">
        <v>1</v>
      </c>
      <c r="AR17" s="20"/>
      <c r="BE17" s="237"/>
      <c r="BS17" s="17" t="s">
        <v>30</v>
      </c>
    </row>
    <row r="18" spans="1:71" s="1" customFormat="1" ht="6.95" customHeight="1">
      <c r="B18" s="20"/>
      <c r="AR18" s="20"/>
      <c r="BE18" s="237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37"/>
      <c r="BS19" s="17" t="s">
        <v>6</v>
      </c>
    </row>
    <row r="20" spans="1:71" s="1" customFormat="1" ht="18.399999999999999" customHeight="1">
      <c r="B20" s="20"/>
      <c r="E20" s="25" t="s">
        <v>32</v>
      </c>
      <c r="AK20" s="27" t="s">
        <v>26</v>
      </c>
      <c r="AN20" s="25" t="s">
        <v>1</v>
      </c>
      <c r="AR20" s="20"/>
      <c r="BE20" s="237"/>
      <c r="BS20" s="17" t="s">
        <v>3</v>
      </c>
    </row>
    <row r="21" spans="1:71" s="1" customFormat="1" ht="6.95" customHeight="1">
      <c r="B21" s="20"/>
      <c r="AR21" s="20"/>
      <c r="BE21" s="237"/>
    </row>
    <row r="22" spans="1:71" s="1" customFormat="1" ht="12" customHeight="1">
      <c r="B22" s="20"/>
      <c r="D22" s="27" t="s">
        <v>33</v>
      </c>
      <c r="AR22" s="20"/>
      <c r="BE22" s="237"/>
    </row>
    <row r="23" spans="1:71" s="1" customFormat="1" ht="16.5" customHeight="1">
      <c r="B23" s="20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37"/>
    </row>
    <row r="24" spans="1:71" s="1" customFormat="1" ht="6.95" customHeight="1">
      <c r="B24" s="20"/>
      <c r="AR24" s="20"/>
      <c r="BE24" s="23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7"/>
    </row>
    <row r="26" spans="1:71" s="2" customFormat="1" ht="25.9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4">
        <f>ROUND(AG94,2)</f>
        <v>0</v>
      </c>
      <c r="AL26" s="245"/>
      <c r="AM26" s="245"/>
      <c r="AN26" s="245"/>
      <c r="AO26" s="245"/>
      <c r="AP26" s="32"/>
      <c r="AQ26" s="32"/>
      <c r="AR26" s="33"/>
      <c r="BE26" s="23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35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36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37</v>
      </c>
      <c r="AL28" s="246"/>
      <c r="AM28" s="246"/>
      <c r="AN28" s="246"/>
      <c r="AO28" s="246"/>
      <c r="AP28" s="32"/>
      <c r="AQ28" s="32"/>
      <c r="AR28" s="33"/>
      <c r="BE28" s="237"/>
    </row>
    <row r="29" spans="1:71" s="3" customFormat="1" ht="14.45" customHeight="1">
      <c r="B29" s="37"/>
      <c r="D29" s="27" t="s">
        <v>38</v>
      </c>
      <c r="F29" s="27" t="s">
        <v>39</v>
      </c>
      <c r="L29" s="231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7"/>
      <c r="BE29" s="238"/>
    </row>
    <row r="30" spans="1:71" s="3" customFormat="1" ht="14.45" customHeight="1">
      <c r="B30" s="37"/>
      <c r="F30" s="27" t="s">
        <v>40</v>
      </c>
      <c r="L30" s="231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7"/>
      <c r="BE30" s="238"/>
    </row>
    <row r="31" spans="1:71" s="3" customFormat="1" ht="14.45" hidden="1" customHeight="1">
      <c r="B31" s="37"/>
      <c r="F31" s="27" t="s">
        <v>41</v>
      </c>
      <c r="L31" s="231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7"/>
      <c r="BE31" s="238"/>
    </row>
    <row r="32" spans="1:71" s="3" customFormat="1" ht="14.45" hidden="1" customHeight="1">
      <c r="B32" s="37"/>
      <c r="F32" s="27" t="s">
        <v>42</v>
      </c>
      <c r="L32" s="231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7"/>
      <c r="BE32" s="238"/>
    </row>
    <row r="33" spans="1:57" s="3" customFormat="1" ht="14.45" hidden="1" customHeight="1">
      <c r="B33" s="37"/>
      <c r="F33" s="27" t="s">
        <v>43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7"/>
      <c r="BE33" s="238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7"/>
    </row>
    <row r="35" spans="1:57" s="2" customFormat="1" ht="25.9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2" t="s">
        <v>46</v>
      </c>
      <c r="Y35" s="233"/>
      <c r="Z35" s="233"/>
      <c r="AA35" s="233"/>
      <c r="AB35" s="233"/>
      <c r="AC35" s="40"/>
      <c r="AD35" s="40"/>
      <c r="AE35" s="40"/>
      <c r="AF35" s="40"/>
      <c r="AG35" s="40"/>
      <c r="AH35" s="40"/>
      <c r="AI35" s="40"/>
      <c r="AJ35" s="40"/>
      <c r="AK35" s="234">
        <f>SUM(AK26:AK33)</f>
        <v>0</v>
      </c>
      <c r="AL35" s="233"/>
      <c r="AM35" s="233"/>
      <c r="AN35" s="233"/>
      <c r="AO35" s="23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>
        <f>K5</f>
        <v>0</v>
      </c>
      <c r="AR84" s="51"/>
    </row>
    <row r="85" spans="1:90" s="5" customFormat="1" ht="36.950000000000003" customHeight="1">
      <c r="B85" s="52"/>
      <c r="C85" s="53" t="s">
        <v>15</v>
      </c>
      <c r="L85" s="220" t="str">
        <f>K6</f>
        <v>Oprava chodníkového tělesa na ulicí Husova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2" t="str">
        <f>IF(AN8= "","",AN8)</f>
        <v>27. 9. 2021</v>
      </c>
      <c r="AN87" s="222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Kopřivnice,Štefánikova 1163,Kopřivnice 74221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23" t="str">
        <f>IF(E17="","",E17)</f>
        <v>Dopravní projekce Bojko</v>
      </c>
      <c r="AN89" s="224"/>
      <c r="AO89" s="224"/>
      <c r="AP89" s="224"/>
      <c r="AQ89" s="32"/>
      <c r="AR89" s="33"/>
      <c r="AS89" s="225" t="s">
        <v>54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>
        <f>IF(E14= "Vyplň údaj","",E14)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3" t="str">
        <f>IF(E20="","",E20)</f>
        <v>Pflegrová</v>
      </c>
      <c r="AN90" s="224"/>
      <c r="AO90" s="224"/>
      <c r="AP90" s="224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10" t="s">
        <v>55</v>
      </c>
      <c r="D92" s="211"/>
      <c r="E92" s="211"/>
      <c r="F92" s="211"/>
      <c r="G92" s="211"/>
      <c r="H92" s="60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4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8">
        <f>ROUND(AG95,2)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0" s="7" customFormat="1" ht="24.75" customHeight="1">
      <c r="A95" s="78" t="s">
        <v>77</v>
      </c>
      <c r="B95" s="79"/>
      <c r="C95" s="80"/>
      <c r="D95" s="217"/>
      <c r="E95" s="217"/>
      <c r="F95" s="217"/>
      <c r="G95" s="217"/>
      <c r="H95" s="217"/>
      <c r="I95" s="81"/>
      <c r="J95" s="217" t="s">
        <v>16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'2021-0064 - Oprava chodní...'!J28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2" t="s">
        <v>78</v>
      </c>
      <c r="AR95" s="79"/>
      <c r="AS95" s="83">
        <v>0</v>
      </c>
      <c r="AT95" s="84">
        <f>ROUND(SUM(AV95:AW95),2)</f>
        <v>0</v>
      </c>
      <c r="AU95" s="85">
        <f>'2021-0064 - Oprava chodní...'!P122</f>
        <v>0</v>
      </c>
      <c r="AV95" s="84">
        <f>'2021-0064 - Oprava chodní...'!J31</f>
        <v>0</v>
      </c>
      <c r="AW95" s="84">
        <f>'2021-0064 - Oprava chodní...'!J32</f>
        <v>0</v>
      </c>
      <c r="AX95" s="84">
        <f>'2021-0064 - Oprava chodní...'!J33</f>
        <v>0</v>
      </c>
      <c r="AY95" s="84">
        <f>'2021-0064 - Oprava chodní...'!J34</f>
        <v>0</v>
      </c>
      <c r="AZ95" s="84">
        <f>'2021-0064 - Oprava chodní...'!F31</f>
        <v>0</v>
      </c>
      <c r="BA95" s="84">
        <f>'2021-0064 - Oprava chodní...'!F32</f>
        <v>0</v>
      </c>
      <c r="BB95" s="84">
        <f>'2021-0064 - Oprava chodní...'!F33</f>
        <v>0</v>
      </c>
      <c r="BC95" s="84">
        <f>'2021-0064 - Oprava chodní...'!F34</f>
        <v>0</v>
      </c>
      <c r="BD95" s="86">
        <f>'2021-0064 - Oprava chodní...'!F35</f>
        <v>0</v>
      </c>
      <c r="BT95" s="87" t="s">
        <v>79</v>
      </c>
      <c r="BU95" s="87" t="s">
        <v>80</v>
      </c>
      <c r="BV95" s="87" t="s">
        <v>75</v>
      </c>
      <c r="BW95" s="87" t="s">
        <v>4</v>
      </c>
      <c r="BX95" s="87" t="s">
        <v>76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-0064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>
      <selection activeCell="F319" sqref="F3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8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82</v>
      </c>
      <c r="I4" s="88"/>
      <c r="L4" s="20"/>
      <c r="M4" s="90" t="s">
        <v>10</v>
      </c>
      <c r="AT4" s="17" t="s">
        <v>3</v>
      </c>
    </row>
    <row r="5" spans="1:46" s="1" customFormat="1" ht="6.95" customHeight="1">
      <c r="B5" s="20"/>
      <c r="I5" s="88"/>
      <c r="L5" s="20"/>
    </row>
    <row r="6" spans="1:46" s="2" customFormat="1" ht="12" customHeight="1">
      <c r="A6" s="32"/>
      <c r="B6" s="33"/>
      <c r="C6" s="32"/>
      <c r="D6" s="27" t="s">
        <v>15</v>
      </c>
      <c r="E6" s="32"/>
      <c r="F6" s="32"/>
      <c r="G6" s="32"/>
      <c r="H6" s="32"/>
      <c r="I6" s="91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220" t="s">
        <v>16</v>
      </c>
      <c r="F7" s="247"/>
      <c r="G7" s="247"/>
      <c r="H7" s="247"/>
      <c r="I7" s="91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91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92" t="s">
        <v>18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19</v>
      </c>
      <c r="E10" s="32"/>
      <c r="F10" s="25" t="s">
        <v>20</v>
      </c>
      <c r="G10" s="32"/>
      <c r="H10" s="32"/>
      <c r="I10" s="92" t="s">
        <v>21</v>
      </c>
      <c r="J10" s="55" t="str">
        <f>'Rekapitulace stavby'!AN8</f>
        <v>27. 9. 2021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9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/>
      <c r="G12" s="32"/>
      <c r="H12" s="32"/>
      <c r="I12" s="92" t="s">
        <v>24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25</v>
      </c>
      <c r="F13" s="32"/>
      <c r="G13" s="32"/>
      <c r="H13" s="32"/>
      <c r="I13" s="92" t="s">
        <v>26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91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27</v>
      </c>
      <c r="E15" s="32"/>
      <c r="F15" s="32"/>
      <c r="G15" s="32"/>
      <c r="H15" s="32"/>
      <c r="I15" s="92" t="s">
        <v>24</v>
      </c>
      <c r="J15" s="28">
        <f>'Rekapitulace stavby'!AN13</f>
        <v>0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48">
        <f>'Rekapitulace stavby'!E14</f>
        <v>0</v>
      </c>
      <c r="F16" s="239"/>
      <c r="G16" s="239"/>
      <c r="H16" s="239"/>
      <c r="I16" s="92" t="s">
        <v>26</v>
      </c>
      <c r="J16" s="28">
        <f>'Rekapitulace stavby'!AN14</f>
        <v>0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91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28</v>
      </c>
      <c r="E18" s="32"/>
      <c r="F18" s="32"/>
      <c r="G18" s="32"/>
      <c r="H18" s="32"/>
      <c r="I18" s="92" t="s">
        <v>24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29</v>
      </c>
      <c r="F19" s="32"/>
      <c r="G19" s="32"/>
      <c r="H19" s="32"/>
      <c r="I19" s="92" t="s">
        <v>26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91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31</v>
      </c>
      <c r="E21" s="32"/>
      <c r="F21" s="32"/>
      <c r="G21" s="32"/>
      <c r="H21" s="32"/>
      <c r="I21" s="92" t="s">
        <v>24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32</v>
      </c>
      <c r="F22" s="32"/>
      <c r="G22" s="32"/>
      <c r="H22" s="32"/>
      <c r="I22" s="92" t="s">
        <v>26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91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33</v>
      </c>
      <c r="E24" s="32"/>
      <c r="F24" s="32"/>
      <c r="G24" s="32"/>
      <c r="H24" s="32"/>
      <c r="I24" s="9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3"/>
      <c r="B25" s="94"/>
      <c r="C25" s="93"/>
      <c r="D25" s="93"/>
      <c r="E25" s="243" t="s">
        <v>1</v>
      </c>
      <c r="F25" s="243"/>
      <c r="G25" s="243"/>
      <c r="H25" s="243"/>
      <c r="I25" s="95"/>
      <c r="J25" s="93"/>
      <c r="K25" s="93"/>
      <c r="L25" s="96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91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97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8" t="s">
        <v>34</v>
      </c>
      <c r="E28" s="32"/>
      <c r="F28" s="32"/>
      <c r="G28" s="32"/>
      <c r="H28" s="32"/>
      <c r="I28" s="91"/>
      <c r="J28" s="71">
        <f>ROUND(J122,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7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36</v>
      </c>
      <c r="G30" s="32"/>
      <c r="H30" s="32"/>
      <c r="I30" s="99" t="s">
        <v>35</v>
      </c>
      <c r="J30" s="36" t="s">
        <v>37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0" t="s">
        <v>38</v>
      </c>
      <c r="E31" s="27" t="s">
        <v>39</v>
      </c>
      <c r="F31" s="101">
        <f>ROUND((SUM(BE122:BE353)),  2)</f>
        <v>0</v>
      </c>
      <c r="G31" s="32"/>
      <c r="H31" s="32"/>
      <c r="I31" s="102">
        <v>0.21</v>
      </c>
      <c r="J31" s="101">
        <f>ROUND(((SUM(BE122:BE353))*I31),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40</v>
      </c>
      <c r="F32" s="101">
        <f>ROUND((SUM(BF122:BF353)),  2)</f>
        <v>0</v>
      </c>
      <c r="G32" s="32"/>
      <c r="H32" s="32"/>
      <c r="I32" s="102">
        <v>0.15</v>
      </c>
      <c r="J32" s="101">
        <f>ROUND(((SUM(BF122:BF353))*I32),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41</v>
      </c>
      <c r="F33" s="101">
        <f>ROUND((SUM(BG122:BG353)),  2)</f>
        <v>0</v>
      </c>
      <c r="G33" s="32"/>
      <c r="H33" s="32"/>
      <c r="I33" s="102">
        <v>0.21</v>
      </c>
      <c r="J33" s="101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42</v>
      </c>
      <c r="F34" s="101">
        <f>ROUND((SUM(BH122:BH353)),  2)</f>
        <v>0</v>
      </c>
      <c r="G34" s="32"/>
      <c r="H34" s="32"/>
      <c r="I34" s="102">
        <v>0.15</v>
      </c>
      <c r="J34" s="101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1">
        <f>ROUND((SUM(BI122:BI353)),  2)</f>
        <v>0</v>
      </c>
      <c r="G35" s="32"/>
      <c r="H35" s="32"/>
      <c r="I35" s="102">
        <v>0</v>
      </c>
      <c r="J35" s="101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91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103"/>
      <c r="D37" s="104" t="s">
        <v>44</v>
      </c>
      <c r="E37" s="60"/>
      <c r="F37" s="60"/>
      <c r="G37" s="105" t="s">
        <v>45</v>
      </c>
      <c r="H37" s="106" t="s">
        <v>46</v>
      </c>
      <c r="I37" s="107"/>
      <c r="J37" s="108">
        <f>SUM(J28:J35)</f>
        <v>0</v>
      </c>
      <c r="K37" s="109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I39" s="88"/>
      <c r="L39" s="20"/>
    </row>
    <row r="40" spans="1:31" s="1" customFormat="1" ht="14.45" customHeight="1">
      <c r="B40" s="20"/>
      <c r="I40" s="88"/>
      <c r="L40" s="20"/>
    </row>
    <row r="41" spans="1:31" s="1" customFormat="1" ht="14.45" customHeight="1">
      <c r="B41" s="20"/>
      <c r="I41" s="88"/>
      <c r="L41" s="20"/>
    </row>
    <row r="42" spans="1:31" s="1" customFormat="1" ht="14.45" customHeight="1">
      <c r="B42" s="20"/>
      <c r="I42" s="88"/>
      <c r="L42" s="20"/>
    </row>
    <row r="43" spans="1:31" s="1" customFormat="1" ht="14.45" customHeight="1">
      <c r="B43" s="20"/>
      <c r="I43" s="88"/>
      <c r="L43" s="20"/>
    </row>
    <row r="44" spans="1:31" s="1" customFormat="1" ht="14.45" customHeight="1">
      <c r="B44" s="20"/>
      <c r="I44" s="88"/>
      <c r="L44" s="20"/>
    </row>
    <row r="45" spans="1:31" s="1" customFormat="1" ht="14.45" customHeight="1">
      <c r="B45" s="20"/>
      <c r="I45" s="88"/>
      <c r="L45" s="20"/>
    </row>
    <row r="46" spans="1:31" s="1" customFormat="1" ht="14.45" customHeight="1">
      <c r="B46" s="20"/>
      <c r="I46" s="88"/>
      <c r="L46" s="20"/>
    </row>
    <row r="47" spans="1:31" s="1" customFormat="1" ht="14.45" customHeight="1">
      <c r="B47" s="20"/>
      <c r="I47" s="88"/>
      <c r="L47" s="20"/>
    </row>
    <row r="48" spans="1:31" s="1" customFormat="1" ht="14.45" customHeight="1">
      <c r="B48" s="20"/>
      <c r="I48" s="88"/>
      <c r="L48" s="20"/>
    </row>
    <row r="49" spans="1:31" s="1" customFormat="1" ht="14.45" customHeight="1">
      <c r="B49" s="20"/>
      <c r="I49" s="88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11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11" t="s">
        <v>50</v>
      </c>
      <c r="G61" s="45" t="s">
        <v>49</v>
      </c>
      <c r="H61" s="35"/>
      <c r="I61" s="112"/>
      <c r="J61" s="113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1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11" t="s">
        <v>50</v>
      </c>
      <c r="G76" s="45" t="s">
        <v>49</v>
      </c>
      <c r="H76" s="35"/>
      <c r="I76" s="112"/>
      <c r="J76" s="113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83</v>
      </c>
      <c r="D82" s="32"/>
      <c r="E82" s="32"/>
      <c r="F82" s="32"/>
      <c r="G82" s="32"/>
      <c r="H82" s="32"/>
      <c r="I82" s="9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20" t="str">
        <f>E7</f>
        <v>Oprava chodníkového tělesa na ulicí Husova</v>
      </c>
      <c r="F85" s="247"/>
      <c r="G85" s="247"/>
      <c r="H85" s="247"/>
      <c r="I85" s="9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91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19</v>
      </c>
      <c r="D87" s="32"/>
      <c r="E87" s="32"/>
      <c r="F87" s="25" t="str">
        <f>F10</f>
        <v xml:space="preserve"> </v>
      </c>
      <c r="G87" s="32"/>
      <c r="H87" s="32"/>
      <c r="I87" s="92" t="s">
        <v>21</v>
      </c>
      <c r="J87" s="55" t="str">
        <f>IF(J10="","",J10)</f>
        <v>27. 9. 2021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customHeight="1">
      <c r="A89" s="32"/>
      <c r="B89" s="33"/>
      <c r="C89" s="27" t="s">
        <v>23</v>
      </c>
      <c r="D89" s="32"/>
      <c r="E89" s="32"/>
      <c r="F89" s="25" t="str">
        <f>E13</f>
        <v>Město Kopřivnice,Štefánikova 1163,Kopřivnice 74221</v>
      </c>
      <c r="G89" s="32"/>
      <c r="H89" s="32"/>
      <c r="I89" s="92" t="s">
        <v>28</v>
      </c>
      <c r="J89" s="30" t="str">
        <f>E19</f>
        <v>Dopravní projekce Bojko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27</v>
      </c>
      <c r="D90" s="32"/>
      <c r="E90" s="32"/>
      <c r="F90" s="25">
        <f>IF(E16="","",E16)</f>
        <v>0</v>
      </c>
      <c r="G90" s="32"/>
      <c r="H90" s="32"/>
      <c r="I90" s="92" t="s">
        <v>31</v>
      </c>
      <c r="J90" s="30" t="str">
        <f>E22</f>
        <v>Pflegrová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91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7" t="s">
        <v>84</v>
      </c>
      <c r="D92" s="103"/>
      <c r="E92" s="103"/>
      <c r="F92" s="103"/>
      <c r="G92" s="103"/>
      <c r="H92" s="103"/>
      <c r="I92" s="118"/>
      <c r="J92" s="119" t="s">
        <v>85</v>
      </c>
      <c r="K92" s="103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1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20" t="s">
        <v>86</v>
      </c>
      <c r="D94" s="32"/>
      <c r="E94" s="32"/>
      <c r="F94" s="32"/>
      <c r="G94" s="32"/>
      <c r="H94" s="32"/>
      <c r="I94" s="91"/>
      <c r="J94" s="71">
        <f>J122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87</v>
      </c>
    </row>
    <row r="95" spans="1:47" s="9" customFormat="1" ht="24.95" customHeight="1">
      <c r="B95" s="121"/>
      <c r="D95" s="122" t="s">
        <v>88</v>
      </c>
      <c r="E95" s="123"/>
      <c r="F95" s="123"/>
      <c r="G95" s="123"/>
      <c r="H95" s="123"/>
      <c r="I95" s="124"/>
      <c r="J95" s="125">
        <f>J123</f>
        <v>0</v>
      </c>
      <c r="L95" s="121"/>
    </row>
    <row r="96" spans="1:47" s="10" customFormat="1" ht="19.899999999999999" customHeight="1">
      <c r="B96" s="126"/>
      <c r="D96" s="127" t="s">
        <v>89</v>
      </c>
      <c r="E96" s="128"/>
      <c r="F96" s="128"/>
      <c r="G96" s="128"/>
      <c r="H96" s="128"/>
      <c r="I96" s="129"/>
      <c r="J96" s="130">
        <f>J124</f>
        <v>0</v>
      </c>
      <c r="L96" s="126"/>
    </row>
    <row r="97" spans="1:31" s="10" customFormat="1" ht="19.899999999999999" customHeight="1">
      <c r="B97" s="126"/>
      <c r="D97" s="127" t="s">
        <v>90</v>
      </c>
      <c r="E97" s="128"/>
      <c r="F97" s="128"/>
      <c r="G97" s="128"/>
      <c r="H97" s="128"/>
      <c r="I97" s="129"/>
      <c r="J97" s="130">
        <f>J138</f>
        <v>0</v>
      </c>
      <c r="L97" s="126"/>
    </row>
    <row r="98" spans="1:31" s="10" customFormat="1" ht="19.899999999999999" customHeight="1">
      <c r="B98" s="126"/>
      <c r="D98" s="127" t="s">
        <v>91</v>
      </c>
      <c r="E98" s="128"/>
      <c r="F98" s="128"/>
      <c r="G98" s="128"/>
      <c r="H98" s="128"/>
      <c r="I98" s="129"/>
      <c r="J98" s="130">
        <f>J240</f>
        <v>0</v>
      </c>
      <c r="L98" s="126"/>
    </row>
    <row r="99" spans="1:31" s="10" customFormat="1" ht="19.899999999999999" customHeight="1">
      <c r="B99" s="126"/>
      <c r="D99" s="127" t="s">
        <v>92</v>
      </c>
      <c r="E99" s="128"/>
      <c r="F99" s="128"/>
      <c r="G99" s="128"/>
      <c r="H99" s="128"/>
      <c r="I99" s="129"/>
      <c r="J99" s="130">
        <f>J245</f>
        <v>0</v>
      </c>
      <c r="L99" s="126"/>
    </row>
    <row r="100" spans="1:31" s="10" customFormat="1" ht="19.899999999999999" customHeight="1">
      <c r="B100" s="126"/>
      <c r="D100" s="127" t="s">
        <v>93</v>
      </c>
      <c r="E100" s="128"/>
      <c r="F100" s="128"/>
      <c r="G100" s="128"/>
      <c r="H100" s="128"/>
      <c r="I100" s="129"/>
      <c r="J100" s="130">
        <f>J253</f>
        <v>0</v>
      </c>
      <c r="L100" s="126"/>
    </row>
    <row r="101" spans="1:31" s="10" customFormat="1" ht="19.899999999999999" customHeight="1">
      <c r="B101" s="126"/>
      <c r="D101" s="127" t="s">
        <v>94</v>
      </c>
      <c r="E101" s="128"/>
      <c r="F101" s="128"/>
      <c r="G101" s="128"/>
      <c r="H101" s="128"/>
      <c r="I101" s="129"/>
      <c r="J101" s="130">
        <f>J301</f>
        <v>0</v>
      </c>
      <c r="L101" s="126"/>
    </row>
    <row r="102" spans="1:31" s="10" customFormat="1" ht="19.899999999999999" customHeight="1">
      <c r="B102" s="126"/>
      <c r="D102" s="127" t="s">
        <v>95</v>
      </c>
      <c r="E102" s="128"/>
      <c r="F102" s="128"/>
      <c r="G102" s="128"/>
      <c r="H102" s="128"/>
      <c r="I102" s="129"/>
      <c r="J102" s="130">
        <f>J321</f>
        <v>0</v>
      </c>
      <c r="L102" s="126"/>
    </row>
    <row r="103" spans="1:31" s="10" customFormat="1" ht="19.899999999999999" customHeight="1">
      <c r="B103" s="126"/>
      <c r="D103" s="127" t="s">
        <v>96</v>
      </c>
      <c r="E103" s="128"/>
      <c r="F103" s="128"/>
      <c r="G103" s="128"/>
      <c r="H103" s="128"/>
      <c r="I103" s="129"/>
      <c r="J103" s="130">
        <f>J339</f>
        <v>0</v>
      </c>
      <c r="L103" s="126"/>
    </row>
    <row r="104" spans="1:31" s="9" customFormat="1" ht="24.95" customHeight="1">
      <c r="B104" s="121"/>
      <c r="D104" s="122" t="s">
        <v>97</v>
      </c>
      <c r="E104" s="123"/>
      <c r="F104" s="123"/>
      <c r="G104" s="123"/>
      <c r="H104" s="123"/>
      <c r="I104" s="124"/>
      <c r="J104" s="125">
        <f>J348</f>
        <v>0</v>
      </c>
      <c r="L104" s="121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1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115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116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98</v>
      </c>
      <c r="D111" s="32"/>
      <c r="E111" s="32"/>
      <c r="F111" s="32"/>
      <c r="G111" s="32"/>
      <c r="H111" s="32"/>
      <c r="I111" s="91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91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15</v>
      </c>
      <c r="D113" s="32"/>
      <c r="E113" s="32"/>
      <c r="F113" s="32"/>
      <c r="G113" s="32"/>
      <c r="H113" s="32"/>
      <c r="I113" s="91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20" t="str">
        <f>E7</f>
        <v>Oprava chodníkového tělesa na ulicí Husova</v>
      </c>
      <c r="F114" s="247"/>
      <c r="G114" s="247"/>
      <c r="H114" s="247"/>
      <c r="I114" s="91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1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F10</f>
        <v xml:space="preserve"> </v>
      </c>
      <c r="G116" s="32"/>
      <c r="H116" s="32"/>
      <c r="I116" s="92" t="s">
        <v>21</v>
      </c>
      <c r="J116" s="55" t="str">
        <f>IF(J10="","",J10)</f>
        <v>27. 9. 2021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1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7" t="s">
        <v>23</v>
      </c>
      <c r="D118" s="32"/>
      <c r="E118" s="32"/>
      <c r="F118" s="25" t="str">
        <f>E13</f>
        <v>Město Kopřivnice,Štefánikova 1163,Kopřivnice 74221</v>
      </c>
      <c r="G118" s="32"/>
      <c r="H118" s="32"/>
      <c r="I118" s="92" t="s">
        <v>28</v>
      </c>
      <c r="J118" s="30" t="str">
        <f>E19</f>
        <v>Dopravní projekce Bojko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27</v>
      </c>
      <c r="D119" s="32"/>
      <c r="E119" s="32"/>
      <c r="F119" s="25">
        <f>IF(E16="","",E16)</f>
        <v>0</v>
      </c>
      <c r="G119" s="32"/>
      <c r="H119" s="32"/>
      <c r="I119" s="92" t="s">
        <v>31</v>
      </c>
      <c r="J119" s="30" t="str">
        <f>E22</f>
        <v>Pflegrová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91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31"/>
      <c r="B121" s="132"/>
      <c r="C121" s="133" t="s">
        <v>99</v>
      </c>
      <c r="D121" s="134" t="s">
        <v>59</v>
      </c>
      <c r="E121" s="134" t="s">
        <v>55</v>
      </c>
      <c r="F121" s="134" t="s">
        <v>56</v>
      </c>
      <c r="G121" s="134" t="s">
        <v>100</v>
      </c>
      <c r="H121" s="134" t="s">
        <v>101</v>
      </c>
      <c r="I121" s="135" t="s">
        <v>102</v>
      </c>
      <c r="J121" s="134" t="s">
        <v>85</v>
      </c>
      <c r="K121" s="136" t="s">
        <v>103</v>
      </c>
      <c r="L121" s="137"/>
      <c r="M121" s="62" t="s">
        <v>1</v>
      </c>
      <c r="N121" s="63" t="s">
        <v>38</v>
      </c>
      <c r="O121" s="63" t="s">
        <v>104</v>
      </c>
      <c r="P121" s="63" t="s">
        <v>105</v>
      </c>
      <c r="Q121" s="63" t="s">
        <v>106</v>
      </c>
      <c r="R121" s="63" t="s">
        <v>107</v>
      </c>
      <c r="S121" s="63" t="s">
        <v>108</v>
      </c>
      <c r="T121" s="64" t="s">
        <v>109</v>
      </c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</row>
    <row r="122" spans="1:65" s="2" customFormat="1" ht="22.9" customHeight="1">
      <c r="A122" s="32"/>
      <c r="B122" s="33"/>
      <c r="C122" s="69" t="s">
        <v>110</v>
      </c>
      <c r="D122" s="32"/>
      <c r="E122" s="32"/>
      <c r="F122" s="32"/>
      <c r="G122" s="32"/>
      <c r="H122" s="32"/>
      <c r="I122" s="91"/>
      <c r="J122" s="138">
        <f>BK122</f>
        <v>0</v>
      </c>
      <c r="K122" s="32"/>
      <c r="L122" s="33"/>
      <c r="M122" s="65"/>
      <c r="N122" s="56"/>
      <c r="O122" s="66"/>
      <c r="P122" s="139">
        <f>P123+P348</f>
        <v>0</v>
      </c>
      <c r="Q122" s="66"/>
      <c r="R122" s="139">
        <f>R123+R348</f>
        <v>226.748739</v>
      </c>
      <c r="S122" s="66"/>
      <c r="T122" s="140">
        <f>T123+T348</f>
        <v>207.38099999999997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73</v>
      </c>
      <c r="AU122" s="17" t="s">
        <v>87</v>
      </c>
      <c r="BK122" s="141">
        <f>BK123+BK348</f>
        <v>0</v>
      </c>
    </row>
    <row r="123" spans="1:65" s="12" customFormat="1" ht="25.9" customHeight="1">
      <c r="B123" s="142"/>
      <c r="D123" s="143" t="s">
        <v>73</v>
      </c>
      <c r="E123" s="144" t="s">
        <v>111</v>
      </c>
      <c r="F123" s="144" t="s">
        <v>112</v>
      </c>
      <c r="I123" s="145"/>
      <c r="J123" s="146">
        <f>BK123</f>
        <v>0</v>
      </c>
      <c r="L123" s="142"/>
      <c r="M123" s="147"/>
      <c r="N123" s="148"/>
      <c r="O123" s="148"/>
      <c r="P123" s="149">
        <f>P124+P138+P240+P245+P253+P301+P321+P339</f>
        <v>0</v>
      </c>
      <c r="Q123" s="148"/>
      <c r="R123" s="149">
        <f>R124+R138+R240+R245+R253+R301+R321+R339</f>
        <v>226.748739</v>
      </c>
      <c r="S123" s="148"/>
      <c r="T123" s="150">
        <f>T124+T138+T240+T245+T253+T301+T321+T339</f>
        <v>207.38099999999997</v>
      </c>
      <c r="AR123" s="143" t="s">
        <v>79</v>
      </c>
      <c r="AT123" s="151" t="s">
        <v>73</v>
      </c>
      <c r="AU123" s="151" t="s">
        <v>74</v>
      </c>
      <c r="AY123" s="143" t="s">
        <v>113</v>
      </c>
      <c r="BK123" s="152">
        <f>BK124+BK138+BK240+BK245+BK253+BK301+BK321+BK339</f>
        <v>0</v>
      </c>
    </row>
    <row r="124" spans="1:65" s="12" customFormat="1" ht="22.9" customHeight="1">
      <c r="B124" s="142"/>
      <c r="D124" s="143" t="s">
        <v>73</v>
      </c>
      <c r="E124" s="153" t="s">
        <v>114</v>
      </c>
      <c r="F124" s="153" t="s">
        <v>115</v>
      </c>
      <c r="I124" s="145"/>
      <c r="J124" s="154">
        <f>BK124</f>
        <v>0</v>
      </c>
      <c r="L124" s="142"/>
      <c r="M124" s="147"/>
      <c r="N124" s="148"/>
      <c r="O124" s="148"/>
      <c r="P124" s="149">
        <f>SUM(P125:P137)</f>
        <v>0</v>
      </c>
      <c r="Q124" s="148"/>
      <c r="R124" s="149">
        <f>SUM(R125:R137)</f>
        <v>114.38531999999999</v>
      </c>
      <c r="S124" s="148"/>
      <c r="T124" s="150">
        <f>SUM(T125:T137)</f>
        <v>0</v>
      </c>
      <c r="AR124" s="143" t="s">
        <v>79</v>
      </c>
      <c r="AT124" s="151" t="s">
        <v>73</v>
      </c>
      <c r="AU124" s="151" t="s">
        <v>79</v>
      </c>
      <c r="AY124" s="143" t="s">
        <v>113</v>
      </c>
      <c r="BK124" s="152">
        <f>SUM(BK125:BK137)</f>
        <v>0</v>
      </c>
    </row>
    <row r="125" spans="1:65" s="2" customFormat="1" ht="21.75" customHeight="1">
      <c r="A125" s="32"/>
      <c r="B125" s="155"/>
      <c r="C125" s="156" t="s">
        <v>79</v>
      </c>
      <c r="D125" s="156" t="s">
        <v>116</v>
      </c>
      <c r="E125" s="157" t="s">
        <v>117</v>
      </c>
      <c r="F125" s="158" t="s">
        <v>118</v>
      </c>
      <c r="G125" s="159" t="s">
        <v>119</v>
      </c>
      <c r="H125" s="160">
        <v>68.400000000000006</v>
      </c>
      <c r="I125" s="161"/>
      <c r="J125" s="162">
        <f>ROUND(I125*H125,2)</f>
        <v>0</v>
      </c>
      <c r="K125" s="158" t="s">
        <v>120</v>
      </c>
      <c r="L125" s="33"/>
      <c r="M125" s="163" t="s">
        <v>1</v>
      </c>
      <c r="N125" s="164" t="s">
        <v>39</v>
      </c>
      <c r="O125" s="58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121</v>
      </c>
      <c r="AT125" s="167" t="s">
        <v>116</v>
      </c>
      <c r="AU125" s="167" t="s">
        <v>81</v>
      </c>
      <c r="AY125" s="17" t="s">
        <v>113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7" t="s">
        <v>79</v>
      </c>
      <c r="BK125" s="168">
        <f>ROUND(I125*H125,2)</f>
        <v>0</v>
      </c>
      <c r="BL125" s="17" t="s">
        <v>121</v>
      </c>
      <c r="BM125" s="167" t="s">
        <v>122</v>
      </c>
    </row>
    <row r="126" spans="1:65" s="13" customFormat="1">
      <c r="B126" s="169"/>
      <c r="D126" s="170" t="s">
        <v>123</v>
      </c>
      <c r="E126" s="171" t="s">
        <v>1</v>
      </c>
      <c r="F126" s="172" t="s">
        <v>124</v>
      </c>
      <c r="H126" s="173">
        <v>68.400000000000006</v>
      </c>
      <c r="I126" s="174"/>
      <c r="L126" s="169"/>
      <c r="M126" s="175"/>
      <c r="N126" s="176"/>
      <c r="O126" s="176"/>
      <c r="P126" s="176"/>
      <c r="Q126" s="176"/>
      <c r="R126" s="176"/>
      <c r="S126" s="176"/>
      <c r="T126" s="177"/>
      <c r="AT126" s="171" t="s">
        <v>123</v>
      </c>
      <c r="AU126" s="171" t="s">
        <v>81</v>
      </c>
      <c r="AV126" s="13" t="s">
        <v>81</v>
      </c>
      <c r="AW126" s="13" t="s">
        <v>30</v>
      </c>
      <c r="AX126" s="13" t="s">
        <v>74</v>
      </c>
      <c r="AY126" s="171" t="s">
        <v>113</v>
      </c>
    </row>
    <row r="127" spans="1:65" s="14" customFormat="1">
      <c r="B127" s="178"/>
      <c r="D127" s="170" t="s">
        <v>123</v>
      </c>
      <c r="E127" s="179" t="s">
        <v>1</v>
      </c>
      <c r="F127" s="180" t="s">
        <v>125</v>
      </c>
      <c r="H127" s="181">
        <v>68.400000000000006</v>
      </c>
      <c r="I127" s="182"/>
      <c r="L127" s="178"/>
      <c r="M127" s="183"/>
      <c r="N127" s="184"/>
      <c r="O127" s="184"/>
      <c r="P127" s="184"/>
      <c r="Q127" s="184"/>
      <c r="R127" s="184"/>
      <c r="S127" s="184"/>
      <c r="T127" s="185"/>
      <c r="AT127" s="179" t="s">
        <v>123</v>
      </c>
      <c r="AU127" s="179" t="s">
        <v>81</v>
      </c>
      <c r="AV127" s="14" t="s">
        <v>121</v>
      </c>
      <c r="AW127" s="14" t="s">
        <v>30</v>
      </c>
      <c r="AX127" s="14" t="s">
        <v>79</v>
      </c>
      <c r="AY127" s="179" t="s">
        <v>113</v>
      </c>
    </row>
    <row r="128" spans="1:65" s="2" customFormat="1" ht="55.5" customHeight="1">
      <c r="A128" s="32"/>
      <c r="B128" s="155"/>
      <c r="C128" s="156" t="s">
        <v>81</v>
      </c>
      <c r="D128" s="156" t="s">
        <v>116</v>
      </c>
      <c r="E128" s="157" t="s">
        <v>126</v>
      </c>
      <c r="F128" s="158" t="s">
        <v>127</v>
      </c>
      <c r="G128" s="159" t="s">
        <v>119</v>
      </c>
      <c r="H128" s="160">
        <v>68.400000000000006</v>
      </c>
      <c r="I128" s="161"/>
      <c r="J128" s="162">
        <f>ROUND(I128*H128,2)</f>
        <v>0</v>
      </c>
      <c r="K128" s="158" t="s">
        <v>120</v>
      </c>
      <c r="L128" s="33"/>
      <c r="M128" s="163" t="s">
        <v>1</v>
      </c>
      <c r="N128" s="164" t="s">
        <v>39</v>
      </c>
      <c r="O128" s="58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121</v>
      </c>
      <c r="AT128" s="167" t="s">
        <v>116</v>
      </c>
      <c r="AU128" s="167" t="s">
        <v>81</v>
      </c>
      <c r="AY128" s="17" t="s">
        <v>113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7" t="s">
        <v>79</v>
      </c>
      <c r="BK128" s="168">
        <f>ROUND(I128*H128,2)</f>
        <v>0</v>
      </c>
      <c r="BL128" s="17" t="s">
        <v>121</v>
      </c>
      <c r="BM128" s="167" t="s">
        <v>128</v>
      </c>
    </row>
    <row r="129" spans="1:65" s="2" customFormat="1" ht="44.25" customHeight="1">
      <c r="A129" s="32"/>
      <c r="B129" s="155"/>
      <c r="C129" s="156" t="s">
        <v>129</v>
      </c>
      <c r="D129" s="156" t="s">
        <v>116</v>
      </c>
      <c r="E129" s="157" t="s">
        <v>130</v>
      </c>
      <c r="F129" s="158" t="s">
        <v>131</v>
      </c>
      <c r="G129" s="159" t="s">
        <v>119</v>
      </c>
      <c r="H129" s="160">
        <v>68.400000000000006</v>
      </c>
      <c r="I129" s="161"/>
      <c r="J129" s="162">
        <f>ROUND(I129*H129,2)</f>
        <v>0</v>
      </c>
      <c r="K129" s="158" t="s">
        <v>120</v>
      </c>
      <c r="L129" s="33"/>
      <c r="M129" s="163" t="s">
        <v>1</v>
      </c>
      <c r="N129" s="164" t="s">
        <v>39</v>
      </c>
      <c r="O129" s="58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121</v>
      </c>
      <c r="AT129" s="167" t="s">
        <v>116</v>
      </c>
      <c r="AU129" s="167" t="s">
        <v>81</v>
      </c>
      <c r="AY129" s="17" t="s">
        <v>113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7" t="s">
        <v>79</v>
      </c>
      <c r="BK129" s="168">
        <f>ROUND(I129*H129,2)</f>
        <v>0</v>
      </c>
      <c r="BL129" s="17" t="s">
        <v>121</v>
      </c>
      <c r="BM129" s="167" t="s">
        <v>132</v>
      </c>
    </row>
    <row r="130" spans="1:65" s="2" customFormat="1" ht="16.5" customHeight="1">
      <c r="A130" s="32"/>
      <c r="B130" s="155"/>
      <c r="C130" s="186" t="s">
        <v>121</v>
      </c>
      <c r="D130" s="186" t="s">
        <v>133</v>
      </c>
      <c r="E130" s="187" t="s">
        <v>134</v>
      </c>
      <c r="F130" s="188" t="s">
        <v>135</v>
      </c>
      <c r="G130" s="189" t="s">
        <v>136</v>
      </c>
      <c r="H130" s="190">
        <v>114.22799999999999</v>
      </c>
      <c r="I130" s="191"/>
      <c r="J130" s="192">
        <f>ROUND(I130*H130,2)</f>
        <v>0</v>
      </c>
      <c r="K130" s="188" t="s">
        <v>120</v>
      </c>
      <c r="L130" s="193"/>
      <c r="M130" s="194" t="s">
        <v>1</v>
      </c>
      <c r="N130" s="195" t="s">
        <v>39</v>
      </c>
      <c r="O130" s="58"/>
      <c r="P130" s="165">
        <f>O130*H130</f>
        <v>0</v>
      </c>
      <c r="Q130" s="165">
        <v>1</v>
      </c>
      <c r="R130" s="165">
        <f>Q130*H130</f>
        <v>114.22799999999999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137</v>
      </c>
      <c r="AT130" s="167" t="s">
        <v>133</v>
      </c>
      <c r="AU130" s="167" t="s">
        <v>81</v>
      </c>
      <c r="AY130" s="17" t="s">
        <v>113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7" t="s">
        <v>79</v>
      </c>
      <c r="BK130" s="168">
        <f>ROUND(I130*H130,2)</f>
        <v>0</v>
      </c>
      <c r="BL130" s="17" t="s">
        <v>121</v>
      </c>
      <c r="BM130" s="167" t="s">
        <v>138</v>
      </c>
    </row>
    <row r="131" spans="1:65" s="13" customFormat="1">
      <c r="B131" s="169"/>
      <c r="D131" s="170" t="s">
        <v>123</v>
      </c>
      <c r="E131" s="171" t="s">
        <v>1</v>
      </c>
      <c r="F131" s="172" t="s">
        <v>139</v>
      </c>
      <c r="H131" s="173">
        <v>114.22799999999999</v>
      </c>
      <c r="I131" s="174"/>
      <c r="L131" s="169"/>
      <c r="M131" s="175"/>
      <c r="N131" s="176"/>
      <c r="O131" s="176"/>
      <c r="P131" s="176"/>
      <c r="Q131" s="176"/>
      <c r="R131" s="176"/>
      <c r="S131" s="176"/>
      <c r="T131" s="177"/>
      <c r="AT131" s="171" t="s">
        <v>123</v>
      </c>
      <c r="AU131" s="171" t="s">
        <v>81</v>
      </c>
      <c r="AV131" s="13" t="s">
        <v>81</v>
      </c>
      <c r="AW131" s="13" t="s">
        <v>30</v>
      </c>
      <c r="AX131" s="13" t="s">
        <v>74</v>
      </c>
      <c r="AY131" s="171" t="s">
        <v>113</v>
      </c>
    </row>
    <row r="132" spans="1:65" s="14" customFormat="1">
      <c r="B132" s="178"/>
      <c r="D132" s="170" t="s">
        <v>123</v>
      </c>
      <c r="E132" s="179" t="s">
        <v>1</v>
      </c>
      <c r="F132" s="180" t="s">
        <v>125</v>
      </c>
      <c r="H132" s="181">
        <v>114.22799999999999</v>
      </c>
      <c r="I132" s="182"/>
      <c r="L132" s="178"/>
      <c r="M132" s="183"/>
      <c r="N132" s="184"/>
      <c r="O132" s="184"/>
      <c r="P132" s="184"/>
      <c r="Q132" s="184"/>
      <c r="R132" s="184"/>
      <c r="S132" s="184"/>
      <c r="T132" s="185"/>
      <c r="AT132" s="179" t="s">
        <v>123</v>
      </c>
      <c r="AU132" s="179" t="s">
        <v>81</v>
      </c>
      <c r="AV132" s="14" t="s">
        <v>121</v>
      </c>
      <c r="AW132" s="14" t="s">
        <v>30</v>
      </c>
      <c r="AX132" s="14" t="s">
        <v>79</v>
      </c>
      <c r="AY132" s="179" t="s">
        <v>113</v>
      </c>
    </row>
    <row r="133" spans="1:65" s="2" customFormat="1" ht="33" customHeight="1">
      <c r="A133" s="32"/>
      <c r="B133" s="155"/>
      <c r="C133" s="156" t="s">
        <v>140</v>
      </c>
      <c r="D133" s="156" t="s">
        <v>116</v>
      </c>
      <c r="E133" s="157" t="s">
        <v>141</v>
      </c>
      <c r="F133" s="158" t="s">
        <v>142</v>
      </c>
      <c r="G133" s="159" t="s">
        <v>136</v>
      </c>
      <c r="H133" s="160">
        <v>102.6</v>
      </c>
      <c r="I133" s="161"/>
      <c r="J133" s="162">
        <f>ROUND(I133*H133,2)</f>
        <v>0</v>
      </c>
      <c r="K133" s="158" t="s">
        <v>120</v>
      </c>
      <c r="L133" s="33"/>
      <c r="M133" s="163" t="s">
        <v>1</v>
      </c>
      <c r="N133" s="164" t="s">
        <v>39</v>
      </c>
      <c r="O133" s="58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121</v>
      </c>
      <c r="AT133" s="167" t="s">
        <v>116</v>
      </c>
      <c r="AU133" s="167" t="s">
        <v>81</v>
      </c>
      <c r="AY133" s="17" t="s">
        <v>113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7" t="s">
        <v>79</v>
      </c>
      <c r="BK133" s="168">
        <f>ROUND(I133*H133,2)</f>
        <v>0</v>
      </c>
      <c r="BL133" s="17" t="s">
        <v>121</v>
      </c>
      <c r="BM133" s="167" t="s">
        <v>143</v>
      </c>
    </row>
    <row r="134" spans="1:65" s="13" customFormat="1">
      <c r="B134" s="169"/>
      <c r="D134" s="170" t="s">
        <v>123</v>
      </c>
      <c r="E134" s="171" t="s">
        <v>1</v>
      </c>
      <c r="F134" s="172" t="s">
        <v>144</v>
      </c>
      <c r="H134" s="173">
        <v>102.6</v>
      </c>
      <c r="I134" s="174"/>
      <c r="L134" s="169"/>
      <c r="M134" s="175"/>
      <c r="N134" s="176"/>
      <c r="O134" s="176"/>
      <c r="P134" s="176"/>
      <c r="Q134" s="176"/>
      <c r="R134" s="176"/>
      <c r="S134" s="176"/>
      <c r="T134" s="177"/>
      <c r="AT134" s="171" t="s">
        <v>123</v>
      </c>
      <c r="AU134" s="171" t="s">
        <v>81</v>
      </c>
      <c r="AV134" s="13" t="s">
        <v>81</v>
      </c>
      <c r="AW134" s="13" t="s">
        <v>30</v>
      </c>
      <c r="AX134" s="13" t="s">
        <v>74</v>
      </c>
      <c r="AY134" s="171" t="s">
        <v>113</v>
      </c>
    </row>
    <row r="135" spans="1:65" s="14" customFormat="1">
      <c r="B135" s="178"/>
      <c r="D135" s="170" t="s">
        <v>123</v>
      </c>
      <c r="E135" s="179" t="s">
        <v>1</v>
      </c>
      <c r="F135" s="180" t="s">
        <v>125</v>
      </c>
      <c r="H135" s="181">
        <v>102.6</v>
      </c>
      <c r="I135" s="182"/>
      <c r="L135" s="178"/>
      <c r="M135" s="183"/>
      <c r="N135" s="184"/>
      <c r="O135" s="184"/>
      <c r="P135" s="184"/>
      <c r="Q135" s="184"/>
      <c r="R135" s="184"/>
      <c r="S135" s="184"/>
      <c r="T135" s="185"/>
      <c r="AT135" s="179" t="s">
        <v>123</v>
      </c>
      <c r="AU135" s="179" t="s">
        <v>81</v>
      </c>
      <c r="AV135" s="14" t="s">
        <v>121</v>
      </c>
      <c r="AW135" s="14" t="s">
        <v>30</v>
      </c>
      <c r="AX135" s="14" t="s">
        <v>79</v>
      </c>
      <c r="AY135" s="179" t="s">
        <v>113</v>
      </c>
    </row>
    <row r="136" spans="1:65" s="2" customFormat="1" ht="33" customHeight="1">
      <c r="A136" s="32"/>
      <c r="B136" s="155"/>
      <c r="C136" s="156" t="s">
        <v>145</v>
      </c>
      <c r="D136" s="156" t="s">
        <v>116</v>
      </c>
      <c r="E136" s="157" t="s">
        <v>146</v>
      </c>
      <c r="F136" s="158" t="s">
        <v>147</v>
      </c>
      <c r="G136" s="159" t="s">
        <v>119</v>
      </c>
      <c r="H136" s="160">
        <v>68.400000000000006</v>
      </c>
      <c r="I136" s="161"/>
      <c r="J136" s="162">
        <f>ROUND(I136*H136,2)</f>
        <v>0</v>
      </c>
      <c r="K136" s="158" t="s">
        <v>120</v>
      </c>
      <c r="L136" s="33"/>
      <c r="M136" s="163" t="s">
        <v>1</v>
      </c>
      <c r="N136" s="164" t="s">
        <v>39</v>
      </c>
      <c r="O136" s="58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121</v>
      </c>
      <c r="AT136" s="167" t="s">
        <v>116</v>
      </c>
      <c r="AU136" s="167" t="s">
        <v>81</v>
      </c>
      <c r="AY136" s="17" t="s">
        <v>113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7" t="s">
        <v>79</v>
      </c>
      <c r="BK136" s="168">
        <f>ROUND(I136*H136,2)</f>
        <v>0</v>
      </c>
      <c r="BL136" s="17" t="s">
        <v>121</v>
      </c>
      <c r="BM136" s="167" t="s">
        <v>148</v>
      </c>
    </row>
    <row r="137" spans="1:65" s="2" customFormat="1" ht="21.75" customHeight="1">
      <c r="A137" s="32"/>
      <c r="B137" s="155"/>
      <c r="C137" s="156" t="s">
        <v>149</v>
      </c>
      <c r="D137" s="156" t="s">
        <v>116</v>
      </c>
      <c r="E137" s="157" t="s">
        <v>150</v>
      </c>
      <c r="F137" s="158" t="s">
        <v>151</v>
      </c>
      <c r="G137" s="159" t="s">
        <v>152</v>
      </c>
      <c r="H137" s="160">
        <v>228</v>
      </c>
      <c r="I137" s="161"/>
      <c r="J137" s="162">
        <f>ROUND(I137*H137,2)</f>
        <v>0</v>
      </c>
      <c r="K137" s="158" t="s">
        <v>120</v>
      </c>
      <c r="L137" s="33"/>
      <c r="M137" s="163" t="s">
        <v>1</v>
      </c>
      <c r="N137" s="164" t="s">
        <v>39</v>
      </c>
      <c r="O137" s="58"/>
      <c r="P137" s="165">
        <f>O137*H137</f>
        <v>0</v>
      </c>
      <c r="Q137" s="165">
        <v>6.8999999999999997E-4</v>
      </c>
      <c r="R137" s="165">
        <f>Q137*H137</f>
        <v>0.15731999999999999</v>
      </c>
      <c r="S137" s="165">
        <v>0</v>
      </c>
      <c r="T137" s="16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121</v>
      </c>
      <c r="AT137" s="167" t="s">
        <v>116</v>
      </c>
      <c r="AU137" s="167" t="s">
        <v>81</v>
      </c>
      <c r="AY137" s="17" t="s">
        <v>113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7" t="s">
        <v>79</v>
      </c>
      <c r="BK137" s="168">
        <f>ROUND(I137*H137,2)</f>
        <v>0</v>
      </c>
      <c r="BL137" s="17" t="s">
        <v>121</v>
      </c>
      <c r="BM137" s="167" t="s">
        <v>153</v>
      </c>
    </row>
    <row r="138" spans="1:65" s="12" customFormat="1" ht="22.9" customHeight="1">
      <c r="B138" s="142"/>
      <c r="D138" s="143" t="s">
        <v>73</v>
      </c>
      <c r="E138" s="153" t="s">
        <v>79</v>
      </c>
      <c r="F138" s="153" t="s">
        <v>154</v>
      </c>
      <c r="I138" s="145"/>
      <c r="J138" s="154">
        <f>BK138</f>
        <v>0</v>
      </c>
      <c r="L138" s="142"/>
      <c r="M138" s="147"/>
      <c r="N138" s="148"/>
      <c r="O138" s="148"/>
      <c r="P138" s="149">
        <f>SUM(P139:P239)</f>
        <v>0</v>
      </c>
      <c r="Q138" s="148"/>
      <c r="R138" s="149">
        <f>SUM(R139:R239)</f>
        <v>20.654349</v>
      </c>
      <c r="S138" s="148"/>
      <c r="T138" s="150">
        <f>SUM(T139:T239)</f>
        <v>207.38099999999997</v>
      </c>
      <c r="AR138" s="143" t="s">
        <v>79</v>
      </c>
      <c r="AT138" s="151" t="s">
        <v>73</v>
      </c>
      <c r="AU138" s="151" t="s">
        <v>79</v>
      </c>
      <c r="AY138" s="143" t="s">
        <v>113</v>
      </c>
      <c r="BK138" s="152">
        <f>SUM(BK139:BK239)</f>
        <v>0</v>
      </c>
    </row>
    <row r="139" spans="1:65" s="2" customFormat="1" ht="55.5" customHeight="1">
      <c r="A139" s="32"/>
      <c r="B139" s="155"/>
      <c r="C139" s="156" t="s">
        <v>137</v>
      </c>
      <c r="D139" s="156" t="s">
        <v>116</v>
      </c>
      <c r="E139" s="157" t="s">
        <v>155</v>
      </c>
      <c r="F139" s="158" t="s">
        <v>156</v>
      </c>
      <c r="G139" s="159" t="s">
        <v>152</v>
      </c>
      <c r="H139" s="160">
        <v>27</v>
      </c>
      <c r="I139" s="161"/>
      <c r="J139" s="162">
        <f>ROUND(I139*H139,2)</f>
        <v>0</v>
      </c>
      <c r="K139" s="158" t="s">
        <v>120</v>
      </c>
      <c r="L139" s="33"/>
      <c r="M139" s="163" t="s">
        <v>1</v>
      </c>
      <c r="N139" s="164" t="s">
        <v>39</v>
      </c>
      <c r="O139" s="58"/>
      <c r="P139" s="165">
        <f>O139*H139</f>
        <v>0</v>
      </c>
      <c r="Q139" s="165">
        <v>0</v>
      </c>
      <c r="R139" s="165">
        <f>Q139*H139</f>
        <v>0</v>
      </c>
      <c r="S139" s="165">
        <v>0.29499999999999998</v>
      </c>
      <c r="T139" s="166">
        <f>S139*H139</f>
        <v>7.9649999999999999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121</v>
      </c>
      <c r="AT139" s="167" t="s">
        <v>116</v>
      </c>
      <c r="AU139" s="167" t="s">
        <v>81</v>
      </c>
      <c r="AY139" s="17" t="s">
        <v>113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7" t="s">
        <v>79</v>
      </c>
      <c r="BK139" s="168">
        <f>ROUND(I139*H139,2)</f>
        <v>0</v>
      </c>
      <c r="BL139" s="17" t="s">
        <v>121</v>
      </c>
      <c r="BM139" s="167" t="s">
        <v>157</v>
      </c>
    </row>
    <row r="140" spans="1:65" s="15" customFormat="1">
      <c r="B140" s="196"/>
      <c r="D140" s="170" t="s">
        <v>123</v>
      </c>
      <c r="E140" s="197" t="s">
        <v>1</v>
      </c>
      <c r="F140" s="198" t="s">
        <v>158</v>
      </c>
      <c r="H140" s="197" t="s">
        <v>1</v>
      </c>
      <c r="I140" s="199"/>
      <c r="L140" s="196"/>
      <c r="M140" s="200"/>
      <c r="N140" s="201"/>
      <c r="O140" s="201"/>
      <c r="P140" s="201"/>
      <c r="Q140" s="201"/>
      <c r="R140" s="201"/>
      <c r="S140" s="201"/>
      <c r="T140" s="202"/>
      <c r="AT140" s="197" t="s">
        <v>123</v>
      </c>
      <c r="AU140" s="197" t="s">
        <v>81</v>
      </c>
      <c r="AV140" s="15" t="s">
        <v>79</v>
      </c>
      <c r="AW140" s="15" t="s">
        <v>30</v>
      </c>
      <c r="AX140" s="15" t="s">
        <v>74</v>
      </c>
      <c r="AY140" s="197" t="s">
        <v>113</v>
      </c>
    </row>
    <row r="141" spans="1:65" s="13" customFormat="1">
      <c r="B141" s="169"/>
      <c r="D141" s="170" t="s">
        <v>123</v>
      </c>
      <c r="E141" s="171" t="s">
        <v>1</v>
      </c>
      <c r="F141" s="172" t="s">
        <v>159</v>
      </c>
      <c r="H141" s="173">
        <v>26</v>
      </c>
      <c r="I141" s="174"/>
      <c r="L141" s="169"/>
      <c r="M141" s="175"/>
      <c r="N141" s="176"/>
      <c r="O141" s="176"/>
      <c r="P141" s="176"/>
      <c r="Q141" s="176"/>
      <c r="R141" s="176"/>
      <c r="S141" s="176"/>
      <c r="T141" s="177"/>
      <c r="AT141" s="171" t="s">
        <v>123</v>
      </c>
      <c r="AU141" s="171" t="s">
        <v>81</v>
      </c>
      <c r="AV141" s="13" t="s">
        <v>81</v>
      </c>
      <c r="AW141" s="13" t="s">
        <v>30</v>
      </c>
      <c r="AX141" s="13" t="s">
        <v>74</v>
      </c>
      <c r="AY141" s="171" t="s">
        <v>113</v>
      </c>
    </row>
    <row r="142" spans="1:65" s="15" customFormat="1">
      <c r="B142" s="196"/>
      <c r="D142" s="170" t="s">
        <v>123</v>
      </c>
      <c r="E142" s="197" t="s">
        <v>1</v>
      </c>
      <c r="F142" s="198" t="s">
        <v>160</v>
      </c>
      <c r="H142" s="197" t="s">
        <v>1</v>
      </c>
      <c r="I142" s="199"/>
      <c r="L142" s="196"/>
      <c r="M142" s="200"/>
      <c r="N142" s="201"/>
      <c r="O142" s="201"/>
      <c r="P142" s="201"/>
      <c r="Q142" s="201"/>
      <c r="R142" s="201"/>
      <c r="S142" s="201"/>
      <c r="T142" s="202"/>
      <c r="AT142" s="197" t="s">
        <v>123</v>
      </c>
      <c r="AU142" s="197" t="s">
        <v>81</v>
      </c>
      <c r="AV142" s="15" t="s">
        <v>79</v>
      </c>
      <c r="AW142" s="15" t="s">
        <v>30</v>
      </c>
      <c r="AX142" s="15" t="s">
        <v>74</v>
      </c>
      <c r="AY142" s="197" t="s">
        <v>113</v>
      </c>
    </row>
    <row r="143" spans="1:65" s="13" customFormat="1">
      <c r="B143" s="169"/>
      <c r="D143" s="170" t="s">
        <v>123</v>
      </c>
      <c r="E143" s="171" t="s">
        <v>1</v>
      </c>
      <c r="F143" s="172" t="s">
        <v>161</v>
      </c>
      <c r="H143" s="173">
        <v>1</v>
      </c>
      <c r="I143" s="174"/>
      <c r="L143" s="169"/>
      <c r="M143" s="175"/>
      <c r="N143" s="176"/>
      <c r="O143" s="176"/>
      <c r="P143" s="176"/>
      <c r="Q143" s="176"/>
      <c r="R143" s="176"/>
      <c r="S143" s="176"/>
      <c r="T143" s="177"/>
      <c r="AT143" s="171" t="s">
        <v>123</v>
      </c>
      <c r="AU143" s="171" t="s">
        <v>81</v>
      </c>
      <c r="AV143" s="13" t="s">
        <v>81</v>
      </c>
      <c r="AW143" s="13" t="s">
        <v>30</v>
      </c>
      <c r="AX143" s="13" t="s">
        <v>74</v>
      </c>
      <c r="AY143" s="171" t="s">
        <v>113</v>
      </c>
    </row>
    <row r="144" spans="1:65" s="14" customFormat="1">
      <c r="B144" s="178"/>
      <c r="D144" s="170" t="s">
        <v>123</v>
      </c>
      <c r="E144" s="179" t="s">
        <v>1</v>
      </c>
      <c r="F144" s="180" t="s">
        <v>125</v>
      </c>
      <c r="H144" s="181">
        <v>27</v>
      </c>
      <c r="I144" s="182"/>
      <c r="L144" s="178"/>
      <c r="M144" s="183"/>
      <c r="N144" s="184"/>
      <c r="O144" s="184"/>
      <c r="P144" s="184"/>
      <c r="Q144" s="184"/>
      <c r="R144" s="184"/>
      <c r="S144" s="184"/>
      <c r="T144" s="185"/>
      <c r="AT144" s="179" t="s">
        <v>123</v>
      </c>
      <c r="AU144" s="179" t="s">
        <v>81</v>
      </c>
      <c r="AV144" s="14" t="s">
        <v>121</v>
      </c>
      <c r="AW144" s="14" t="s">
        <v>30</v>
      </c>
      <c r="AX144" s="14" t="s">
        <v>79</v>
      </c>
      <c r="AY144" s="179" t="s">
        <v>113</v>
      </c>
    </row>
    <row r="145" spans="1:65" s="2" customFormat="1" ht="55.5" customHeight="1">
      <c r="A145" s="32"/>
      <c r="B145" s="155"/>
      <c r="C145" s="156" t="s">
        <v>162</v>
      </c>
      <c r="D145" s="156" t="s">
        <v>116</v>
      </c>
      <c r="E145" s="157" t="s">
        <v>163</v>
      </c>
      <c r="F145" s="158" t="s">
        <v>164</v>
      </c>
      <c r="G145" s="159" t="s">
        <v>152</v>
      </c>
      <c r="H145" s="160">
        <v>178</v>
      </c>
      <c r="I145" s="161"/>
      <c r="J145" s="162">
        <f>ROUND(I145*H145,2)</f>
        <v>0</v>
      </c>
      <c r="K145" s="158" t="s">
        <v>120</v>
      </c>
      <c r="L145" s="33"/>
      <c r="M145" s="163" t="s">
        <v>1</v>
      </c>
      <c r="N145" s="164" t="s">
        <v>39</v>
      </c>
      <c r="O145" s="58"/>
      <c r="P145" s="165">
        <f>O145*H145</f>
        <v>0</v>
      </c>
      <c r="Q145" s="165">
        <v>0</v>
      </c>
      <c r="R145" s="165">
        <f>Q145*H145</f>
        <v>0</v>
      </c>
      <c r="S145" s="165">
        <v>0.28999999999999998</v>
      </c>
      <c r="T145" s="166">
        <f>S145*H145</f>
        <v>51.62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7" t="s">
        <v>121</v>
      </c>
      <c r="AT145" s="167" t="s">
        <v>116</v>
      </c>
      <c r="AU145" s="167" t="s">
        <v>81</v>
      </c>
      <c r="AY145" s="17" t="s">
        <v>113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7" t="s">
        <v>79</v>
      </c>
      <c r="BK145" s="168">
        <f>ROUND(I145*H145,2)</f>
        <v>0</v>
      </c>
      <c r="BL145" s="17" t="s">
        <v>121</v>
      </c>
      <c r="BM145" s="167" t="s">
        <v>165</v>
      </c>
    </row>
    <row r="146" spans="1:65" s="15" customFormat="1">
      <c r="B146" s="196"/>
      <c r="D146" s="170" t="s">
        <v>123</v>
      </c>
      <c r="E146" s="197" t="s">
        <v>1</v>
      </c>
      <c r="F146" s="198" t="s">
        <v>166</v>
      </c>
      <c r="H146" s="197" t="s">
        <v>1</v>
      </c>
      <c r="I146" s="199"/>
      <c r="L146" s="196"/>
      <c r="M146" s="200"/>
      <c r="N146" s="201"/>
      <c r="O146" s="201"/>
      <c r="P146" s="201"/>
      <c r="Q146" s="201"/>
      <c r="R146" s="201"/>
      <c r="S146" s="201"/>
      <c r="T146" s="202"/>
      <c r="AT146" s="197" t="s">
        <v>123</v>
      </c>
      <c r="AU146" s="197" t="s">
        <v>81</v>
      </c>
      <c r="AV146" s="15" t="s">
        <v>79</v>
      </c>
      <c r="AW146" s="15" t="s">
        <v>30</v>
      </c>
      <c r="AX146" s="15" t="s">
        <v>74</v>
      </c>
      <c r="AY146" s="197" t="s">
        <v>113</v>
      </c>
    </row>
    <row r="147" spans="1:65" s="13" customFormat="1">
      <c r="B147" s="169"/>
      <c r="D147" s="170" t="s">
        <v>123</v>
      </c>
      <c r="E147" s="171" t="s">
        <v>1</v>
      </c>
      <c r="F147" s="172" t="s">
        <v>167</v>
      </c>
      <c r="H147" s="173">
        <v>27</v>
      </c>
      <c r="I147" s="174"/>
      <c r="L147" s="169"/>
      <c r="M147" s="175"/>
      <c r="N147" s="176"/>
      <c r="O147" s="176"/>
      <c r="P147" s="176"/>
      <c r="Q147" s="176"/>
      <c r="R147" s="176"/>
      <c r="S147" s="176"/>
      <c r="T147" s="177"/>
      <c r="AT147" s="171" t="s">
        <v>123</v>
      </c>
      <c r="AU147" s="171" t="s">
        <v>81</v>
      </c>
      <c r="AV147" s="13" t="s">
        <v>81</v>
      </c>
      <c r="AW147" s="13" t="s">
        <v>30</v>
      </c>
      <c r="AX147" s="13" t="s">
        <v>74</v>
      </c>
      <c r="AY147" s="171" t="s">
        <v>113</v>
      </c>
    </row>
    <row r="148" spans="1:65" s="15" customFormat="1">
      <c r="B148" s="196"/>
      <c r="D148" s="170" t="s">
        <v>123</v>
      </c>
      <c r="E148" s="197" t="s">
        <v>1</v>
      </c>
      <c r="F148" s="198" t="s">
        <v>168</v>
      </c>
      <c r="H148" s="197" t="s">
        <v>1</v>
      </c>
      <c r="I148" s="199"/>
      <c r="L148" s="196"/>
      <c r="M148" s="200"/>
      <c r="N148" s="201"/>
      <c r="O148" s="201"/>
      <c r="P148" s="201"/>
      <c r="Q148" s="201"/>
      <c r="R148" s="201"/>
      <c r="S148" s="201"/>
      <c r="T148" s="202"/>
      <c r="AT148" s="197" t="s">
        <v>123</v>
      </c>
      <c r="AU148" s="197" t="s">
        <v>81</v>
      </c>
      <c r="AV148" s="15" t="s">
        <v>79</v>
      </c>
      <c r="AW148" s="15" t="s">
        <v>30</v>
      </c>
      <c r="AX148" s="15" t="s">
        <v>74</v>
      </c>
      <c r="AY148" s="197" t="s">
        <v>113</v>
      </c>
    </row>
    <row r="149" spans="1:65" s="13" customFormat="1">
      <c r="B149" s="169"/>
      <c r="D149" s="170" t="s">
        <v>123</v>
      </c>
      <c r="E149" s="171" t="s">
        <v>1</v>
      </c>
      <c r="F149" s="172" t="s">
        <v>169</v>
      </c>
      <c r="H149" s="173">
        <v>151</v>
      </c>
      <c r="I149" s="174"/>
      <c r="L149" s="169"/>
      <c r="M149" s="175"/>
      <c r="N149" s="176"/>
      <c r="O149" s="176"/>
      <c r="P149" s="176"/>
      <c r="Q149" s="176"/>
      <c r="R149" s="176"/>
      <c r="S149" s="176"/>
      <c r="T149" s="177"/>
      <c r="AT149" s="171" t="s">
        <v>123</v>
      </c>
      <c r="AU149" s="171" t="s">
        <v>81</v>
      </c>
      <c r="AV149" s="13" t="s">
        <v>81</v>
      </c>
      <c r="AW149" s="13" t="s">
        <v>30</v>
      </c>
      <c r="AX149" s="13" t="s">
        <v>74</v>
      </c>
      <c r="AY149" s="171" t="s">
        <v>113</v>
      </c>
    </row>
    <row r="150" spans="1:65" s="14" customFormat="1">
      <c r="B150" s="178"/>
      <c r="D150" s="170" t="s">
        <v>123</v>
      </c>
      <c r="E150" s="179" t="s">
        <v>1</v>
      </c>
      <c r="F150" s="180" t="s">
        <v>125</v>
      </c>
      <c r="H150" s="181">
        <v>178</v>
      </c>
      <c r="I150" s="182"/>
      <c r="L150" s="178"/>
      <c r="M150" s="183"/>
      <c r="N150" s="184"/>
      <c r="O150" s="184"/>
      <c r="P150" s="184"/>
      <c r="Q150" s="184"/>
      <c r="R150" s="184"/>
      <c r="S150" s="184"/>
      <c r="T150" s="185"/>
      <c r="AT150" s="179" t="s">
        <v>123</v>
      </c>
      <c r="AU150" s="179" t="s">
        <v>81</v>
      </c>
      <c r="AV150" s="14" t="s">
        <v>121</v>
      </c>
      <c r="AW150" s="14" t="s">
        <v>30</v>
      </c>
      <c r="AX150" s="14" t="s">
        <v>79</v>
      </c>
      <c r="AY150" s="179" t="s">
        <v>113</v>
      </c>
    </row>
    <row r="151" spans="1:65" s="2" customFormat="1" ht="55.5" customHeight="1">
      <c r="A151" s="32"/>
      <c r="B151" s="155"/>
      <c r="C151" s="156" t="s">
        <v>170</v>
      </c>
      <c r="D151" s="156" t="s">
        <v>116</v>
      </c>
      <c r="E151" s="157" t="s">
        <v>171</v>
      </c>
      <c r="F151" s="158" t="s">
        <v>172</v>
      </c>
      <c r="G151" s="159" t="s">
        <v>152</v>
      </c>
      <c r="H151" s="160">
        <v>58</v>
      </c>
      <c r="I151" s="161"/>
      <c r="J151" s="162">
        <f>ROUND(I151*H151,2)</f>
        <v>0</v>
      </c>
      <c r="K151" s="158" t="s">
        <v>120</v>
      </c>
      <c r="L151" s="33"/>
      <c r="M151" s="163" t="s">
        <v>1</v>
      </c>
      <c r="N151" s="164" t="s">
        <v>39</v>
      </c>
      <c r="O151" s="58"/>
      <c r="P151" s="165">
        <f>O151*H151</f>
        <v>0</v>
      </c>
      <c r="Q151" s="165">
        <v>0</v>
      </c>
      <c r="R151" s="165">
        <f>Q151*H151</f>
        <v>0</v>
      </c>
      <c r="S151" s="165">
        <v>0.44</v>
      </c>
      <c r="T151" s="166">
        <f>S151*H151</f>
        <v>25.52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7" t="s">
        <v>121</v>
      </c>
      <c r="AT151" s="167" t="s">
        <v>116</v>
      </c>
      <c r="AU151" s="167" t="s">
        <v>81</v>
      </c>
      <c r="AY151" s="17" t="s">
        <v>113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7" t="s">
        <v>79</v>
      </c>
      <c r="BK151" s="168">
        <f>ROUND(I151*H151,2)</f>
        <v>0</v>
      </c>
      <c r="BL151" s="17" t="s">
        <v>121</v>
      </c>
      <c r="BM151" s="167" t="s">
        <v>173</v>
      </c>
    </row>
    <row r="152" spans="1:65" s="15" customFormat="1">
      <c r="B152" s="196"/>
      <c r="D152" s="170" t="s">
        <v>123</v>
      </c>
      <c r="E152" s="197" t="s">
        <v>1</v>
      </c>
      <c r="F152" s="198" t="s">
        <v>174</v>
      </c>
      <c r="H152" s="197" t="s">
        <v>1</v>
      </c>
      <c r="I152" s="199"/>
      <c r="L152" s="196"/>
      <c r="M152" s="200"/>
      <c r="N152" s="201"/>
      <c r="O152" s="201"/>
      <c r="P152" s="201"/>
      <c r="Q152" s="201"/>
      <c r="R152" s="201"/>
      <c r="S152" s="201"/>
      <c r="T152" s="202"/>
      <c r="AT152" s="197" t="s">
        <v>123</v>
      </c>
      <c r="AU152" s="197" t="s">
        <v>81</v>
      </c>
      <c r="AV152" s="15" t="s">
        <v>79</v>
      </c>
      <c r="AW152" s="15" t="s">
        <v>30</v>
      </c>
      <c r="AX152" s="15" t="s">
        <v>74</v>
      </c>
      <c r="AY152" s="197" t="s">
        <v>113</v>
      </c>
    </row>
    <row r="153" spans="1:65" s="13" customFormat="1">
      <c r="B153" s="169"/>
      <c r="D153" s="170" t="s">
        <v>123</v>
      </c>
      <c r="E153" s="171" t="s">
        <v>1</v>
      </c>
      <c r="F153" s="172" t="s">
        <v>175</v>
      </c>
      <c r="H153" s="173">
        <v>58</v>
      </c>
      <c r="I153" s="174"/>
      <c r="L153" s="169"/>
      <c r="M153" s="175"/>
      <c r="N153" s="176"/>
      <c r="O153" s="176"/>
      <c r="P153" s="176"/>
      <c r="Q153" s="176"/>
      <c r="R153" s="176"/>
      <c r="S153" s="176"/>
      <c r="T153" s="177"/>
      <c r="AT153" s="171" t="s">
        <v>123</v>
      </c>
      <c r="AU153" s="171" t="s">
        <v>81</v>
      </c>
      <c r="AV153" s="13" t="s">
        <v>81</v>
      </c>
      <c r="AW153" s="13" t="s">
        <v>30</v>
      </c>
      <c r="AX153" s="13" t="s">
        <v>74</v>
      </c>
      <c r="AY153" s="171" t="s">
        <v>113</v>
      </c>
    </row>
    <row r="154" spans="1:65" s="14" customFormat="1">
      <c r="B154" s="178"/>
      <c r="D154" s="170" t="s">
        <v>123</v>
      </c>
      <c r="E154" s="179" t="s">
        <v>1</v>
      </c>
      <c r="F154" s="180" t="s">
        <v>125</v>
      </c>
      <c r="H154" s="181">
        <v>58</v>
      </c>
      <c r="I154" s="182"/>
      <c r="L154" s="178"/>
      <c r="M154" s="183"/>
      <c r="N154" s="184"/>
      <c r="O154" s="184"/>
      <c r="P154" s="184"/>
      <c r="Q154" s="184"/>
      <c r="R154" s="184"/>
      <c r="S154" s="184"/>
      <c r="T154" s="185"/>
      <c r="AT154" s="179" t="s">
        <v>123</v>
      </c>
      <c r="AU154" s="179" t="s">
        <v>81</v>
      </c>
      <c r="AV154" s="14" t="s">
        <v>121</v>
      </c>
      <c r="AW154" s="14" t="s">
        <v>30</v>
      </c>
      <c r="AX154" s="14" t="s">
        <v>79</v>
      </c>
      <c r="AY154" s="179" t="s">
        <v>113</v>
      </c>
    </row>
    <row r="155" spans="1:65" s="2" customFormat="1" ht="55.5" customHeight="1">
      <c r="A155" s="32"/>
      <c r="B155" s="155"/>
      <c r="C155" s="156" t="s">
        <v>176</v>
      </c>
      <c r="D155" s="156" t="s">
        <v>116</v>
      </c>
      <c r="E155" s="157" t="s">
        <v>177</v>
      </c>
      <c r="F155" s="158" t="s">
        <v>178</v>
      </c>
      <c r="G155" s="159" t="s">
        <v>152</v>
      </c>
      <c r="H155" s="160">
        <v>151</v>
      </c>
      <c r="I155" s="161"/>
      <c r="J155" s="162">
        <f>ROUND(I155*H155,2)</f>
        <v>0</v>
      </c>
      <c r="K155" s="158" t="s">
        <v>120</v>
      </c>
      <c r="L155" s="33"/>
      <c r="M155" s="163" t="s">
        <v>1</v>
      </c>
      <c r="N155" s="164" t="s">
        <v>39</v>
      </c>
      <c r="O155" s="58"/>
      <c r="P155" s="165">
        <f>O155*H155</f>
        <v>0</v>
      </c>
      <c r="Q155" s="165">
        <v>0</v>
      </c>
      <c r="R155" s="165">
        <f>Q155*H155</f>
        <v>0</v>
      </c>
      <c r="S155" s="165">
        <v>0.32500000000000001</v>
      </c>
      <c r="T155" s="166">
        <f>S155*H155</f>
        <v>49.075000000000003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121</v>
      </c>
      <c r="AT155" s="167" t="s">
        <v>116</v>
      </c>
      <c r="AU155" s="167" t="s">
        <v>81</v>
      </c>
      <c r="AY155" s="17" t="s">
        <v>113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7" t="s">
        <v>79</v>
      </c>
      <c r="BK155" s="168">
        <f>ROUND(I155*H155,2)</f>
        <v>0</v>
      </c>
      <c r="BL155" s="17" t="s">
        <v>121</v>
      </c>
      <c r="BM155" s="167" t="s">
        <v>179</v>
      </c>
    </row>
    <row r="156" spans="1:65" s="15" customFormat="1">
      <c r="B156" s="196"/>
      <c r="D156" s="170" t="s">
        <v>123</v>
      </c>
      <c r="E156" s="197" t="s">
        <v>1</v>
      </c>
      <c r="F156" s="198" t="s">
        <v>180</v>
      </c>
      <c r="H156" s="197" t="s">
        <v>1</v>
      </c>
      <c r="I156" s="199"/>
      <c r="L156" s="196"/>
      <c r="M156" s="200"/>
      <c r="N156" s="201"/>
      <c r="O156" s="201"/>
      <c r="P156" s="201"/>
      <c r="Q156" s="201"/>
      <c r="R156" s="201"/>
      <c r="S156" s="201"/>
      <c r="T156" s="202"/>
      <c r="AT156" s="197" t="s">
        <v>123</v>
      </c>
      <c r="AU156" s="197" t="s">
        <v>81</v>
      </c>
      <c r="AV156" s="15" t="s">
        <v>79</v>
      </c>
      <c r="AW156" s="15" t="s">
        <v>30</v>
      </c>
      <c r="AX156" s="15" t="s">
        <v>74</v>
      </c>
      <c r="AY156" s="197" t="s">
        <v>113</v>
      </c>
    </row>
    <row r="157" spans="1:65" s="13" customFormat="1">
      <c r="B157" s="169"/>
      <c r="D157" s="170" t="s">
        <v>123</v>
      </c>
      <c r="E157" s="171" t="s">
        <v>1</v>
      </c>
      <c r="F157" s="172" t="s">
        <v>169</v>
      </c>
      <c r="H157" s="173">
        <v>151</v>
      </c>
      <c r="I157" s="174"/>
      <c r="L157" s="169"/>
      <c r="M157" s="175"/>
      <c r="N157" s="176"/>
      <c r="O157" s="176"/>
      <c r="P157" s="176"/>
      <c r="Q157" s="176"/>
      <c r="R157" s="176"/>
      <c r="S157" s="176"/>
      <c r="T157" s="177"/>
      <c r="AT157" s="171" t="s">
        <v>123</v>
      </c>
      <c r="AU157" s="171" t="s">
        <v>81</v>
      </c>
      <c r="AV157" s="13" t="s">
        <v>81</v>
      </c>
      <c r="AW157" s="13" t="s">
        <v>30</v>
      </c>
      <c r="AX157" s="13" t="s">
        <v>74</v>
      </c>
      <c r="AY157" s="171" t="s">
        <v>113</v>
      </c>
    </row>
    <row r="158" spans="1:65" s="14" customFormat="1">
      <c r="B158" s="178"/>
      <c r="D158" s="170" t="s">
        <v>123</v>
      </c>
      <c r="E158" s="179" t="s">
        <v>1</v>
      </c>
      <c r="F158" s="180" t="s">
        <v>125</v>
      </c>
      <c r="H158" s="181">
        <v>151</v>
      </c>
      <c r="I158" s="182"/>
      <c r="L158" s="178"/>
      <c r="M158" s="183"/>
      <c r="N158" s="184"/>
      <c r="O158" s="184"/>
      <c r="P158" s="184"/>
      <c r="Q158" s="184"/>
      <c r="R158" s="184"/>
      <c r="S158" s="184"/>
      <c r="T158" s="185"/>
      <c r="AT158" s="179" t="s">
        <v>123</v>
      </c>
      <c r="AU158" s="179" t="s">
        <v>81</v>
      </c>
      <c r="AV158" s="14" t="s">
        <v>121</v>
      </c>
      <c r="AW158" s="14" t="s">
        <v>30</v>
      </c>
      <c r="AX158" s="14" t="s">
        <v>79</v>
      </c>
      <c r="AY158" s="179" t="s">
        <v>113</v>
      </c>
    </row>
    <row r="159" spans="1:65" s="2" customFormat="1" ht="44.25" customHeight="1">
      <c r="A159" s="32"/>
      <c r="B159" s="155"/>
      <c r="C159" s="156" t="s">
        <v>181</v>
      </c>
      <c r="D159" s="156" t="s">
        <v>116</v>
      </c>
      <c r="E159" s="157" t="s">
        <v>182</v>
      </c>
      <c r="F159" s="158" t="s">
        <v>183</v>
      </c>
      <c r="G159" s="159" t="s">
        <v>152</v>
      </c>
      <c r="H159" s="160">
        <v>151</v>
      </c>
      <c r="I159" s="161"/>
      <c r="J159" s="162">
        <f>ROUND(I159*H159,2)</f>
        <v>0</v>
      </c>
      <c r="K159" s="158" t="s">
        <v>120</v>
      </c>
      <c r="L159" s="33"/>
      <c r="M159" s="163" t="s">
        <v>1</v>
      </c>
      <c r="N159" s="164" t="s">
        <v>39</v>
      </c>
      <c r="O159" s="58"/>
      <c r="P159" s="165">
        <f>O159*H159</f>
        <v>0</v>
      </c>
      <c r="Q159" s="165">
        <v>0</v>
      </c>
      <c r="R159" s="165">
        <f>Q159*H159</f>
        <v>0</v>
      </c>
      <c r="S159" s="165">
        <v>9.8000000000000004E-2</v>
      </c>
      <c r="T159" s="166">
        <f>S159*H159</f>
        <v>14.798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7" t="s">
        <v>121</v>
      </c>
      <c r="AT159" s="167" t="s">
        <v>116</v>
      </c>
      <c r="AU159" s="167" t="s">
        <v>81</v>
      </c>
      <c r="AY159" s="17" t="s">
        <v>113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7" t="s">
        <v>79</v>
      </c>
      <c r="BK159" s="168">
        <f>ROUND(I159*H159,2)</f>
        <v>0</v>
      </c>
      <c r="BL159" s="17" t="s">
        <v>121</v>
      </c>
      <c r="BM159" s="167" t="s">
        <v>184</v>
      </c>
    </row>
    <row r="160" spans="1:65" s="15" customFormat="1">
      <c r="B160" s="196"/>
      <c r="D160" s="170" t="s">
        <v>123</v>
      </c>
      <c r="E160" s="197" t="s">
        <v>1</v>
      </c>
      <c r="F160" s="198" t="s">
        <v>185</v>
      </c>
      <c r="H160" s="197" t="s">
        <v>1</v>
      </c>
      <c r="I160" s="199"/>
      <c r="L160" s="196"/>
      <c r="M160" s="200"/>
      <c r="N160" s="201"/>
      <c r="O160" s="201"/>
      <c r="P160" s="201"/>
      <c r="Q160" s="201"/>
      <c r="R160" s="201"/>
      <c r="S160" s="201"/>
      <c r="T160" s="202"/>
      <c r="AT160" s="197" t="s">
        <v>123</v>
      </c>
      <c r="AU160" s="197" t="s">
        <v>81</v>
      </c>
      <c r="AV160" s="15" t="s">
        <v>79</v>
      </c>
      <c r="AW160" s="15" t="s">
        <v>30</v>
      </c>
      <c r="AX160" s="15" t="s">
        <v>74</v>
      </c>
      <c r="AY160" s="197" t="s">
        <v>113</v>
      </c>
    </row>
    <row r="161" spans="1:65" s="13" customFormat="1">
      <c r="B161" s="169"/>
      <c r="D161" s="170" t="s">
        <v>123</v>
      </c>
      <c r="E161" s="171" t="s">
        <v>1</v>
      </c>
      <c r="F161" s="172" t="s">
        <v>169</v>
      </c>
      <c r="H161" s="173">
        <v>151</v>
      </c>
      <c r="I161" s="174"/>
      <c r="L161" s="169"/>
      <c r="M161" s="175"/>
      <c r="N161" s="176"/>
      <c r="O161" s="176"/>
      <c r="P161" s="176"/>
      <c r="Q161" s="176"/>
      <c r="R161" s="176"/>
      <c r="S161" s="176"/>
      <c r="T161" s="177"/>
      <c r="AT161" s="171" t="s">
        <v>123</v>
      </c>
      <c r="AU161" s="171" t="s">
        <v>81</v>
      </c>
      <c r="AV161" s="13" t="s">
        <v>81</v>
      </c>
      <c r="AW161" s="13" t="s">
        <v>30</v>
      </c>
      <c r="AX161" s="13" t="s">
        <v>74</v>
      </c>
      <c r="AY161" s="171" t="s">
        <v>113</v>
      </c>
    </row>
    <row r="162" spans="1:65" s="14" customFormat="1">
      <c r="B162" s="178"/>
      <c r="D162" s="170" t="s">
        <v>123</v>
      </c>
      <c r="E162" s="179" t="s">
        <v>1</v>
      </c>
      <c r="F162" s="180" t="s">
        <v>125</v>
      </c>
      <c r="H162" s="181">
        <v>151</v>
      </c>
      <c r="I162" s="182"/>
      <c r="L162" s="178"/>
      <c r="M162" s="183"/>
      <c r="N162" s="184"/>
      <c r="O162" s="184"/>
      <c r="P162" s="184"/>
      <c r="Q162" s="184"/>
      <c r="R162" s="184"/>
      <c r="S162" s="184"/>
      <c r="T162" s="185"/>
      <c r="AT162" s="179" t="s">
        <v>123</v>
      </c>
      <c r="AU162" s="179" t="s">
        <v>81</v>
      </c>
      <c r="AV162" s="14" t="s">
        <v>121</v>
      </c>
      <c r="AW162" s="14" t="s">
        <v>30</v>
      </c>
      <c r="AX162" s="14" t="s">
        <v>79</v>
      </c>
      <c r="AY162" s="179" t="s">
        <v>113</v>
      </c>
    </row>
    <row r="163" spans="1:65" s="2" customFormat="1" ht="55.5" customHeight="1">
      <c r="A163" s="32"/>
      <c r="B163" s="155"/>
      <c r="C163" s="156" t="s">
        <v>186</v>
      </c>
      <c r="D163" s="156" t="s">
        <v>116</v>
      </c>
      <c r="E163" s="157" t="s">
        <v>187</v>
      </c>
      <c r="F163" s="158" t="s">
        <v>188</v>
      </c>
      <c r="G163" s="159" t="s">
        <v>152</v>
      </c>
      <c r="H163" s="160">
        <v>58</v>
      </c>
      <c r="I163" s="161"/>
      <c r="J163" s="162">
        <f>ROUND(I163*H163,2)</f>
        <v>0</v>
      </c>
      <c r="K163" s="158" t="s">
        <v>120</v>
      </c>
      <c r="L163" s="33"/>
      <c r="M163" s="163" t="s">
        <v>1</v>
      </c>
      <c r="N163" s="164" t="s">
        <v>39</v>
      </c>
      <c r="O163" s="58"/>
      <c r="P163" s="165">
        <f>O163*H163</f>
        <v>0</v>
      </c>
      <c r="Q163" s="165">
        <v>0</v>
      </c>
      <c r="R163" s="165">
        <f>Q163*H163</f>
        <v>0</v>
      </c>
      <c r="S163" s="165">
        <v>0.22</v>
      </c>
      <c r="T163" s="166">
        <f>S163*H163</f>
        <v>12.76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7" t="s">
        <v>121</v>
      </c>
      <c r="AT163" s="167" t="s">
        <v>116</v>
      </c>
      <c r="AU163" s="167" t="s">
        <v>81</v>
      </c>
      <c r="AY163" s="17" t="s">
        <v>113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7" t="s">
        <v>79</v>
      </c>
      <c r="BK163" s="168">
        <f>ROUND(I163*H163,2)</f>
        <v>0</v>
      </c>
      <c r="BL163" s="17" t="s">
        <v>121</v>
      </c>
      <c r="BM163" s="167" t="s">
        <v>189</v>
      </c>
    </row>
    <row r="164" spans="1:65" s="15" customFormat="1">
      <c r="B164" s="196"/>
      <c r="D164" s="170" t="s">
        <v>123</v>
      </c>
      <c r="E164" s="197" t="s">
        <v>1</v>
      </c>
      <c r="F164" s="198" t="s">
        <v>190</v>
      </c>
      <c r="H164" s="197" t="s">
        <v>1</v>
      </c>
      <c r="I164" s="199"/>
      <c r="L164" s="196"/>
      <c r="M164" s="200"/>
      <c r="N164" s="201"/>
      <c r="O164" s="201"/>
      <c r="P164" s="201"/>
      <c r="Q164" s="201"/>
      <c r="R164" s="201"/>
      <c r="S164" s="201"/>
      <c r="T164" s="202"/>
      <c r="AT164" s="197" t="s">
        <v>123</v>
      </c>
      <c r="AU164" s="197" t="s">
        <v>81</v>
      </c>
      <c r="AV164" s="15" t="s">
        <v>79</v>
      </c>
      <c r="AW164" s="15" t="s">
        <v>30</v>
      </c>
      <c r="AX164" s="15" t="s">
        <v>74</v>
      </c>
      <c r="AY164" s="197" t="s">
        <v>113</v>
      </c>
    </row>
    <row r="165" spans="1:65" s="13" customFormat="1">
      <c r="B165" s="169"/>
      <c r="D165" s="170" t="s">
        <v>123</v>
      </c>
      <c r="E165" s="171" t="s">
        <v>1</v>
      </c>
      <c r="F165" s="172" t="s">
        <v>175</v>
      </c>
      <c r="H165" s="173">
        <v>58</v>
      </c>
      <c r="I165" s="174"/>
      <c r="L165" s="169"/>
      <c r="M165" s="175"/>
      <c r="N165" s="176"/>
      <c r="O165" s="176"/>
      <c r="P165" s="176"/>
      <c r="Q165" s="176"/>
      <c r="R165" s="176"/>
      <c r="S165" s="176"/>
      <c r="T165" s="177"/>
      <c r="AT165" s="171" t="s">
        <v>123</v>
      </c>
      <c r="AU165" s="171" t="s">
        <v>81</v>
      </c>
      <c r="AV165" s="13" t="s">
        <v>81</v>
      </c>
      <c r="AW165" s="13" t="s">
        <v>30</v>
      </c>
      <c r="AX165" s="13" t="s">
        <v>74</v>
      </c>
      <c r="AY165" s="171" t="s">
        <v>113</v>
      </c>
    </row>
    <row r="166" spans="1:65" s="14" customFormat="1">
      <c r="B166" s="178"/>
      <c r="D166" s="170" t="s">
        <v>123</v>
      </c>
      <c r="E166" s="179" t="s">
        <v>1</v>
      </c>
      <c r="F166" s="180" t="s">
        <v>125</v>
      </c>
      <c r="H166" s="181">
        <v>58</v>
      </c>
      <c r="I166" s="182"/>
      <c r="L166" s="178"/>
      <c r="M166" s="183"/>
      <c r="N166" s="184"/>
      <c r="O166" s="184"/>
      <c r="P166" s="184"/>
      <c r="Q166" s="184"/>
      <c r="R166" s="184"/>
      <c r="S166" s="184"/>
      <c r="T166" s="185"/>
      <c r="AT166" s="179" t="s">
        <v>123</v>
      </c>
      <c r="AU166" s="179" t="s">
        <v>81</v>
      </c>
      <c r="AV166" s="14" t="s">
        <v>121</v>
      </c>
      <c r="AW166" s="14" t="s">
        <v>30</v>
      </c>
      <c r="AX166" s="14" t="s">
        <v>79</v>
      </c>
      <c r="AY166" s="179" t="s">
        <v>113</v>
      </c>
    </row>
    <row r="167" spans="1:65" s="2" customFormat="1" ht="55.5" customHeight="1">
      <c r="A167" s="32"/>
      <c r="B167" s="155"/>
      <c r="C167" s="156" t="s">
        <v>191</v>
      </c>
      <c r="D167" s="156" t="s">
        <v>116</v>
      </c>
      <c r="E167" s="157" t="s">
        <v>192</v>
      </c>
      <c r="F167" s="158" t="s">
        <v>193</v>
      </c>
      <c r="G167" s="159" t="s">
        <v>152</v>
      </c>
      <c r="H167" s="160">
        <v>8</v>
      </c>
      <c r="I167" s="161"/>
      <c r="J167" s="162">
        <f>ROUND(I167*H167,2)</f>
        <v>0</v>
      </c>
      <c r="K167" s="158" t="s">
        <v>120</v>
      </c>
      <c r="L167" s="33"/>
      <c r="M167" s="163" t="s">
        <v>1</v>
      </c>
      <c r="N167" s="164" t="s">
        <v>39</v>
      </c>
      <c r="O167" s="58"/>
      <c r="P167" s="165">
        <f>O167*H167</f>
        <v>0</v>
      </c>
      <c r="Q167" s="165">
        <v>0</v>
      </c>
      <c r="R167" s="165">
        <f>Q167*H167</f>
        <v>0</v>
      </c>
      <c r="S167" s="165">
        <v>0.316</v>
      </c>
      <c r="T167" s="166">
        <f>S167*H167</f>
        <v>2.528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7" t="s">
        <v>121</v>
      </c>
      <c r="AT167" s="167" t="s">
        <v>116</v>
      </c>
      <c r="AU167" s="167" t="s">
        <v>81</v>
      </c>
      <c r="AY167" s="17" t="s">
        <v>113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7" t="s">
        <v>79</v>
      </c>
      <c r="BK167" s="168">
        <f>ROUND(I167*H167,2)</f>
        <v>0</v>
      </c>
      <c r="BL167" s="17" t="s">
        <v>121</v>
      </c>
      <c r="BM167" s="167" t="s">
        <v>194</v>
      </c>
    </row>
    <row r="168" spans="1:65" s="15" customFormat="1">
      <c r="B168" s="196"/>
      <c r="D168" s="170" t="s">
        <v>123</v>
      </c>
      <c r="E168" s="197" t="s">
        <v>1</v>
      </c>
      <c r="F168" s="198" t="s">
        <v>195</v>
      </c>
      <c r="H168" s="197" t="s">
        <v>1</v>
      </c>
      <c r="I168" s="199"/>
      <c r="L168" s="196"/>
      <c r="M168" s="200"/>
      <c r="N168" s="201"/>
      <c r="O168" s="201"/>
      <c r="P168" s="201"/>
      <c r="Q168" s="201"/>
      <c r="R168" s="201"/>
      <c r="S168" s="201"/>
      <c r="T168" s="202"/>
      <c r="AT168" s="197" t="s">
        <v>123</v>
      </c>
      <c r="AU168" s="197" t="s">
        <v>81</v>
      </c>
      <c r="AV168" s="15" t="s">
        <v>79</v>
      </c>
      <c r="AW168" s="15" t="s">
        <v>30</v>
      </c>
      <c r="AX168" s="15" t="s">
        <v>74</v>
      </c>
      <c r="AY168" s="197" t="s">
        <v>113</v>
      </c>
    </row>
    <row r="169" spans="1:65" s="13" customFormat="1">
      <c r="B169" s="169"/>
      <c r="D169" s="170" t="s">
        <v>123</v>
      </c>
      <c r="E169" s="171" t="s">
        <v>1</v>
      </c>
      <c r="F169" s="172" t="s">
        <v>196</v>
      </c>
      <c r="H169" s="173">
        <v>5</v>
      </c>
      <c r="I169" s="174"/>
      <c r="L169" s="169"/>
      <c r="M169" s="175"/>
      <c r="N169" s="176"/>
      <c r="O169" s="176"/>
      <c r="P169" s="176"/>
      <c r="Q169" s="176"/>
      <c r="R169" s="176"/>
      <c r="S169" s="176"/>
      <c r="T169" s="177"/>
      <c r="AT169" s="171" t="s">
        <v>123</v>
      </c>
      <c r="AU169" s="171" t="s">
        <v>81</v>
      </c>
      <c r="AV169" s="13" t="s">
        <v>81</v>
      </c>
      <c r="AW169" s="13" t="s">
        <v>30</v>
      </c>
      <c r="AX169" s="13" t="s">
        <v>74</v>
      </c>
      <c r="AY169" s="171" t="s">
        <v>113</v>
      </c>
    </row>
    <row r="170" spans="1:65" s="15" customFormat="1">
      <c r="B170" s="196"/>
      <c r="D170" s="170" t="s">
        <v>123</v>
      </c>
      <c r="E170" s="197" t="s">
        <v>1</v>
      </c>
      <c r="F170" s="198" t="s">
        <v>197</v>
      </c>
      <c r="H170" s="197" t="s">
        <v>1</v>
      </c>
      <c r="I170" s="199"/>
      <c r="L170" s="196"/>
      <c r="M170" s="200"/>
      <c r="N170" s="201"/>
      <c r="O170" s="201"/>
      <c r="P170" s="201"/>
      <c r="Q170" s="201"/>
      <c r="R170" s="201"/>
      <c r="S170" s="201"/>
      <c r="T170" s="202"/>
      <c r="AT170" s="197" t="s">
        <v>123</v>
      </c>
      <c r="AU170" s="197" t="s">
        <v>81</v>
      </c>
      <c r="AV170" s="15" t="s">
        <v>79</v>
      </c>
      <c r="AW170" s="15" t="s">
        <v>30</v>
      </c>
      <c r="AX170" s="15" t="s">
        <v>74</v>
      </c>
      <c r="AY170" s="197" t="s">
        <v>113</v>
      </c>
    </row>
    <row r="171" spans="1:65" s="13" customFormat="1">
      <c r="B171" s="169"/>
      <c r="D171" s="170" t="s">
        <v>123</v>
      </c>
      <c r="E171" s="171" t="s">
        <v>1</v>
      </c>
      <c r="F171" s="172" t="s">
        <v>198</v>
      </c>
      <c r="H171" s="173">
        <v>3</v>
      </c>
      <c r="I171" s="174"/>
      <c r="L171" s="169"/>
      <c r="M171" s="175"/>
      <c r="N171" s="176"/>
      <c r="O171" s="176"/>
      <c r="P171" s="176"/>
      <c r="Q171" s="176"/>
      <c r="R171" s="176"/>
      <c r="S171" s="176"/>
      <c r="T171" s="177"/>
      <c r="AT171" s="171" t="s">
        <v>123</v>
      </c>
      <c r="AU171" s="171" t="s">
        <v>81</v>
      </c>
      <c r="AV171" s="13" t="s">
        <v>81</v>
      </c>
      <c r="AW171" s="13" t="s">
        <v>30</v>
      </c>
      <c r="AX171" s="13" t="s">
        <v>74</v>
      </c>
      <c r="AY171" s="171" t="s">
        <v>113</v>
      </c>
    </row>
    <row r="172" spans="1:65" s="14" customFormat="1">
      <c r="B172" s="178"/>
      <c r="D172" s="170" t="s">
        <v>123</v>
      </c>
      <c r="E172" s="179" t="s">
        <v>1</v>
      </c>
      <c r="F172" s="180" t="s">
        <v>125</v>
      </c>
      <c r="H172" s="181">
        <v>8</v>
      </c>
      <c r="I172" s="182"/>
      <c r="L172" s="178"/>
      <c r="M172" s="183"/>
      <c r="N172" s="184"/>
      <c r="O172" s="184"/>
      <c r="P172" s="184"/>
      <c r="Q172" s="184"/>
      <c r="R172" s="184"/>
      <c r="S172" s="184"/>
      <c r="T172" s="185"/>
      <c r="AT172" s="179" t="s">
        <v>123</v>
      </c>
      <c r="AU172" s="179" t="s">
        <v>81</v>
      </c>
      <c r="AV172" s="14" t="s">
        <v>121</v>
      </c>
      <c r="AW172" s="14" t="s">
        <v>30</v>
      </c>
      <c r="AX172" s="14" t="s">
        <v>79</v>
      </c>
      <c r="AY172" s="179" t="s">
        <v>113</v>
      </c>
    </row>
    <row r="173" spans="1:65" s="2" customFormat="1" ht="55.5" customHeight="1">
      <c r="A173" s="32"/>
      <c r="B173" s="155"/>
      <c r="C173" s="156" t="s">
        <v>8</v>
      </c>
      <c r="D173" s="156" t="s">
        <v>116</v>
      </c>
      <c r="E173" s="157" t="s">
        <v>199</v>
      </c>
      <c r="F173" s="158" t="s">
        <v>200</v>
      </c>
      <c r="G173" s="159" t="s">
        <v>152</v>
      </c>
      <c r="H173" s="160">
        <v>8</v>
      </c>
      <c r="I173" s="161"/>
      <c r="J173" s="162">
        <f>ROUND(I173*H173,2)</f>
        <v>0</v>
      </c>
      <c r="K173" s="158" t="s">
        <v>120</v>
      </c>
      <c r="L173" s="33"/>
      <c r="M173" s="163" t="s">
        <v>1</v>
      </c>
      <c r="N173" s="164" t="s">
        <v>39</v>
      </c>
      <c r="O173" s="58"/>
      <c r="P173" s="165">
        <f>O173*H173</f>
        <v>0</v>
      </c>
      <c r="Q173" s="165">
        <v>0</v>
      </c>
      <c r="R173" s="165">
        <f>Q173*H173</f>
        <v>0</v>
      </c>
      <c r="S173" s="165">
        <v>0.28999999999999998</v>
      </c>
      <c r="T173" s="166">
        <f>S173*H173</f>
        <v>2.3199999999999998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7" t="s">
        <v>121</v>
      </c>
      <c r="AT173" s="167" t="s">
        <v>116</v>
      </c>
      <c r="AU173" s="167" t="s">
        <v>81</v>
      </c>
      <c r="AY173" s="17" t="s">
        <v>113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7" t="s">
        <v>79</v>
      </c>
      <c r="BK173" s="168">
        <f>ROUND(I173*H173,2)</f>
        <v>0</v>
      </c>
      <c r="BL173" s="17" t="s">
        <v>121</v>
      </c>
      <c r="BM173" s="167" t="s">
        <v>201</v>
      </c>
    </row>
    <row r="174" spans="1:65" s="15" customFormat="1">
      <c r="B174" s="196"/>
      <c r="D174" s="170" t="s">
        <v>123</v>
      </c>
      <c r="E174" s="197" t="s">
        <v>1</v>
      </c>
      <c r="F174" s="198" t="s">
        <v>195</v>
      </c>
      <c r="H174" s="197" t="s">
        <v>1</v>
      </c>
      <c r="I174" s="199"/>
      <c r="L174" s="196"/>
      <c r="M174" s="200"/>
      <c r="N174" s="201"/>
      <c r="O174" s="201"/>
      <c r="P174" s="201"/>
      <c r="Q174" s="201"/>
      <c r="R174" s="201"/>
      <c r="S174" s="201"/>
      <c r="T174" s="202"/>
      <c r="AT174" s="197" t="s">
        <v>123</v>
      </c>
      <c r="AU174" s="197" t="s">
        <v>81</v>
      </c>
      <c r="AV174" s="15" t="s">
        <v>79</v>
      </c>
      <c r="AW174" s="15" t="s">
        <v>30</v>
      </c>
      <c r="AX174" s="15" t="s">
        <v>74</v>
      </c>
      <c r="AY174" s="197" t="s">
        <v>113</v>
      </c>
    </row>
    <row r="175" spans="1:65" s="13" customFormat="1">
      <c r="B175" s="169"/>
      <c r="D175" s="170" t="s">
        <v>123</v>
      </c>
      <c r="E175" s="171" t="s">
        <v>1</v>
      </c>
      <c r="F175" s="172" t="s">
        <v>196</v>
      </c>
      <c r="H175" s="173">
        <v>5</v>
      </c>
      <c r="I175" s="174"/>
      <c r="L175" s="169"/>
      <c r="M175" s="175"/>
      <c r="N175" s="176"/>
      <c r="O175" s="176"/>
      <c r="P175" s="176"/>
      <c r="Q175" s="176"/>
      <c r="R175" s="176"/>
      <c r="S175" s="176"/>
      <c r="T175" s="177"/>
      <c r="AT175" s="171" t="s">
        <v>123</v>
      </c>
      <c r="AU175" s="171" t="s">
        <v>81</v>
      </c>
      <c r="AV175" s="13" t="s">
        <v>81</v>
      </c>
      <c r="AW175" s="13" t="s">
        <v>30</v>
      </c>
      <c r="AX175" s="13" t="s">
        <v>74</v>
      </c>
      <c r="AY175" s="171" t="s">
        <v>113</v>
      </c>
    </row>
    <row r="176" spans="1:65" s="15" customFormat="1">
      <c r="B176" s="196"/>
      <c r="D176" s="170" t="s">
        <v>123</v>
      </c>
      <c r="E176" s="197" t="s">
        <v>1</v>
      </c>
      <c r="F176" s="198" t="s">
        <v>202</v>
      </c>
      <c r="H176" s="197" t="s">
        <v>1</v>
      </c>
      <c r="I176" s="199"/>
      <c r="L176" s="196"/>
      <c r="M176" s="200"/>
      <c r="N176" s="201"/>
      <c r="O176" s="201"/>
      <c r="P176" s="201"/>
      <c r="Q176" s="201"/>
      <c r="R176" s="201"/>
      <c r="S176" s="201"/>
      <c r="T176" s="202"/>
      <c r="AT176" s="197" t="s">
        <v>123</v>
      </c>
      <c r="AU176" s="197" t="s">
        <v>81</v>
      </c>
      <c r="AV176" s="15" t="s">
        <v>79</v>
      </c>
      <c r="AW176" s="15" t="s">
        <v>30</v>
      </c>
      <c r="AX176" s="15" t="s">
        <v>74</v>
      </c>
      <c r="AY176" s="197" t="s">
        <v>113</v>
      </c>
    </row>
    <row r="177" spans="1:65" s="13" customFormat="1">
      <c r="B177" s="169"/>
      <c r="D177" s="170" t="s">
        <v>123</v>
      </c>
      <c r="E177" s="171" t="s">
        <v>1</v>
      </c>
      <c r="F177" s="172" t="s">
        <v>198</v>
      </c>
      <c r="H177" s="173">
        <v>3</v>
      </c>
      <c r="I177" s="174"/>
      <c r="L177" s="169"/>
      <c r="M177" s="175"/>
      <c r="N177" s="176"/>
      <c r="O177" s="176"/>
      <c r="P177" s="176"/>
      <c r="Q177" s="176"/>
      <c r="R177" s="176"/>
      <c r="S177" s="176"/>
      <c r="T177" s="177"/>
      <c r="AT177" s="171" t="s">
        <v>123</v>
      </c>
      <c r="AU177" s="171" t="s">
        <v>81</v>
      </c>
      <c r="AV177" s="13" t="s">
        <v>81</v>
      </c>
      <c r="AW177" s="13" t="s">
        <v>30</v>
      </c>
      <c r="AX177" s="13" t="s">
        <v>74</v>
      </c>
      <c r="AY177" s="171" t="s">
        <v>113</v>
      </c>
    </row>
    <row r="178" spans="1:65" s="14" customFormat="1">
      <c r="B178" s="178"/>
      <c r="D178" s="170" t="s">
        <v>123</v>
      </c>
      <c r="E178" s="179" t="s">
        <v>1</v>
      </c>
      <c r="F178" s="180" t="s">
        <v>125</v>
      </c>
      <c r="H178" s="181">
        <v>8</v>
      </c>
      <c r="I178" s="182"/>
      <c r="L178" s="178"/>
      <c r="M178" s="183"/>
      <c r="N178" s="184"/>
      <c r="O178" s="184"/>
      <c r="P178" s="184"/>
      <c r="Q178" s="184"/>
      <c r="R178" s="184"/>
      <c r="S178" s="184"/>
      <c r="T178" s="185"/>
      <c r="AT178" s="179" t="s">
        <v>123</v>
      </c>
      <c r="AU178" s="179" t="s">
        <v>81</v>
      </c>
      <c r="AV178" s="14" t="s">
        <v>121</v>
      </c>
      <c r="AW178" s="14" t="s">
        <v>30</v>
      </c>
      <c r="AX178" s="14" t="s">
        <v>79</v>
      </c>
      <c r="AY178" s="179" t="s">
        <v>113</v>
      </c>
    </row>
    <row r="179" spans="1:65" s="2" customFormat="1" ht="44.25" customHeight="1">
      <c r="A179" s="32"/>
      <c r="B179" s="155"/>
      <c r="C179" s="156" t="s">
        <v>203</v>
      </c>
      <c r="D179" s="156" t="s">
        <v>116</v>
      </c>
      <c r="E179" s="157" t="s">
        <v>204</v>
      </c>
      <c r="F179" s="158" t="s">
        <v>205</v>
      </c>
      <c r="G179" s="159" t="s">
        <v>206</v>
      </c>
      <c r="H179" s="160">
        <v>199</v>
      </c>
      <c r="I179" s="161"/>
      <c r="J179" s="162">
        <f>ROUND(I179*H179,2)</f>
        <v>0</v>
      </c>
      <c r="K179" s="158" t="s">
        <v>120</v>
      </c>
      <c r="L179" s="33"/>
      <c r="M179" s="163" t="s">
        <v>1</v>
      </c>
      <c r="N179" s="164" t="s">
        <v>39</v>
      </c>
      <c r="O179" s="58"/>
      <c r="P179" s="165">
        <f>O179*H179</f>
        <v>0</v>
      </c>
      <c r="Q179" s="165">
        <v>0</v>
      </c>
      <c r="R179" s="165">
        <f>Q179*H179</f>
        <v>0</v>
      </c>
      <c r="S179" s="165">
        <v>0.20499999999999999</v>
      </c>
      <c r="T179" s="166">
        <f>S179*H179</f>
        <v>40.794999999999995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7" t="s">
        <v>121</v>
      </c>
      <c r="AT179" s="167" t="s">
        <v>116</v>
      </c>
      <c r="AU179" s="167" t="s">
        <v>81</v>
      </c>
      <c r="AY179" s="17" t="s">
        <v>113</v>
      </c>
      <c r="BE179" s="168">
        <f>IF(N179="základní",J179,0)</f>
        <v>0</v>
      </c>
      <c r="BF179" s="168">
        <f>IF(N179="snížená",J179,0)</f>
        <v>0</v>
      </c>
      <c r="BG179" s="168">
        <f>IF(N179="zákl. přenesená",J179,0)</f>
        <v>0</v>
      </c>
      <c r="BH179" s="168">
        <f>IF(N179="sníž. přenesená",J179,0)</f>
        <v>0</v>
      </c>
      <c r="BI179" s="168">
        <f>IF(N179="nulová",J179,0)</f>
        <v>0</v>
      </c>
      <c r="BJ179" s="17" t="s">
        <v>79</v>
      </c>
      <c r="BK179" s="168">
        <f>ROUND(I179*H179,2)</f>
        <v>0</v>
      </c>
      <c r="BL179" s="17" t="s">
        <v>121</v>
      </c>
      <c r="BM179" s="167" t="s">
        <v>207</v>
      </c>
    </row>
    <row r="180" spans="1:65" s="15" customFormat="1">
      <c r="B180" s="196"/>
      <c r="D180" s="170" t="s">
        <v>123</v>
      </c>
      <c r="E180" s="197" t="s">
        <v>1</v>
      </c>
      <c r="F180" s="198" t="s">
        <v>208</v>
      </c>
      <c r="H180" s="197" t="s">
        <v>1</v>
      </c>
      <c r="I180" s="199"/>
      <c r="L180" s="196"/>
      <c r="M180" s="200"/>
      <c r="N180" s="201"/>
      <c r="O180" s="201"/>
      <c r="P180" s="201"/>
      <c r="Q180" s="201"/>
      <c r="R180" s="201"/>
      <c r="S180" s="201"/>
      <c r="T180" s="202"/>
      <c r="AT180" s="197" t="s">
        <v>123</v>
      </c>
      <c r="AU180" s="197" t="s">
        <v>81</v>
      </c>
      <c r="AV180" s="15" t="s">
        <v>79</v>
      </c>
      <c r="AW180" s="15" t="s">
        <v>30</v>
      </c>
      <c r="AX180" s="15" t="s">
        <v>74</v>
      </c>
      <c r="AY180" s="197" t="s">
        <v>113</v>
      </c>
    </row>
    <row r="181" spans="1:65" s="13" customFormat="1">
      <c r="B181" s="169"/>
      <c r="D181" s="170" t="s">
        <v>123</v>
      </c>
      <c r="E181" s="171" t="s">
        <v>1</v>
      </c>
      <c r="F181" s="172" t="s">
        <v>209</v>
      </c>
      <c r="H181" s="173">
        <v>107</v>
      </c>
      <c r="I181" s="174"/>
      <c r="L181" s="169"/>
      <c r="M181" s="175"/>
      <c r="N181" s="176"/>
      <c r="O181" s="176"/>
      <c r="P181" s="176"/>
      <c r="Q181" s="176"/>
      <c r="R181" s="176"/>
      <c r="S181" s="176"/>
      <c r="T181" s="177"/>
      <c r="AT181" s="171" t="s">
        <v>123</v>
      </c>
      <c r="AU181" s="171" t="s">
        <v>81</v>
      </c>
      <c r="AV181" s="13" t="s">
        <v>81</v>
      </c>
      <c r="AW181" s="13" t="s">
        <v>30</v>
      </c>
      <c r="AX181" s="13" t="s">
        <v>74</v>
      </c>
      <c r="AY181" s="171" t="s">
        <v>113</v>
      </c>
    </row>
    <row r="182" spans="1:65" s="15" customFormat="1">
      <c r="B182" s="196"/>
      <c r="D182" s="170" t="s">
        <v>123</v>
      </c>
      <c r="E182" s="197" t="s">
        <v>1</v>
      </c>
      <c r="F182" s="198" t="s">
        <v>210</v>
      </c>
      <c r="H182" s="197" t="s">
        <v>1</v>
      </c>
      <c r="I182" s="199"/>
      <c r="L182" s="196"/>
      <c r="M182" s="200"/>
      <c r="N182" s="201"/>
      <c r="O182" s="201"/>
      <c r="P182" s="201"/>
      <c r="Q182" s="201"/>
      <c r="R182" s="201"/>
      <c r="S182" s="201"/>
      <c r="T182" s="202"/>
      <c r="AT182" s="197" t="s">
        <v>123</v>
      </c>
      <c r="AU182" s="197" t="s">
        <v>81</v>
      </c>
      <c r="AV182" s="15" t="s">
        <v>79</v>
      </c>
      <c r="AW182" s="15" t="s">
        <v>30</v>
      </c>
      <c r="AX182" s="15" t="s">
        <v>74</v>
      </c>
      <c r="AY182" s="197" t="s">
        <v>113</v>
      </c>
    </row>
    <row r="183" spans="1:65" s="13" customFormat="1">
      <c r="B183" s="169"/>
      <c r="D183" s="170" t="s">
        <v>123</v>
      </c>
      <c r="E183" s="171" t="s">
        <v>1</v>
      </c>
      <c r="F183" s="172" t="s">
        <v>211</v>
      </c>
      <c r="H183" s="173">
        <v>92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1" t="s">
        <v>123</v>
      </c>
      <c r="AU183" s="171" t="s">
        <v>81</v>
      </c>
      <c r="AV183" s="13" t="s">
        <v>81</v>
      </c>
      <c r="AW183" s="13" t="s">
        <v>30</v>
      </c>
      <c r="AX183" s="13" t="s">
        <v>74</v>
      </c>
      <c r="AY183" s="171" t="s">
        <v>113</v>
      </c>
    </row>
    <row r="184" spans="1:65" s="14" customFormat="1">
      <c r="B184" s="178"/>
      <c r="D184" s="170" t="s">
        <v>123</v>
      </c>
      <c r="E184" s="179" t="s">
        <v>1</v>
      </c>
      <c r="F184" s="180" t="s">
        <v>125</v>
      </c>
      <c r="H184" s="181">
        <v>199</v>
      </c>
      <c r="I184" s="182"/>
      <c r="L184" s="178"/>
      <c r="M184" s="183"/>
      <c r="N184" s="184"/>
      <c r="O184" s="184"/>
      <c r="P184" s="184"/>
      <c r="Q184" s="184"/>
      <c r="R184" s="184"/>
      <c r="S184" s="184"/>
      <c r="T184" s="185"/>
      <c r="AT184" s="179" t="s">
        <v>123</v>
      </c>
      <c r="AU184" s="179" t="s">
        <v>81</v>
      </c>
      <c r="AV184" s="14" t="s">
        <v>121</v>
      </c>
      <c r="AW184" s="14" t="s">
        <v>30</v>
      </c>
      <c r="AX184" s="14" t="s">
        <v>79</v>
      </c>
      <c r="AY184" s="179" t="s">
        <v>113</v>
      </c>
    </row>
    <row r="185" spans="1:65" s="2" customFormat="1" ht="21.75" customHeight="1">
      <c r="A185" s="32"/>
      <c r="B185" s="155"/>
      <c r="C185" s="156" t="s">
        <v>212</v>
      </c>
      <c r="D185" s="156" t="s">
        <v>116</v>
      </c>
      <c r="E185" s="157" t="s">
        <v>213</v>
      </c>
      <c r="F185" s="158" t="s">
        <v>214</v>
      </c>
      <c r="G185" s="159" t="s">
        <v>152</v>
      </c>
      <c r="H185" s="160">
        <v>45</v>
      </c>
      <c r="I185" s="161"/>
      <c r="J185" s="162">
        <f>ROUND(I185*H185,2)</f>
        <v>0</v>
      </c>
      <c r="K185" s="158" t="s">
        <v>120</v>
      </c>
      <c r="L185" s="33"/>
      <c r="M185" s="163" t="s">
        <v>1</v>
      </c>
      <c r="N185" s="164" t="s">
        <v>39</v>
      </c>
      <c r="O185" s="58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7" t="s">
        <v>121</v>
      </c>
      <c r="AT185" s="167" t="s">
        <v>116</v>
      </c>
      <c r="AU185" s="167" t="s">
        <v>81</v>
      </c>
      <c r="AY185" s="17" t="s">
        <v>113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7" t="s">
        <v>79</v>
      </c>
      <c r="BK185" s="168">
        <f>ROUND(I185*H185,2)</f>
        <v>0</v>
      </c>
      <c r="BL185" s="17" t="s">
        <v>121</v>
      </c>
      <c r="BM185" s="167" t="s">
        <v>215</v>
      </c>
    </row>
    <row r="186" spans="1:65" s="2" customFormat="1" ht="21.75" customHeight="1">
      <c r="A186" s="32"/>
      <c r="B186" s="155"/>
      <c r="C186" s="156" t="s">
        <v>216</v>
      </c>
      <c r="D186" s="156" t="s">
        <v>116</v>
      </c>
      <c r="E186" s="157" t="s">
        <v>217</v>
      </c>
      <c r="F186" s="158" t="s">
        <v>218</v>
      </c>
      <c r="G186" s="159" t="s">
        <v>119</v>
      </c>
      <c r="H186" s="160">
        <v>4.5</v>
      </c>
      <c r="I186" s="161"/>
      <c r="J186" s="162">
        <f>ROUND(I186*H186,2)</f>
        <v>0</v>
      </c>
      <c r="K186" s="158" t="s">
        <v>120</v>
      </c>
      <c r="L186" s="33"/>
      <c r="M186" s="163" t="s">
        <v>1</v>
      </c>
      <c r="N186" s="164" t="s">
        <v>39</v>
      </c>
      <c r="O186" s="58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121</v>
      </c>
      <c r="AT186" s="167" t="s">
        <v>116</v>
      </c>
      <c r="AU186" s="167" t="s">
        <v>81</v>
      </c>
      <c r="AY186" s="17" t="s">
        <v>113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7" t="s">
        <v>79</v>
      </c>
      <c r="BK186" s="168">
        <f>ROUND(I186*H186,2)</f>
        <v>0</v>
      </c>
      <c r="BL186" s="17" t="s">
        <v>121</v>
      </c>
      <c r="BM186" s="167" t="s">
        <v>219</v>
      </c>
    </row>
    <row r="187" spans="1:65" s="15" customFormat="1">
      <c r="B187" s="196"/>
      <c r="D187" s="170" t="s">
        <v>123</v>
      </c>
      <c r="E187" s="197" t="s">
        <v>1</v>
      </c>
      <c r="F187" s="198" t="s">
        <v>220</v>
      </c>
      <c r="H187" s="197" t="s">
        <v>1</v>
      </c>
      <c r="I187" s="199"/>
      <c r="L187" s="196"/>
      <c r="M187" s="200"/>
      <c r="N187" s="201"/>
      <c r="O187" s="201"/>
      <c r="P187" s="201"/>
      <c r="Q187" s="201"/>
      <c r="R187" s="201"/>
      <c r="S187" s="201"/>
      <c r="T187" s="202"/>
      <c r="AT187" s="197" t="s">
        <v>123</v>
      </c>
      <c r="AU187" s="197" t="s">
        <v>81</v>
      </c>
      <c r="AV187" s="15" t="s">
        <v>79</v>
      </c>
      <c r="AW187" s="15" t="s">
        <v>30</v>
      </c>
      <c r="AX187" s="15" t="s">
        <v>74</v>
      </c>
      <c r="AY187" s="197" t="s">
        <v>113</v>
      </c>
    </row>
    <row r="188" spans="1:65" s="13" customFormat="1">
      <c r="B188" s="169"/>
      <c r="D188" s="170" t="s">
        <v>123</v>
      </c>
      <c r="E188" s="171" t="s">
        <v>1</v>
      </c>
      <c r="F188" s="172" t="s">
        <v>221</v>
      </c>
      <c r="H188" s="173">
        <v>4.5</v>
      </c>
      <c r="I188" s="174"/>
      <c r="L188" s="169"/>
      <c r="M188" s="175"/>
      <c r="N188" s="176"/>
      <c r="O188" s="176"/>
      <c r="P188" s="176"/>
      <c r="Q188" s="176"/>
      <c r="R188" s="176"/>
      <c r="S188" s="176"/>
      <c r="T188" s="177"/>
      <c r="AT188" s="171" t="s">
        <v>123</v>
      </c>
      <c r="AU188" s="171" t="s">
        <v>81</v>
      </c>
      <c r="AV188" s="13" t="s">
        <v>81</v>
      </c>
      <c r="AW188" s="13" t="s">
        <v>30</v>
      </c>
      <c r="AX188" s="13" t="s">
        <v>74</v>
      </c>
      <c r="AY188" s="171" t="s">
        <v>113</v>
      </c>
    </row>
    <row r="189" spans="1:65" s="14" customFormat="1">
      <c r="B189" s="178"/>
      <c r="D189" s="170" t="s">
        <v>123</v>
      </c>
      <c r="E189" s="179" t="s">
        <v>1</v>
      </c>
      <c r="F189" s="180" t="s">
        <v>125</v>
      </c>
      <c r="H189" s="181">
        <v>4.5</v>
      </c>
      <c r="I189" s="182"/>
      <c r="L189" s="178"/>
      <c r="M189" s="183"/>
      <c r="N189" s="184"/>
      <c r="O189" s="184"/>
      <c r="P189" s="184"/>
      <c r="Q189" s="184"/>
      <c r="R189" s="184"/>
      <c r="S189" s="184"/>
      <c r="T189" s="185"/>
      <c r="AT189" s="179" t="s">
        <v>123</v>
      </c>
      <c r="AU189" s="179" t="s">
        <v>81</v>
      </c>
      <c r="AV189" s="14" t="s">
        <v>121</v>
      </c>
      <c r="AW189" s="14" t="s">
        <v>30</v>
      </c>
      <c r="AX189" s="14" t="s">
        <v>79</v>
      </c>
      <c r="AY189" s="179" t="s">
        <v>113</v>
      </c>
    </row>
    <row r="190" spans="1:65" s="2" customFormat="1" ht="21.75" customHeight="1">
      <c r="A190" s="32"/>
      <c r="B190" s="155"/>
      <c r="C190" s="156" t="s">
        <v>222</v>
      </c>
      <c r="D190" s="156" t="s">
        <v>116</v>
      </c>
      <c r="E190" s="157" t="s">
        <v>117</v>
      </c>
      <c r="F190" s="158" t="s">
        <v>118</v>
      </c>
      <c r="G190" s="159" t="s">
        <v>119</v>
      </c>
      <c r="H190" s="160">
        <v>48</v>
      </c>
      <c r="I190" s="161"/>
      <c r="J190" s="162">
        <f>ROUND(I190*H190,2)</f>
        <v>0</v>
      </c>
      <c r="K190" s="158" t="s">
        <v>120</v>
      </c>
      <c r="L190" s="33"/>
      <c r="M190" s="163" t="s">
        <v>1</v>
      </c>
      <c r="N190" s="164" t="s">
        <v>39</v>
      </c>
      <c r="O190" s="58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121</v>
      </c>
      <c r="AT190" s="167" t="s">
        <v>116</v>
      </c>
      <c r="AU190" s="167" t="s">
        <v>81</v>
      </c>
      <c r="AY190" s="17" t="s">
        <v>113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7" t="s">
        <v>79</v>
      </c>
      <c r="BK190" s="168">
        <f>ROUND(I190*H190,2)</f>
        <v>0</v>
      </c>
      <c r="BL190" s="17" t="s">
        <v>121</v>
      </c>
      <c r="BM190" s="167" t="s">
        <v>223</v>
      </c>
    </row>
    <row r="191" spans="1:65" s="2" customFormat="1" ht="44.25" customHeight="1">
      <c r="A191" s="32"/>
      <c r="B191" s="155"/>
      <c r="C191" s="156" t="s">
        <v>224</v>
      </c>
      <c r="D191" s="156" t="s">
        <v>116</v>
      </c>
      <c r="E191" s="157" t="s">
        <v>225</v>
      </c>
      <c r="F191" s="158" t="s">
        <v>226</v>
      </c>
      <c r="G191" s="159" t="s">
        <v>119</v>
      </c>
      <c r="H191" s="160">
        <v>64.8</v>
      </c>
      <c r="I191" s="161"/>
      <c r="J191" s="162">
        <f>ROUND(I191*H191,2)</f>
        <v>0</v>
      </c>
      <c r="K191" s="158" t="s">
        <v>120</v>
      </c>
      <c r="L191" s="33"/>
      <c r="M191" s="163" t="s">
        <v>1</v>
      </c>
      <c r="N191" s="164" t="s">
        <v>39</v>
      </c>
      <c r="O191" s="58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7" t="s">
        <v>121</v>
      </c>
      <c r="AT191" s="167" t="s">
        <v>116</v>
      </c>
      <c r="AU191" s="167" t="s">
        <v>81</v>
      </c>
      <c r="AY191" s="17" t="s">
        <v>113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7" t="s">
        <v>79</v>
      </c>
      <c r="BK191" s="168">
        <f>ROUND(I191*H191,2)</f>
        <v>0</v>
      </c>
      <c r="BL191" s="17" t="s">
        <v>121</v>
      </c>
      <c r="BM191" s="167" t="s">
        <v>227</v>
      </c>
    </row>
    <row r="192" spans="1:65" s="15" customFormat="1">
      <c r="B192" s="196"/>
      <c r="D192" s="170" t="s">
        <v>123</v>
      </c>
      <c r="E192" s="197" t="s">
        <v>1</v>
      </c>
      <c r="F192" s="198" t="s">
        <v>228</v>
      </c>
      <c r="H192" s="197" t="s">
        <v>1</v>
      </c>
      <c r="I192" s="199"/>
      <c r="L192" s="196"/>
      <c r="M192" s="200"/>
      <c r="N192" s="201"/>
      <c r="O192" s="201"/>
      <c r="P192" s="201"/>
      <c r="Q192" s="201"/>
      <c r="R192" s="201"/>
      <c r="S192" s="201"/>
      <c r="T192" s="202"/>
      <c r="AT192" s="197" t="s">
        <v>123</v>
      </c>
      <c r="AU192" s="197" t="s">
        <v>81</v>
      </c>
      <c r="AV192" s="15" t="s">
        <v>79</v>
      </c>
      <c r="AW192" s="15" t="s">
        <v>30</v>
      </c>
      <c r="AX192" s="15" t="s">
        <v>74</v>
      </c>
      <c r="AY192" s="197" t="s">
        <v>113</v>
      </c>
    </row>
    <row r="193" spans="1:65" s="13" customFormat="1">
      <c r="B193" s="169"/>
      <c r="D193" s="170" t="s">
        <v>123</v>
      </c>
      <c r="E193" s="171" t="s">
        <v>1</v>
      </c>
      <c r="F193" s="172" t="s">
        <v>229</v>
      </c>
      <c r="H193" s="173">
        <v>39</v>
      </c>
      <c r="I193" s="174"/>
      <c r="L193" s="169"/>
      <c r="M193" s="175"/>
      <c r="N193" s="176"/>
      <c r="O193" s="176"/>
      <c r="P193" s="176"/>
      <c r="Q193" s="176"/>
      <c r="R193" s="176"/>
      <c r="S193" s="176"/>
      <c r="T193" s="177"/>
      <c r="AT193" s="171" t="s">
        <v>123</v>
      </c>
      <c r="AU193" s="171" t="s">
        <v>81</v>
      </c>
      <c r="AV193" s="13" t="s">
        <v>81</v>
      </c>
      <c r="AW193" s="13" t="s">
        <v>30</v>
      </c>
      <c r="AX193" s="13" t="s">
        <v>74</v>
      </c>
      <c r="AY193" s="171" t="s">
        <v>113</v>
      </c>
    </row>
    <row r="194" spans="1:65" s="13" customFormat="1">
      <c r="B194" s="169"/>
      <c r="D194" s="170" t="s">
        <v>123</v>
      </c>
      <c r="E194" s="171" t="s">
        <v>1</v>
      </c>
      <c r="F194" s="172" t="s">
        <v>230</v>
      </c>
      <c r="H194" s="173">
        <v>25.8</v>
      </c>
      <c r="I194" s="174"/>
      <c r="L194" s="169"/>
      <c r="M194" s="175"/>
      <c r="N194" s="176"/>
      <c r="O194" s="176"/>
      <c r="P194" s="176"/>
      <c r="Q194" s="176"/>
      <c r="R194" s="176"/>
      <c r="S194" s="176"/>
      <c r="T194" s="177"/>
      <c r="AT194" s="171" t="s">
        <v>123</v>
      </c>
      <c r="AU194" s="171" t="s">
        <v>81</v>
      </c>
      <c r="AV194" s="13" t="s">
        <v>81</v>
      </c>
      <c r="AW194" s="13" t="s">
        <v>30</v>
      </c>
      <c r="AX194" s="13" t="s">
        <v>74</v>
      </c>
      <c r="AY194" s="171" t="s">
        <v>113</v>
      </c>
    </row>
    <row r="195" spans="1:65" s="14" customFormat="1">
      <c r="B195" s="178"/>
      <c r="D195" s="170" t="s">
        <v>123</v>
      </c>
      <c r="E195" s="179" t="s">
        <v>1</v>
      </c>
      <c r="F195" s="180" t="s">
        <v>125</v>
      </c>
      <c r="H195" s="181">
        <v>64.8</v>
      </c>
      <c r="I195" s="182"/>
      <c r="L195" s="178"/>
      <c r="M195" s="183"/>
      <c r="N195" s="184"/>
      <c r="O195" s="184"/>
      <c r="P195" s="184"/>
      <c r="Q195" s="184"/>
      <c r="R195" s="184"/>
      <c r="S195" s="184"/>
      <c r="T195" s="185"/>
      <c r="AT195" s="179" t="s">
        <v>123</v>
      </c>
      <c r="AU195" s="179" t="s">
        <v>81</v>
      </c>
      <c r="AV195" s="14" t="s">
        <v>121</v>
      </c>
      <c r="AW195" s="14" t="s">
        <v>30</v>
      </c>
      <c r="AX195" s="14" t="s">
        <v>79</v>
      </c>
      <c r="AY195" s="179" t="s">
        <v>113</v>
      </c>
    </row>
    <row r="196" spans="1:65" s="2" customFormat="1" ht="44.25" customHeight="1">
      <c r="A196" s="32"/>
      <c r="B196" s="155"/>
      <c r="C196" s="156" t="s">
        <v>7</v>
      </c>
      <c r="D196" s="156" t="s">
        <v>116</v>
      </c>
      <c r="E196" s="157" t="s">
        <v>231</v>
      </c>
      <c r="F196" s="158" t="s">
        <v>232</v>
      </c>
      <c r="G196" s="159" t="s">
        <v>119</v>
      </c>
      <c r="H196" s="160">
        <v>14.1</v>
      </c>
      <c r="I196" s="161"/>
      <c r="J196" s="162">
        <f>ROUND(I196*H196,2)</f>
        <v>0</v>
      </c>
      <c r="K196" s="158" t="s">
        <v>120</v>
      </c>
      <c r="L196" s="33"/>
      <c r="M196" s="163" t="s">
        <v>1</v>
      </c>
      <c r="N196" s="164" t="s">
        <v>39</v>
      </c>
      <c r="O196" s="58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121</v>
      </c>
      <c r="AT196" s="167" t="s">
        <v>116</v>
      </c>
      <c r="AU196" s="167" t="s">
        <v>81</v>
      </c>
      <c r="AY196" s="17" t="s">
        <v>113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7" t="s">
        <v>79</v>
      </c>
      <c r="BK196" s="168">
        <f>ROUND(I196*H196,2)</f>
        <v>0</v>
      </c>
      <c r="BL196" s="17" t="s">
        <v>121</v>
      </c>
      <c r="BM196" s="167" t="s">
        <v>233</v>
      </c>
    </row>
    <row r="197" spans="1:65" s="15" customFormat="1">
      <c r="B197" s="196"/>
      <c r="D197" s="170" t="s">
        <v>123</v>
      </c>
      <c r="E197" s="197" t="s">
        <v>1</v>
      </c>
      <c r="F197" s="198" t="s">
        <v>234</v>
      </c>
      <c r="H197" s="197" t="s">
        <v>1</v>
      </c>
      <c r="I197" s="199"/>
      <c r="L197" s="196"/>
      <c r="M197" s="200"/>
      <c r="N197" s="201"/>
      <c r="O197" s="201"/>
      <c r="P197" s="201"/>
      <c r="Q197" s="201"/>
      <c r="R197" s="201"/>
      <c r="S197" s="201"/>
      <c r="T197" s="202"/>
      <c r="AT197" s="197" t="s">
        <v>123</v>
      </c>
      <c r="AU197" s="197" t="s">
        <v>81</v>
      </c>
      <c r="AV197" s="15" t="s">
        <v>79</v>
      </c>
      <c r="AW197" s="15" t="s">
        <v>30</v>
      </c>
      <c r="AX197" s="15" t="s">
        <v>74</v>
      </c>
      <c r="AY197" s="197" t="s">
        <v>113</v>
      </c>
    </row>
    <row r="198" spans="1:65" s="13" customFormat="1">
      <c r="B198" s="169"/>
      <c r="D198" s="170" t="s">
        <v>123</v>
      </c>
      <c r="E198" s="171" t="s">
        <v>1</v>
      </c>
      <c r="F198" s="172" t="s">
        <v>235</v>
      </c>
      <c r="H198" s="173">
        <v>6</v>
      </c>
      <c r="I198" s="174"/>
      <c r="L198" s="169"/>
      <c r="M198" s="175"/>
      <c r="N198" s="176"/>
      <c r="O198" s="176"/>
      <c r="P198" s="176"/>
      <c r="Q198" s="176"/>
      <c r="R198" s="176"/>
      <c r="S198" s="176"/>
      <c r="T198" s="177"/>
      <c r="AT198" s="171" t="s">
        <v>123</v>
      </c>
      <c r="AU198" s="171" t="s">
        <v>81</v>
      </c>
      <c r="AV198" s="13" t="s">
        <v>81</v>
      </c>
      <c r="AW198" s="13" t="s">
        <v>30</v>
      </c>
      <c r="AX198" s="13" t="s">
        <v>74</v>
      </c>
      <c r="AY198" s="171" t="s">
        <v>113</v>
      </c>
    </row>
    <row r="199" spans="1:65" s="15" customFormat="1">
      <c r="B199" s="196"/>
      <c r="D199" s="170" t="s">
        <v>123</v>
      </c>
      <c r="E199" s="197" t="s">
        <v>1</v>
      </c>
      <c r="F199" s="198" t="s">
        <v>236</v>
      </c>
      <c r="H199" s="197" t="s">
        <v>1</v>
      </c>
      <c r="I199" s="199"/>
      <c r="L199" s="196"/>
      <c r="M199" s="200"/>
      <c r="N199" s="201"/>
      <c r="O199" s="201"/>
      <c r="P199" s="201"/>
      <c r="Q199" s="201"/>
      <c r="R199" s="201"/>
      <c r="S199" s="201"/>
      <c r="T199" s="202"/>
      <c r="AT199" s="197" t="s">
        <v>123</v>
      </c>
      <c r="AU199" s="197" t="s">
        <v>81</v>
      </c>
      <c r="AV199" s="15" t="s">
        <v>79</v>
      </c>
      <c r="AW199" s="15" t="s">
        <v>30</v>
      </c>
      <c r="AX199" s="15" t="s">
        <v>74</v>
      </c>
      <c r="AY199" s="197" t="s">
        <v>113</v>
      </c>
    </row>
    <row r="200" spans="1:65" s="13" customFormat="1">
      <c r="B200" s="169"/>
      <c r="D200" s="170" t="s">
        <v>123</v>
      </c>
      <c r="E200" s="171" t="s">
        <v>1</v>
      </c>
      <c r="F200" s="172" t="s">
        <v>237</v>
      </c>
      <c r="H200" s="173">
        <v>8.1</v>
      </c>
      <c r="I200" s="174"/>
      <c r="L200" s="169"/>
      <c r="M200" s="175"/>
      <c r="N200" s="176"/>
      <c r="O200" s="176"/>
      <c r="P200" s="176"/>
      <c r="Q200" s="176"/>
      <c r="R200" s="176"/>
      <c r="S200" s="176"/>
      <c r="T200" s="177"/>
      <c r="AT200" s="171" t="s">
        <v>123</v>
      </c>
      <c r="AU200" s="171" t="s">
        <v>81</v>
      </c>
      <c r="AV200" s="13" t="s">
        <v>81</v>
      </c>
      <c r="AW200" s="13" t="s">
        <v>30</v>
      </c>
      <c r="AX200" s="13" t="s">
        <v>74</v>
      </c>
      <c r="AY200" s="171" t="s">
        <v>113</v>
      </c>
    </row>
    <row r="201" spans="1:65" s="14" customFormat="1">
      <c r="B201" s="178"/>
      <c r="D201" s="170" t="s">
        <v>123</v>
      </c>
      <c r="E201" s="179" t="s">
        <v>1</v>
      </c>
      <c r="F201" s="180" t="s">
        <v>125</v>
      </c>
      <c r="H201" s="181">
        <v>14.1</v>
      </c>
      <c r="I201" s="182"/>
      <c r="L201" s="178"/>
      <c r="M201" s="183"/>
      <c r="N201" s="184"/>
      <c r="O201" s="184"/>
      <c r="P201" s="184"/>
      <c r="Q201" s="184"/>
      <c r="R201" s="184"/>
      <c r="S201" s="184"/>
      <c r="T201" s="185"/>
      <c r="AT201" s="179" t="s">
        <v>123</v>
      </c>
      <c r="AU201" s="179" t="s">
        <v>81</v>
      </c>
      <c r="AV201" s="14" t="s">
        <v>121</v>
      </c>
      <c r="AW201" s="14" t="s">
        <v>30</v>
      </c>
      <c r="AX201" s="14" t="s">
        <v>79</v>
      </c>
      <c r="AY201" s="179" t="s">
        <v>113</v>
      </c>
    </row>
    <row r="202" spans="1:65" s="2" customFormat="1" ht="33" customHeight="1">
      <c r="A202" s="32"/>
      <c r="B202" s="155"/>
      <c r="C202" s="156" t="s">
        <v>238</v>
      </c>
      <c r="D202" s="156" t="s">
        <v>116</v>
      </c>
      <c r="E202" s="157" t="s">
        <v>239</v>
      </c>
      <c r="F202" s="158" t="s">
        <v>240</v>
      </c>
      <c r="G202" s="159" t="s">
        <v>152</v>
      </c>
      <c r="H202" s="160">
        <v>33.6</v>
      </c>
      <c r="I202" s="161"/>
      <c r="J202" s="162">
        <f>ROUND(I202*H202,2)</f>
        <v>0</v>
      </c>
      <c r="K202" s="158" t="s">
        <v>120</v>
      </c>
      <c r="L202" s="33"/>
      <c r="M202" s="163" t="s">
        <v>1</v>
      </c>
      <c r="N202" s="164" t="s">
        <v>39</v>
      </c>
      <c r="O202" s="58"/>
      <c r="P202" s="165">
        <f>O202*H202</f>
        <v>0</v>
      </c>
      <c r="Q202" s="165">
        <v>8.4000000000000003E-4</v>
      </c>
      <c r="R202" s="165">
        <f>Q202*H202</f>
        <v>2.8224000000000003E-2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121</v>
      </c>
      <c r="AT202" s="167" t="s">
        <v>116</v>
      </c>
      <c r="AU202" s="167" t="s">
        <v>81</v>
      </c>
      <c r="AY202" s="17" t="s">
        <v>113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7" t="s">
        <v>79</v>
      </c>
      <c r="BK202" s="168">
        <f>ROUND(I202*H202,2)</f>
        <v>0</v>
      </c>
      <c r="BL202" s="17" t="s">
        <v>121</v>
      </c>
      <c r="BM202" s="167" t="s">
        <v>241</v>
      </c>
    </row>
    <row r="203" spans="1:65" s="13" customFormat="1">
      <c r="B203" s="169"/>
      <c r="D203" s="170" t="s">
        <v>123</v>
      </c>
      <c r="E203" s="171" t="s">
        <v>1</v>
      </c>
      <c r="F203" s="172" t="s">
        <v>242</v>
      </c>
      <c r="H203" s="173">
        <v>12</v>
      </c>
      <c r="I203" s="174"/>
      <c r="L203" s="169"/>
      <c r="M203" s="175"/>
      <c r="N203" s="176"/>
      <c r="O203" s="176"/>
      <c r="P203" s="176"/>
      <c r="Q203" s="176"/>
      <c r="R203" s="176"/>
      <c r="S203" s="176"/>
      <c r="T203" s="177"/>
      <c r="AT203" s="171" t="s">
        <v>123</v>
      </c>
      <c r="AU203" s="171" t="s">
        <v>81</v>
      </c>
      <c r="AV203" s="13" t="s">
        <v>81</v>
      </c>
      <c r="AW203" s="13" t="s">
        <v>30</v>
      </c>
      <c r="AX203" s="13" t="s">
        <v>74</v>
      </c>
      <c r="AY203" s="171" t="s">
        <v>113</v>
      </c>
    </row>
    <row r="204" spans="1:65" s="13" customFormat="1">
      <c r="B204" s="169"/>
      <c r="D204" s="170" t="s">
        <v>123</v>
      </c>
      <c r="E204" s="171" t="s">
        <v>1</v>
      </c>
      <c r="F204" s="172" t="s">
        <v>243</v>
      </c>
      <c r="H204" s="173">
        <v>21.6</v>
      </c>
      <c r="I204" s="174"/>
      <c r="L204" s="169"/>
      <c r="M204" s="175"/>
      <c r="N204" s="176"/>
      <c r="O204" s="176"/>
      <c r="P204" s="176"/>
      <c r="Q204" s="176"/>
      <c r="R204" s="176"/>
      <c r="S204" s="176"/>
      <c r="T204" s="177"/>
      <c r="AT204" s="171" t="s">
        <v>123</v>
      </c>
      <c r="AU204" s="171" t="s">
        <v>81</v>
      </c>
      <c r="AV204" s="13" t="s">
        <v>81</v>
      </c>
      <c r="AW204" s="13" t="s">
        <v>30</v>
      </c>
      <c r="AX204" s="13" t="s">
        <v>74</v>
      </c>
      <c r="AY204" s="171" t="s">
        <v>113</v>
      </c>
    </row>
    <row r="205" spans="1:65" s="14" customFormat="1">
      <c r="B205" s="178"/>
      <c r="D205" s="170" t="s">
        <v>123</v>
      </c>
      <c r="E205" s="179" t="s">
        <v>1</v>
      </c>
      <c r="F205" s="180" t="s">
        <v>125</v>
      </c>
      <c r="H205" s="181">
        <v>33.6</v>
      </c>
      <c r="I205" s="182"/>
      <c r="L205" s="178"/>
      <c r="M205" s="183"/>
      <c r="N205" s="184"/>
      <c r="O205" s="184"/>
      <c r="P205" s="184"/>
      <c r="Q205" s="184"/>
      <c r="R205" s="184"/>
      <c r="S205" s="184"/>
      <c r="T205" s="185"/>
      <c r="AT205" s="179" t="s">
        <v>123</v>
      </c>
      <c r="AU205" s="179" t="s">
        <v>81</v>
      </c>
      <c r="AV205" s="14" t="s">
        <v>121</v>
      </c>
      <c r="AW205" s="14" t="s">
        <v>30</v>
      </c>
      <c r="AX205" s="14" t="s">
        <v>79</v>
      </c>
      <c r="AY205" s="179" t="s">
        <v>113</v>
      </c>
    </row>
    <row r="206" spans="1:65" s="2" customFormat="1" ht="33" customHeight="1">
      <c r="A206" s="32"/>
      <c r="B206" s="155"/>
      <c r="C206" s="156" t="s">
        <v>244</v>
      </c>
      <c r="D206" s="156" t="s">
        <v>116</v>
      </c>
      <c r="E206" s="157" t="s">
        <v>245</v>
      </c>
      <c r="F206" s="158" t="s">
        <v>246</v>
      </c>
      <c r="G206" s="159" t="s">
        <v>152</v>
      </c>
      <c r="H206" s="160">
        <v>33.6</v>
      </c>
      <c r="I206" s="161"/>
      <c r="J206" s="162">
        <f>ROUND(I206*H206,2)</f>
        <v>0</v>
      </c>
      <c r="K206" s="158" t="s">
        <v>120</v>
      </c>
      <c r="L206" s="33"/>
      <c r="M206" s="163" t="s">
        <v>1</v>
      </c>
      <c r="N206" s="164" t="s">
        <v>39</v>
      </c>
      <c r="O206" s="58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7" t="s">
        <v>121</v>
      </c>
      <c r="AT206" s="167" t="s">
        <v>116</v>
      </c>
      <c r="AU206" s="167" t="s">
        <v>81</v>
      </c>
      <c r="AY206" s="17" t="s">
        <v>113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7" t="s">
        <v>79</v>
      </c>
      <c r="BK206" s="168">
        <f>ROUND(I206*H206,2)</f>
        <v>0</v>
      </c>
      <c r="BL206" s="17" t="s">
        <v>121</v>
      </c>
      <c r="BM206" s="167" t="s">
        <v>247</v>
      </c>
    </row>
    <row r="207" spans="1:65" s="2" customFormat="1" ht="55.5" customHeight="1">
      <c r="A207" s="32"/>
      <c r="B207" s="155"/>
      <c r="C207" s="156" t="s">
        <v>248</v>
      </c>
      <c r="D207" s="156" t="s">
        <v>116</v>
      </c>
      <c r="E207" s="157" t="s">
        <v>249</v>
      </c>
      <c r="F207" s="158" t="s">
        <v>250</v>
      </c>
      <c r="G207" s="159" t="s">
        <v>119</v>
      </c>
      <c r="H207" s="160">
        <v>4.5</v>
      </c>
      <c r="I207" s="161"/>
      <c r="J207" s="162">
        <f>ROUND(I207*H207,2)</f>
        <v>0</v>
      </c>
      <c r="K207" s="158" t="s">
        <v>120</v>
      </c>
      <c r="L207" s="33"/>
      <c r="M207" s="163" t="s">
        <v>1</v>
      </c>
      <c r="N207" s="164" t="s">
        <v>39</v>
      </c>
      <c r="O207" s="58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7" t="s">
        <v>121</v>
      </c>
      <c r="AT207" s="167" t="s">
        <v>116</v>
      </c>
      <c r="AU207" s="167" t="s">
        <v>81</v>
      </c>
      <c r="AY207" s="17" t="s">
        <v>113</v>
      </c>
      <c r="BE207" s="168">
        <f>IF(N207="základní",J207,0)</f>
        <v>0</v>
      </c>
      <c r="BF207" s="168">
        <f>IF(N207="snížená",J207,0)</f>
        <v>0</v>
      </c>
      <c r="BG207" s="168">
        <f>IF(N207="zákl. přenesená",J207,0)</f>
        <v>0</v>
      </c>
      <c r="BH207" s="168">
        <f>IF(N207="sníž. přenesená",J207,0)</f>
        <v>0</v>
      </c>
      <c r="BI207" s="168">
        <f>IF(N207="nulová",J207,0)</f>
        <v>0</v>
      </c>
      <c r="BJ207" s="17" t="s">
        <v>79</v>
      </c>
      <c r="BK207" s="168">
        <f>ROUND(I207*H207,2)</f>
        <v>0</v>
      </c>
      <c r="BL207" s="17" t="s">
        <v>121</v>
      </c>
      <c r="BM207" s="167" t="s">
        <v>251</v>
      </c>
    </row>
    <row r="208" spans="1:65" s="15" customFormat="1">
      <c r="B208" s="196"/>
      <c r="D208" s="170" t="s">
        <v>123</v>
      </c>
      <c r="E208" s="197" t="s">
        <v>1</v>
      </c>
      <c r="F208" s="198" t="s">
        <v>252</v>
      </c>
      <c r="H208" s="197" t="s">
        <v>1</v>
      </c>
      <c r="I208" s="199"/>
      <c r="L208" s="196"/>
      <c r="M208" s="200"/>
      <c r="N208" s="201"/>
      <c r="O208" s="201"/>
      <c r="P208" s="201"/>
      <c r="Q208" s="201"/>
      <c r="R208" s="201"/>
      <c r="S208" s="201"/>
      <c r="T208" s="202"/>
      <c r="AT208" s="197" t="s">
        <v>123</v>
      </c>
      <c r="AU208" s="197" t="s">
        <v>81</v>
      </c>
      <c r="AV208" s="15" t="s">
        <v>79</v>
      </c>
      <c r="AW208" s="15" t="s">
        <v>30</v>
      </c>
      <c r="AX208" s="15" t="s">
        <v>74</v>
      </c>
      <c r="AY208" s="197" t="s">
        <v>113</v>
      </c>
    </row>
    <row r="209" spans="1:65" s="13" customFormat="1">
      <c r="B209" s="169"/>
      <c r="D209" s="170" t="s">
        <v>123</v>
      </c>
      <c r="E209" s="171" t="s">
        <v>1</v>
      </c>
      <c r="F209" s="172" t="s">
        <v>221</v>
      </c>
      <c r="H209" s="173">
        <v>4.5</v>
      </c>
      <c r="I209" s="174"/>
      <c r="L209" s="169"/>
      <c r="M209" s="175"/>
      <c r="N209" s="176"/>
      <c r="O209" s="176"/>
      <c r="P209" s="176"/>
      <c r="Q209" s="176"/>
      <c r="R209" s="176"/>
      <c r="S209" s="176"/>
      <c r="T209" s="177"/>
      <c r="AT209" s="171" t="s">
        <v>123</v>
      </c>
      <c r="AU209" s="171" t="s">
        <v>81</v>
      </c>
      <c r="AV209" s="13" t="s">
        <v>81</v>
      </c>
      <c r="AW209" s="13" t="s">
        <v>30</v>
      </c>
      <c r="AX209" s="13" t="s">
        <v>74</v>
      </c>
      <c r="AY209" s="171" t="s">
        <v>113</v>
      </c>
    </row>
    <row r="210" spans="1:65" s="14" customFormat="1">
      <c r="B210" s="178"/>
      <c r="D210" s="170" t="s">
        <v>123</v>
      </c>
      <c r="E210" s="179" t="s">
        <v>1</v>
      </c>
      <c r="F210" s="180" t="s">
        <v>125</v>
      </c>
      <c r="H210" s="181">
        <v>4.5</v>
      </c>
      <c r="I210" s="182"/>
      <c r="L210" s="178"/>
      <c r="M210" s="183"/>
      <c r="N210" s="184"/>
      <c r="O210" s="184"/>
      <c r="P210" s="184"/>
      <c r="Q210" s="184"/>
      <c r="R210" s="184"/>
      <c r="S210" s="184"/>
      <c r="T210" s="185"/>
      <c r="AT210" s="179" t="s">
        <v>123</v>
      </c>
      <c r="AU210" s="179" t="s">
        <v>81</v>
      </c>
      <c r="AV210" s="14" t="s">
        <v>121</v>
      </c>
      <c r="AW210" s="14" t="s">
        <v>30</v>
      </c>
      <c r="AX210" s="14" t="s">
        <v>79</v>
      </c>
      <c r="AY210" s="179" t="s">
        <v>113</v>
      </c>
    </row>
    <row r="211" spans="1:65" s="2" customFormat="1" ht="55.5" customHeight="1">
      <c r="A211" s="32"/>
      <c r="B211" s="155"/>
      <c r="C211" s="156" t="s">
        <v>253</v>
      </c>
      <c r="D211" s="156" t="s">
        <v>116</v>
      </c>
      <c r="E211" s="157" t="s">
        <v>126</v>
      </c>
      <c r="F211" s="158" t="s">
        <v>127</v>
      </c>
      <c r="G211" s="159" t="s">
        <v>119</v>
      </c>
      <c r="H211" s="160">
        <v>125.1</v>
      </c>
      <c r="I211" s="161"/>
      <c r="J211" s="162">
        <f>ROUND(I211*H211,2)</f>
        <v>0</v>
      </c>
      <c r="K211" s="158" t="s">
        <v>120</v>
      </c>
      <c r="L211" s="33"/>
      <c r="M211" s="163" t="s">
        <v>1</v>
      </c>
      <c r="N211" s="164" t="s">
        <v>39</v>
      </c>
      <c r="O211" s="58"/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7" t="s">
        <v>121</v>
      </c>
      <c r="AT211" s="167" t="s">
        <v>116</v>
      </c>
      <c r="AU211" s="167" t="s">
        <v>81</v>
      </c>
      <c r="AY211" s="17" t="s">
        <v>113</v>
      </c>
      <c r="BE211" s="168">
        <f>IF(N211="základní",J211,0)</f>
        <v>0</v>
      </c>
      <c r="BF211" s="168">
        <f>IF(N211="snížená",J211,0)</f>
        <v>0</v>
      </c>
      <c r="BG211" s="168">
        <f>IF(N211="zákl. přenesená",J211,0)</f>
        <v>0</v>
      </c>
      <c r="BH211" s="168">
        <f>IF(N211="sníž. přenesená",J211,0)</f>
        <v>0</v>
      </c>
      <c r="BI211" s="168">
        <f>IF(N211="nulová",J211,0)</f>
        <v>0</v>
      </c>
      <c r="BJ211" s="17" t="s">
        <v>79</v>
      </c>
      <c r="BK211" s="168">
        <f>ROUND(I211*H211,2)</f>
        <v>0</v>
      </c>
      <c r="BL211" s="17" t="s">
        <v>121</v>
      </c>
      <c r="BM211" s="167" t="s">
        <v>254</v>
      </c>
    </row>
    <row r="212" spans="1:65" s="13" customFormat="1">
      <c r="B212" s="169"/>
      <c r="D212" s="170" t="s">
        <v>123</v>
      </c>
      <c r="E212" s="171" t="s">
        <v>1</v>
      </c>
      <c r="F212" s="172" t="s">
        <v>255</v>
      </c>
      <c r="H212" s="173">
        <v>125.1</v>
      </c>
      <c r="I212" s="174"/>
      <c r="L212" s="169"/>
      <c r="M212" s="175"/>
      <c r="N212" s="176"/>
      <c r="O212" s="176"/>
      <c r="P212" s="176"/>
      <c r="Q212" s="176"/>
      <c r="R212" s="176"/>
      <c r="S212" s="176"/>
      <c r="T212" s="177"/>
      <c r="AT212" s="171" t="s">
        <v>123</v>
      </c>
      <c r="AU212" s="171" t="s">
        <v>81</v>
      </c>
      <c r="AV212" s="13" t="s">
        <v>81</v>
      </c>
      <c r="AW212" s="13" t="s">
        <v>30</v>
      </c>
      <c r="AX212" s="13" t="s">
        <v>74</v>
      </c>
      <c r="AY212" s="171" t="s">
        <v>113</v>
      </c>
    </row>
    <row r="213" spans="1:65" s="14" customFormat="1">
      <c r="B213" s="178"/>
      <c r="D213" s="170" t="s">
        <v>123</v>
      </c>
      <c r="E213" s="179" t="s">
        <v>1</v>
      </c>
      <c r="F213" s="180" t="s">
        <v>125</v>
      </c>
      <c r="H213" s="181">
        <v>125.1</v>
      </c>
      <c r="I213" s="182"/>
      <c r="L213" s="178"/>
      <c r="M213" s="183"/>
      <c r="N213" s="184"/>
      <c r="O213" s="184"/>
      <c r="P213" s="184"/>
      <c r="Q213" s="184"/>
      <c r="R213" s="184"/>
      <c r="S213" s="184"/>
      <c r="T213" s="185"/>
      <c r="AT213" s="179" t="s">
        <v>123</v>
      </c>
      <c r="AU213" s="179" t="s">
        <v>81</v>
      </c>
      <c r="AV213" s="14" t="s">
        <v>121</v>
      </c>
      <c r="AW213" s="14" t="s">
        <v>30</v>
      </c>
      <c r="AX213" s="14" t="s">
        <v>79</v>
      </c>
      <c r="AY213" s="179" t="s">
        <v>113</v>
      </c>
    </row>
    <row r="214" spans="1:65" s="2" customFormat="1" ht="33" customHeight="1">
      <c r="A214" s="32"/>
      <c r="B214" s="155"/>
      <c r="C214" s="156" t="s">
        <v>256</v>
      </c>
      <c r="D214" s="156" t="s">
        <v>116</v>
      </c>
      <c r="E214" s="157" t="s">
        <v>141</v>
      </c>
      <c r="F214" s="158" t="s">
        <v>142</v>
      </c>
      <c r="G214" s="159" t="s">
        <v>136</v>
      </c>
      <c r="H214" s="160">
        <v>187.65</v>
      </c>
      <c r="I214" s="161"/>
      <c r="J214" s="162">
        <f>ROUND(I214*H214,2)</f>
        <v>0</v>
      </c>
      <c r="K214" s="158" t="s">
        <v>120</v>
      </c>
      <c r="L214" s="33"/>
      <c r="M214" s="163" t="s">
        <v>1</v>
      </c>
      <c r="N214" s="164" t="s">
        <v>39</v>
      </c>
      <c r="O214" s="58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7" t="s">
        <v>121</v>
      </c>
      <c r="AT214" s="167" t="s">
        <v>116</v>
      </c>
      <c r="AU214" s="167" t="s">
        <v>81</v>
      </c>
      <c r="AY214" s="17" t="s">
        <v>113</v>
      </c>
      <c r="BE214" s="168">
        <f>IF(N214="základní",J214,0)</f>
        <v>0</v>
      </c>
      <c r="BF214" s="168">
        <f>IF(N214="snížená",J214,0)</f>
        <v>0</v>
      </c>
      <c r="BG214" s="168">
        <f>IF(N214="zákl. přenesená",J214,0)</f>
        <v>0</v>
      </c>
      <c r="BH214" s="168">
        <f>IF(N214="sníž. přenesená",J214,0)</f>
        <v>0</v>
      </c>
      <c r="BI214" s="168">
        <f>IF(N214="nulová",J214,0)</f>
        <v>0</v>
      </c>
      <c r="BJ214" s="17" t="s">
        <v>79</v>
      </c>
      <c r="BK214" s="168">
        <f>ROUND(I214*H214,2)</f>
        <v>0</v>
      </c>
      <c r="BL214" s="17" t="s">
        <v>121</v>
      </c>
      <c r="BM214" s="167" t="s">
        <v>257</v>
      </c>
    </row>
    <row r="215" spans="1:65" s="13" customFormat="1">
      <c r="B215" s="169"/>
      <c r="D215" s="170" t="s">
        <v>123</v>
      </c>
      <c r="E215" s="171" t="s">
        <v>1</v>
      </c>
      <c r="F215" s="172" t="s">
        <v>258</v>
      </c>
      <c r="H215" s="173">
        <v>187.65</v>
      </c>
      <c r="I215" s="174"/>
      <c r="L215" s="169"/>
      <c r="M215" s="175"/>
      <c r="N215" s="176"/>
      <c r="O215" s="176"/>
      <c r="P215" s="176"/>
      <c r="Q215" s="176"/>
      <c r="R215" s="176"/>
      <c r="S215" s="176"/>
      <c r="T215" s="177"/>
      <c r="AT215" s="171" t="s">
        <v>123</v>
      </c>
      <c r="AU215" s="171" t="s">
        <v>81</v>
      </c>
      <c r="AV215" s="13" t="s">
        <v>81</v>
      </c>
      <c r="AW215" s="13" t="s">
        <v>30</v>
      </c>
      <c r="AX215" s="13" t="s">
        <v>74</v>
      </c>
      <c r="AY215" s="171" t="s">
        <v>113</v>
      </c>
    </row>
    <row r="216" spans="1:65" s="14" customFormat="1">
      <c r="B216" s="178"/>
      <c r="D216" s="170" t="s">
        <v>123</v>
      </c>
      <c r="E216" s="179" t="s">
        <v>1</v>
      </c>
      <c r="F216" s="180" t="s">
        <v>125</v>
      </c>
      <c r="H216" s="181">
        <v>187.65</v>
      </c>
      <c r="I216" s="182"/>
      <c r="L216" s="178"/>
      <c r="M216" s="183"/>
      <c r="N216" s="184"/>
      <c r="O216" s="184"/>
      <c r="P216" s="184"/>
      <c r="Q216" s="184"/>
      <c r="R216" s="184"/>
      <c r="S216" s="184"/>
      <c r="T216" s="185"/>
      <c r="AT216" s="179" t="s">
        <v>123</v>
      </c>
      <c r="AU216" s="179" t="s">
        <v>81</v>
      </c>
      <c r="AV216" s="14" t="s">
        <v>121</v>
      </c>
      <c r="AW216" s="14" t="s">
        <v>30</v>
      </c>
      <c r="AX216" s="14" t="s">
        <v>79</v>
      </c>
      <c r="AY216" s="179" t="s">
        <v>113</v>
      </c>
    </row>
    <row r="217" spans="1:65" s="2" customFormat="1" ht="33" customHeight="1">
      <c r="A217" s="32"/>
      <c r="B217" s="155"/>
      <c r="C217" s="156" t="s">
        <v>259</v>
      </c>
      <c r="D217" s="156" t="s">
        <v>116</v>
      </c>
      <c r="E217" s="157" t="s">
        <v>146</v>
      </c>
      <c r="F217" s="158" t="s">
        <v>147</v>
      </c>
      <c r="G217" s="159" t="s">
        <v>119</v>
      </c>
      <c r="H217" s="160">
        <v>125.1</v>
      </c>
      <c r="I217" s="161"/>
      <c r="J217" s="162">
        <f>ROUND(I217*H217,2)</f>
        <v>0</v>
      </c>
      <c r="K217" s="158" t="s">
        <v>120</v>
      </c>
      <c r="L217" s="33"/>
      <c r="M217" s="163" t="s">
        <v>1</v>
      </c>
      <c r="N217" s="164" t="s">
        <v>39</v>
      </c>
      <c r="O217" s="58"/>
      <c r="P217" s="165">
        <f>O217*H217</f>
        <v>0</v>
      </c>
      <c r="Q217" s="165">
        <v>0</v>
      </c>
      <c r="R217" s="165">
        <f>Q217*H217</f>
        <v>0</v>
      </c>
      <c r="S217" s="165">
        <v>0</v>
      </c>
      <c r="T217" s="16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7" t="s">
        <v>121</v>
      </c>
      <c r="AT217" s="167" t="s">
        <v>116</v>
      </c>
      <c r="AU217" s="167" t="s">
        <v>81</v>
      </c>
      <c r="AY217" s="17" t="s">
        <v>113</v>
      </c>
      <c r="BE217" s="168">
        <f>IF(N217="základní",J217,0)</f>
        <v>0</v>
      </c>
      <c r="BF217" s="168">
        <f>IF(N217="snížená",J217,0)</f>
        <v>0</v>
      </c>
      <c r="BG217" s="168">
        <f>IF(N217="zákl. přenesená",J217,0)</f>
        <v>0</v>
      </c>
      <c r="BH217" s="168">
        <f>IF(N217="sníž. přenesená",J217,0)</f>
        <v>0</v>
      </c>
      <c r="BI217" s="168">
        <f>IF(N217="nulová",J217,0)</f>
        <v>0</v>
      </c>
      <c r="BJ217" s="17" t="s">
        <v>79</v>
      </c>
      <c r="BK217" s="168">
        <f>ROUND(I217*H217,2)</f>
        <v>0</v>
      </c>
      <c r="BL217" s="17" t="s">
        <v>121</v>
      </c>
      <c r="BM217" s="167" t="s">
        <v>260</v>
      </c>
    </row>
    <row r="218" spans="1:65" s="2" customFormat="1" ht="33" customHeight="1">
      <c r="A218" s="32"/>
      <c r="B218" s="155"/>
      <c r="C218" s="156" t="s">
        <v>261</v>
      </c>
      <c r="D218" s="156" t="s">
        <v>116</v>
      </c>
      <c r="E218" s="157" t="s">
        <v>262</v>
      </c>
      <c r="F218" s="158" t="s">
        <v>263</v>
      </c>
      <c r="G218" s="159" t="s">
        <v>119</v>
      </c>
      <c r="H218" s="160">
        <v>10.35</v>
      </c>
      <c r="I218" s="161"/>
      <c r="J218" s="162">
        <f>ROUND(I218*H218,2)</f>
        <v>0</v>
      </c>
      <c r="K218" s="158" t="s">
        <v>120</v>
      </c>
      <c r="L218" s="33"/>
      <c r="M218" s="163" t="s">
        <v>1</v>
      </c>
      <c r="N218" s="164" t="s">
        <v>39</v>
      </c>
      <c r="O218" s="58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7" t="s">
        <v>121</v>
      </c>
      <c r="AT218" s="167" t="s">
        <v>116</v>
      </c>
      <c r="AU218" s="167" t="s">
        <v>81</v>
      </c>
      <c r="AY218" s="17" t="s">
        <v>113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7" t="s">
        <v>79</v>
      </c>
      <c r="BK218" s="168">
        <f>ROUND(I218*H218,2)</f>
        <v>0</v>
      </c>
      <c r="BL218" s="17" t="s">
        <v>121</v>
      </c>
      <c r="BM218" s="167" t="s">
        <v>264</v>
      </c>
    </row>
    <row r="219" spans="1:65" s="13" customFormat="1">
      <c r="B219" s="169"/>
      <c r="D219" s="170" t="s">
        <v>123</v>
      </c>
      <c r="E219" s="171" t="s">
        <v>1</v>
      </c>
      <c r="F219" s="172" t="s">
        <v>265</v>
      </c>
      <c r="H219" s="173">
        <v>11.25</v>
      </c>
      <c r="I219" s="174"/>
      <c r="L219" s="169"/>
      <c r="M219" s="175"/>
      <c r="N219" s="176"/>
      <c r="O219" s="176"/>
      <c r="P219" s="176"/>
      <c r="Q219" s="176"/>
      <c r="R219" s="176"/>
      <c r="S219" s="176"/>
      <c r="T219" s="177"/>
      <c r="AT219" s="171" t="s">
        <v>123</v>
      </c>
      <c r="AU219" s="171" t="s">
        <v>81</v>
      </c>
      <c r="AV219" s="13" t="s">
        <v>81</v>
      </c>
      <c r="AW219" s="13" t="s">
        <v>30</v>
      </c>
      <c r="AX219" s="13" t="s">
        <v>74</v>
      </c>
      <c r="AY219" s="171" t="s">
        <v>113</v>
      </c>
    </row>
    <row r="220" spans="1:65" s="13" customFormat="1">
      <c r="B220" s="169"/>
      <c r="D220" s="170" t="s">
        <v>123</v>
      </c>
      <c r="E220" s="171" t="s">
        <v>1</v>
      </c>
      <c r="F220" s="172" t="s">
        <v>266</v>
      </c>
      <c r="H220" s="173">
        <v>-0.9</v>
      </c>
      <c r="I220" s="174"/>
      <c r="L220" s="169"/>
      <c r="M220" s="175"/>
      <c r="N220" s="176"/>
      <c r="O220" s="176"/>
      <c r="P220" s="176"/>
      <c r="Q220" s="176"/>
      <c r="R220" s="176"/>
      <c r="S220" s="176"/>
      <c r="T220" s="177"/>
      <c r="AT220" s="171" t="s">
        <v>123</v>
      </c>
      <c r="AU220" s="171" t="s">
        <v>81</v>
      </c>
      <c r="AV220" s="13" t="s">
        <v>81</v>
      </c>
      <c r="AW220" s="13" t="s">
        <v>30</v>
      </c>
      <c r="AX220" s="13" t="s">
        <v>74</v>
      </c>
      <c r="AY220" s="171" t="s">
        <v>113</v>
      </c>
    </row>
    <row r="221" spans="1:65" s="14" customFormat="1">
      <c r="B221" s="178"/>
      <c r="D221" s="170" t="s">
        <v>123</v>
      </c>
      <c r="E221" s="179" t="s">
        <v>1</v>
      </c>
      <c r="F221" s="180" t="s">
        <v>125</v>
      </c>
      <c r="H221" s="181">
        <v>10.35</v>
      </c>
      <c r="I221" s="182"/>
      <c r="L221" s="178"/>
      <c r="M221" s="183"/>
      <c r="N221" s="184"/>
      <c r="O221" s="184"/>
      <c r="P221" s="184"/>
      <c r="Q221" s="184"/>
      <c r="R221" s="184"/>
      <c r="S221" s="184"/>
      <c r="T221" s="185"/>
      <c r="AT221" s="179" t="s">
        <v>123</v>
      </c>
      <c r="AU221" s="179" t="s">
        <v>81</v>
      </c>
      <c r="AV221" s="14" t="s">
        <v>121</v>
      </c>
      <c r="AW221" s="14" t="s">
        <v>30</v>
      </c>
      <c r="AX221" s="14" t="s">
        <v>79</v>
      </c>
      <c r="AY221" s="179" t="s">
        <v>113</v>
      </c>
    </row>
    <row r="222" spans="1:65" s="2" customFormat="1" ht="16.5" customHeight="1">
      <c r="A222" s="32"/>
      <c r="B222" s="155"/>
      <c r="C222" s="186" t="s">
        <v>267</v>
      </c>
      <c r="D222" s="186" t="s">
        <v>133</v>
      </c>
      <c r="E222" s="187" t="s">
        <v>134</v>
      </c>
      <c r="F222" s="188" t="s">
        <v>135</v>
      </c>
      <c r="G222" s="189" t="s">
        <v>136</v>
      </c>
      <c r="H222" s="190">
        <v>17.285</v>
      </c>
      <c r="I222" s="191"/>
      <c r="J222" s="192">
        <f>ROUND(I222*H222,2)</f>
        <v>0</v>
      </c>
      <c r="K222" s="188" t="s">
        <v>120</v>
      </c>
      <c r="L222" s="193"/>
      <c r="M222" s="194" t="s">
        <v>1</v>
      </c>
      <c r="N222" s="195" t="s">
        <v>39</v>
      </c>
      <c r="O222" s="58"/>
      <c r="P222" s="165">
        <f>O222*H222</f>
        <v>0</v>
      </c>
      <c r="Q222" s="165">
        <v>1</v>
      </c>
      <c r="R222" s="165">
        <f>Q222*H222</f>
        <v>17.285</v>
      </c>
      <c r="S222" s="165">
        <v>0</v>
      </c>
      <c r="T222" s="16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7" t="s">
        <v>137</v>
      </c>
      <c r="AT222" s="167" t="s">
        <v>133</v>
      </c>
      <c r="AU222" s="167" t="s">
        <v>81</v>
      </c>
      <c r="AY222" s="17" t="s">
        <v>113</v>
      </c>
      <c r="BE222" s="168">
        <f>IF(N222="základní",J222,0)</f>
        <v>0</v>
      </c>
      <c r="BF222" s="168">
        <f>IF(N222="snížená",J222,0)</f>
        <v>0</v>
      </c>
      <c r="BG222" s="168">
        <f>IF(N222="zákl. přenesená",J222,0)</f>
        <v>0</v>
      </c>
      <c r="BH222" s="168">
        <f>IF(N222="sníž. přenesená",J222,0)</f>
        <v>0</v>
      </c>
      <c r="BI222" s="168">
        <f>IF(N222="nulová",J222,0)</f>
        <v>0</v>
      </c>
      <c r="BJ222" s="17" t="s">
        <v>79</v>
      </c>
      <c r="BK222" s="168">
        <f>ROUND(I222*H222,2)</f>
        <v>0</v>
      </c>
      <c r="BL222" s="17" t="s">
        <v>121</v>
      </c>
      <c r="BM222" s="167" t="s">
        <v>268</v>
      </c>
    </row>
    <row r="223" spans="1:65" s="13" customFormat="1">
      <c r="B223" s="169"/>
      <c r="D223" s="170" t="s">
        <v>123</v>
      </c>
      <c r="E223" s="171" t="s">
        <v>1</v>
      </c>
      <c r="F223" s="172" t="s">
        <v>269</v>
      </c>
      <c r="H223" s="173">
        <v>17.285</v>
      </c>
      <c r="I223" s="174"/>
      <c r="L223" s="169"/>
      <c r="M223" s="175"/>
      <c r="N223" s="176"/>
      <c r="O223" s="176"/>
      <c r="P223" s="176"/>
      <c r="Q223" s="176"/>
      <c r="R223" s="176"/>
      <c r="S223" s="176"/>
      <c r="T223" s="177"/>
      <c r="AT223" s="171" t="s">
        <v>123</v>
      </c>
      <c r="AU223" s="171" t="s">
        <v>81</v>
      </c>
      <c r="AV223" s="13" t="s">
        <v>81</v>
      </c>
      <c r="AW223" s="13" t="s">
        <v>30</v>
      </c>
      <c r="AX223" s="13" t="s">
        <v>74</v>
      </c>
      <c r="AY223" s="171" t="s">
        <v>113</v>
      </c>
    </row>
    <row r="224" spans="1:65" s="14" customFormat="1">
      <c r="B224" s="178"/>
      <c r="D224" s="170" t="s">
        <v>123</v>
      </c>
      <c r="E224" s="179" t="s">
        <v>1</v>
      </c>
      <c r="F224" s="180" t="s">
        <v>125</v>
      </c>
      <c r="H224" s="181">
        <v>17.285</v>
      </c>
      <c r="I224" s="182"/>
      <c r="L224" s="178"/>
      <c r="M224" s="183"/>
      <c r="N224" s="184"/>
      <c r="O224" s="184"/>
      <c r="P224" s="184"/>
      <c r="Q224" s="184"/>
      <c r="R224" s="184"/>
      <c r="S224" s="184"/>
      <c r="T224" s="185"/>
      <c r="AT224" s="179" t="s">
        <v>123</v>
      </c>
      <c r="AU224" s="179" t="s">
        <v>81</v>
      </c>
      <c r="AV224" s="14" t="s">
        <v>121</v>
      </c>
      <c r="AW224" s="14" t="s">
        <v>30</v>
      </c>
      <c r="AX224" s="14" t="s">
        <v>79</v>
      </c>
      <c r="AY224" s="179" t="s">
        <v>113</v>
      </c>
    </row>
    <row r="225" spans="1:65" s="2" customFormat="1" ht="55.5" customHeight="1">
      <c r="A225" s="32"/>
      <c r="B225" s="155"/>
      <c r="C225" s="156" t="s">
        <v>270</v>
      </c>
      <c r="D225" s="156" t="s">
        <v>116</v>
      </c>
      <c r="E225" s="157" t="s">
        <v>271</v>
      </c>
      <c r="F225" s="158" t="s">
        <v>272</v>
      </c>
      <c r="G225" s="159" t="s">
        <v>119</v>
      </c>
      <c r="H225" s="160">
        <v>2</v>
      </c>
      <c r="I225" s="161"/>
      <c r="J225" s="162">
        <f>ROUND(I225*H225,2)</f>
        <v>0</v>
      </c>
      <c r="K225" s="158" t="s">
        <v>120</v>
      </c>
      <c r="L225" s="33"/>
      <c r="M225" s="163" t="s">
        <v>1</v>
      </c>
      <c r="N225" s="164" t="s">
        <v>39</v>
      </c>
      <c r="O225" s="58"/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7" t="s">
        <v>121</v>
      </c>
      <c r="AT225" s="167" t="s">
        <v>116</v>
      </c>
      <c r="AU225" s="167" t="s">
        <v>81</v>
      </c>
      <c r="AY225" s="17" t="s">
        <v>113</v>
      </c>
      <c r="BE225" s="168">
        <f>IF(N225="základní",J225,0)</f>
        <v>0</v>
      </c>
      <c r="BF225" s="168">
        <f>IF(N225="snížená",J225,0)</f>
        <v>0</v>
      </c>
      <c r="BG225" s="168">
        <f>IF(N225="zákl. přenesená",J225,0)</f>
        <v>0</v>
      </c>
      <c r="BH225" s="168">
        <f>IF(N225="sníž. přenesená",J225,0)</f>
        <v>0</v>
      </c>
      <c r="BI225" s="168">
        <f>IF(N225="nulová",J225,0)</f>
        <v>0</v>
      </c>
      <c r="BJ225" s="17" t="s">
        <v>79</v>
      </c>
      <c r="BK225" s="168">
        <f>ROUND(I225*H225,2)</f>
        <v>0</v>
      </c>
      <c r="BL225" s="17" t="s">
        <v>121</v>
      </c>
      <c r="BM225" s="167" t="s">
        <v>273</v>
      </c>
    </row>
    <row r="226" spans="1:65" s="13" customFormat="1">
      <c r="B226" s="169"/>
      <c r="D226" s="170" t="s">
        <v>123</v>
      </c>
      <c r="E226" s="171" t="s">
        <v>1</v>
      </c>
      <c r="F226" s="172" t="s">
        <v>274</v>
      </c>
      <c r="H226" s="173">
        <v>2</v>
      </c>
      <c r="I226" s="174"/>
      <c r="L226" s="169"/>
      <c r="M226" s="175"/>
      <c r="N226" s="176"/>
      <c r="O226" s="176"/>
      <c r="P226" s="176"/>
      <c r="Q226" s="176"/>
      <c r="R226" s="176"/>
      <c r="S226" s="176"/>
      <c r="T226" s="177"/>
      <c r="AT226" s="171" t="s">
        <v>123</v>
      </c>
      <c r="AU226" s="171" t="s">
        <v>81</v>
      </c>
      <c r="AV226" s="13" t="s">
        <v>81</v>
      </c>
      <c r="AW226" s="13" t="s">
        <v>30</v>
      </c>
      <c r="AX226" s="13" t="s">
        <v>74</v>
      </c>
      <c r="AY226" s="171" t="s">
        <v>113</v>
      </c>
    </row>
    <row r="227" spans="1:65" s="14" customFormat="1">
      <c r="B227" s="178"/>
      <c r="D227" s="170" t="s">
        <v>123</v>
      </c>
      <c r="E227" s="179" t="s">
        <v>1</v>
      </c>
      <c r="F227" s="180" t="s">
        <v>125</v>
      </c>
      <c r="H227" s="181">
        <v>2</v>
      </c>
      <c r="I227" s="182"/>
      <c r="L227" s="178"/>
      <c r="M227" s="183"/>
      <c r="N227" s="184"/>
      <c r="O227" s="184"/>
      <c r="P227" s="184"/>
      <c r="Q227" s="184"/>
      <c r="R227" s="184"/>
      <c r="S227" s="184"/>
      <c r="T227" s="185"/>
      <c r="AT227" s="179" t="s">
        <v>123</v>
      </c>
      <c r="AU227" s="179" t="s">
        <v>81</v>
      </c>
      <c r="AV227" s="14" t="s">
        <v>121</v>
      </c>
      <c r="AW227" s="14" t="s">
        <v>30</v>
      </c>
      <c r="AX227" s="14" t="s">
        <v>79</v>
      </c>
      <c r="AY227" s="179" t="s">
        <v>113</v>
      </c>
    </row>
    <row r="228" spans="1:65" s="2" customFormat="1" ht="16.5" customHeight="1">
      <c r="A228" s="32"/>
      <c r="B228" s="155"/>
      <c r="C228" s="186" t="s">
        <v>275</v>
      </c>
      <c r="D228" s="186" t="s">
        <v>133</v>
      </c>
      <c r="E228" s="187" t="s">
        <v>276</v>
      </c>
      <c r="F228" s="188" t="s">
        <v>277</v>
      </c>
      <c r="G228" s="189" t="s">
        <v>136</v>
      </c>
      <c r="H228" s="190">
        <v>3.34</v>
      </c>
      <c r="I228" s="191"/>
      <c r="J228" s="192">
        <f>ROUND(I228*H228,2)</f>
        <v>0</v>
      </c>
      <c r="K228" s="188" t="s">
        <v>120</v>
      </c>
      <c r="L228" s="193"/>
      <c r="M228" s="194" t="s">
        <v>1</v>
      </c>
      <c r="N228" s="195" t="s">
        <v>39</v>
      </c>
      <c r="O228" s="58"/>
      <c r="P228" s="165">
        <f>O228*H228</f>
        <v>0</v>
      </c>
      <c r="Q228" s="165">
        <v>1</v>
      </c>
      <c r="R228" s="165">
        <f>Q228*H228</f>
        <v>3.34</v>
      </c>
      <c r="S228" s="165">
        <v>0</v>
      </c>
      <c r="T228" s="16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7" t="s">
        <v>137</v>
      </c>
      <c r="AT228" s="167" t="s">
        <v>133</v>
      </c>
      <c r="AU228" s="167" t="s">
        <v>81</v>
      </c>
      <c r="AY228" s="17" t="s">
        <v>113</v>
      </c>
      <c r="BE228" s="168">
        <f>IF(N228="základní",J228,0)</f>
        <v>0</v>
      </c>
      <c r="BF228" s="168">
        <f>IF(N228="snížená",J228,0)</f>
        <v>0</v>
      </c>
      <c r="BG228" s="168">
        <f>IF(N228="zákl. přenesená",J228,0)</f>
        <v>0</v>
      </c>
      <c r="BH228" s="168">
        <f>IF(N228="sníž. přenesená",J228,0)</f>
        <v>0</v>
      </c>
      <c r="BI228" s="168">
        <f>IF(N228="nulová",J228,0)</f>
        <v>0</v>
      </c>
      <c r="BJ228" s="17" t="s">
        <v>79</v>
      </c>
      <c r="BK228" s="168">
        <f>ROUND(I228*H228,2)</f>
        <v>0</v>
      </c>
      <c r="BL228" s="17" t="s">
        <v>121</v>
      </c>
      <c r="BM228" s="167" t="s">
        <v>278</v>
      </c>
    </row>
    <row r="229" spans="1:65" s="13" customFormat="1">
      <c r="B229" s="169"/>
      <c r="D229" s="170" t="s">
        <v>123</v>
      </c>
      <c r="E229" s="171" t="s">
        <v>1</v>
      </c>
      <c r="F229" s="172" t="s">
        <v>279</v>
      </c>
      <c r="H229" s="173">
        <v>3.34</v>
      </c>
      <c r="I229" s="174"/>
      <c r="L229" s="169"/>
      <c r="M229" s="175"/>
      <c r="N229" s="176"/>
      <c r="O229" s="176"/>
      <c r="P229" s="176"/>
      <c r="Q229" s="176"/>
      <c r="R229" s="176"/>
      <c r="S229" s="176"/>
      <c r="T229" s="177"/>
      <c r="AT229" s="171" t="s">
        <v>123</v>
      </c>
      <c r="AU229" s="171" t="s">
        <v>81</v>
      </c>
      <c r="AV229" s="13" t="s">
        <v>81</v>
      </c>
      <c r="AW229" s="13" t="s">
        <v>30</v>
      </c>
      <c r="AX229" s="13" t="s">
        <v>74</v>
      </c>
      <c r="AY229" s="171" t="s">
        <v>113</v>
      </c>
    </row>
    <row r="230" spans="1:65" s="14" customFormat="1">
      <c r="B230" s="178"/>
      <c r="D230" s="170" t="s">
        <v>123</v>
      </c>
      <c r="E230" s="179" t="s">
        <v>1</v>
      </c>
      <c r="F230" s="180" t="s">
        <v>125</v>
      </c>
      <c r="H230" s="181">
        <v>3.34</v>
      </c>
      <c r="I230" s="182"/>
      <c r="L230" s="178"/>
      <c r="M230" s="183"/>
      <c r="N230" s="184"/>
      <c r="O230" s="184"/>
      <c r="P230" s="184"/>
      <c r="Q230" s="184"/>
      <c r="R230" s="184"/>
      <c r="S230" s="184"/>
      <c r="T230" s="185"/>
      <c r="AT230" s="179" t="s">
        <v>123</v>
      </c>
      <c r="AU230" s="179" t="s">
        <v>81</v>
      </c>
      <c r="AV230" s="14" t="s">
        <v>121</v>
      </c>
      <c r="AW230" s="14" t="s">
        <v>30</v>
      </c>
      <c r="AX230" s="14" t="s">
        <v>79</v>
      </c>
      <c r="AY230" s="179" t="s">
        <v>113</v>
      </c>
    </row>
    <row r="231" spans="1:65" s="2" customFormat="1" ht="33" customHeight="1">
      <c r="A231" s="32"/>
      <c r="B231" s="155"/>
      <c r="C231" s="156" t="s">
        <v>280</v>
      </c>
      <c r="D231" s="156" t="s">
        <v>116</v>
      </c>
      <c r="E231" s="157" t="s">
        <v>281</v>
      </c>
      <c r="F231" s="158" t="s">
        <v>282</v>
      </c>
      <c r="G231" s="159" t="s">
        <v>152</v>
      </c>
      <c r="H231" s="160">
        <v>45</v>
      </c>
      <c r="I231" s="161"/>
      <c r="J231" s="162">
        <f>ROUND(I231*H231,2)</f>
        <v>0</v>
      </c>
      <c r="K231" s="158" t="s">
        <v>120</v>
      </c>
      <c r="L231" s="33"/>
      <c r="M231" s="163" t="s">
        <v>1</v>
      </c>
      <c r="N231" s="164" t="s">
        <v>39</v>
      </c>
      <c r="O231" s="58"/>
      <c r="P231" s="165">
        <f>O231*H231</f>
        <v>0</v>
      </c>
      <c r="Q231" s="165">
        <v>0</v>
      </c>
      <c r="R231" s="165">
        <f>Q231*H231</f>
        <v>0</v>
      </c>
      <c r="S231" s="165">
        <v>0</v>
      </c>
      <c r="T231" s="16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7" t="s">
        <v>121</v>
      </c>
      <c r="AT231" s="167" t="s">
        <v>116</v>
      </c>
      <c r="AU231" s="167" t="s">
        <v>81</v>
      </c>
      <c r="AY231" s="17" t="s">
        <v>113</v>
      </c>
      <c r="BE231" s="168">
        <f>IF(N231="základní",J231,0)</f>
        <v>0</v>
      </c>
      <c r="BF231" s="168">
        <f>IF(N231="snížená",J231,0)</f>
        <v>0</v>
      </c>
      <c r="BG231" s="168">
        <f>IF(N231="zákl. přenesená",J231,0)</f>
        <v>0</v>
      </c>
      <c r="BH231" s="168">
        <f>IF(N231="sníž. přenesená",J231,0)</f>
        <v>0</v>
      </c>
      <c r="BI231" s="168">
        <f>IF(N231="nulová",J231,0)</f>
        <v>0</v>
      </c>
      <c r="BJ231" s="17" t="s">
        <v>79</v>
      </c>
      <c r="BK231" s="168">
        <f>ROUND(I231*H231,2)</f>
        <v>0</v>
      </c>
      <c r="BL231" s="17" t="s">
        <v>121</v>
      </c>
      <c r="BM231" s="167" t="s">
        <v>283</v>
      </c>
    </row>
    <row r="232" spans="1:65" s="2" customFormat="1" ht="33" customHeight="1">
      <c r="A232" s="32"/>
      <c r="B232" s="155"/>
      <c r="C232" s="156" t="s">
        <v>284</v>
      </c>
      <c r="D232" s="156" t="s">
        <v>116</v>
      </c>
      <c r="E232" s="157" t="s">
        <v>285</v>
      </c>
      <c r="F232" s="158" t="s">
        <v>286</v>
      </c>
      <c r="G232" s="159" t="s">
        <v>152</v>
      </c>
      <c r="H232" s="160">
        <v>45</v>
      </c>
      <c r="I232" s="161"/>
      <c r="J232" s="162">
        <f>ROUND(I232*H232,2)</f>
        <v>0</v>
      </c>
      <c r="K232" s="158" t="s">
        <v>120</v>
      </c>
      <c r="L232" s="33"/>
      <c r="M232" s="163" t="s">
        <v>1</v>
      </c>
      <c r="N232" s="164" t="s">
        <v>39</v>
      </c>
      <c r="O232" s="58"/>
      <c r="P232" s="165">
        <f>O232*H232</f>
        <v>0</v>
      </c>
      <c r="Q232" s="165">
        <v>0</v>
      </c>
      <c r="R232" s="165">
        <f>Q232*H232</f>
        <v>0</v>
      </c>
      <c r="S232" s="165">
        <v>0</v>
      </c>
      <c r="T232" s="16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7" t="s">
        <v>121</v>
      </c>
      <c r="AT232" s="167" t="s">
        <v>116</v>
      </c>
      <c r="AU232" s="167" t="s">
        <v>81</v>
      </c>
      <c r="AY232" s="17" t="s">
        <v>113</v>
      </c>
      <c r="BE232" s="168">
        <f>IF(N232="základní",J232,0)</f>
        <v>0</v>
      </c>
      <c r="BF232" s="168">
        <f>IF(N232="snížená",J232,0)</f>
        <v>0</v>
      </c>
      <c r="BG232" s="168">
        <f>IF(N232="zákl. přenesená",J232,0)</f>
        <v>0</v>
      </c>
      <c r="BH232" s="168">
        <f>IF(N232="sníž. přenesená",J232,0)</f>
        <v>0</v>
      </c>
      <c r="BI232" s="168">
        <f>IF(N232="nulová",J232,0)</f>
        <v>0</v>
      </c>
      <c r="BJ232" s="17" t="s">
        <v>79</v>
      </c>
      <c r="BK232" s="168">
        <f>ROUND(I232*H232,2)</f>
        <v>0</v>
      </c>
      <c r="BL232" s="17" t="s">
        <v>121</v>
      </c>
      <c r="BM232" s="167" t="s">
        <v>287</v>
      </c>
    </row>
    <row r="233" spans="1:65" s="2" customFormat="1" ht="16.5" customHeight="1">
      <c r="A233" s="32"/>
      <c r="B233" s="155"/>
      <c r="C233" s="186" t="s">
        <v>288</v>
      </c>
      <c r="D233" s="186" t="s">
        <v>133</v>
      </c>
      <c r="E233" s="187" t="s">
        <v>289</v>
      </c>
      <c r="F233" s="188" t="s">
        <v>290</v>
      </c>
      <c r="G233" s="189" t="s">
        <v>291</v>
      </c>
      <c r="H233" s="190">
        <v>1.125</v>
      </c>
      <c r="I233" s="191"/>
      <c r="J233" s="192">
        <f>ROUND(I233*H233,2)</f>
        <v>0</v>
      </c>
      <c r="K233" s="188" t="s">
        <v>120</v>
      </c>
      <c r="L233" s="193"/>
      <c r="M233" s="194" t="s">
        <v>1</v>
      </c>
      <c r="N233" s="195" t="s">
        <v>39</v>
      </c>
      <c r="O233" s="58"/>
      <c r="P233" s="165">
        <f>O233*H233</f>
        <v>0</v>
      </c>
      <c r="Q233" s="165">
        <v>1E-3</v>
      </c>
      <c r="R233" s="165">
        <f>Q233*H233</f>
        <v>1.1250000000000001E-3</v>
      </c>
      <c r="S233" s="165">
        <v>0</v>
      </c>
      <c r="T233" s="16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7" t="s">
        <v>137</v>
      </c>
      <c r="AT233" s="167" t="s">
        <v>133</v>
      </c>
      <c r="AU233" s="167" t="s">
        <v>81</v>
      </c>
      <c r="AY233" s="17" t="s">
        <v>113</v>
      </c>
      <c r="BE233" s="168">
        <f>IF(N233="základní",J233,0)</f>
        <v>0</v>
      </c>
      <c r="BF233" s="168">
        <f>IF(N233="snížená",J233,0)</f>
        <v>0</v>
      </c>
      <c r="BG233" s="168">
        <f>IF(N233="zákl. přenesená",J233,0)</f>
        <v>0</v>
      </c>
      <c r="BH233" s="168">
        <f>IF(N233="sníž. přenesená",J233,0)</f>
        <v>0</v>
      </c>
      <c r="BI233" s="168">
        <f>IF(N233="nulová",J233,0)</f>
        <v>0</v>
      </c>
      <c r="BJ233" s="17" t="s">
        <v>79</v>
      </c>
      <c r="BK233" s="168">
        <f>ROUND(I233*H233,2)</f>
        <v>0</v>
      </c>
      <c r="BL233" s="17" t="s">
        <v>121</v>
      </c>
      <c r="BM233" s="167" t="s">
        <v>292</v>
      </c>
    </row>
    <row r="234" spans="1:65" s="13" customFormat="1">
      <c r="B234" s="169"/>
      <c r="D234" s="170" t="s">
        <v>123</v>
      </c>
      <c r="E234" s="171" t="s">
        <v>1</v>
      </c>
      <c r="F234" s="172" t="s">
        <v>293</v>
      </c>
      <c r="H234" s="173">
        <v>1.125</v>
      </c>
      <c r="I234" s="174"/>
      <c r="L234" s="169"/>
      <c r="M234" s="175"/>
      <c r="N234" s="176"/>
      <c r="O234" s="176"/>
      <c r="P234" s="176"/>
      <c r="Q234" s="176"/>
      <c r="R234" s="176"/>
      <c r="S234" s="176"/>
      <c r="T234" s="177"/>
      <c r="AT234" s="171" t="s">
        <v>123</v>
      </c>
      <c r="AU234" s="171" t="s">
        <v>81</v>
      </c>
      <c r="AV234" s="13" t="s">
        <v>81</v>
      </c>
      <c r="AW234" s="13" t="s">
        <v>30</v>
      </c>
      <c r="AX234" s="13" t="s">
        <v>74</v>
      </c>
      <c r="AY234" s="171" t="s">
        <v>113</v>
      </c>
    </row>
    <row r="235" spans="1:65" s="14" customFormat="1">
      <c r="B235" s="178"/>
      <c r="D235" s="170" t="s">
        <v>123</v>
      </c>
      <c r="E235" s="179" t="s">
        <v>1</v>
      </c>
      <c r="F235" s="180" t="s">
        <v>125</v>
      </c>
      <c r="H235" s="181">
        <v>1.125</v>
      </c>
      <c r="I235" s="182"/>
      <c r="L235" s="178"/>
      <c r="M235" s="183"/>
      <c r="N235" s="184"/>
      <c r="O235" s="184"/>
      <c r="P235" s="184"/>
      <c r="Q235" s="184"/>
      <c r="R235" s="184"/>
      <c r="S235" s="184"/>
      <c r="T235" s="185"/>
      <c r="AT235" s="179" t="s">
        <v>123</v>
      </c>
      <c r="AU235" s="179" t="s">
        <v>81</v>
      </c>
      <c r="AV235" s="14" t="s">
        <v>121</v>
      </c>
      <c r="AW235" s="14" t="s">
        <v>30</v>
      </c>
      <c r="AX235" s="14" t="s">
        <v>79</v>
      </c>
      <c r="AY235" s="179" t="s">
        <v>113</v>
      </c>
    </row>
    <row r="236" spans="1:65" s="2" customFormat="1" ht="21.75" customHeight="1">
      <c r="A236" s="32"/>
      <c r="B236" s="155"/>
      <c r="C236" s="156" t="s">
        <v>294</v>
      </c>
      <c r="D236" s="156" t="s">
        <v>116</v>
      </c>
      <c r="E236" s="157" t="s">
        <v>295</v>
      </c>
      <c r="F236" s="158" t="s">
        <v>296</v>
      </c>
      <c r="G236" s="159" t="s">
        <v>152</v>
      </c>
      <c r="H236" s="160">
        <v>228</v>
      </c>
      <c r="I236" s="161"/>
      <c r="J236" s="162">
        <f>ROUND(I236*H236,2)</f>
        <v>0</v>
      </c>
      <c r="K236" s="158" t="s">
        <v>120</v>
      </c>
      <c r="L236" s="33"/>
      <c r="M236" s="163" t="s">
        <v>1</v>
      </c>
      <c r="N236" s="164" t="s">
        <v>39</v>
      </c>
      <c r="O236" s="58"/>
      <c r="P236" s="165">
        <f>O236*H236</f>
        <v>0</v>
      </c>
      <c r="Q236" s="165">
        <v>0</v>
      </c>
      <c r="R236" s="165">
        <f>Q236*H236</f>
        <v>0</v>
      </c>
      <c r="S236" s="165">
        <v>0</v>
      </c>
      <c r="T236" s="16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7" t="s">
        <v>121</v>
      </c>
      <c r="AT236" s="167" t="s">
        <v>116</v>
      </c>
      <c r="AU236" s="167" t="s">
        <v>81</v>
      </c>
      <c r="AY236" s="17" t="s">
        <v>113</v>
      </c>
      <c r="BE236" s="168">
        <f>IF(N236="základní",J236,0)</f>
        <v>0</v>
      </c>
      <c r="BF236" s="168">
        <f>IF(N236="snížená",J236,0)</f>
        <v>0</v>
      </c>
      <c r="BG236" s="168">
        <f>IF(N236="zákl. přenesená",J236,0)</f>
        <v>0</v>
      </c>
      <c r="BH236" s="168">
        <f>IF(N236="sníž. přenesená",J236,0)</f>
        <v>0</v>
      </c>
      <c r="BI236" s="168">
        <f>IF(N236="nulová",J236,0)</f>
        <v>0</v>
      </c>
      <c r="BJ236" s="17" t="s">
        <v>79</v>
      </c>
      <c r="BK236" s="168">
        <f>ROUND(I236*H236,2)</f>
        <v>0</v>
      </c>
      <c r="BL236" s="17" t="s">
        <v>121</v>
      </c>
      <c r="BM236" s="167" t="s">
        <v>297</v>
      </c>
    </row>
    <row r="237" spans="1:65" s="2" customFormat="1" ht="16.5" customHeight="1">
      <c r="A237" s="32"/>
      <c r="B237" s="155"/>
      <c r="C237" s="156" t="s">
        <v>298</v>
      </c>
      <c r="D237" s="156" t="s">
        <v>116</v>
      </c>
      <c r="E237" s="157" t="s">
        <v>299</v>
      </c>
      <c r="F237" s="158" t="s">
        <v>300</v>
      </c>
      <c r="G237" s="159" t="s">
        <v>152</v>
      </c>
      <c r="H237" s="160">
        <v>90</v>
      </c>
      <c r="I237" s="161"/>
      <c r="J237" s="162">
        <f>ROUND(I237*H237,2)</f>
        <v>0</v>
      </c>
      <c r="K237" s="158" t="s">
        <v>120</v>
      </c>
      <c r="L237" s="33"/>
      <c r="M237" s="163" t="s">
        <v>1</v>
      </c>
      <c r="N237" s="164" t="s">
        <v>39</v>
      </c>
      <c r="O237" s="58"/>
      <c r="P237" s="165">
        <f>O237*H237</f>
        <v>0</v>
      </c>
      <c r="Q237" s="165">
        <v>0</v>
      </c>
      <c r="R237" s="165">
        <f>Q237*H237</f>
        <v>0</v>
      </c>
      <c r="S237" s="165">
        <v>0</v>
      </c>
      <c r="T237" s="16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7" t="s">
        <v>121</v>
      </c>
      <c r="AT237" s="167" t="s">
        <v>116</v>
      </c>
      <c r="AU237" s="167" t="s">
        <v>81</v>
      </c>
      <c r="AY237" s="17" t="s">
        <v>113</v>
      </c>
      <c r="BE237" s="168">
        <f>IF(N237="základní",J237,0)</f>
        <v>0</v>
      </c>
      <c r="BF237" s="168">
        <f>IF(N237="snížená",J237,0)</f>
        <v>0</v>
      </c>
      <c r="BG237" s="168">
        <f>IF(N237="zákl. přenesená",J237,0)</f>
        <v>0</v>
      </c>
      <c r="BH237" s="168">
        <f>IF(N237="sníž. přenesená",J237,0)</f>
        <v>0</v>
      </c>
      <c r="BI237" s="168">
        <f>IF(N237="nulová",J237,0)</f>
        <v>0</v>
      </c>
      <c r="BJ237" s="17" t="s">
        <v>79</v>
      </c>
      <c r="BK237" s="168">
        <f>ROUND(I237*H237,2)</f>
        <v>0</v>
      </c>
      <c r="BL237" s="17" t="s">
        <v>121</v>
      </c>
      <c r="BM237" s="167" t="s">
        <v>301</v>
      </c>
    </row>
    <row r="238" spans="1:65" s="13" customFormat="1">
      <c r="B238" s="169"/>
      <c r="D238" s="170" t="s">
        <v>123</v>
      </c>
      <c r="E238" s="171" t="s">
        <v>1</v>
      </c>
      <c r="F238" s="172" t="s">
        <v>302</v>
      </c>
      <c r="H238" s="173">
        <v>90</v>
      </c>
      <c r="I238" s="174"/>
      <c r="L238" s="169"/>
      <c r="M238" s="175"/>
      <c r="N238" s="176"/>
      <c r="O238" s="176"/>
      <c r="P238" s="176"/>
      <c r="Q238" s="176"/>
      <c r="R238" s="176"/>
      <c r="S238" s="176"/>
      <c r="T238" s="177"/>
      <c r="AT238" s="171" t="s">
        <v>123</v>
      </c>
      <c r="AU238" s="171" t="s">
        <v>81</v>
      </c>
      <c r="AV238" s="13" t="s">
        <v>81</v>
      </c>
      <c r="AW238" s="13" t="s">
        <v>30</v>
      </c>
      <c r="AX238" s="13" t="s">
        <v>74</v>
      </c>
      <c r="AY238" s="171" t="s">
        <v>113</v>
      </c>
    </row>
    <row r="239" spans="1:65" s="14" customFormat="1">
      <c r="B239" s="178"/>
      <c r="D239" s="170" t="s">
        <v>123</v>
      </c>
      <c r="E239" s="179" t="s">
        <v>1</v>
      </c>
      <c r="F239" s="180" t="s">
        <v>125</v>
      </c>
      <c r="H239" s="181">
        <v>90</v>
      </c>
      <c r="I239" s="182"/>
      <c r="L239" s="178"/>
      <c r="M239" s="183"/>
      <c r="N239" s="184"/>
      <c r="O239" s="184"/>
      <c r="P239" s="184"/>
      <c r="Q239" s="184"/>
      <c r="R239" s="184"/>
      <c r="S239" s="184"/>
      <c r="T239" s="185"/>
      <c r="AT239" s="179" t="s">
        <v>123</v>
      </c>
      <c r="AU239" s="179" t="s">
        <v>81</v>
      </c>
      <c r="AV239" s="14" t="s">
        <v>121</v>
      </c>
      <c r="AW239" s="14" t="s">
        <v>30</v>
      </c>
      <c r="AX239" s="14" t="s">
        <v>79</v>
      </c>
      <c r="AY239" s="179" t="s">
        <v>113</v>
      </c>
    </row>
    <row r="240" spans="1:65" s="12" customFormat="1" ht="22.9" customHeight="1">
      <c r="B240" s="142"/>
      <c r="D240" s="143" t="s">
        <v>73</v>
      </c>
      <c r="E240" s="153" t="s">
        <v>121</v>
      </c>
      <c r="F240" s="153" t="s">
        <v>303</v>
      </c>
      <c r="I240" s="145"/>
      <c r="J240" s="154">
        <f>BK240</f>
        <v>0</v>
      </c>
      <c r="L240" s="142"/>
      <c r="M240" s="147"/>
      <c r="N240" s="148"/>
      <c r="O240" s="148"/>
      <c r="P240" s="149">
        <f>SUM(P241:P244)</f>
        <v>0</v>
      </c>
      <c r="Q240" s="148"/>
      <c r="R240" s="149">
        <f>SUM(R241:R244)</f>
        <v>0</v>
      </c>
      <c r="S240" s="148"/>
      <c r="T240" s="150">
        <f>SUM(T241:T244)</f>
        <v>0</v>
      </c>
      <c r="AR240" s="143" t="s">
        <v>79</v>
      </c>
      <c r="AT240" s="151" t="s">
        <v>73</v>
      </c>
      <c r="AU240" s="151" t="s">
        <v>79</v>
      </c>
      <c r="AY240" s="143" t="s">
        <v>113</v>
      </c>
      <c r="BK240" s="152">
        <f>SUM(BK241:BK244)</f>
        <v>0</v>
      </c>
    </row>
    <row r="241" spans="1:65" s="2" customFormat="1" ht="21.75" customHeight="1">
      <c r="A241" s="32"/>
      <c r="B241" s="155"/>
      <c r="C241" s="156" t="s">
        <v>304</v>
      </c>
      <c r="D241" s="156" t="s">
        <v>116</v>
      </c>
      <c r="E241" s="157" t="s">
        <v>305</v>
      </c>
      <c r="F241" s="158" t="s">
        <v>306</v>
      </c>
      <c r="G241" s="159" t="s">
        <v>119</v>
      </c>
      <c r="H241" s="160">
        <v>0.85</v>
      </c>
      <c r="I241" s="161"/>
      <c r="J241" s="162">
        <f>ROUND(I241*H241,2)</f>
        <v>0</v>
      </c>
      <c r="K241" s="158" t="s">
        <v>120</v>
      </c>
      <c r="L241" s="33"/>
      <c r="M241" s="163" t="s">
        <v>1</v>
      </c>
      <c r="N241" s="164" t="s">
        <v>39</v>
      </c>
      <c r="O241" s="58"/>
      <c r="P241" s="165">
        <f>O241*H241</f>
        <v>0</v>
      </c>
      <c r="Q241" s="165">
        <v>0</v>
      </c>
      <c r="R241" s="165">
        <f>Q241*H241</f>
        <v>0</v>
      </c>
      <c r="S241" s="165">
        <v>0</v>
      </c>
      <c r="T241" s="16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7" t="s">
        <v>121</v>
      </c>
      <c r="AT241" s="167" t="s">
        <v>116</v>
      </c>
      <c r="AU241" s="167" t="s">
        <v>81</v>
      </c>
      <c r="AY241" s="17" t="s">
        <v>113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7" t="s">
        <v>79</v>
      </c>
      <c r="BK241" s="168">
        <f>ROUND(I241*H241,2)</f>
        <v>0</v>
      </c>
      <c r="BL241" s="17" t="s">
        <v>121</v>
      </c>
      <c r="BM241" s="167" t="s">
        <v>307</v>
      </c>
    </row>
    <row r="242" spans="1:65" s="13" customFormat="1">
      <c r="B242" s="169"/>
      <c r="D242" s="170" t="s">
        <v>123</v>
      </c>
      <c r="E242" s="171" t="s">
        <v>1</v>
      </c>
      <c r="F242" s="172" t="s">
        <v>308</v>
      </c>
      <c r="H242" s="173">
        <v>0.4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1" t="s">
        <v>123</v>
      </c>
      <c r="AU242" s="171" t="s">
        <v>81</v>
      </c>
      <c r="AV242" s="13" t="s">
        <v>81</v>
      </c>
      <c r="AW242" s="13" t="s">
        <v>30</v>
      </c>
      <c r="AX242" s="13" t="s">
        <v>74</v>
      </c>
      <c r="AY242" s="171" t="s">
        <v>113</v>
      </c>
    </row>
    <row r="243" spans="1:65" s="13" customFormat="1">
      <c r="B243" s="169"/>
      <c r="D243" s="170" t="s">
        <v>123</v>
      </c>
      <c r="E243" s="171" t="s">
        <v>1</v>
      </c>
      <c r="F243" s="172" t="s">
        <v>309</v>
      </c>
      <c r="H243" s="173">
        <v>0.45</v>
      </c>
      <c r="I243" s="174"/>
      <c r="L243" s="169"/>
      <c r="M243" s="175"/>
      <c r="N243" s="176"/>
      <c r="O243" s="176"/>
      <c r="P243" s="176"/>
      <c r="Q243" s="176"/>
      <c r="R243" s="176"/>
      <c r="S243" s="176"/>
      <c r="T243" s="177"/>
      <c r="AT243" s="171" t="s">
        <v>123</v>
      </c>
      <c r="AU243" s="171" t="s">
        <v>81</v>
      </c>
      <c r="AV243" s="13" t="s">
        <v>81</v>
      </c>
      <c r="AW243" s="13" t="s">
        <v>30</v>
      </c>
      <c r="AX243" s="13" t="s">
        <v>74</v>
      </c>
      <c r="AY243" s="171" t="s">
        <v>113</v>
      </c>
    </row>
    <row r="244" spans="1:65" s="14" customFormat="1">
      <c r="B244" s="178"/>
      <c r="D244" s="170" t="s">
        <v>123</v>
      </c>
      <c r="E244" s="179" t="s">
        <v>1</v>
      </c>
      <c r="F244" s="180" t="s">
        <v>125</v>
      </c>
      <c r="H244" s="181">
        <v>0.85</v>
      </c>
      <c r="I244" s="182"/>
      <c r="L244" s="178"/>
      <c r="M244" s="183"/>
      <c r="N244" s="184"/>
      <c r="O244" s="184"/>
      <c r="P244" s="184"/>
      <c r="Q244" s="184"/>
      <c r="R244" s="184"/>
      <c r="S244" s="184"/>
      <c r="T244" s="185"/>
      <c r="AT244" s="179" t="s">
        <v>123</v>
      </c>
      <c r="AU244" s="179" t="s">
        <v>81</v>
      </c>
      <c r="AV244" s="14" t="s">
        <v>121</v>
      </c>
      <c r="AW244" s="14" t="s">
        <v>30</v>
      </c>
      <c r="AX244" s="14" t="s">
        <v>79</v>
      </c>
      <c r="AY244" s="179" t="s">
        <v>113</v>
      </c>
    </row>
    <row r="245" spans="1:65" s="12" customFormat="1" ht="22.9" customHeight="1">
      <c r="B245" s="142"/>
      <c r="D245" s="143" t="s">
        <v>73</v>
      </c>
      <c r="E245" s="153" t="s">
        <v>310</v>
      </c>
      <c r="F245" s="153" t="s">
        <v>311</v>
      </c>
      <c r="I245" s="145"/>
      <c r="J245" s="154">
        <f>BK245</f>
        <v>0</v>
      </c>
      <c r="L245" s="142"/>
      <c r="M245" s="147"/>
      <c r="N245" s="148"/>
      <c r="O245" s="148"/>
      <c r="P245" s="149">
        <f>SUM(P246:P252)</f>
        <v>0</v>
      </c>
      <c r="Q245" s="148"/>
      <c r="R245" s="149">
        <f>SUM(R246:R252)</f>
        <v>0</v>
      </c>
      <c r="S245" s="148"/>
      <c r="T245" s="150">
        <f>SUM(T246:T252)</f>
        <v>0</v>
      </c>
      <c r="AR245" s="143" t="s">
        <v>79</v>
      </c>
      <c r="AT245" s="151" t="s">
        <v>73</v>
      </c>
      <c r="AU245" s="151" t="s">
        <v>79</v>
      </c>
      <c r="AY245" s="143" t="s">
        <v>113</v>
      </c>
      <c r="BK245" s="152">
        <f>SUM(BK246:BK252)</f>
        <v>0</v>
      </c>
    </row>
    <row r="246" spans="1:65" s="2" customFormat="1" ht="21.75" customHeight="1">
      <c r="A246" s="32"/>
      <c r="B246" s="155"/>
      <c r="C246" s="156" t="s">
        <v>312</v>
      </c>
      <c r="D246" s="156" t="s">
        <v>116</v>
      </c>
      <c r="E246" s="157" t="s">
        <v>313</v>
      </c>
      <c r="F246" s="158" t="s">
        <v>518</v>
      </c>
      <c r="G246" s="159" t="s">
        <v>206</v>
      </c>
      <c r="H246" s="160">
        <v>130</v>
      </c>
      <c r="I246" s="161"/>
      <c r="J246" s="162">
        <f>ROUND(I246*H246,2)</f>
        <v>0</v>
      </c>
      <c r="K246" s="158" t="s">
        <v>120</v>
      </c>
      <c r="L246" s="33"/>
      <c r="M246" s="163" t="s">
        <v>1</v>
      </c>
      <c r="N246" s="164" t="s">
        <v>39</v>
      </c>
      <c r="O246" s="58"/>
      <c r="P246" s="165">
        <f>O246*H246</f>
        <v>0</v>
      </c>
      <c r="Q246" s="165">
        <v>0</v>
      </c>
      <c r="R246" s="165">
        <f>Q246*H246</f>
        <v>0</v>
      </c>
      <c r="S246" s="165">
        <v>0</v>
      </c>
      <c r="T246" s="16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7" t="s">
        <v>121</v>
      </c>
      <c r="AT246" s="167" t="s">
        <v>116</v>
      </c>
      <c r="AU246" s="167" t="s">
        <v>81</v>
      </c>
      <c r="AY246" s="17" t="s">
        <v>113</v>
      </c>
      <c r="BE246" s="168">
        <f>IF(N246="základní",J246,0)</f>
        <v>0</v>
      </c>
      <c r="BF246" s="168">
        <f>IF(N246="snížená",J246,0)</f>
        <v>0</v>
      </c>
      <c r="BG246" s="168">
        <f>IF(N246="zákl. přenesená",J246,0)</f>
        <v>0</v>
      </c>
      <c r="BH246" s="168">
        <f>IF(N246="sníž. přenesená",J246,0)</f>
        <v>0</v>
      </c>
      <c r="BI246" s="168">
        <f>IF(N246="nulová",J246,0)</f>
        <v>0</v>
      </c>
      <c r="BJ246" s="17" t="s">
        <v>79</v>
      </c>
      <c r="BK246" s="168">
        <f>ROUND(I246*H246,2)</f>
        <v>0</v>
      </c>
      <c r="BL246" s="17" t="s">
        <v>121</v>
      </c>
      <c r="BM246" s="167" t="s">
        <v>314</v>
      </c>
    </row>
    <row r="247" spans="1:65" s="15" customFormat="1">
      <c r="B247" s="196"/>
      <c r="D247" s="170" t="s">
        <v>123</v>
      </c>
      <c r="E247" s="197" t="s">
        <v>1</v>
      </c>
      <c r="F247" s="198" t="s">
        <v>315</v>
      </c>
      <c r="H247" s="197" t="s">
        <v>1</v>
      </c>
      <c r="I247" s="199"/>
      <c r="L247" s="196"/>
      <c r="M247" s="200"/>
      <c r="N247" s="201"/>
      <c r="O247" s="201"/>
      <c r="P247" s="201"/>
      <c r="Q247" s="201"/>
      <c r="R247" s="201"/>
      <c r="S247" s="201"/>
      <c r="T247" s="202"/>
      <c r="AT247" s="197" t="s">
        <v>123</v>
      </c>
      <c r="AU247" s="197" t="s">
        <v>81</v>
      </c>
      <c r="AV247" s="15" t="s">
        <v>79</v>
      </c>
      <c r="AW247" s="15" t="s">
        <v>30</v>
      </c>
      <c r="AX247" s="15" t="s">
        <v>74</v>
      </c>
      <c r="AY247" s="197" t="s">
        <v>113</v>
      </c>
    </row>
    <row r="248" spans="1:65" s="13" customFormat="1">
      <c r="B248" s="169"/>
      <c r="D248" s="170" t="s">
        <v>123</v>
      </c>
      <c r="E248" s="171" t="s">
        <v>1</v>
      </c>
      <c r="F248" s="172" t="s">
        <v>316</v>
      </c>
      <c r="H248" s="173">
        <v>96</v>
      </c>
      <c r="I248" s="174"/>
      <c r="L248" s="169"/>
      <c r="M248" s="175"/>
      <c r="N248" s="176"/>
      <c r="O248" s="176"/>
      <c r="P248" s="176"/>
      <c r="Q248" s="176"/>
      <c r="R248" s="176"/>
      <c r="S248" s="176"/>
      <c r="T248" s="177"/>
      <c r="AT248" s="171" t="s">
        <v>123</v>
      </c>
      <c r="AU248" s="171" t="s">
        <v>81</v>
      </c>
      <c r="AV248" s="13" t="s">
        <v>81</v>
      </c>
      <c r="AW248" s="13" t="s">
        <v>30</v>
      </c>
      <c r="AX248" s="13" t="s">
        <v>74</v>
      </c>
      <c r="AY248" s="171" t="s">
        <v>113</v>
      </c>
    </row>
    <row r="249" spans="1:65" s="15" customFormat="1">
      <c r="B249" s="196"/>
      <c r="D249" s="170" t="s">
        <v>123</v>
      </c>
      <c r="E249" s="197" t="s">
        <v>1</v>
      </c>
      <c r="F249" s="198" t="s">
        <v>317</v>
      </c>
      <c r="H249" s="197" t="s">
        <v>1</v>
      </c>
      <c r="I249" s="199"/>
      <c r="L249" s="196"/>
      <c r="M249" s="200"/>
      <c r="N249" s="201"/>
      <c r="O249" s="201"/>
      <c r="P249" s="201"/>
      <c r="Q249" s="201"/>
      <c r="R249" s="201"/>
      <c r="S249" s="201"/>
      <c r="T249" s="202"/>
      <c r="AT249" s="197" t="s">
        <v>123</v>
      </c>
      <c r="AU249" s="197" t="s">
        <v>81</v>
      </c>
      <c r="AV249" s="15" t="s">
        <v>79</v>
      </c>
      <c r="AW249" s="15" t="s">
        <v>30</v>
      </c>
      <c r="AX249" s="15" t="s">
        <v>74</v>
      </c>
      <c r="AY249" s="197" t="s">
        <v>113</v>
      </c>
    </row>
    <row r="250" spans="1:65" s="13" customFormat="1">
      <c r="B250" s="169"/>
      <c r="D250" s="170" t="s">
        <v>123</v>
      </c>
      <c r="E250" s="171" t="s">
        <v>1</v>
      </c>
      <c r="F250" s="172" t="s">
        <v>318</v>
      </c>
      <c r="H250" s="173">
        <v>34</v>
      </c>
      <c r="I250" s="174"/>
      <c r="L250" s="169"/>
      <c r="M250" s="175"/>
      <c r="N250" s="176"/>
      <c r="O250" s="176"/>
      <c r="P250" s="176"/>
      <c r="Q250" s="176"/>
      <c r="R250" s="176"/>
      <c r="S250" s="176"/>
      <c r="T250" s="177"/>
      <c r="AT250" s="171" t="s">
        <v>123</v>
      </c>
      <c r="AU250" s="171" t="s">
        <v>81</v>
      </c>
      <c r="AV250" s="13" t="s">
        <v>81</v>
      </c>
      <c r="AW250" s="13" t="s">
        <v>30</v>
      </c>
      <c r="AX250" s="13" t="s">
        <v>74</v>
      </c>
      <c r="AY250" s="171" t="s">
        <v>113</v>
      </c>
    </row>
    <row r="251" spans="1:65" s="14" customFormat="1">
      <c r="B251" s="178"/>
      <c r="D251" s="170" t="s">
        <v>123</v>
      </c>
      <c r="E251" s="179" t="s">
        <v>1</v>
      </c>
      <c r="F251" s="180" t="s">
        <v>125</v>
      </c>
      <c r="H251" s="181">
        <v>130</v>
      </c>
      <c r="I251" s="182"/>
      <c r="L251" s="178"/>
      <c r="M251" s="183"/>
      <c r="N251" s="184"/>
      <c r="O251" s="184"/>
      <c r="P251" s="184"/>
      <c r="Q251" s="184"/>
      <c r="R251" s="184"/>
      <c r="S251" s="184"/>
      <c r="T251" s="185"/>
      <c r="AT251" s="179" t="s">
        <v>123</v>
      </c>
      <c r="AU251" s="179" t="s">
        <v>81</v>
      </c>
      <c r="AV251" s="14" t="s">
        <v>121</v>
      </c>
      <c r="AW251" s="14" t="s">
        <v>30</v>
      </c>
      <c r="AX251" s="14" t="s">
        <v>79</v>
      </c>
      <c r="AY251" s="179" t="s">
        <v>113</v>
      </c>
    </row>
    <row r="252" spans="1:65" s="2" customFormat="1" ht="32.450000000000003" customHeight="1">
      <c r="A252" s="32"/>
      <c r="B252" s="155"/>
      <c r="C252" s="156" t="s">
        <v>319</v>
      </c>
      <c r="D252" s="156" t="s">
        <v>116</v>
      </c>
      <c r="E252" s="157" t="s">
        <v>320</v>
      </c>
      <c r="F252" s="158" t="s">
        <v>519</v>
      </c>
      <c r="G252" s="159" t="s">
        <v>206</v>
      </c>
      <c r="H252" s="160">
        <v>86</v>
      </c>
      <c r="I252" s="161"/>
      <c r="J252" s="162">
        <f>ROUND(I252*H252,2)</f>
        <v>0</v>
      </c>
      <c r="K252" s="158" t="s">
        <v>120</v>
      </c>
      <c r="L252" s="33"/>
      <c r="M252" s="163" t="s">
        <v>1</v>
      </c>
      <c r="N252" s="164" t="s">
        <v>39</v>
      </c>
      <c r="O252" s="58"/>
      <c r="P252" s="165">
        <f>O252*H252</f>
        <v>0</v>
      </c>
      <c r="Q252" s="165">
        <v>0</v>
      </c>
      <c r="R252" s="165">
        <f>Q252*H252</f>
        <v>0</v>
      </c>
      <c r="S252" s="165">
        <v>0</v>
      </c>
      <c r="T252" s="16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7" t="s">
        <v>121</v>
      </c>
      <c r="AT252" s="167" t="s">
        <v>116</v>
      </c>
      <c r="AU252" s="167" t="s">
        <v>81</v>
      </c>
      <c r="AY252" s="17" t="s">
        <v>113</v>
      </c>
      <c r="BE252" s="168">
        <f>IF(N252="základní",J252,0)</f>
        <v>0</v>
      </c>
      <c r="BF252" s="168">
        <f>IF(N252="snížená",J252,0)</f>
        <v>0</v>
      </c>
      <c r="BG252" s="168">
        <f>IF(N252="zákl. přenesená",J252,0)</f>
        <v>0</v>
      </c>
      <c r="BH252" s="168">
        <f>IF(N252="sníž. přenesená",J252,0)</f>
        <v>0</v>
      </c>
      <c r="BI252" s="168">
        <f>IF(N252="nulová",J252,0)</f>
        <v>0</v>
      </c>
      <c r="BJ252" s="17" t="s">
        <v>79</v>
      </c>
      <c r="BK252" s="168">
        <f>ROUND(I252*H252,2)</f>
        <v>0</v>
      </c>
      <c r="BL252" s="17" t="s">
        <v>121</v>
      </c>
      <c r="BM252" s="167" t="s">
        <v>321</v>
      </c>
    </row>
    <row r="253" spans="1:65" s="12" customFormat="1" ht="22.9" customHeight="1">
      <c r="B253" s="142"/>
      <c r="D253" s="143" t="s">
        <v>73</v>
      </c>
      <c r="E253" s="153" t="s">
        <v>140</v>
      </c>
      <c r="F253" s="153" t="s">
        <v>322</v>
      </c>
      <c r="I253" s="145"/>
      <c r="J253" s="154">
        <f>BK253</f>
        <v>0</v>
      </c>
      <c r="L253" s="142"/>
      <c r="M253" s="147"/>
      <c r="N253" s="148"/>
      <c r="O253" s="148"/>
      <c r="P253" s="149">
        <f>SUM(P254:P300)</f>
        <v>0</v>
      </c>
      <c r="Q253" s="148"/>
      <c r="R253" s="149">
        <f>SUM(R254:R300)</f>
        <v>43.534000000000006</v>
      </c>
      <c r="S253" s="148"/>
      <c r="T253" s="150">
        <f>SUM(T254:T300)</f>
        <v>0</v>
      </c>
      <c r="AR253" s="143" t="s">
        <v>79</v>
      </c>
      <c r="AT253" s="151" t="s">
        <v>73</v>
      </c>
      <c r="AU253" s="151" t="s">
        <v>79</v>
      </c>
      <c r="AY253" s="143" t="s">
        <v>113</v>
      </c>
      <c r="BK253" s="152">
        <f>SUM(BK254:BK300)</f>
        <v>0</v>
      </c>
    </row>
    <row r="254" spans="1:65" s="2" customFormat="1" ht="21.75" customHeight="1">
      <c r="A254" s="32"/>
      <c r="B254" s="155"/>
      <c r="C254" s="156" t="s">
        <v>323</v>
      </c>
      <c r="D254" s="156" t="s">
        <v>116</v>
      </c>
      <c r="E254" s="157" t="s">
        <v>324</v>
      </c>
      <c r="F254" s="158" t="s">
        <v>325</v>
      </c>
      <c r="G254" s="159" t="s">
        <v>152</v>
      </c>
      <c r="H254" s="160">
        <v>223</v>
      </c>
      <c r="I254" s="161"/>
      <c r="J254" s="162">
        <f>ROUND(I254*H254,2)</f>
        <v>0</v>
      </c>
      <c r="K254" s="158" t="s">
        <v>120</v>
      </c>
      <c r="L254" s="33"/>
      <c r="M254" s="163" t="s">
        <v>1</v>
      </c>
      <c r="N254" s="164" t="s">
        <v>39</v>
      </c>
      <c r="O254" s="58"/>
      <c r="P254" s="165">
        <f>O254*H254</f>
        <v>0</v>
      </c>
      <c r="Q254" s="165">
        <v>0</v>
      </c>
      <c r="R254" s="165">
        <f>Q254*H254</f>
        <v>0</v>
      </c>
      <c r="S254" s="165">
        <v>0</v>
      </c>
      <c r="T254" s="16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7" t="s">
        <v>121</v>
      </c>
      <c r="AT254" s="167" t="s">
        <v>116</v>
      </c>
      <c r="AU254" s="167" t="s">
        <v>81</v>
      </c>
      <c r="AY254" s="17" t="s">
        <v>113</v>
      </c>
      <c r="BE254" s="168">
        <f>IF(N254="základní",J254,0)</f>
        <v>0</v>
      </c>
      <c r="BF254" s="168">
        <f>IF(N254="snížená",J254,0)</f>
        <v>0</v>
      </c>
      <c r="BG254" s="168">
        <f>IF(N254="zákl. přenesená",J254,0)</f>
        <v>0</v>
      </c>
      <c r="BH254" s="168">
        <f>IF(N254="sníž. přenesená",J254,0)</f>
        <v>0</v>
      </c>
      <c r="BI254" s="168">
        <f>IF(N254="nulová",J254,0)</f>
        <v>0</v>
      </c>
      <c r="BJ254" s="17" t="s">
        <v>79</v>
      </c>
      <c r="BK254" s="168">
        <f>ROUND(I254*H254,2)</f>
        <v>0</v>
      </c>
      <c r="BL254" s="17" t="s">
        <v>121</v>
      </c>
      <c r="BM254" s="167" t="s">
        <v>326</v>
      </c>
    </row>
    <row r="255" spans="1:65" s="15" customFormat="1">
      <c r="B255" s="196"/>
      <c r="D255" s="170" t="s">
        <v>123</v>
      </c>
      <c r="E255" s="197" t="s">
        <v>1</v>
      </c>
      <c r="F255" s="198" t="s">
        <v>327</v>
      </c>
      <c r="H255" s="197" t="s">
        <v>1</v>
      </c>
      <c r="I255" s="199"/>
      <c r="L255" s="196"/>
      <c r="M255" s="200"/>
      <c r="N255" s="201"/>
      <c r="O255" s="201"/>
      <c r="P255" s="201"/>
      <c r="Q255" s="201"/>
      <c r="R255" s="201"/>
      <c r="S255" s="201"/>
      <c r="T255" s="202"/>
      <c r="AT255" s="197" t="s">
        <v>123</v>
      </c>
      <c r="AU255" s="197" t="s">
        <v>81</v>
      </c>
      <c r="AV255" s="15" t="s">
        <v>79</v>
      </c>
      <c r="AW255" s="15" t="s">
        <v>30</v>
      </c>
      <c r="AX255" s="15" t="s">
        <v>74</v>
      </c>
      <c r="AY255" s="197" t="s">
        <v>113</v>
      </c>
    </row>
    <row r="256" spans="1:65" s="13" customFormat="1">
      <c r="B256" s="169"/>
      <c r="D256" s="170" t="s">
        <v>123</v>
      </c>
      <c r="E256" s="171" t="s">
        <v>1</v>
      </c>
      <c r="F256" s="172" t="s">
        <v>328</v>
      </c>
      <c r="H256" s="173">
        <v>219</v>
      </c>
      <c r="I256" s="174"/>
      <c r="L256" s="169"/>
      <c r="M256" s="175"/>
      <c r="N256" s="176"/>
      <c r="O256" s="176"/>
      <c r="P256" s="176"/>
      <c r="Q256" s="176"/>
      <c r="R256" s="176"/>
      <c r="S256" s="176"/>
      <c r="T256" s="177"/>
      <c r="AT256" s="171" t="s">
        <v>123</v>
      </c>
      <c r="AU256" s="171" t="s">
        <v>81</v>
      </c>
      <c r="AV256" s="13" t="s">
        <v>81</v>
      </c>
      <c r="AW256" s="13" t="s">
        <v>30</v>
      </c>
      <c r="AX256" s="13" t="s">
        <v>74</v>
      </c>
      <c r="AY256" s="171" t="s">
        <v>113</v>
      </c>
    </row>
    <row r="257" spans="1:65" s="15" customFormat="1">
      <c r="B257" s="196"/>
      <c r="D257" s="170" t="s">
        <v>123</v>
      </c>
      <c r="E257" s="197" t="s">
        <v>1</v>
      </c>
      <c r="F257" s="198" t="s">
        <v>160</v>
      </c>
      <c r="H257" s="197" t="s">
        <v>1</v>
      </c>
      <c r="I257" s="199"/>
      <c r="L257" s="196"/>
      <c r="M257" s="200"/>
      <c r="N257" s="201"/>
      <c r="O257" s="201"/>
      <c r="P257" s="201"/>
      <c r="Q257" s="201"/>
      <c r="R257" s="201"/>
      <c r="S257" s="201"/>
      <c r="T257" s="202"/>
      <c r="AT257" s="197" t="s">
        <v>123</v>
      </c>
      <c r="AU257" s="197" t="s">
        <v>81</v>
      </c>
      <c r="AV257" s="15" t="s">
        <v>79</v>
      </c>
      <c r="AW257" s="15" t="s">
        <v>30</v>
      </c>
      <c r="AX257" s="15" t="s">
        <v>74</v>
      </c>
      <c r="AY257" s="197" t="s">
        <v>113</v>
      </c>
    </row>
    <row r="258" spans="1:65" s="13" customFormat="1">
      <c r="B258" s="169"/>
      <c r="D258" s="170" t="s">
        <v>123</v>
      </c>
      <c r="E258" s="171" t="s">
        <v>1</v>
      </c>
      <c r="F258" s="172" t="s">
        <v>161</v>
      </c>
      <c r="H258" s="173">
        <v>1</v>
      </c>
      <c r="I258" s="174"/>
      <c r="L258" s="169"/>
      <c r="M258" s="175"/>
      <c r="N258" s="176"/>
      <c r="O258" s="176"/>
      <c r="P258" s="176"/>
      <c r="Q258" s="176"/>
      <c r="R258" s="176"/>
      <c r="S258" s="176"/>
      <c r="T258" s="177"/>
      <c r="AT258" s="171" t="s">
        <v>123</v>
      </c>
      <c r="AU258" s="171" t="s">
        <v>81</v>
      </c>
      <c r="AV258" s="13" t="s">
        <v>81</v>
      </c>
      <c r="AW258" s="13" t="s">
        <v>30</v>
      </c>
      <c r="AX258" s="13" t="s">
        <v>74</v>
      </c>
      <c r="AY258" s="171" t="s">
        <v>113</v>
      </c>
    </row>
    <row r="259" spans="1:65" s="15" customFormat="1">
      <c r="B259" s="196"/>
      <c r="D259" s="170" t="s">
        <v>123</v>
      </c>
      <c r="E259" s="197" t="s">
        <v>1</v>
      </c>
      <c r="F259" s="198" t="s">
        <v>329</v>
      </c>
      <c r="H259" s="197" t="s">
        <v>1</v>
      </c>
      <c r="I259" s="199"/>
      <c r="L259" s="196"/>
      <c r="M259" s="200"/>
      <c r="N259" s="201"/>
      <c r="O259" s="201"/>
      <c r="P259" s="201"/>
      <c r="Q259" s="201"/>
      <c r="R259" s="201"/>
      <c r="S259" s="201"/>
      <c r="T259" s="202"/>
      <c r="AT259" s="197" t="s">
        <v>123</v>
      </c>
      <c r="AU259" s="197" t="s">
        <v>81</v>
      </c>
      <c r="AV259" s="15" t="s">
        <v>79</v>
      </c>
      <c r="AW259" s="15" t="s">
        <v>30</v>
      </c>
      <c r="AX259" s="15" t="s">
        <v>74</v>
      </c>
      <c r="AY259" s="197" t="s">
        <v>113</v>
      </c>
    </row>
    <row r="260" spans="1:65" s="13" customFormat="1">
      <c r="B260" s="169"/>
      <c r="D260" s="170" t="s">
        <v>123</v>
      </c>
      <c r="E260" s="171" t="s">
        <v>1</v>
      </c>
      <c r="F260" s="172" t="s">
        <v>198</v>
      </c>
      <c r="H260" s="173">
        <v>3</v>
      </c>
      <c r="I260" s="174"/>
      <c r="L260" s="169"/>
      <c r="M260" s="175"/>
      <c r="N260" s="176"/>
      <c r="O260" s="176"/>
      <c r="P260" s="176"/>
      <c r="Q260" s="176"/>
      <c r="R260" s="176"/>
      <c r="S260" s="176"/>
      <c r="T260" s="177"/>
      <c r="AT260" s="171" t="s">
        <v>123</v>
      </c>
      <c r="AU260" s="171" t="s">
        <v>81</v>
      </c>
      <c r="AV260" s="13" t="s">
        <v>81</v>
      </c>
      <c r="AW260" s="13" t="s">
        <v>30</v>
      </c>
      <c r="AX260" s="13" t="s">
        <v>74</v>
      </c>
      <c r="AY260" s="171" t="s">
        <v>113</v>
      </c>
    </row>
    <row r="261" spans="1:65" s="14" customFormat="1">
      <c r="B261" s="178"/>
      <c r="D261" s="170" t="s">
        <v>123</v>
      </c>
      <c r="E261" s="179" t="s">
        <v>1</v>
      </c>
      <c r="F261" s="180" t="s">
        <v>125</v>
      </c>
      <c r="H261" s="181">
        <v>223</v>
      </c>
      <c r="I261" s="182"/>
      <c r="L261" s="178"/>
      <c r="M261" s="183"/>
      <c r="N261" s="184"/>
      <c r="O261" s="184"/>
      <c r="P261" s="184"/>
      <c r="Q261" s="184"/>
      <c r="R261" s="184"/>
      <c r="S261" s="184"/>
      <c r="T261" s="185"/>
      <c r="AT261" s="179" t="s">
        <v>123</v>
      </c>
      <c r="AU261" s="179" t="s">
        <v>81</v>
      </c>
      <c r="AV261" s="14" t="s">
        <v>121</v>
      </c>
      <c r="AW261" s="14" t="s">
        <v>30</v>
      </c>
      <c r="AX261" s="14" t="s">
        <v>79</v>
      </c>
      <c r="AY261" s="179" t="s">
        <v>113</v>
      </c>
    </row>
    <row r="262" spans="1:65" s="2" customFormat="1" ht="21.75" customHeight="1">
      <c r="A262" s="32"/>
      <c r="B262" s="155"/>
      <c r="C262" s="156" t="s">
        <v>330</v>
      </c>
      <c r="D262" s="156" t="s">
        <v>116</v>
      </c>
      <c r="E262" s="157" t="s">
        <v>331</v>
      </c>
      <c r="F262" s="158" t="s">
        <v>332</v>
      </c>
      <c r="G262" s="159" t="s">
        <v>152</v>
      </c>
      <c r="H262" s="160">
        <v>3</v>
      </c>
      <c r="I262" s="161"/>
      <c r="J262" s="162">
        <f>ROUND(I262*H262,2)</f>
        <v>0</v>
      </c>
      <c r="K262" s="158" t="s">
        <v>120</v>
      </c>
      <c r="L262" s="33"/>
      <c r="M262" s="163" t="s">
        <v>1</v>
      </c>
      <c r="N262" s="164" t="s">
        <v>39</v>
      </c>
      <c r="O262" s="58"/>
      <c r="P262" s="165">
        <f>O262*H262</f>
        <v>0</v>
      </c>
      <c r="Q262" s="165">
        <v>0</v>
      </c>
      <c r="R262" s="165">
        <f>Q262*H262</f>
        <v>0</v>
      </c>
      <c r="S262" s="165">
        <v>0</v>
      </c>
      <c r="T262" s="16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7" t="s">
        <v>121</v>
      </c>
      <c r="AT262" s="167" t="s">
        <v>116</v>
      </c>
      <c r="AU262" s="167" t="s">
        <v>81</v>
      </c>
      <c r="AY262" s="17" t="s">
        <v>113</v>
      </c>
      <c r="BE262" s="168">
        <f>IF(N262="základní",J262,0)</f>
        <v>0</v>
      </c>
      <c r="BF262" s="168">
        <f>IF(N262="snížená",J262,0)</f>
        <v>0</v>
      </c>
      <c r="BG262" s="168">
        <f>IF(N262="zákl. přenesená",J262,0)</f>
        <v>0</v>
      </c>
      <c r="BH262" s="168">
        <f>IF(N262="sníž. přenesená",J262,0)</f>
        <v>0</v>
      </c>
      <c r="BI262" s="168">
        <f>IF(N262="nulová",J262,0)</f>
        <v>0</v>
      </c>
      <c r="BJ262" s="17" t="s">
        <v>79</v>
      </c>
      <c r="BK262" s="168">
        <f>ROUND(I262*H262,2)</f>
        <v>0</v>
      </c>
      <c r="BL262" s="17" t="s">
        <v>121</v>
      </c>
      <c r="BM262" s="167" t="s">
        <v>333</v>
      </c>
    </row>
    <row r="263" spans="1:65" s="15" customFormat="1">
      <c r="B263" s="196"/>
      <c r="D263" s="170" t="s">
        <v>123</v>
      </c>
      <c r="E263" s="197" t="s">
        <v>1</v>
      </c>
      <c r="F263" s="198" t="s">
        <v>334</v>
      </c>
      <c r="H263" s="197" t="s">
        <v>1</v>
      </c>
      <c r="I263" s="199"/>
      <c r="L263" s="196"/>
      <c r="M263" s="200"/>
      <c r="N263" s="201"/>
      <c r="O263" s="201"/>
      <c r="P263" s="201"/>
      <c r="Q263" s="201"/>
      <c r="R263" s="201"/>
      <c r="S263" s="201"/>
      <c r="T263" s="202"/>
      <c r="AT263" s="197" t="s">
        <v>123</v>
      </c>
      <c r="AU263" s="197" t="s">
        <v>81</v>
      </c>
      <c r="AV263" s="15" t="s">
        <v>79</v>
      </c>
      <c r="AW263" s="15" t="s">
        <v>30</v>
      </c>
      <c r="AX263" s="15" t="s">
        <v>74</v>
      </c>
      <c r="AY263" s="197" t="s">
        <v>113</v>
      </c>
    </row>
    <row r="264" spans="1:65" s="13" customFormat="1">
      <c r="B264" s="169"/>
      <c r="D264" s="170" t="s">
        <v>123</v>
      </c>
      <c r="E264" s="171" t="s">
        <v>1</v>
      </c>
      <c r="F264" s="172" t="s">
        <v>198</v>
      </c>
      <c r="H264" s="173">
        <v>3</v>
      </c>
      <c r="I264" s="174"/>
      <c r="L264" s="169"/>
      <c r="M264" s="175"/>
      <c r="N264" s="176"/>
      <c r="O264" s="176"/>
      <c r="P264" s="176"/>
      <c r="Q264" s="176"/>
      <c r="R264" s="176"/>
      <c r="S264" s="176"/>
      <c r="T264" s="177"/>
      <c r="AT264" s="171" t="s">
        <v>123</v>
      </c>
      <c r="AU264" s="171" t="s">
        <v>81</v>
      </c>
      <c r="AV264" s="13" t="s">
        <v>81</v>
      </c>
      <c r="AW264" s="13" t="s">
        <v>30</v>
      </c>
      <c r="AX264" s="13" t="s">
        <v>74</v>
      </c>
      <c r="AY264" s="171" t="s">
        <v>113</v>
      </c>
    </row>
    <row r="265" spans="1:65" s="14" customFormat="1">
      <c r="B265" s="178"/>
      <c r="D265" s="170" t="s">
        <v>123</v>
      </c>
      <c r="E265" s="179" t="s">
        <v>1</v>
      </c>
      <c r="F265" s="180" t="s">
        <v>125</v>
      </c>
      <c r="H265" s="181">
        <v>3</v>
      </c>
      <c r="I265" s="182"/>
      <c r="L265" s="178"/>
      <c r="M265" s="183"/>
      <c r="N265" s="184"/>
      <c r="O265" s="184"/>
      <c r="P265" s="184"/>
      <c r="Q265" s="184"/>
      <c r="R265" s="184"/>
      <c r="S265" s="184"/>
      <c r="T265" s="185"/>
      <c r="AT265" s="179" t="s">
        <v>123</v>
      </c>
      <c r="AU265" s="179" t="s">
        <v>81</v>
      </c>
      <c r="AV265" s="14" t="s">
        <v>121</v>
      </c>
      <c r="AW265" s="14" t="s">
        <v>30</v>
      </c>
      <c r="AX265" s="14" t="s">
        <v>79</v>
      </c>
      <c r="AY265" s="179" t="s">
        <v>113</v>
      </c>
    </row>
    <row r="266" spans="1:65" s="2" customFormat="1" ht="21.75" customHeight="1">
      <c r="A266" s="32"/>
      <c r="B266" s="155"/>
      <c r="C266" s="156" t="s">
        <v>335</v>
      </c>
      <c r="D266" s="156" t="s">
        <v>116</v>
      </c>
      <c r="E266" s="157" t="s">
        <v>336</v>
      </c>
      <c r="F266" s="158" t="s">
        <v>337</v>
      </c>
      <c r="G266" s="159" t="s">
        <v>152</v>
      </c>
      <c r="H266" s="160">
        <v>5</v>
      </c>
      <c r="I266" s="161"/>
      <c r="J266" s="162">
        <f>ROUND(I266*H266,2)</f>
        <v>0</v>
      </c>
      <c r="K266" s="158" t="s">
        <v>120</v>
      </c>
      <c r="L266" s="33"/>
      <c r="M266" s="163" t="s">
        <v>1</v>
      </c>
      <c r="N266" s="164" t="s">
        <v>39</v>
      </c>
      <c r="O266" s="58"/>
      <c r="P266" s="165">
        <f>O266*H266</f>
        <v>0</v>
      </c>
      <c r="Q266" s="165">
        <v>0</v>
      </c>
      <c r="R266" s="165">
        <f>Q266*H266</f>
        <v>0</v>
      </c>
      <c r="S266" s="165">
        <v>0</v>
      </c>
      <c r="T266" s="16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7" t="s">
        <v>121</v>
      </c>
      <c r="AT266" s="167" t="s">
        <v>116</v>
      </c>
      <c r="AU266" s="167" t="s">
        <v>81</v>
      </c>
      <c r="AY266" s="17" t="s">
        <v>113</v>
      </c>
      <c r="BE266" s="168">
        <f>IF(N266="základní",J266,0)</f>
        <v>0</v>
      </c>
      <c r="BF266" s="168">
        <f>IF(N266="snížená",J266,0)</f>
        <v>0</v>
      </c>
      <c r="BG266" s="168">
        <f>IF(N266="zákl. přenesená",J266,0)</f>
        <v>0</v>
      </c>
      <c r="BH266" s="168">
        <f>IF(N266="sníž. přenesená",J266,0)</f>
        <v>0</v>
      </c>
      <c r="BI266" s="168">
        <f>IF(N266="nulová",J266,0)</f>
        <v>0</v>
      </c>
      <c r="BJ266" s="17" t="s">
        <v>79</v>
      </c>
      <c r="BK266" s="168">
        <f>ROUND(I266*H266,2)</f>
        <v>0</v>
      </c>
      <c r="BL266" s="17" t="s">
        <v>121</v>
      </c>
      <c r="BM266" s="167" t="s">
        <v>338</v>
      </c>
    </row>
    <row r="267" spans="1:65" s="15" customFormat="1">
      <c r="B267" s="196"/>
      <c r="D267" s="170" t="s">
        <v>123</v>
      </c>
      <c r="E267" s="197" t="s">
        <v>1</v>
      </c>
      <c r="F267" s="198" t="s">
        <v>339</v>
      </c>
      <c r="H267" s="197" t="s">
        <v>1</v>
      </c>
      <c r="I267" s="199"/>
      <c r="L267" s="196"/>
      <c r="M267" s="200"/>
      <c r="N267" s="201"/>
      <c r="O267" s="201"/>
      <c r="P267" s="201"/>
      <c r="Q267" s="201"/>
      <c r="R267" s="201"/>
      <c r="S267" s="201"/>
      <c r="T267" s="202"/>
      <c r="AT267" s="197" t="s">
        <v>123</v>
      </c>
      <c r="AU267" s="197" t="s">
        <v>81</v>
      </c>
      <c r="AV267" s="15" t="s">
        <v>79</v>
      </c>
      <c r="AW267" s="15" t="s">
        <v>30</v>
      </c>
      <c r="AX267" s="15" t="s">
        <v>74</v>
      </c>
      <c r="AY267" s="197" t="s">
        <v>113</v>
      </c>
    </row>
    <row r="268" spans="1:65" s="13" customFormat="1">
      <c r="B268" s="169"/>
      <c r="D268" s="170" t="s">
        <v>123</v>
      </c>
      <c r="E268" s="171" t="s">
        <v>1</v>
      </c>
      <c r="F268" s="172" t="s">
        <v>196</v>
      </c>
      <c r="H268" s="173">
        <v>5</v>
      </c>
      <c r="I268" s="174"/>
      <c r="L268" s="169"/>
      <c r="M268" s="175"/>
      <c r="N268" s="176"/>
      <c r="O268" s="176"/>
      <c r="P268" s="176"/>
      <c r="Q268" s="176"/>
      <c r="R268" s="176"/>
      <c r="S268" s="176"/>
      <c r="T268" s="177"/>
      <c r="AT268" s="171" t="s">
        <v>123</v>
      </c>
      <c r="AU268" s="171" t="s">
        <v>81</v>
      </c>
      <c r="AV268" s="13" t="s">
        <v>81</v>
      </c>
      <c r="AW268" s="13" t="s">
        <v>30</v>
      </c>
      <c r="AX268" s="13" t="s">
        <v>74</v>
      </c>
      <c r="AY268" s="171" t="s">
        <v>113</v>
      </c>
    </row>
    <row r="269" spans="1:65" s="14" customFormat="1">
      <c r="B269" s="178"/>
      <c r="D269" s="170" t="s">
        <v>123</v>
      </c>
      <c r="E269" s="179" t="s">
        <v>1</v>
      </c>
      <c r="F269" s="180" t="s">
        <v>125</v>
      </c>
      <c r="H269" s="181">
        <v>5</v>
      </c>
      <c r="I269" s="182"/>
      <c r="L269" s="178"/>
      <c r="M269" s="183"/>
      <c r="N269" s="184"/>
      <c r="O269" s="184"/>
      <c r="P269" s="184"/>
      <c r="Q269" s="184"/>
      <c r="R269" s="184"/>
      <c r="S269" s="184"/>
      <c r="T269" s="185"/>
      <c r="AT269" s="179" t="s">
        <v>123</v>
      </c>
      <c r="AU269" s="179" t="s">
        <v>81</v>
      </c>
      <c r="AV269" s="14" t="s">
        <v>121</v>
      </c>
      <c r="AW269" s="14" t="s">
        <v>30</v>
      </c>
      <c r="AX269" s="14" t="s">
        <v>79</v>
      </c>
      <c r="AY269" s="179" t="s">
        <v>113</v>
      </c>
    </row>
    <row r="270" spans="1:65" s="2" customFormat="1" ht="44.25" customHeight="1">
      <c r="A270" s="32"/>
      <c r="B270" s="155"/>
      <c r="C270" s="156" t="s">
        <v>340</v>
      </c>
      <c r="D270" s="156" t="s">
        <v>116</v>
      </c>
      <c r="E270" s="157" t="s">
        <v>341</v>
      </c>
      <c r="F270" s="158" t="s">
        <v>520</v>
      </c>
      <c r="G270" s="159" t="s">
        <v>152</v>
      </c>
      <c r="H270" s="160">
        <v>8</v>
      </c>
      <c r="I270" s="161"/>
      <c r="J270" s="162">
        <f>ROUND(I270*H270,2)</f>
        <v>0</v>
      </c>
      <c r="K270" s="158" t="s">
        <v>120</v>
      </c>
      <c r="L270" s="33"/>
      <c r="M270" s="163" t="s">
        <v>1</v>
      </c>
      <c r="N270" s="164" t="s">
        <v>39</v>
      </c>
      <c r="O270" s="58"/>
      <c r="P270" s="165">
        <f>O270*H270</f>
        <v>0</v>
      </c>
      <c r="Q270" s="165">
        <v>0</v>
      </c>
      <c r="R270" s="165">
        <f>Q270*H270</f>
        <v>0</v>
      </c>
      <c r="S270" s="165">
        <v>0</v>
      </c>
      <c r="T270" s="16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7" t="s">
        <v>121</v>
      </c>
      <c r="AT270" s="167" t="s">
        <v>116</v>
      </c>
      <c r="AU270" s="167" t="s">
        <v>81</v>
      </c>
      <c r="AY270" s="17" t="s">
        <v>113</v>
      </c>
      <c r="BE270" s="168">
        <f>IF(N270="základní",J270,0)</f>
        <v>0</v>
      </c>
      <c r="BF270" s="168">
        <f>IF(N270="snížená",J270,0)</f>
        <v>0</v>
      </c>
      <c r="BG270" s="168">
        <f>IF(N270="zákl. přenesená",J270,0)</f>
        <v>0</v>
      </c>
      <c r="BH270" s="168">
        <f>IF(N270="sníž. přenesená",J270,0)</f>
        <v>0</v>
      </c>
      <c r="BI270" s="168">
        <f>IF(N270="nulová",J270,0)</f>
        <v>0</v>
      </c>
      <c r="BJ270" s="17" t="s">
        <v>79</v>
      </c>
      <c r="BK270" s="168">
        <f>ROUND(I270*H270,2)</f>
        <v>0</v>
      </c>
      <c r="BL270" s="17" t="s">
        <v>121</v>
      </c>
      <c r="BM270" s="167" t="s">
        <v>342</v>
      </c>
    </row>
    <row r="271" spans="1:65" s="15" customFormat="1">
      <c r="B271" s="196"/>
      <c r="D271" s="170" t="s">
        <v>123</v>
      </c>
      <c r="E271" s="197" t="s">
        <v>1</v>
      </c>
      <c r="F271" s="198" t="s">
        <v>334</v>
      </c>
      <c r="H271" s="197" t="s">
        <v>1</v>
      </c>
      <c r="I271" s="199"/>
      <c r="L271" s="196"/>
      <c r="M271" s="200"/>
      <c r="N271" s="201"/>
      <c r="O271" s="201"/>
      <c r="P271" s="201"/>
      <c r="Q271" s="201"/>
      <c r="R271" s="201"/>
      <c r="S271" s="201"/>
      <c r="T271" s="202"/>
      <c r="AT271" s="197" t="s">
        <v>123</v>
      </c>
      <c r="AU271" s="197" t="s">
        <v>81</v>
      </c>
      <c r="AV271" s="15" t="s">
        <v>79</v>
      </c>
      <c r="AW271" s="15" t="s">
        <v>30</v>
      </c>
      <c r="AX271" s="15" t="s">
        <v>74</v>
      </c>
      <c r="AY271" s="197" t="s">
        <v>113</v>
      </c>
    </row>
    <row r="272" spans="1:65" s="13" customFormat="1">
      <c r="B272" s="169"/>
      <c r="D272" s="170" t="s">
        <v>123</v>
      </c>
      <c r="E272" s="171" t="s">
        <v>1</v>
      </c>
      <c r="F272" s="172" t="s">
        <v>198</v>
      </c>
      <c r="H272" s="173">
        <v>3</v>
      </c>
      <c r="I272" s="174"/>
      <c r="L272" s="169"/>
      <c r="M272" s="175"/>
      <c r="N272" s="176"/>
      <c r="O272" s="176"/>
      <c r="P272" s="176"/>
      <c r="Q272" s="176"/>
      <c r="R272" s="176"/>
      <c r="S272" s="176"/>
      <c r="T272" s="177"/>
      <c r="AT272" s="171" t="s">
        <v>123</v>
      </c>
      <c r="AU272" s="171" t="s">
        <v>81</v>
      </c>
      <c r="AV272" s="13" t="s">
        <v>81</v>
      </c>
      <c r="AW272" s="13" t="s">
        <v>30</v>
      </c>
      <c r="AX272" s="13" t="s">
        <v>74</v>
      </c>
      <c r="AY272" s="171" t="s">
        <v>113</v>
      </c>
    </row>
    <row r="273" spans="1:65" s="15" customFormat="1">
      <c r="B273" s="196"/>
      <c r="D273" s="170" t="s">
        <v>123</v>
      </c>
      <c r="E273" s="197" t="s">
        <v>1</v>
      </c>
      <c r="F273" s="198" t="s">
        <v>343</v>
      </c>
      <c r="H273" s="197" t="s">
        <v>1</v>
      </c>
      <c r="I273" s="199"/>
      <c r="L273" s="196"/>
      <c r="M273" s="200"/>
      <c r="N273" s="201"/>
      <c r="O273" s="201"/>
      <c r="P273" s="201"/>
      <c r="Q273" s="201"/>
      <c r="R273" s="201"/>
      <c r="S273" s="201"/>
      <c r="T273" s="202"/>
      <c r="AT273" s="197" t="s">
        <v>123</v>
      </c>
      <c r="AU273" s="197" t="s">
        <v>81</v>
      </c>
      <c r="AV273" s="15" t="s">
        <v>79</v>
      </c>
      <c r="AW273" s="15" t="s">
        <v>30</v>
      </c>
      <c r="AX273" s="15" t="s">
        <v>74</v>
      </c>
      <c r="AY273" s="197" t="s">
        <v>113</v>
      </c>
    </row>
    <row r="274" spans="1:65" s="13" customFormat="1">
      <c r="B274" s="169"/>
      <c r="D274" s="170" t="s">
        <v>123</v>
      </c>
      <c r="E274" s="171" t="s">
        <v>1</v>
      </c>
      <c r="F274" s="172" t="s">
        <v>196</v>
      </c>
      <c r="H274" s="173">
        <v>5</v>
      </c>
      <c r="I274" s="174"/>
      <c r="L274" s="169"/>
      <c r="M274" s="175"/>
      <c r="N274" s="176"/>
      <c r="O274" s="176"/>
      <c r="P274" s="176"/>
      <c r="Q274" s="176"/>
      <c r="R274" s="176"/>
      <c r="S274" s="176"/>
      <c r="T274" s="177"/>
      <c r="AT274" s="171" t="s">
        <v>123</v>
      </c>
      <c r="AU274" s="171" t="s">
        <v>81</v>
      </c>
      <c r="AV274" s="13" t="s">
        <v>81</v>
      </c>
      <c r="AW274" s="13" t="s">
        <v>30</v>
      </c>
      <c r="AX274" s="13" t="s">
        <v>74</v>
      </c>
      <c r="AY274" s="171" t="s">
        <v>113</v>
      </c>
    </row>
    <row r="275" spans="1:65" s="14" customFormat="1">
      <c r="B275" s="178"/>
      <c r="D275" s="170" t="s">
        <v>123</v>
      </c>
      <c r="E275" s="179" t="s">
        <v>1</v>
      </c>
      <c r="F275" s="180" t="s">
        <v>125</v>
      </c>
      <c r="H275" s="181">
        <v>8</v>
      </c>
      <c r="I275" s="182"/>
      <c r="L275" s="178"/>
      <c r="M275" s="183"/>
      <c r="N275" s="184"/>
      <c r="O275" s="184"/>
      <c r="P275" s="184"/>
      <c r="Q275" s="184"/>
      <c r="R275" s="184"/>
      <c r="S275" s="184"/>
      <c r="T275" s="185"/>
      <c r="AT275" s="179" t="s">
        <v>123</v>
      </c>
      <c r="AU275" s="179" t="s">
        <v>81</v>
      </c>
      <c r="AV275" s="14" t="s">
        <v>121</v>
      </c>
      <c r="AW275" s="14" t="s">
        <v>30</v>
      </c>
      <c r="AX275" s="14" t="s">
        <v>79</v>
      </c>
      <c r="AY275" s="179" t="s">
        <v>113</v>
      </c>
    </row>
    <row r="276" spans="1:65" s="2" customFormat="1" ht="21.75" customHeight="1">
      <c r="A276" s="32"/>
      <c r="B276" s="155"/>
      <c r="C276" s="156" t="s">
        <v>344</v>
      </c>
      <c r="D276" s="156" t="s">
        <v>116</v>
      </c>
      <c r="E276" s="157" t="s">
        <v>345</v>
      </c>
      <c r="F276" s="158" t="s">
        <v>346</v>
      </c>
      <c r="G276" s="159" t="s">
        <v>119</v>
      </c>
      <c r="H276" s="160">
        <v>1.8</v>
      </c>
      <c r="I276" s="161"/>
      <c r="J276" s="162">
        <f>ROUND(I276*H276,2)</f>
        <v>0</v>
      </c>
      <c r="K276" s="158" t="s">
        <v>120</v>
      </c>
      <c r="L276" s="33"/>
      <c r="M276" s="163" t="s">
        <v>1</v>
      </c>
      <c r="N276" s="164" t="s">
        <v>39</v>
      </c>
      <c r="O276" s="58"/>
      <c r="P276" s="165">
        <f>O276*H276</f>
        <v>0</v>
      </c>
      <c r="Q276" s="165">
        <v>0</v>
      </c>
      <c r="R276" s="165">
        <f>Q276*H276</f>
        <v>0</v>
      </c>
      <c r="S276" s="165">
        <v>0</v>
      </c>
      <c r="T276" s="16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7" t="s">
        <v>121</v>
      </c>
      <c r="AT276" s="167" t="s">
        <v>116</v>
      </c>
      <c r="AU276" s="167" t="s">
        <v>81</v>
      </c>
      <c r="AY276" s="17" t="s">
        <v>113</v>
      </c>
      <c r="BE276" s="168">
        <f>IF(N276="základní",J276,0)</f>
        <v>0</v>
      </c>
      <c r="BF276" s="168">
        <f>IF(N276="snížená",J276,0)</f>
        <v>0</v>
      </c>
      <c r="BG276" s="168">
        <f>IF(N276="zákl. přenesená",J276,0)</f>
        <v>0</v>
      </c>
      <c r="BH276" s="168">
        <f>IF(N276="sníž. přenesená",J276,0)</f>
        <v>0</v>
      </c>
      <c r="BI276" s="168">
        <f>IF(N276="nulová",J276,0)</f>
        <v>0</v>
      </c>
      <c r="BJ276" s="17" t="s">
        <v>79</v>
      </c>
      <c r="BK276" s="168">
        <f>ROUND(I276*H276,2)</f>
        <v>0</v>
      </c>
      <c r="BL276" s="17" t="s">
        <v>121</v>
      </c>
      <c r="BM276" s="167" t="s">
        <v>347</v>
      </c>
    </row>
    <row r="277" spans="1:65" s="2" customFormat="1" ht="21.75" customHeight="1">
      <c r="A277" s="32"/>
      <c r="B277" s="155"/>
      <c r="C277" s="156" t="s">
        <v>348</v>
      </c>
      <c r="D277" s="156" t="s">
        <v>116</v>
      </c>
      <c r="E277" s="157" t="s">
        <v>349</v>
      </c>
      <c r="F277" s="158" t="s">
        <v>350</v>
      </c>
      <c r="G277" s="159" t="s">
        <v>152</v>
      </c>
      <c r="H277" s="160">
        <v>8</v>
      </c>
      <c r="I277" s="161"/>
      <c r="J277" s="162">
        <f>ROUND(I277*H277,2)</f>
        <v>0</v>
      </c>
      <c r="K277" s="158" t="s">
        <v>120</v>
      </c>
      <c r="L277" s="33"/>
      <c r="M277" s="163" t="s">
        <v>1</v>
      </c>
      <c r="N277" s="164" t="s">
        <v>39</v>
      </c>
      <c r="O277" s="58"/>
      <c r="P277" s="165">
        <f>O277*H277</f>
        <v>0</v>
      </c>
      <c r="Q277" s="165">
        <v>0</v>
      </c>
      <c r="R277" s="165">
        <f>Q277*H277</f>
        <v>0</v>
      </c>
      <c r="S277" s="165">
        <v>0</v>
      </c>
      <c r="T277" s="16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7" t="s">
        <v>121</v>
      </c>
      <c r="AT277" s="167" t="s">
        <v>116</v>
      </c>
      <c r="AU277" s="167" t="s">
        <v>81</v>
      </c>
      <c r="AY277" s="17" t="s">
        <v>113</v>
      </c>
      <c r="BE277" s="168">
        <f>IF(N277="základní",J277,0)</f>
        <v>0</v>
      </c>
      <c r="BF277" s="168">
        <f>IF(N277="snížená",J277,0)</f>
        <v>0</v>
      </c>
      <c r="BG277" s="168">
        <f>IF(N277="zákl. přenesená",J277,0)</f>
        <v>0</v>
      </c>
      <c r="BH277" s="168">
        <f>IF(N277="sníž. přenesená",J277,0)</f>
        <v>0</v>
      </c>
      <c r="BI277" s="168">
        <f>IF(N277="nulová",J277,0)</f>
        <v>0</v>
      </c>
      <c r="BJ277" s="17" t="s">
        <v>79</v>
      </c>
      <c r="BK277" s="168">
        <f>ROUND(I277*H277,2)</f>
        <v>0</v>
      </c>
      <c r="BL277" s="17" t="s">
        <v>121</v>
      </c>
      <c r="BM277" s="167" t="s">
        <v>351</v>
      </c>
    </row>
    <row r="278" spans="1:65" s="2" customFormat="1" ht="21.75" customHeight="1">
      <c r="A278" s="32"/>
      <c r="B278" s="155"/>
      <c r="C278" s="156" t="s">
        <v>352</v>
      </c>
      <c r="D278" s="156" t="s">
        <v>116</v>
      </c>
      <c r="E278" s="157" t="s">
        <v>353</v>
      </c>
      <c r="F278" s="158" t="s">
        <v>354</v>
      </c>
      <c r="G278" s="159" t="s">
        <v>152</v>
      </c>
      <c r="H278" s="160">
        <v>16</v>
      </c>
      <c r="I278" s="161"/>
      <c r="J278" s="162">
        <f>ROUND(I278*H278,2)</f>
        <v>0</v>
      </c>
      <c r="K278" s="158" t="s">
        <v>120</v>
      </c>
      <c r="L278" s="33"/>
      <c r="M278" s="163" t="s">
        <v>1</v>
      </c>
      <c r="N278" s="164" t="s">
        <v>39</v>
      </c>
      <c r="O278" s="58"/>
      <c r="P278" s="165">
        <f>O278*H278</f>
        <v>0</v>
      </c>
      <c r="Q278" s="165">
        <v>0</v>
      </c>
      <c r="R278" s="165">
        <f>Q278*H278</f>
        <v>0</v>
      </c>
      <c r="S278" s="165">
        <v>0</v>
      </c>
      <c r="T278" s="166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7" t="s">
        <v>121</v>
      </c>
      <c r="AT278" s="167" t="s">
        <v>116</v>
      </c>
      <c r="AU278" s="167" t="s">
        <v>81</v>
      </c>
      <c r="AY278" s="17" t="s">
        <v>113</v>
      </c>
      <c r="BE278" s="168">
        <f>IF(N278="základní",J278,0)</f>
        <v>0</v>
      </c>
      <c r="BF278" s="168">
        <f>IF(N278="snížená",J278,0)</f>
        <v>0</v>
      </c>
      <c r="BG278" s="168">
        <f>IF(N278="zákl. přenesená",J278,0)</f>
        <v>0</v>
      </c>
      <c r="BH278" s="168">
        <f>IF(N278="sníž. přenesená",J278,0)</f>
        <v>0</v>
      </c>
      <c r="BI278" s="168">
        <f>IF(N278="nulová",J278,0)</f>
        <v>0</v>
      </c>
      <c r="BJ278" s="17" t="s">
        <v>79</v>
      </c>
      <c r="BK278" s="168">
        <f>ROUND(I278*H278,2)</f>
        <v>0</v>
      </c>
      <c r="BL278" s="17" t="s">
        <v>121</v>
      </c>
      <c r="BM278" s="167" t="s">
        <v>355</v>
      </c>
    </row>
    <row r="279" spans="1:65" s="15" customFormat="1">
      <c r="B279" s="196"/>
      <c r="D279" s="170" t="s">
        <v>123</v>
      </c>
      <c r="E279" s="197" t="s">
        <v>1</v>
      </c>
      <c r="F279" s="198" t="s">
        <v>356</v>
      </c>
      <c r="H279" s="197" t="s">
        <v>1</v>
      </c>
      <c r="I279" s="199"/>
      <c r="L279" s="196"/>
      <c r="M279" s="200"/>
      <c r="N279" s="201"/>
      <c r="O279" s="201"/>
      <c r="P279" s="201"/>
      <c r="Q279" s="201"/>
      <c r="R279" s="201"/>
      <c r="S279" s="201"/>
      <c r="T279" s="202"/>
      <c r="AT279" s="197" t="s">
        <v>123</v>
      </c>
      <c r="AU279" s="197" t="s">
        <v>81</v>
      </c>
      <c r="AV279" s="15" t="s">
        <v>79</v>
      </c>
      <c r="AW279" s="15" t="s">
        <v>30</v>
      </c>
      <c r="AX279" s="15" t="s">
        <v>74</v>
      </c>
      <c r="AY279" s="197" t="s">
        <v>113</v>
      </c>
    </row>
    <row r="280" spans="1:65" s="13" customFormat="1">
      <c r="B280" s="169"/>
      <c r="D280" s="170" t="s">
        <v>123</v>
      </c>
      <c r="E280" s="171" t="s">
        <v>1</v>
      </c>
      <c r="F280" s="172" t="s">
        <v>357</v>
      </c>
      <c r="H280" s="173">
        <v>16</v>
      </c>
      <c r="I280" s="174"/>
      <c r="L280" s="169"/>
      <c r="M280" s="175"/>
      <c r="N280" s="176"/>
      <c r="O280" s="176"/>
      <c r="P280" s="176"/>
      <c r="Q280" s="176"/>
      <c r="R280" s="176"/>
      <c r="S280" s="176"/>
      <c r="T280" s="177"/>
      <c r="AT280" s="171" t="s">
        <v>123</v>
      </c>
      <c r="AU280" s="171" t="s">
        <v>81</v>
      </c>
      <c r="AV280" s="13" t="s">
        <v>81</v>
      </c>
      <c r="AW280" s="13" t="s">
        <v>30</v>
      </c>
      <c r="AX280" s="13" t="s">
        <v>74</v>
      </c>
      <c r="AY280" s="171" t="s">
        <v>113</v>
      </c>
    </row>
    <row r="281" spans="1:65" s="14" customFormat="1">
      <c r="B281" s="178"/>
      <c r="D281" s="170" t="s">
        <v>123</v>
      </c>
      <c r="E281" s="179" t="s">
        <v>1</v>
      </c>
      <c r="F281" s="180" t="s">
        <v>125</v>
      </c>
      <c r="H281" s="181">
        <v>16</v>
      </c>
      <c r="I281" s="182"/>
      <c r="L281" s="178"/>
      <c r="M281" s="183"/>
      <c r="N281" s="184"/>
      <c r="O281" s="184"/>
      <c r="P281" s="184"/>
      <c r="Q281" s="184"/>
      <c r="R281" s="184"/>
      <c r="S281" s="184"/>
      <c r="T281" s="185"/>
      <c r="AT281" s="179" t="s">
        <v>123</v>
      </c>
      <c r="AU281" s="179" t="s">
        <v>81</v>
      </c>
      <c r="AV281" s="14" t="s">
        <v>121</v>
      </c>
      <c r="AW281" s="14" t="s">
        <v>30</v>
      </c>
      <c r="AX281" s="14" t="s">
        <v>79</v>
      </c>
      <c r="AY281" s="179" t="s">
        <v>113</v>
      </c>
    </row>
    <row r="282" spans="1:65" s="2" customFormat="1" ht="33" customHeight="1">
      <c r="A282" s="32"/>
      <c r="B282" s="155"/>
      <c r="C282" s="156" t="s">
        <v>358</v>
      </c>
      <c r="D282" s="156" t="s">
        <v>116</v>
      </c>
      <c r="E282" s="157" t="s">
        <v>359</v>
      </c>
      <c r="F282" s="158" t="s">
        <v>521</v>
      </c>
      <c r="G282" s="159" t="s">
        <v>152</v>
      </c>
      <c r="H282" s="160">
        <v>8</v>
      </c>
      <c r="I282" s="161"/>
      <c r="J282" s="162">
        <f>ROUND(I282*H282,2)</f>
        <v>0</v>
      </c>
      <c r="K282" s="158" t="s">
        <v>120</v>
      </c>
      <c r="L282" s="33"/>
      <c r="M282" s="163" t="s">
        <v>1</v>
      </c>
      <c r="N282" s="164" t="s">
        <v>39</v>
      </c>
      <c r="O282" s="58"/>
      <c r="P282" s="165">
        <f>O282*H282</f>
        <v>0</v>
      </c>
      <c r="Q282" s="165">
        <v>0</v>
      </c>
      <c r="R282" s="165">
        <f>Q282*H282</f>
        <v>0</v>
      </c>
      <c r="S282" s="165">
        <v>0</v>
      </c>
      <c r="T282" s="166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7" t="s">
        <v>121</v>
      </c>
      <c r="AT282" s="167" t="s">
        <v>116</v>
      </c>
      <c r="AU282" s="167" t="s">
        <v>81</v>
      </c>
      <c r="AY282" s="17" t="s">
        <v>113</v>
      </c>
      <c r="BE282" s="168">
        <f>IF(N282="základní",J282,0)</f>
        <v>0</v>
      </c>
      <c r="BF282" s="168">
        <f>IF(N282="snížená",J282,0)</f>
        <v>0</v>
      </c>
      <c r="BG282" s="168">
        <f>IF(N282="zákl. přenesená",J282,0)</f>
        <v>0</v>
      </c>
      <c r="BH282" s="168">
        <f>IF(N282="sníž. přenesená",J282,0)</f>
        <v>0</v>
      </c>
      <c r="BI282" s="168">
        <f>IF(N282="nulová",J282,0)</f>
        <v>0</v>
      </c>
      <c r="BJ282" s="17" t="s">
        <v>79</v>
      </c>
      <c r="BK282" s="168">
        <f>ROUND(I282*H282,2)</f>
        <v>0</v>
      </c>
      <c r="BL282" s="17" t="s">
        <v>121</v>
      </c>
      <c r="BM282" s="167" t="s">
        <v>360</v>
      </c>
    </row>
    <row r="283" spans="1:65" s="15" customFormat="1">
      <c r="B283" s="196"/>
      <c r="D283" s="170" t="s">
        <v>123</v>
      </c>
      <c r="E283" s="197" t="s">
        <v>1</v>
      </c>
      <c r="F283" s="198" t="s">
        <v>356</v>
      </c>
      <c r="H283" s="197" t="s">
        <v>1</v>
      </c>
      <c r="I283" s="199"/>
      <c r="L283" s="196"/>
      <c r="M283" s="200"/>
      <c r="N283" s="201"/>
      <c r="O283" s="201"/>
      <c r="P283" s="201"/>
      <c r="Q283" s="201"/>
      <c r="R283" s="201"/>
      <c r="S283" s="201"/>
      <c r="T283" s="202"/>
      <c r="AT283" s="197" t="s">
        <v>123</v>
      </c>
      <c r="AU283" s="197" t="s">
        <v>81</v>
      </c>
      <c r="AV283" s="15" t="s">
        <v>79</v>
      </c>
      <c r="AW283" s="15" t="s">
        <v>30</v>
      </c>
      <c r="AX283" s="15" t="s">
        <v>74</v>
      </c>
      <c r="AY283" s="197" t="s">
        <v>113</v>
      </c>
    </row>
    <row r="284" spans="1:65" s="13" customFormat="1">
      <c r="B284" s="169"/>
      <c r="D284" s="170" t="s">
        <v>123</v>
      </c>
      <c r="E284" s="171" t="s">
        <v>1</v>
      </c>
      <c r="F284" s="172" t="s">
        <v>361</v>
      </c>
      <c r="H284" s="173">
        <v>8</v>
      </c>
      <c r="I284" s="174"/>
      <c r="L284" s="169"/>
      <c r="M284" s="175"/>
      <c r="N284" s="176"/>
      <c r="O284" s="176"/>
      <c r="P284" s="176"/>
      <c r="Q284" s="176"/>
      <c r="R284" s="176"/>
      <c r="S284" s="176"/>
      <c r="T284" s="177"/>
      <c r="AT284" s="171" t="s">
        <v>123</v>
      </c>
      <c r="AU284" s="171" t="s">
        <v>81</v>
      </c>
      <c r="AV284" s="13" t="s">
        <v>81</v>
      </c>
      <c r="AW284" s="13" t="s">
        <v>30</v>
      </c>
      <c r="AX284" s="13" t="s">
        <v>74</v>
      </c>
      <c r="AY284" s="171" t="s">
        <v>113</v>
      </c>
    </row>
    <row r="285" spans="1:65" s="14" customFormat="1">
      <c r="B285" s="178"/>
      <c r="D285" s="170" t="s">
        <v>123</v>
      </c>
      <c r="E285" s="179" t="s">
        <v>1</v>
      </c>
      <c r="F285" s="180" t="s">
        <v>125</v>
      </c>
      <c r="H285" s="181">
        <v>8</v>
      </c>
      <c r="I285" s="182"/>
      <c r="L285" s="178"/>
      <c r="M285" s="183"/>
      <c r="N285" s="184"/>
      <c r="O285" s="184"/>
      <c r="P285" s="184"/>
      <c r="Q285" s="184"/>
      <c r="R285" s="184"/>
      <c r="S285" s="184"/>
      <c r="T285" s="185"/>
      <c r="AT285" s="179" t="s">
        <v>123</v>
      </c>
      <c r="AU285" s="179" t="s">
        <v>81</v>
      </c>
      <c r="AV285" s="14" t="s">
        <v>121</v>
      </c>
      <c r="AW285" s="14" t="s">
        <v>30</v>
      </c>
      <c r="AX285" s="14" t="s">
        <v>79</v>
      </c>
      <c r="AY285" s="179" t="s">
        <v>113</v>
      </c>
    </row>
    <row r="286" spans="1:65" s="2" customFormat="1" ht="33" customHeight="1">
      <c r="A286" s="32"/>
      <c r="B286" s="155"/>
      <c r="C286" s="156" t="s">
        <v>362</v>
      </c>
      <c r="D286" s="156" t="s">
        <v>116</v>
      </c>
      <c r="E286" s="157" t="s">
        <v>363</v>
      </c>
      <c r="F286" s="158" t="s">
        <v>522</v>
      </c>
      <c r="G286" s="159" t="s">
        <v>152</v>
      </c>
      <c r="H286" s="160">
        <v>8</v>
      </c>
      <c r="I286" s="161"/>
      <c r="J286" s="162">
        <f>ROUND(I286*H286,2)</f>
        <v>0</v>
      </c>
      <c r="K286" s="158" t="s">
        <v>120</v>
      </c>
      <c r="L286" s="33"/>
      <c r="M286" s="163" t="s">
        <v>1</v>
      </c>
      <c r="N286" s="164" t="s">
        <v>39</v>
      </c>
      <c r="O286" s="58"/>
      <c r="P286" s="165">
        <f>O286*H286</f>
        <v>0</v>
      </c>
      <c r="Q286" s="165">
        <v>0</v>
      </c>
      <c r="R286" s="165">
        <f>Q286*H286</f>
        <v>0</v>
      </c>
      <c r="S286" s="165">
        <v>0</v>
      </c>
      <c r="T286" s="166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7" t="s">
        <v>121</v>
      </c>
      <c r="AT286" s="167" t="s">
        <v>116</v>
      </c>
      <c r="AU286" s="167" t="s">
        <v>81</v>
      </c>
      <c r="AY286" s="17" t="s">
        <v>113</v>
      </c>
      <c r="BE286" s="168">
        <f>IF(N286="základní",J286,0)</f>
        <v>0</v>
      </c>
      <c r="BF286" s="168">
        <f>IF(N286="snížená",J286,0)</f>
        <v>0</v>
      </c>
      <c r="BG286" s="168">
        <f>IF(N286="zákl. přenesená",J286,0)</f>
        <v>0</v>
      </c>
      <c r="BH286" s="168">
        <f>IF(N286="sníž. přenesená",J286,0)</f>
        <v>0</v>
      </c>
      <c r="BI286" s="168">
        <f>IF(N286="nulová",J286,0)</f>
        <v>0</v>
      </c>
      <c r="BJ286" s="17" t="s">
        <v>79</v>
      </c>
      <c r="BK286" s="168">
        <f>ROUND(I286*H286,2)</f>
        <v>0</v>
      </c>
      <c r="BL286" s="17" t="s">
        <v>121</v>
      </c>
      <c r="BM286" s="167" t="s">
        <v>364</v>
      </c>
    </row>
    <row r="287" spans="1:65" s="15" customFormat="1">
      <c r="B287" s="196"/>
      <c r="D287" s="170" t="s">
        <v>123</v>
      </c>
      <c r="E287" s="197" t="s">
        <v>1</v>
      </c>
      <c r="F287" s="198" t="s">
        <v>356</v>
      </c>
      <c r="H287" s="197" t="s">
        <v>1</v>
      </c>
      <c r="I287" s="199"/>
      <c r="L287" s="196"/>
      <c r="M287" s="200"/>
      <c r="N287" s="201"/>
      <c r="O287" s="201"/>
      <c r="P287" s="201"/>
      <c r="Q287" s="201"/>
      <c r="R287" s="201"/>
      <c r="S287" s="201"/>
      <c r="T287" s="202"/>
      <c r="AT287" s="197" t="s">
        <v>123</v>
      </c>
      <c r="AU287" s="197" t="s">
        <v>81</v>
      </c>
      <c r="AV287" s="15" t="s">
        <v>79</v>
      </c>
      <c r="AW287" s="15" t="s">
        <v>30</v>
      </c>
      <c r="AX287" s="15" t="s">
        <v>74</v>
      </c>
      <c r="AY287" s="197" t="s">
        <v>113</v>
      </c>
    </row>
    <row r="288" spans="1:65" s="13" customFormat="1">
      <c r="B288" s="169"/>
      <c r="D288" s="170" t="s">
        <v>123</v>
      </c>
      <c r="E288" s="171" t="s">
        <v>1</v>
      </c>
      <c r="F288" s="172" t="s">
        <v>361</v>
      </c>
      <c r="H288" s="173">
        <v>8</v>
      </c>
      <c r="I288" s="174"/>
      <c r="L288" s="169"/>
      <c r="M288" s="175"/>
      <c r="N288" s="176"/>
      <c r="O288" s="176"/>
      <c r="P288" s="176"/>
      <c r="Q288" s="176"/>
      <c r="R288" s="176"/>
      <c r="S288" s="176"/>
      <c r="T288" s="177"/>
      <c r="AT288" s="171" t="s">
        <v>123</v>
      </c>
      <c r="AU288" s="171" t="s">
        <v>81</v>
      </c>
      <c r="AV288" s="13" t="s">
        <v>81</v>
      </c>
      <c r="AW288" s="13" t="s">
        <v>30</v>
      </c>
      <c r="AX288" s="13" t="s">
        <v>74</v>
      </c>
      <c r="AY288" s="171" t="s">
        <v>113</v>
      </c>
    </row>
    <row r="289" spans="1:65" s="14" customFormat="1">
      <c r="B289" s="178"/>
      <c r="D289" s="170" t="s">
        <v>123</v>
      </c>
      <c r="E289" s="179" t="s">
        <v>1</v>
      </c>
      <c r="F289" s="180" t="s">
        <v>125</v>
      </c>
      <c r="H289" s="181">
        <v>8</v>
      </c>
      <c r="I289" s="182"/>
      <c r="L289" s="178"/>
      <c r="M289" s="183"/>
      <c r="N289" s="184"/>
      <c r="O289" s="184"/>
      <c r="P289" s="184"/>
      <c r="Q289" s="184"/>
      <c r="R289" s="184"/>
      <c r="S289" s="184"/>
      <c r="T289" s="185"/>
      <c r="AT289" s="179" t="s">
        <v>123</v>
      </c>
      <c r="AU289" s="179" t="s">
        <v>81</v>
      </c>
      <c r="AV289" s="14" t="s">
        <v>121</v>
      </c>
      <c r="AW289" s="14" t="s">
        <v>30</v>
      </c>
      <c r="AX289" s="14" t="s">
        <v>79</v>
      </c>
      <c r="AY289" s="179" t="s">
        <v>113</v>
      </c>
    </row>
    <row r="290" spans="1:65" s="2" customFormat="1" ht="66.75" customHeight="1">
      <c r="A290" s="32"/>
      <c r="B290" s="155"/>
      <c r="C290" s="156" t="s">
        <v>365</v>
      </c>
      <c r="D290" s="156" t="s">
        <v>116</v>
      </c>
      <c r="E290" s="157" t="s">
        <v>366</v>
      </c>
      <c r="F290" s="158" t="s">
        <v>367</v>
      </c>
      <c r="G290" s="159" t="s">
        <v>152</v>
      </c>
      <c r="H290" s="160">
        <v>220</v>
      </c>
      <c r="I290" s="161"/>
      <c r="J290" s="162">
        <f>ROUND(I290*H290,2)</f>
        <v>0</v>
      </c>
      <c r="K290" s="158" t="s">
        <v>120</v>
      </c>
      <c r="L290" s="33"/>
      <c r="M290" s="163" t="s">
        <v>1</v>
      </c>
      <c r="N290" s="164" t="s">
        <v>39</v>
      </c>
      <c r="O290" s="58"/>
      <c r="P290" s="165">
        <f>O290*H290</f>
        <v>0</v>
      </c>
      <c r="Q290" s="165">
        <v>8.4250000000000005E-2</v>
      </c>
      <c r="R290" s="165">
        <f>Q290*H290</f>
        <v>18.535</v>
      </c>
      <c r="S290" s="165">
        <v>0</v>
      </c>
      <c r="T290" s="16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7" t="s">
        <v>121</v>
      </c>
      <c r="AT290" s="167" t="s">
        <v>116</v>
      </c>
      <c r="AU290" s="167" t="s">
        <v>81</v>
      </c>
      <c r="AY290" s="17" t="s">
        <v>113</v>
      </c>
      <c r="BE290" s="168">
        <f>IF(N290="základní",J290,0)</f>
        <v>0</v>
      </c>
      <c r="BF290" s="168">
        <f>IF(N290="snížená",J290,0)</f>
        <v>0</v>
      </c>
      <c r="BG290" s="168">
        <f>IF(N290="zákl. přenesená",J290,0)</f>
        <v>0</v>
      </c>
      <c r="BH290" s="168">
        <f>IF(N290="sníž. přenesená",J290,0)</f>
        <v>0</v>
      </c>
      <c r="BI290" s="168">
        <f>IF(N290="nulová",J290,0)</f>
        <v>0</v>
      </c>
      <c r="BJ290" s="17" t="s">
        <v>79</v>
      </c>
      <c r="BK290" s="168">
        <f>ROUND(I290*H290,2)</f>
        <v>0</v>
      </c>
      <c r="BL290" s="17" t="s">
        <v>121</v>
      </c>
      <c r="BM290" s="167" t="s">
        <v>368</v>
      </c>
    </row>
    <row r="291" spans="1:65" s="15" customFormat="1">
      <c r="B291" s="196"/>
      <c r="D291" s="170" t="s">
        <v>123</v>
      </c>
      <c r="E291" s="197" t="s">
        <v>1</v>
      </c>
      <c r="F291" s="198" t="s">
        <v>369</v>
      </c>
      <c r="H291" s="197" t="s">
        <v>1</v>
      </c>
      <c r="I291" s="199"/>
      <c r="L291" s="196"/>
      <c r="M291" s="200"/>
      <c r="N291" s="201"/>
      <c r="O291" s="201"/>
      <c r="P291" s="201"/>
      <c r="Q291" s="201"/>
      <c r="R291" s="201"/>
      <c r="S291" s="201"/>
      <c r="T291" s="202"/>
      <c r="AT291" s="197" t="s">
        <v>123</v>
      </c>
      <c r="AU291" s="197" t="s">
        <v>81</v>
      </c>
      <c r="AV291" s="15" t="s">
        <v>79</v>
      </c>
      <c r="AW291" s="15" t="s">
        <v>30</v>
      </c>
      <c r="AX291" s="15" t="s">
        <v>74</v>
      </c>
      <c r="AY291" s="197" t="s">
        <v>113</v>
      </c>
    </row>
    <row r="292" spans="1:65" s="15" customFormat="1">
      <c r="B292" s="196"/>
      <c r="D292" s="170" t="s">
        <v>123</v>
      </c>
      <c r="E292" s="197" t="s">
        <v>1</v>
      </c>
      <c r="F292" s="198" t="s">
        <v>525</v>
      </c>
      <c r="H292" s="197" t="s">
        <v>1</v>
      </c>
      <c r="I292" s="199"/>
      <c r="L292" s="196"/>
      <c r="M292" s="200"/>
      <c r="N292" s="201"/>
      <c r="O292" s="201"/>
      <c r="P292" s="201"/>
      <c r="Q292" s="201"/>
      <c r="R292" s="201"/>
      <c r="S292" s="201"/>
      <c r="T292" s="202"/>
      <c r="AT292" s="197" t="s">
        <v>123</v>
      </c>
      <c r="AU292" s="197" t="s">
        <v>81</v>
      </c>
      <c r="AV292" s="15" t="s">
        <v>79</v>
      </c>
      <c r="AW292" s="15" t="s">
        <v>30</v>
      </c>
      <c r="AX292" s="15" t="s">
        <v>74</v>
      </c>
      <c r="AY292" s="197" t="s">
        <v>113</v>
      </c>
    </row>
    <row r="293" spans="1:65" s="13" customFormat="1">
      <c r="B293" s="169"/>
      <c r="D293" s="170" t="s">
        <v>123</v>
      </c>
      <c r="E293" s="171" t="s">
        <v>1</v>
      </c>
      <c r="F293" s="172" t="s">
        <v>370</v>
      </c>
      <c r="H293" s="173">
        <v>205</v>
      </c>
      <c r="I293" s="174"/>
      <c r="L293" s="169"/>
      <c r="M293" s="175"/>
      <c r="N293" s="176"/>
      <c r="O293" s="176"/>
      <c r="P293" s="176"/>
      <c r="Q293" s="176"/>
      <c r="R293" s="176"/>
      <c r="S293" s="176"/>
      <c r="T293" s="177"/>
      <c r="AT293" s="171" t="s">
        <v>123</v>
      </c>
      <c r="AU293" s="171" t="s">
        <v>81</v>
      </c>
      <c r="AV293" s="13" t="s">
        <v>81</v>
      </c>
      <c r="AW293" s="13" t="s">
        <v>30</v>
      </c>
      <c r="AX293" s="13" t="s">
        <v>74</v>
      </c>
      <c r="AY293" s="171" t="s">
        <v>113</v>
      </c>
    </row>
    <row r="294" spans="1:65" s="15" customFormat="1">
      <c r="B294" s="196"/>
      <c r="D294" s="170" t="s">
        <v>123</v>
      </c>
      <c r="E294" s="197" t="s">
        <v>1</v>
      </c>
      <c r="F294" s="198" t="s">
        <v>371</v>
      </c>
      <c r="H294" s="197" t="s">
        <v>1</v>
      </c>
      <c r="I294" s="199"/>
      <c r="L294" s="196"/>
      <c r="M294" s="200"/>
      <c r="N294" s="201"/>
      <c r="O294" s="201"/>
      <c r="P294" s="201"/>
      <c r="Q294" s="201"/>
      <c r="R294" s="201"/>
      <c r="S294" s="201"/>
      <c r="T294" s="202"/>
      <c r="AT294" s="197" t="s">
        <v>123</v>
      </c>
      <c r="AU294" s="197" t="s">
        <v>81</v>
      </c>
      <c r="AV294" s="15" t="s">
        <v>79</v>
      </c>
      <c r="AW294" s="15" t="s">
        <v>30</v>
      </c>
      <c r="AX294" s="15" t="s">
        <v>74</v>
      </c>
      <c r="AY294" s="197" t="s">
        <v>113</v>
      </c>
    </row>
    <row r="295" spans="1:65" s="13" customFormat="1">
      <c r="B295" s="169"/>
      <c r="D295" s="170" t="s">
        <v>123</v>
      </c>
      <c r="E295" s="171" t="s">
        <v>1</v>
      </c>
      <c r="F295" s="172" t="s">
        <v>372</v>
      </c>
      <c r="H295" s="173">
        <v>14</v>
      </c>
      <c r="I295" s="174"/>
      <c r="L295" s="169"/>
      <c r="M295" s="175"/>
      <c r="N295" s="176"/>
      <c r="O295" s="176"/>
      <c r="P295" s="176"/>
      <c r="Q295" s="176"/>
      <c r="R295" s="176"/>
      <c r="S295" s="176"/>
      <c r="T295" s="177"/>
      <c r="AT295" s="171" t="s">
        <v>123</v>
      </c>
      <c r="AU295" s="171" t="s">
        <v>81</v>
      </c>
      <c r="AV295" s="13" t="s">
        <v>81</v>
      </c>
      <c r="AW295" s="13" t="s">
        <v>30</v>
      </c>
      <c r="AX295" s="13" t="s">
        <v>74</v>
      </c>
      <c r="AY295" s="171" t="s">
        <v>113</v>
      </c>
    </row>
    <row r="296" spans="1:65" s="15" customFormat="1">
      <c r="B296" s="196"/>
      <c r="D296" s="170" t="s">
        <v>123</v>
      </c>
      <c r="E296" s="197" t="s">
        <v>1</v>
      </c>
      <c r="F296" s="198" t="s">
        <v>373</v>
      </c>
      <c r="H296" s="197" t="s">
        <v>1</v>
      </c>
      <c r="I296" s="199"/>
      <c r="L296" s="196"/>
      <c r="M296" s="200"/>
      <c r="N296" s="201"/>
      <c r="O296" s="201"/>
      <c r="P296" s="201"/>
      <c r="Q296" s="201"/>
      <c r="R296" s="201"/>
      <c r="S296" s="201"/>
      <c r="T296" s="202"/>
      <c r="AT296" s="197" t="s">
        <v>123</v>
      </c>
      <c r="AU296" s="197" t="s">
        <v>81</v>
      </c>
      <c r="AV296" s="15" t="s">
        <v>79</v>
      </c>
      <c r="AW296" s="15" t="s">
        <v>30</v>
      </c>
      <c r="AX296" s="15" t="s">
        <v>74</v>
      </c>
      <c r="AY296" s="197" t="s">
        <v>113</v>
      </c>
    </row>
    <row r="297" spans="1:65" s="13" customFormat="1">
      <c r="B297" s="169"/>
      <c r="D297" s="170" t="s">
        <v>123</v>
      </c>
      <c r="E297" s="171" t="s">
        <v>1</v>
      </c>
      <c r="F297" s="172" t="s">
        <v>161</v>
      </c>
      <c r="H297" s="173">
        <v>1</v>
      </c>
      <c r="I297" s="174"/>
      <c r="L297" s="169"/>
      <c r="M297" s="175"/>
      <c r="N297" s="176"/>
      <c r="O297" s="176"/>
      <c r="P297" s="176"/>
      <c r="Q297" s="176"/>
      <c r="R297" s="176"/>
      <c r="S297" s="176"/>
      <c r="T297" s="177"/>
      <c r="AT297" s="171" t="s">
        <v>123</v>
      </c>
      <c r="AU297" s="171" t="s">
        <v>81</v>
      </c>
      <c r="AV297" s="13" t="s">
        <v>81</v>
      </c>
      <c r="AW297" s="13" t="s">
        <v>30</v>
      </c>
      <c r="AX297" s="13" t="s">
        <v>74</v>
      </c>
      <c r="AY297" s="171" t="s">
        <v>113</v>
      </c>
    </row>
    <row r="298" spans="1:65" s="14" customFormat="1">
      <c r="B298" s="178"/>
      <c r="D298" s="170" t="s">
        <v>123</v>
      </c>
      <c r="E298" s="179" t="s">
        <v>1</v>
      </c>
      <c r="F298" s="180" t="s">
        <v>125</v>
      </c>
      <c r="H298" s="181">
        <v>220</v>
      </c>
      <c r="I298" s="182"/>
      <c r="L298" s="178"/>
      <c r="M298" s="183"/>
      <c r="N298" s="184"/>
      <c r="O298" s="184"/>
      <c r="P298" s="184"/>
      <c r="Q298" s="184"/>
      <c r="R298" s="184"/>
      <c r="S298" s="184"/>
      <c r="T298" s="185"/>
      <c r="AT298" s="179" t="s">
        <v>123</v>
      </c>
      <c r="AU298" s="179" t="s">
        <v>81</v>
      </c>
      <c r="AV298" s="14" t="s">
        <v>121</v>
      </c>
      <c r="AW298" s="14" t="s">
        <v>30</v>
      </c>
      <c r="AX298" s="14" t="s">
        <v>79</v>
      </c>
      <c r="AY298" s="179" t="s">
        <v>113</v>
      </c>
    </row>
    <row r="299" spans="1:65" s="2" customFormat="1" ht="28.15" customHeight="1">
      <c r="A299" s="32"/>
      <c r="B299" s="155"/>
      <c r="C299" s="186" t="s">
        <v>374</v>
      </c>
      <c r="D299" s="186" t="s">
        <v>133</v>
      </c>
      <c r="E299" s="187" t="s">
        <v>375</v>
      </c>
      <c r="F299" s="188" t="s">
        <v>523</v>
      </c>
      <c r="G299" s="189" t="s">
        <v>152</v>
      </c>
      <c r="H299" s="190">
        <v>205</v>
      </c>
      <c r="I299" s="191"/>
      <c r="J299" s="192">
        <f>ROUND(I299*H299,2)</f>
        <v>0</v>
      </c>
      <c r="K299" s="188" t="s">
        <v>120</v>
      </c>
      <c r="L299" s="193"/>
      <c r="M299" s="194" t="s">
        <v>1</v>
      </c>
      <c r="N299" s="195" t="s">
        <v>39</v>
      </c>
      <c r="O299" s="58"/>
      <c r="P299" s="165">
        <f>O299*H299</f>
        <v>0</v>
      </c>
      <c r="Q299" s="165">
        <v>0.113</v>
      </c>
      <c r="R299" s="165">
        <f>Q299*H299</f>
        <v>23.164999999999999</v>
      </c>
      <c r="S299" s="165">
        <v>0</v>
      </c>
      <c r="T299" s="166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7" t="s">
        <v>137</v>
      </c>
      <c r="AT299" s="167" t="s">
        <v>133</v>
      </c>
      <c r="AU299" s="167" t="s">
        <v>81</v>
      </c>
      <c r="AY299" s="17" t="s">
        <v>113</v>
      </c>
      <c r="BE299" s="168">
        <f>IF(N299="základní",J299,0)</f>
        <v>0</v>
      </c>
      <c r="BF299" s="168">
        <f>IF(N299="snížená",J299,0)</f>
        <v>0</v>
      </c>
      <c r="BG299" s="168">
        <f>IF(N299="zákl. přenesená",J299,0)</f>
        <v>0</v>
      </c>
      <c r="BH299" s="168">
        <f>IF(N299="sníž. přenesená",J299,0)</f>
        <v>0</v>
      </c>
      <c r="BI299" s="168">
        <f>IF(N299="nulová",J299,0)</f>
        <v>0</v>
      </c>
      <c r="BJ299" s="17" t="s">
        <v>79</v>
      </c>
      <c r="BK299" s="168">
        <f>ROUND(I299*H299,2)</f>
        <v>0</v>
      </c>
      <c r="BL299" s="17" t="s">
        <v>121</v>
      </c>
      <c r="BM299" s="167" t="s">
        <v>376</v>
      </c>
    </row>
    <row r="300" spans="1:65" s="2" customFormat="1" ht="21.75" customHeight="1">
      <c r="A300" s="32"/>
      <c r="B300" s="155"/>
      <c r="C300" s="186" t="s">
        <v>377</v>
      </c>
      <c r="D300" s="186" t="s">
        <v>133</v>
      </c>
      <c r="E300" s="187" t="s">
        <v>378</v>
      </c>
      <c r="F300" s="188" t="s">
        <v>379</v>
      </c>
      <c r="G300" s="189" t="s">
        <v>152</v>
      </c>
      <c r="H300" s="190">
        <v>14</v>
      </c>
      <c r="I300" s="191"/>
      <c r="J300" s="192">
        <f>ROUND(I300*H300,2)</f>
        <v>0</v>
      </c>
      <c r="K300" s="188" t="s">
        <v>120</v>
      </c>
      <c r="L300" s="193"/>
      <c r="M300" s="194" t="s">
        <v>1</v>
      </c>
      <c r="N300" s="195" t="s">
        <v>39</v>
      </c>
      <c r="O300" s="58"/>
      <c r="P300" s="165">
        <f>O300*H300</f>
        <v>0</v>
      </c>
      <c r="Q300" s="165">
        <v>0.13100000000000001</v>
      </c>
      <c r="R300" s="165">
        <f>Q300*H300</f>
        <v>1.8340000000000001</v>
      </c>
      <c r="S300" s="165">
        <v>0</v>
      </c>
      <c r="T300" s="16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7" t="s">
        <v>137</v>
      </c>
      <c r="AT300" s="167" t="s">
        <v>133</v>
      </c>
      <c r="AU300" s="167" t="s">
        <v>81</v>
      </c>
      <c r="AY300" s="17" t="s">
        <v>113</v>
      </c>
      <c r="BE300" s="168">
        <f>IF(N300="základní",J300,0)</f>
        <v>0</v>
      </c>
      <c r="BF300" s="168">
        <f>IF(N300="snížená",J300,0)</f>
        <v>0</v>
      </c>
      <c r="BG300" s="168">
        <f>IF(N300="zákl. přenesená",J300,0)</f>
        <v>0</v>
      </c>
      <c r="BH300" s="168">
        <f>IF(N300="sníž. přenesená",J300,0)</f>
        <v>0</v>
      </c>
      <c r="BI300" s="168">
        <f>IF(N300="nulová",J300,0)</f>
        <v>0</v>
      </c>
      <c r="BJ300" s="17" t="s">
        <v>79</v>
      </c>
      <c r="BK300" s="168">
        <f>ROUND(I300*H300,2)</f>
        <v>0</v>
      </c>
      <c r="BL300" s="17" t="s">
        <v>121</v>
      </c>
      <c r="BM300" s="167" t="s">
        <v>380</v>
      </c>
    </row>
    <row r="301" spans="1:65" s="12" customFormat="1" ht="22.9" customHeight="1">
      <c r="B301" s="142"/>
      <c r="D301" s="143" t="s">
        <v>73</v>
      </c>
      <c r="E301" s="153" t="s">
        <v>137</v>
      </c>
      <c r="F301" s="153" t="s">
        <v>381</v>
      </c>
      <c r="I301" s="145"/>
      <c r="J301" s="154">
        <f>BK301</f>
        <v>0</v>
      </c>
      <c r="L301" s="142"/>
      <c r="M301" s="147"/>
      <c r="N301" s="148"/>
      <c r="O301" s="148"/>
      <c r="P301" s="149">
        <f>SUM(P302:P320)</f>
        <v>0</v>
      </c>
      <c r="Q301" s="148"/>
      <c r="R301" s="149">
        <f>SUM(R302:R320)</f>
        <v>6.1766800000000011</v>
      </c>
      <c r="S301" s="148"/>
      <c r="T301" s="150">
        <f>SUM(T302:T320)</f>
        <v>0</v>
      </c>
      <c r="AR301" s="143" t="s">
        <v>79</v>
      </c>
      <c r="AT301" s="151" t="s">
        <v>73</v>
      </c>
      <c r="AU301" s="151" t="s">
        <v>79</v>
      </c>
      <c r="AY301" s="143" t="s">
        <v>113</v>
      </c>
      <c r="BK301" s="152">
        <f>SUM(BK302:BK320)</f>
        <v>0</v>
      </c>
    </row>
    <row r="302" spans="1:65" s="2" customFormat="1" ht="16.5" customHeight="1">
      <c r="A302" s="32"/>
      <c r="B302" s="155"/>
      <c r="C302" s="156" t="s">
        <v>382</v>
      </c>
      <c r="D302" s="156" t="s">
        <v>116</v>
      </c>
      <c r="E302" s="157" t="s">
        <v>383</v>
      </c>
      <c r="F302" s="158" t="s">
        <v>384</v>
      </c>
      <c r="G302" s="159" t="s">
        <v>385</v>
      </c>
      <c r="H302" s="160">
        <v>2</v>
      </c>
      <c r="I302" s="161"/>
      <c r="J302" s="162">
        <f t="shared" ref="J302:J309" si="0">ROUND(I302*H302,2)</f>
        <v>0</v>
      </c>
      <c r="K302" s="158" t="s">
        <v>120</v>
      </c>
      <c r="L302" s="33"/>
      <c r="M302" s="163" t="s">
        <v>1</v>
      </c>
      <c r="N302" s="164" t="s">
        <v>39</v>
      </c>
      <c r="O302" s="58"/>
      <c r="P302" s="165">
        <f t="shared" ref="P302:P309" si="1">O302*H302</f>
        <v>0</v>
      </c>
      <c r="Q302" s="165">
        <v>0</v>
      </c>
      <c r="R302" s="165">
        <f t="shared" ref="R302:R309" si="2">Q302*H302</f>
        <v>0</v>
      </c>
      <c r="S302" s="165">
        <v>0</v>
      </c>
      <c r="T302" s="166">
        <f t="shared" ref="T302:T309" si="3"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7" t="s">
        <v>121</v>
      </c>
      <c r="AT302" s="167" t="s">
        <v>116</v>
      </c>
      <c r="AU302" s="167" t="s">
        <v>81</v>
      </c>
      <c r="AY302" s="17" t="s">
        <v>113</v>
      </c>
      <c r="BE302" s="168">
        <f t="shared" ref="BE302:BE309" si="4">IF(N302="základní",J302,0)</f>
        <v>0</v>
      </c>
      <c r="BF302" s="168">
        <f t="shared" ref="BF302:BF309" si="5">IF(N302="snížená",J302,0)</f>
        <v>0</v>
      </c>
      <c r="BG302" s="168">
        <f t="shared" ref="BG302:BG309" si="6">IF(N302="zákl. přenesená",J302,0)</f>
        <v>0</v>
      </c>
      <c r="BH302" s="168">
        <f t="shared" ref="BH302:BH309" si="7">IF(N302="sníž. přenesená",J302,0)</f>
        <v>0</v>
      </c>
      <c r="BI302" s="168">
        <f t="shared" ref="BI302:BI309" si="8">IF(N302="nulová",J302,0)</f>
        <v>0</v>
      </c>
      <c r="BJ302" s="17" t="s">
        <v>79</v>
      </c>
      <c r="BK302" s="168">
        <f t="shared" ref="BK302:BK309" si="9">ROUND(I302*H302,2)</f>
        <v>0</v>
      </c>
      <c r="BL302" s="17" t="s">
        <v>121</v>
      </c>
      <c r="BM302" s="167" t="s">
        <v>386</v>
      </c>
    </row>
    <row r="303" spans="1:65" s="2" customFormat="1" ht="33" customHeight="1">
      <c r="A303" s="32"/>
      <c r="B303" s="155"/>
      <c r="C303" s="156" t="s">
        <v>387</v>
      </c>
      <c r="D303" s="156" t="s">
        <v>116</v>
      </c>
      <c r="E303" s="157" t="s">
        <v>388</v>
      </c>
      <c r="F303" s="158" t="s">
        <v>389</v>
      </c>
      <c r="G303" s="159" t="s">
        <v>206</v>
      </c>
      <c r="H303" s="160">
        <v>4</v>
      </c>
      <c r="I303" s="161"/>
      <c r="J303" s="162">
        <f t="shared" si="0"/>
        <v>0</v>
      </c>
      <c r="K303" s="158" t="s">
        <v>120</v>
      </c>
      <c r="L303" s="33"/>
      <c r="M303" s="163" t="s">
        <v>1</v>
      </c>
      <c r="N303" s="164" t="s">
        <v>39</v>
      </c>
      <c r="O303" s="58"/>
      <c r="P303" s="165">
        <f t="shared" si="1"/>
        <v>0</v>
      </c>
      <c r="Q303" s="165">
        <v>1.0000000000000001E-5</v>
      </c>
      <c r="R303" s="165">
        <f t="shared" si="2"/>
        <v>4.0000000000000003E-5</v>
      </c>
      <c r="S303" s="165">
        <v>0</v>
      </c>
      <c r="T303" s="166">
        <f t="shared" si="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7" t="s">
        <v>121</v>
      </c>
      <c r="AT303" s="167" t="s">
        <v>116</v>
      </c>
      <c r="AU303" s="167" t="s">
        <v>81</v>
      </c>
      <c r="AY303" s="17" t="s">
        <v>113</v>
      </c>
      <c r="BE303" s="168">
        <f t="shared" si="4"/>
        <v>0</v>
      </c>
      <c r="BF303" s="168">
        <f t="shared" si="5"/>
        <v>0</v>
      </c>
      <c r="BG303" s="168">
        <f t="shared" si="6"/>
        <v>0</v>
      </c>
      <c r="BH303" s="168">
        <f t="shared" si="7"/>
        <v>0</v>
      </c>
      <c r="BI303" s="168">
        <f t="shared" si="8"/>
        <v>0</v>
      </c>
      <c r="BJ303" s="17" t="s">
        <v>79</v>
      </c>
      <c r="BK303" s="168">
        <f t="shared" si="9"/>
        <v>0</v>
      </c>
      <c r="BL303" s="17" t="s">
        <v>121</v>
      </c>
      <c r="BM303" s="167" t="s">
        <v>390</v>
      </c>
    </row>
    <row r="304" spans="1:65" s="2" customFormat="1" ht="16.5" customHeight="1">
      <c r="A304" s="32"/>
      <c r="B304" s="155"/>
      <c r="C304" s="186" t="s">
        <v>391</v>
      </c>
      <c r="D304" s="186" t="s">
        <v>133</v>
      </c>
      <c r="E304" s="187" t="s">
        <v>392</v>
      </c>
      <c r="F304" s="188" t="s">
        <v>393</v>
      </c>
      <c r="G304" s="189" t="s">
        <v>206</v>
      </c>
      <c r="H304" s="190">
        <v>4</v>
      </c>
      <c r="I304" s="191"/>
      <c r="J304" s="192">
        <f t="shared" si="0"/>
        <v>0</v>
      </c>
      <c r="K304" s="188" t="s">
        <v>120</v>
      </c>
      <c r="L304" s="193"/>
      <c r="M304" s="194" t="s">
        <v>1</v>
      </c>
      <c r="N304" s="195" t="s">
        <v>39</v>
      </c>
      <c r="O304" s="58"/>
      <c r="P304" s="165">
        <f t="shared" si="1"/>
        <v>0</v>
      </c>
      <c r="Q304" s="165">
        <v>4.3099999999999996E-3</v>
      </c>
      <c r="R304" s="165">
        <f t="shared" si="2"/>
        <v>1.7239999999999998E-2</v>
      </c>
      <c r="S304" s="165">
        <v>0</v>
      </c>
      <c r="T304" s="166">
        <f t="shared" si="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7" t="s">
        <v>137</v>
      </c>
      <c r="AT304" s="167" t="s">
        <v>133</v>
      </c>
      <c r="AU304" s="167" t="s">
        <v>81</v>
      </c>
      <c r="AY304" s="17" t="s">
        <v>113</v>
      </c>
      <c r="BE304" s="168">
        <f t="shared" si="4"/>
        <v>0</v>
      </c>
      <c r="BF304" s="168">
        <f t="shared" si="5"/>
        <v>0</v>
      </c>
      <c r="BG304" s="168">
        <f t="shared" si="6"/>
        <v>0</v>
      </c>
      <c r="BH304" s="168">
        <f t="shared" si="7"/>
        <v>0</v>
      </c>
      <c r="BI304" s="168">
        <f t="shared" si="8"/>
        <v>0</v>
      </c>
      <c r="BJ304" s="17" t="s">
        <v>79</v>
      </c>
      <c r="BK304" s="168">
        <f t="shared" si="9"/>
        <v>0</v>
      </c>
      <c r="BL304" s="17" t="s">
        <v>121</v>
      </c>
      <c r="BM304" s="167" t="s">
        <v>394</v>
      </c>
    </row>
    <row r="305" spans="1:65" s="2" customFormat="1" ht="33" customHeight="1">
      <c r="A305" s="32"/>
      <c r="B305" s="155"/>
      <c r="C305" s="156" t="s">
        <v>395</v>
      </c>
      <c r="D305" s="156" t="s">
        <v>116</v>
      </c>
      <c r="E305" s="157" t="s">
        <v>396</v>
      </c>
      <c r="F305" s="158" t="s">
        <v>397</v>
      </c>
      <c r="G305" s="159" t="s">
        <v>398</v>
      </c>
      <c r="H305" s="160">
        <v>2</v>
      </c>
      <c r="I305" s="161"/>
      <c r="J305" s="162">
        <f t="shared" si="0"/>
        <v>0</v>
      </c>
      <c r="K305" s="158" t="s">
        <v>120</v>
      </c>
      <c r="L305" s="33"/>
      <c r="M305" s="163" t="s">
        <v>1</v>
      </c>
      <c r="N305" s="164" t="s">
        <v>39</v>
      </c>
      <c r="O305" s="58"/>
      <c r="P305" s="165">
        <f t="shared" si="1"/>
        <v>0</v>
      </c>
      <c r="Q305" s="165">
        <v>0</v>
      </c>
      <c r="R305" s="165">
        <f t="shared" si="2"/>
        <v>0</v>
      </c>
      <c r="S305" s="165">
        <v>0</v>
      </c>
      <c r="T305" s="166">
        <f t="shared" si="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7" t="s">
        <v>121</v>
      </c>
      <c r="AT305" s="167" t="s">
        <v>116</v>
      </c>
      <c r="AU305" s="167" t="s">
        <v>81</v>
      </c>
      <c r="AY305" s="17" t="s">
        <v>113</v>
      </c>
      <c r="BE305" s="168">
        <f t="shared" si="4"/>
        <v>0</v>
      </c>
      <c r="BF305" s="168">
        <f t="shared" si="5"/>
        <v>0</v>
      </c>
      <c r="BG305" s="168">
        <f t="shared" si="6"/>
        <v>0</v>
      </c>
      <c r="BH305" s="168">
        <f t="shared" si="7"/>
        <v>0</v>
      </c>
      <c r="BI305" s="168">
        <f t="shared" si="8"/>
        <v>0</v>
      </c>
      <c r="BJ305" s="17" t="s">
        <v>79</v>
      </c>
      <c r="BK305" s="168">
        <f t="shared" si="9"/>
        <v>0</v>
      </c>
      <c r="BL305" s="17" t="s">
        <v>121</v>
      </c>
      <c r="BM305" s="167" t="s">
        <v>399</v>
      </c>
    </row>
    <row r="306" spans="1:65" s="2" customFormat="1" ht="16.5" customHeight="1">
      <c r="A306" s="32"/>
      <c r="B306" s="155"/>
      <c r="C306" s="186" t="s">
        <v>400</v>
      </c>
      <c r="D306" s="186" t="s">
        <v>133</v>
      </c>
      <c r="E306" s="187" t="s">
        <v>401</v>
      </c>
      <c r="F306" s="188" t="s">
        <v>402</v>
      </c>
      <c r="G306" s="189" t="s">
        <v>398</v>
      </c>
      <c r="H306" s="190">
        <v>2</v>
      </c>
      <c r="I306" s="191"/>
      <c r="J306" s="192">
        <f t="shared" si="0"/>
        <v>0</v>
      </c>
      <c r="K306" s="188" t="s">
        <v>120</v>
      </c>
      <c r="L306" s="193"/>
      <c r="M306" s="194" t="s">
        <v>1</v>
      </c>
      <c r="N306" s="195" t="s">
        <v>39</v>
      </c>
      <c r="O306" s="58"/>
      <c r="P306" s="165">
        <f t="shared" si="1"/>
        <v>0</v>
      </c>
      <c r="Q306" s="165">
        <v>8.0000000000000004E-4</v>
      </c>
      <c r="R306" s="165">
        <f t="shared" si="2"/>
        <v>1.6000000000000001E-3</v>
      </c>
      <c r="S306" s="165">
        <v>0</v>
      </c>
      <c r="T306" s="166">
        <f t="shared" si="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7" t="s">
        <v>137</v>
      </c>
      <c r="AT306" s="167" t="s">
        <v>133</v>
      </c>
      <c r="AU306" s="167" t="s">
        <v>81</v>
      </c>
      <c r="AY306" s="17" t="s">
        <v>113</v>
      </c>
      <c r="BE306" s="168">
        <f t="shared" si="4"/>
        <v>0</v>
      </c>
      <c r="BF306" s="168">
        <f t="shared" si="5"/>
        <v>0</v>
      </c>
      <c r="BG306" s="168">
        <f t="shared" si="6"/>
        <v>0</v>
      </c>
      <c r="BH306" s="168">
        <f t="shared" si="7"/>
        <v>0</v>
      </c>
      <c r="BI306" s="168">
        <f t="shared" si="8"/>
        <v>0</v>
      </c>
      <c r="BJ306" s="17" t="s">
        <v>79</v>
      </c>
      <c r="BK306" s="168">
        <f t="shared" si="9"/>
        <v>0</v>
      </c>
      <c r="BL306" s="17" t="s">
        <v>121</v>
      </c>
      <c r="BM306" s="167" t="s">
        <v>403</v>
      </c>
    </row>
    <row r="307" spans="1:65" s="2" customFormat="1" ht="21.75" customHeight="1">
      <c r="A307" s="32"/>
      <c r="B307" s="155"/>
      <c r="C307" s="156" t="s">
        <v>404</v>
      </c>
      <c r="D307" s="156" t="s">
        <v>116</v>
      </c>
      <c r="E307" s="157" t="s">
        <v>405</v>
      </c>
      <c r="F307" s="158" t="s">
        <v>406</v>
      </c>
      <c r="G307" s="159" t="s">
        <v>398</v>
      </c>
      <c r="H307" s="160">
        <v>2</v>
      </c>
      <c r="I307" s="161"/>
      <c r="J307" s="162">
        <f t="shared" si="0"/>
        <v>0</v>
      </c>
      <c r="K307" s="158" t="s">
        <v>120</v>
      </c>
      <c r="L307" s="33"/>
      <c r="M307" s="163" t="s">
        <v>1</v>
      </c>
      <c r="N307" s="164" t="s">
        <v>39</v>
      </c>
      <c r="O307" s="58"/>
      <c r="P307" s="165">
        <f t="shared" si="1"/>
        <v>0</v>
      </c>
      <c r="Q307" s="165">
        <v>0.34089999999999998</v>
      </c>
      <c r="R307" s="165">
        <f t="shared" si="2"/>
        <v>0.68179999999999996</v>
      </c>
      <c r="S307" s="165">
        <v>0</v>
      </c>
      <c r="T307" s="166">
        <f t="shared" si="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7" t="s">
        <v>121</v>
      </c>
      <c r="AT307" s="167" t="s">
        <v>116</v>
      </c>
      <c r="AU307" s="167" t="s">
        <v>81</v>
      </c>
      <c r="AY307" s="17" t="s">
        <v>113</v>
      </c>
      <c r="BE307" s="168">
        <f t="shared" si="4"/>
        <v>0</v>
      </c>
      <c r="BF307" s="168">
        <f t="shared" si="5"/>
        <v>0</v>
      </c>
      <c r="BG307" s="168">
        <f t="shared" si="6"/>
        <v>0</v>
      </c>
      <c r="BH307" s="168">
        <f t="shared" si="7"/>
        <v>0</v>
      </c>
      <c r="BI307" s="168">
        <f t="shared" si="8"/>
        <v>0</v>
      </c>
      <c r="BJ307" s="17" t="s">
        <v>79</v>
      </c>
      <c r="BK307" s="168">
        <f t="shared" si="9"/>
        <v>0</v>
      </c>
      <c r="BL307" s="17" t="s">
        <v>121</v>
      </c>
      <c r="BM307" s="167" t="s">
        <v>407</v>
      </c>
    </row>
    <row r="308" spans="1:65" s="2" customFormat="1" ht="21.75" customHeight="1">
      <c r="A308" s="32"/>
      <c r="B308" s="155"/>
      <c r="C308" s="156" t="s">
        <v>408</v>
      </c>
      <c r="D308" s="156" t="s">
        <v>116</v>
      </c>
      <c r="E308" s="157" t="s">
        <v>409</v>
      </c>
      <c r="F308" s="158" t="s">
        <v>410</v>
      </c>
      <c r="G308" s="159" t="s">
        <v>398</v>
      </c>
      <c r="H308" s="160">
        <v>2</v>
      </c>
      <c r="I308" s="161"/>
      <c r="J308" s="162">
        <f t="shared" si="0"/>
        <v>0</v>
      </c>
      <c r="K308" s="158" t="s">
        <v>120</v>
      </c>
      <c r="L308" s="33"/>
      <c r="M308" s="163" t="s">
        <v>1</v>
      </c>
      <c r="N308" s="164" t="s">
        <v>39</v>
      </c>
      <c r="O308" s="58"/>
      <c r="P308" s="165">
        <f t="shared" si="1"/>
        <v>0</v>
      </c>
      <c r="Q308" s="165">
        <v>0.21734000000000001</v>
      </c>
      <c r="R308" s="165">
        <f t="shared" si="2"/>
        <v>0.43468000000000001</v>
      </c>
      <c r="S308" s="165">
        <v>0</v>
      </c>
      <c r="T308" s="166">
        <f t="shared" si="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7" t="s">
        <v>121</v>
      </c>
      <c r="AT308" s="167" t="s">
        <v>116</v>
      </c>
      <c r="AU308" s="167" t="s">
        <v>81</v>
      </c>
      <c r="AY308" s="17" t="s">
        <v>113</v>
      </c>
      <c r="BE308" s="168">
        <f t="shared" si="4"/>
        <v>0</v>
      </c>
      <c r="BF308" s="168">
        <f t="shared" si="5"/>
        <v>0</v>
      </c>
      <c r="BG308" s="168">
        <f t="shared" si="6"/>
        <v>0</v>
      </c>
      <c r="BH308" s="168">
        <f t="shared" si="7"/>
        <v>0</v>
      </c>
      <c r="BI308" s="168">
        <f t="shared" si="8"/>
        <v>0</v>
      </c>
      <c r="BJ308" s="17" t="s">
        <v>79</v>
      </c>
      <c r="BK308" s="168">
        <f t="shared" si="9"/>
        <v>0</v>
      </c>
      <c r="BL308" s="17" t="s">
        <v>121</v>
      </c>
      <c r="BM308" s="167" t="s">
        <v>411</v>
      </c>
    </row>
    <row r="309" spans="1:65" s="2" customFormat="1" ht="21.75" customHeight="1">
      <c r="A309" s="32"/>
      <c r="B309" s="155"/>
      <c r="C309" s="156" t="s">
        <v>412</v>
      </c>
      <c r="D309" s="156" t="s">
        <v>116</v>
      </c>
      <c r="E309" s="157" t="s">
        <v>413</v>
      </c>
      <c r="F309" s="158" t="s">
        <v>414</v>
      </c>
      <c r="G309" s="159" t="s">
        <v>398</v>
      </c>
      <c r="H309" s="160">
        <v>2</v>
      </c>
      <c r="I309" s="161"/>
      <c r="J309" s="162">
        <f t="shared" si="0"/>
        <v>0</v>
      </c>
      <c r="K309" s="158" t="s">
        <v>120</v>
      </c>
      <c r="L309" s="33"/>
      <c r="M309" s="163" t="s">
        <v>1</v>
      </c>
      <c r="N309" s="164" t="s">
        <v>39</v>
      </c>
      <c r="O309" s="58"/>
      <c r="P309" s="165">
        <f t="shared" si="1"/>
        <v>0</v>
      </c>
      <c r="Q309" s="165">
        <v>0.42080000000000001</v>
      </c>
      <c r="R309" s="165">
        <f t="shared" si="2"/>
        <v>0.84160000000000001</v>
      </c>
      <c r="S309" s="165">
        <v>0</v>
      </c>
      <c r="T309" s="166">
        <f t="shared" si="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7" t="s">
        <v>121</v>
      </c>
      <c r="AT309" s="167" t="s">
        <v>116</v>
      </c>
      <c r="AU309" s="167" t="s">
        <v>81</v>
      </c>
      <c r="AY309" s="17" t="s">
        <v>113</v>
      </c>
      <c r="BE309" s="168">
        <f t="shared" si="4"/>
        <v>0</v>
      </c>
      <c r="BF309" s="168">
        <f t="shared" si="5"/>
        <v>0</v>
      </c>
      <c r="BG309" s="168">
        <f t="shared" si="6"/>
        <v>0</v>
      </c>
      <c r="BH309" s="168">
        <f t="shared" si="7"/>
        <v>0</v>
      </c>
      <c r="BI309" s="168">
        <f t="shared" si="8"/>
        <v>0</v>
      </c>
      <c r="BJ309" s="17" t="s">
        <v>79</v>
      </c>
      <c r="BK309" s="168">
        <f t="shared" si="9"/>
        <v>0</v>
      </c>
      <c r="BL309" s="17" t="s">
        <v>121</v>
      </c>
      <c r="BM309" s="167" t="s">
        <v>415</v>
      </c>
    </row>
    <row r="310" spans="1:65" s="15" customFormat="1">
      <c r="B310" s="196"/>
      <c r="D310" s="170" t="s">
        <v>123</v>
      </c>
      <c r="E310" s="197" t="s">
        <v>1</v>
      </c>
      <c r="F310" s="198" t="s">
        <v>416</v>
      </c>
      <c r="H310" s="197" t="s">
        <v>1</v>
      </c>
      <c r="I310" s="199"/>
      <c r="L310" s="196"/>
      <c r="M310" s="200"/>
      <c r="N310" s="201"/>
      <c r="O310" s="201"/>
      <c r="P310" s="201"/>
      <c r="Q310" s="201"/>
      <c r="R310" s="201"/>
      <c r="S310" s="201"/>
      <c r="T310" s="202"/>
      <c r="AT310" s="197" t="s">
        <v>123</v>
      </c>
      <c r="AU310" s="197" t="s">
        <v>81</v>
      </c>
      <c r="AV310" s="15" t="s">
        <v>79</v>
      </c>
      <c r="AW310" s="15" t="s">
        <v>30</v>
      </c>
      <c r="AX310" s="15" t="s">
        <v>74</v>
      </c>
      <c r="AY310" s="197" t="s">
        <v>113</v>
      </c>
    </row>
    <row r="311" spans="1:65" s="13" customFormat="1">
      <c r="B311" s="169"/>
      <c r="D311" s="170" t="s">
        <v>123</v>
      </c>
      <c r="E311" s="171" t="s">
        <v>1</v>
      </c>
      <c r="F311" s="172" t="s">
        <v>81</v>
      </c>
      <c r="H311" s="173">
        <v>2</v>
      </c>
      <c r="I311" s="174"/>
      <c r="L311" s="169"/>
      <c r="M311" s="175"/>
      <c r="N311" s="176"/>
      <c r="O311" s="176"/>
      <c r="P311" s="176"/>
      <c r="Q311" s="176"/>
      <c r="R311" s="176"/>
      <c r="S311" s="176"/>
      <c r="T311" s="177"/>
      <c r="AT311" s="171" t="s">
        <v>123</v>
      </c>
      <c r="AU311" s="171" t="s">
        <v>81</v>
      </c>
      <c r="AV311" s="13" t="s">
        <v>81</v>
      </c>
      <c r="AW311" s="13" t="s">
        <v>30</v>
      </c>
      <c r="AX311" s="13" t="s">
        <v>74</v>
      </c>
      <c r="AY311" s="171" t="s">
        <v>113</v>
      </c>
    </row>
    <row r="312" spans="1:65" s="14" customFormat="1">
      <c r="B312" s="178"/>
      <c r="D312" s="170" t="s">
        <v>123</v>
      </c>
      <c r="E312" s="179" t="s">
        <v>1</v>
      </c>
      <c r="F312" s="180" t="s">
        <v>125</v>
      </c>
      <c r="H312" s="181">
        <v>2</v>
      </c>
      <c r="I312" s="182"/>
      <c r="L312" s="178"/>
      <c r="M312" s="183"/>
      <c r="N312" s="184"/>
      <c r="O312" s="184"/>
      <c r="P312" s="184"/>
      <c r="Q312" s="184"/>
      <c r="R312" s="184"/>
      <c r="S312" s="184"/>
      <c r="T312" s="185"/>
      <c r="AT312" s="179" t="s">
        <v>123</v>
      </c>
      <c r="AU312" s="179" t="s">
        <v>81</v>
      </c>
      <c r="AV312" s="14" t="s">
        <v>121</v>
      </c>
      <c r="AW312" s="14" t="s">
        <v>30</v>
      </c>
      <c r="AX312" s="14" t="s">
        <v>79</v>
      </c>
      <c r="AY312" s="179" t="s">
        <v>113</v>
      </c>
    </row>
    <row r="313" spans="1:65" s="2" customFormat="1" ht="33" customHeight="1">
      <c r="A313" s="32"/>
      <c r="B313" s="155"/>
      <c r="C313" s="156" t="s">
        <v>417</v>
      </c>
      <c r="D313" s="156" t="s">
        <v>116</v>
      </c>
      <c r="E313" s="157" t="s">
        <v>418</v>
      </c>
      <c r="F313" s="158" t="s">
        <v>419</v>
      </c>
      <c r="G313" s="159" t="s">
        <v>398</v>
      </c>
      <c r="H313" s="160">
        <v>9</v>
      </c>
      <c r="I313" s="161"/>
      <c r="J313" s="162">
        <f>ROUND(I313*H313,2)</f>
        <v>0</v>
      </c>
      <c r="K313" s="158" t="s">
        <v>120</v>
      </c>
      <c r="L313" s="33"/>
      <c r="M313" s="163" t="s">
        <v>1</v>
      </c>
      <c r="N313" s="164" t="s">
        <v>39</v>
      </c>
      <c r="O313" s="58"/>
      <c r="P313" s="165">
        <f>O313*H313</f>
        <v>0</v>
      </c>
      <c r="Q313" s="165">
        <v>0.31108000000000002</v>
      </c>
      <c r="R313" s="165">
        <f>Q313*H313</f>
        <v>2.7997200000000002</v>
      </c>
      <c r="S313" s="165">
        <v>0</v>
      </c>
      <c r="T313" s="16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7" t="s">
        <v>121</v>
      </c>
      <c r="AT313" s="167" t="s">
        <v>116</v>
      </c>
      <c r="AU313" s="167" t="s">
        <v>81</v>
      </c>
      <c r="AY313" s="17" t="s">
        <v>113</v>
      </c>
      <c r="BE313" s="168">
        <f>IF(N313="základní",J313,0)</f>
        <v>0</v>
      </c>
      <c r="BF313" s="168">
        <f>IF(N313="snížená",J313,0)</f>
        <v>0</v>
      </c>
      <c r="BG313" s="168">
        <f>IF(N313="zákl. přenesená",J313,0)</f>
        <v>0</v>
      </c>
      <c r="BH313" s="168">
        <f>IF(N313="sníž. přenesená",J313,0)</f>
        <v>0</v>
      </c>
      <c r="BI313" s="168">
        <f>IF(N313="nulová",J313,0)</f>
        <v>0</v>
      </c>
      <c r="BJ313" s="17" t="s">
        <v>79</v>
      </c>
      <c r="BK313" s="168">
        <f>ROUND(I313*H313,2)</f>
        <v>0</v>
      </c>
      <c r="BL313" s="17" t="s">
        <v>121</v>
      </c>
      <c r="BM313" s="167" t="s">
        <v>420</v>
      </c>
    </row>
    <row r="314" spans="1:65" s="15" customFormat="1">
      <c r="B314" s="196"/>
      <c r="D314" s="170" t="s">
        <v>123</v>
      </c>
      <c r="E314" s="197" t="s">
        <v>1</v>
      </c>
      <c r="F314" s="198" t="s">
        <v>421</v>
      </c>
      <c r="H314" s="197" t="s">
        <v>1</v>
      </c>
      <c r="I314" s="199"/>
      <c r="L314" s="196"/>
      <c r="M314" s="200"/>
      <c r="N314" s="201"/>
      <c r="O314" s="201"/>
      <c r="P314" s="201"/>
      <c r="Q314" s="201"/>
      <c r="R314" s="201"/>
      <c r="S314" s="201"/>
      <c r="T314" s="202"/>
      <c r="AT314" s="197" t="s">
        <v>123</v>
      </c>
      <c r="AU314" s="197" t="s">
        <v>81</v>
      </c>
      <c r="AV314" s="15" t="s">
        <v>79</v>
      </c>
      <c r="AW314" s="15" t="s">
        <v>30</v>
      </c>
      <c r="AX314" s="15" t="s">
        <v>74</v>
      </c>
      <c r="AY314" s="197" t="s">
        <v>113</v>
      </c>
    </row>
    <row r="315" spans="1:65" s="13" customFormat="1">
      <c r="B315" s="169"/>
      <c r="D315" s="170" t="s">
        <v>123</v>
      </c>
      <c r="E315" s="171" t="s">
        <v>1</v>
      </c>
      <c r="F315" s="172" t="s">
        <v>137</v>
      </c>
      <c r="H315" s="173">
        <v>8</v>
      </c>
      <c r="I315" s="174"/>
      <c r="L315" s="169"/>
      <c r="M315" s="175"/>
      <c r="N315" s="176"/>
      <c r="O315" s="176"/>
      <c r="P315" s="176"/>
      <c r="Q315" s="176"/>
      <c r="R315" s="176"/>
      <c r="S315" s="176"/>
      <c r="T315" s="177"/>
      <c r="AT315" s="171" t="s">
        <v>123</v>
      </c>
      <c r="AU315" s="171" t="s">
        <v>81</v>
      </c>
      <c r="AV315" s="13" t="s">
        <v>81</v>
      </c>
      <c r="AW315" s="13" t="s">
        <v>30</v>
      </c>
      <c r="AX315" s="13" t="s">
        <v>74</v>
      </c>
      <c r="AY315" s="171" t="s">
        <v>113</v>
      </c>
    </row>
    <row r="316" spans="1:65" s="15" customFormat="1">
      <c r="B316" s="196"/>
      <c r="D316" s="170" t="s">
        <v>123</v>
      </c>
      <c r="E316" s="197" t="s">
        <v>1</v>
      </c>
      <c r="F316" s="198" t="s">
        <v>422</v>
      </c>
      <c r="H316" s="197" t="s">
        <v>1</v>
      </c>
      <c r="I316" s="199"/>
      <c r="L316" s="196"/>
      <c r="M316" s="200"/>
      <c r="N316" s="201"/>
      <c r="O316" s="201"/>
      <c r="P316" s="201"/>
      <c r="Q316" s="201"/>
      <c r="R316" s="201"/>
      <c r="S316" s="201"/>
      <c r="T316" s="202"/>
      <c r="AT316" s="197" t="s">
        <v>123</v>
      </c>
      <c r="AU316" s="197" t="s">
        <v>81</v>
      </c>
      <c r="AV316" s="15" t="s">
        <v>79</v>
      </c>
      <c r="AW316" s="15" t="s">
        <v>30</v>
      </c>
      <c r="AX316" s="15" t="s">
        <v>74</v>
      </c>
      <c r="AY316" s="197" t="s">
        <v>113</v>
      </c>
    </row>
    <row r="317" spans="1:65" s="13" customFormat="1">
      <c r="B317" s="169"/>
      <c r="D317" s="170" t="s">
        <v>123</v>
      </c>
      <c r="E317" s="171" t="s">
        <v>1</v>
      </c>
      <c r="F317" s="172" t="s">
        <v>79</v>
      </c>
      <c r="H317" s="173">
        <v>1</v>
      </c>
      <c r="I317" s="174"/>
      <c r="L317" s="169"/>
      <c r="M317" s="175"/>
      <c r="N317" s="176"/>
      <c r="O317" s="176"/>
      <c r="P317" s="176"/>
      <c r="Q317" s="176"/>
      <c r="R317" s="176"/>
      <c r="S317" s="176"/>
      <c r="T317" s="177"/>
      <c r="AT317" s="171" t="s">
        <v>123</v>
      </c>
      <c r="AU317" s="171" t="s">
        <v>81</v>
      </c>
      <c r="AV317" s="13" t="s">
        <v>81</v>
      </c>
      <c r="AW317" s="13" t="s">
        <v>30</v>
      </c>
      <c r="AX317" s="13" t="s">
        <v>74</v>
      </c>
      <c r="AY317" s="171" t="s">
        <v>113</v>
      </c>
    </row>
    <row r="318" spans="1:65" s="14" customFormat="1">
      <c r="B318" s="178"/>
      <c r="D318" s="170" t="s">
        <v>123</v>
      </c>
      <c r="E318" s="179" t="s">
        <v>1</v>
      </c>
      <c r="F318" s="180" t="s">
        <v>125</v>
      </c>
      <c r="H318" s="181">
        <v>9</v>
      </c>
      <c r="I318" s="182"/>
      <c r="L318" s="178"/>
      <c r="M318" s="183"/>
      <c r="N318" s="184"/>
      <c r="O318" s="184"/>
      <c r="P318" s="184"/>
      <c r="Q318" s="184"/>
      <c r="R318" s="184"/>
      <c r="S318" s="184"/>
      <c r="T318" s="185"/>
      <c r="AT318" s="179" t="s">
        <v>123</v>
      </c>
      <c r="AU318" s="179" t="s">
        <v>81</v>
      </c>
      <c r="AV318" s="14" t="s">
        <v>121</v>
      </c>
      <c r="AW318" s="14" t="s">
        <v>30</v>
      </c>
      <c r="AX318" s="14" t="s">
        <v>79</v>
      </c>
      <c r="AY318" s="179" t="s">
        <v>113</v>
      </c>
    </row>
    <row r="319" spans="1:65" s="2" customFormat="1" ht="21.75" customHeight="1">
      <c r="A319" s="32"/>
      <c r="B319" s="155"/>
      <c r="C319" s="186" t="s">
        <v>423</v>
      </c>
      <c r="D319" s="186" t="s">
        <v>133</v>
      </c>
      <c r="E319" s="187" t="s">
        <v>424</v>
      </c>
      <c r="F319" s="188" t="s">
        <v>526</v>
      </c>
      <c r="G319" s="189" t="s">
        <v>385</v>
      </c>
      <c r="H319" s="190">
        <v>2</v>
      </c>
      <c r="I319" s="191"/>
      <c r="J319" s="192">
        <f>ROUND(I319*H319,2)</f>
        <v>0</v>
      </c>
      <c r="K319" s="188" t="s">
        <v>120</v>
      </c>
      <c r="L319" s="193"/>
      <c r="M319" s="194" t="s">
        <v>1</v>
      </c>
      <c r="N319" s="195" t="s">
        <v>39</v>
      </c>
      <c r="O319" s="58"/>
      <c r="P319" s="165">
        <f>O319*H319</f>
        <v>0</v>
      </c>
      <c r="Q319" s="165">
        <v>0.5</v>
      </c>
      <c r="R319" s="165">
        <f>Q319*H319</f>
        <v>1</v>
      </c>
      <c r="S319" s="165">
        <v>0</v>
      </c>
      <c r="T319" s="166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7" t="s">
        <v>137</v>
      </c>
      <c r="AT319" s="167" t="s">
        <v>133</v>
      </c>
      <c r="AU319" s="167" t="s">
        <v>81</v>
      </c>
      <c r="AY319" s="17" t="s">
        <v>113</v>
      </c>
      <c r="BE319" s="168">
        <f>IF(N319="základní",J319,0)</f>
        <v>0</v>
      </c>
      <c r="BF319" s="168">
        <f>IF(N319="snížená",J319,0)</f>
        <v>0</v>
      </c>
      <c r="BG319" s="168">
        <f>IF(N319="zákl. přenesená",J319,0)</f>
        <v>0</v>
      </c>
      <c r="BH319" s="168">
        <f>IF(N319="sníž. přenesená",J319,0)</f>
        <v>0</v>
      </c>
      <c r="BI319" s="168">
        <f>IF(N319="nulová",J319,0)</f>
        <v>0</v>
      </c>
      <c r="BJ319" s="17" t="s">
        <v>79</v>
      </c>
      <c r="BK319" s="168">
        <f>ROUND(I319*H319,2)</f>
        <v>0</v>
      </c>
      <c r="BL319" s="17" t="s">
        <v>121</v>
      </c>
      <c r="BM319" s="167" t="s">
        <v>425</v>
      </c>
    </row>
    <row r="320" spans="1:65" s="2" customFormat="1" ht="25.15" customHeight="1">
      <c r="A320" s="32"/>
      <c r="B320" s="155"/>
      <c r="C320" s="186" t="s">
        <v>426</v>
      </c>
      <c r="D320" s="186" t="s">
        <v>133</v>
      </c>
      <c r="E320" s="187" t="s">
        <v>427</v>
      </c>
      <c r="F320" s="188" t="s">
        <v>428</v>
      </c>
      <c r="G320" s="189" t="s">
        <v>385</v>
      </c>
      <c r="H320" s="190">
        <v>2</v>
      </c>
      <c r="I320" s="191"/>
      <c r="J320" s="192">
        <f>ROUND(I320*H320,2)</f>
        <v>0</v>
      </c>
      <c r="K320" s="188" t="s">
        <v>120</v>
      </c>
      <c r="L320" s="193"/>
      <c r="M320" s="194" t="s">
        <v>1</v>
      </c>
      <c r="N320" s="195" t="s">
        <v>39</v>
      </c>
      <c r="O320" s="58"/>
      <c r="P320" s="165">
        <f>O320*H320</f>
        <v>0</v>
      </c>
      <c r="Q320" s="165">
        <v>0.2</v>
      </c>
      <c r="R320" s="165">
        <f>Q320*H320</f>
        <v>0.4</v>
      </c>
      <c r="S320" s="165">
        <v>0</v>
      </c>
      <c r="T320" s="166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7" t="s">
        <v>137</v>
      </c>
      <c r="AT320" s="167" t="s">
        <v>133</v>
      </c>
      <c r="AU320" s="167" t="s">
        <v>81</v>
      </c>
      <c r="AY320" s="17" t="s">
        <v>113</v>
      </c>
      <c r="BE320" s="168">
        <f>IF(N320="základní",J320,0)</f>
        <v>0</v>
      </c>
      <c r="BF320" s="168">
        <f>IF(N320="snížená",J320,0)</f>
        <v>0</v>
      </c>
      <c r="BG320" s="168">
        <f>IF(N320="zákl. přenesená",J320,0)</f>
        <v>0</v>
      </c>
      <c r="BH320" s="168">
        <f>IF(N320="sníž. přenesená",J320,0)</f>
        <v>0</v>
      </c>
      <c r="BI320" s="168">
        <f>IF(N320="nulová",J320,0)</f>
        <v>0</v>
      </c>
      <c r="BJ320" s="17" t="s">
        <v>79</v>
      </c>
      <c r="BK320" s="168">
        <f>ROUND(I320*H320,2)</f>
        <v>0</v>
      </c>
      <c r="BL320" s="17" t="s">
        <v>121</v>
      </c>
      <c r="BM320" s="167" t="s">
        <v>429</v>
      </c>
    </row>
    <row r="321" spans="1:65" s="12" customFormat="1" ht="22.9" customHeight="1">
      <c r="B321" s="142"/>
      <c r="D321" s="143" t="s">
        <v>73</v>
      </c>
      <c r="E321" s="153" t="s">
        <v>162</v>
      </c>
      <c r="F321" s="153" t="s">
        <v>430</v>
      </c>
      <c r="I321" s="145"/>
      <c r="J321" s="154">
        <f>BK321</f>
        <v>0</v>
      </c>
      <c r="L321" s="142"/>
      <c r="M321" s="147"/>
      <c r="N321" s="148"/>
      <c r="O321" s="148"/>
      <c r="P321" s="149">
        <f>SUM(P322:P338)</f>
        <v>0</v>
      </c>
      <c r="Q321" s="148"/>
      <c r="R321" s="149">
        <f>SUM(R322:R338)</f>
        <v>41.998390000000001</v>
      </c>
      <c r="S321" s="148"/>
      <c r="T321" s="150">
        <f>SUM(T322:T338)</f>
        <v>0</v>
      </c>
      <c r="AR321" s="143" t="s">
        <v>79</v>
      </c>
      <c r="AT321" s="151" t="s">
        <v>73</v>
      </c>
      <c r="AU321" s="151" t="s">
        <v>79</v>
      </c>
      <c r="AY321" s="143" t="s">
        <v>113</v>
      </c>
      <c r="BK321" s="152">
        <f>SUM(BK322:BK338)</f>
        <v>0</v>
      </c>
    </row>
    <row r="322" spans="1:65" s="2" customFormat="1" ht="16.5" customHeight="1">
      <c r="A322" s="32"/>
      <c r="B322" s="155"/>
      <c r="C322" s="156" t="s">
        <v>431</v>
      </c>
      <c r="D322" s="156" t="s">
        <v>116</v>
      </c>
      <c r="E322" s="157" t="s">
        <v>432</v>
      </c>
      <c r="F322" s="158" t="s">
        <v>433</v>
      </c>
      <c r="G322" s="159" t="s">
        <v>385</v>
      </c>
      <c r="H322" s="160">
        <v>1</v>
      </c>
      <c r="I322" s="161"/>
      <c r="J322" s="162">
        <f>ROUND(I322*H322,2)</f>
        <v>0</v>
      </c>
      <c r="K322" s="158" t="s">
        <v>120</v>
      </c>
      <c r="L322" s="33"/>
      <c r="M322" s="163" t="s">
        <v>1</v>
      </c>
      <c r="N322" s="164" t="s">
        <v>39</v>
      </c>
      <c r="O322" s="58"/>
      <c r="P322" s="165">
        <f>O322*H322</f>
        <v>0</v>
      </c>
      <c r="Q322" s="165">
        <v>0</v>
      </c>
      <c r="R322" s="165">
        <f>Q322*H322</f>
        <v>0</v>
      </c>
      <c r="S322" s="165">
        <v>0</v>
      </c>
      <c r="T322" s="166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7" t="s">
        <v>121</v>
      </c>
      <c r="AT322" s="167" t="s">
        <v>116</v>
      </c>
      <c r="AU322" s="167" t="s">
        <v>81</v>
      </c>
      <c r="AY322" s="17" t="s">
        <v>113</v>
      </c>
      <c r="BE322" s="168">
        <f>IF(N322="základní",J322,0)</f>
        <v>0</v>
      </c>
      <c r="BF322" s="168">
        <f>IF(N322="snížená",J322,0)</f>
        <v>0</v>
      </c>
      <c r="BG322" s="168">
        <f>IF(N322="zákl. přenesená",J322,0)</f>
        <v>0</v>
      </c>
      <c r="BH322" s="168">
        <f>IF(N322="sníž. přenesená",J322,0)</f>
        <v>0</v>
      </c>
      <c r="BI322" s="168">
        <f>IF(N322="nulová",J322,0)</f>
        <v>0</v>
      </c>
      <c r="BJ322" s="17" t="s">
        <v>79</v>
      </c>
      <c r="BK322" s="168">
        <f>ROUND(I322*H322,2)</f>
        <v>0</v>
      </c>
      <c r="BL322" s="17" t="s">
        <v>121</v>
      </c>
      <c r="BM322" s="167" t="s">
        <v>434</v>
      </c>
    </row>
    <row r="323" spans="1:65" s="2" customFormat="1" ht="21.75" customHeight="1">
      <c r="A323" s="32"/>
      <c r="B323" s="155"/>
      <c r="C323" s="156" t="s">
        <v>435</v>
      </c>
      <c r="D323" s="156" t="s">
        <v>116</v>
      </c>
      <c r="E323" s="157" t="s">
        <v>436</v>
      </c>
      <c r="F323" s="158" t="s">
        <v>437</v>
      </c>
      <c r="G323" s="159" t="s">
        <v>206</v>
      </c>
      <c r="H323" s="160">
        <v>6.5</v>
      </c>
      <c r="I323" s="161"/>
      <c r="J323" s="162">
        <f>ROUND(I323*H323,2)</f>
        <v>0</v>
      </c>
      <c r="K323" s="158" t="s">
        <v>120</v>
      </c>
      <c r="L323" s="33"/>
      <c r="M323" s="163" t="s">
        <v>1</v>
      </c>
      <c r="N323" s="164" t="s">
        <v>39</v>
      </c>
      <c r="O323" s="58"/>
      <c r="P323" s="165">
        <f>O323*H323</f>
        <v>0</v>
      </c>
      <c r="Q323" s="165">
        <v>1.3999999999999999E-4</v>
      </c>
      <c r="R323" s="165">
        <f>Q323*H323</f>
        <v>9.0999999999999989E-4</v>
      </c>
      <c r="S323" s="165">
        <v>0</v>
      </c>
      <c r="T323" s="166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7" t="s">
        <v>121</v>
      </c>
      <c r="AT323" s="167" t="s">
        <v>116</v>
      </c>
      <c r="AU323" s="167" t="s">
        <v>81</v>
      </c>
      <c r="AY323" s="17" t="s">
        <v>113</v>
      </c>
      <c r="BE323" s="168">
        <f>IF(N323="základní",J323,0)</f>
        <v>0</v>
      </c>
      <c r="BF323" s="168">
        <f>IF(N323="snížená",J323,0)</f>
        <v>0</v>
      </c>
      <c r="BG323" s="168">
        <f>IF(N323="zákl. přenesená",J323,0)</f>
        <v>0</v>
      </c>
      <c r="BH323" s="168">
        <f>IF(N323="sníž. přenesená",J323,0)</f>
        <v>0</v>
      </c>
      <c r="BI323" s="168">
        <f>IF(N323="nulová",J323,0)</f>
        <v>0</v>
      </c>
      <c r="BJ323" s="17" t="s">
        <v>79</v>
      </c>
      <c r="BK323" s="168">
        <f>ROUND(I323*H323,2)</f>
        <v>0</v>
      </c>
      <c r="BL323" s="17" t="s">
        <v>121</v>
      </c>
      <c r="BM323" s="167" t="s">
        <v>438</v>
      </c>
    </row>
    <row r="324" spans="1:65" s="2" customFormat="1" ht="55.5" customHeight="1">
      <c r="A324" s="32"/>
      <c r="B324" s="155"/>
      <c r="C324" s="156" t="s">
        <v>439</v>
      </c>
      <c r="D324" s="156" t="s">
        <v>116</v>
      </c>
      <c r="E324" s="157" t="s">
        <v>440</v>
      </c>
      <c r="F324" s="158" t="s">
        <v>441</v>
      </c>
      <c r="G324" s="159" t="s">
        <v>206</v>
      </c>
      <c r="H324" s="160">
        <v>100</v>
      </c>
      <c r="I324" s="161"/>
      <c r="J324" s="162">
        <f>ROUND(I324*H324,2)</f>
        <v>0</v>
      </c>
      <c r="K324" s="158" t="s">
        <v>120</v>
      </c>
      <c r="L324" s="33"/>
      <c r="M324" s="163" t="s">
        <v>1</v>
      </c>
      <c r="N324" s="164" t="s">
        <v>39</v>
      </c>
      <c r="O324" s="58"/>
      <c r="P324" s="165">
        <f>O324*H324</f>
        <v>0</v>
      </c>
      <c r="Q324" s="165">
        <v>8.9779999999999999E-2</v>
      </c>
      <c r="R324" s="165">
        <f>Q324*H324</f>
        <v>8.9779999999999998</v>
      </c>
      <c r="S324" s="165">
        <v>0</v>
      </c>
      <c r="T324" s="166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7" t="s">
        <v>121</v>
      </c>
      <c r="AT324" s="167" t="s">
        <v>116</v>
      </c>
      <c r="AU324" s="167" t="s">
        <v>81</v>
      </c>
      <c r="AY324" s="17" t="s">
        <v>113</v>
      </c>
      <c r="BE324" s="168">
        <f>IF(N324="základní",J324,0)</f>
        <v>0</v>
      </c>
      <c r="BF324" s="168">
        <f>IF(N324="snížená",J324,0)</f>
        <v>0</v>
      </c>
      <c r="BG324" s="168">
        <f>IF(N324="zákl. přenesená",J324,0)</f>
        <v>0</v>
      </c>
      <c r="BH324" s="168">
        <f>IF(N324="sníž. přenesená",J324,0)</f>
        <v>0</v>
      </c>
      <c r="BI324" s="168">
        <f>IF(N324="nulová",J324,0)</f>
        <v>0</v>
      </c>
      <c r="BJ324" s="17" t="s">
        <v>79</v>
      </c>
      <c r="BK324" s="168">
        <f>ROUND(I324*H324,2)</f>
        <v>0</v>
      </c>
      <c r="BL324" s="17" t="s">
        <v>121</v>
      </c>
      <c r="BM324" s="167" t="s">
        <v>442</v>
      </c>
    </row>
    <row r="325" spans="1:65" s="15" customFormat="1">
      <c r="B325" s="196"/>
      <c r="D325" s="170" t="s">
        <v>123</v>
      </c>
      <c r="E325" s="197" t="s">
        <v>1</v>
      </c>
      <c r="F325" s="198" t="s">
        <v>443</v>
      </c>
      <c r="H325" s="197" t="s">
        <v>1</v>
      </c>
      <c r="I325" s="199"/>
      <c r="L325" s="196"/>
      <c r="M325" s="200"/>
      <c r="N325" s="201"/>
      <c r="O325" s="201"/>
      <c r="P325" s="201"/>
      <c r="Q325" s="201"/>
      <c r="R325" s="201"/>
      <c r="S325" s="201"/>
      <c r="T325" s="202"/>
      <c r="AT325" s="197" t="s">
        <v>123</v>
      </c>
      <c r="AU325" s="197" t="s">
        <v>81</v>
      </c>
      <c r="AV325" s="15" t="s">
        <v>79</v>
      </c>
      <c r="AW325" s="15" t="s">
        <v>30</v>
      </c>
      <c r="AX325" s="15" t="s">
        <v>74</v>
      </c>
      <c r="AY325" s="197" t="s">
        <v>113</v>
      </c>
    </row>
    <row r="326" spans="1:65" s="13" customFormat="1">
      <c r="B326" s="169"/>
      <c r="D326" s="170" t="s">
        <v>123</v>
      </c>
      <c r="E326" s="171" t="s">
        <v>1</v>
      </c>
      <c r="F326" s="172" t="s">
        <v>444</v>
      </c>
      <c r="H326" s="173">
        <v>100</v>
      </c>
      <c r="I326" s="174"/>
      <c r="L326" s="169"/>
      <c r="M326" s="175"/>
      <c r="N326" s="176"/>
      <c r="O326" s="176"/>
      <c r="P326" s="176"/>
      <c r="Q326" s="176"/>
      <c r="R326" s="176"/>
      <c r="S326" s="176"/>
      <c r="T326" s="177"/>
      <c r="AT326" s="171" t="s">
        <v>123</v>
      </c>
      <c r="AU326" s="171" t="s">
        <v>81</v>
      </c>
      <c r="AV326" s="13" t="s">
        <v>81</v>
      </c>
      <c r="AW326" s="13" t="s">
        <v>30</v>
      </c>
      <c r="AX326" s="13" t="s">
        <v>74</v>
      </c>
      <c r="AY326" s="171" t="s">
        <v>113</v>
      </c>
    </row>
    <row r="327" spans="1:65" s="14" customFormat="1">
      <c r="B327" s="178"/>
      <c r="D327" s="170" t="s">
        <v>123</v>
      </c>
      <c r="E327" s="179" t="s">
        <v>1</v>
      </c>
      <c r="F327" s="180" t="s">
        <v>125</v>
      </c>
      <c r="H327" s="181">
        <v>100</v>
      </c>
      <c r="I327" s="182"/>
      <c r="L327" s="178"/>
      <c r="M327" s="183"/>
      <c r="N327" s="184"/>
      <c r="O327" s="184"/>
      <c r="P327" s="184"/>
      <c r="Q327" s="184"/>
      <c r="R327" s="184"/>
      <c r="S327" s="184"/>
      <c r="T327" s="185"/>
      <c r="AT327" s="179" t="s">
        <v>123</v>
      </c>
      <c r="AU327" s="179" t="s">
        <v>81</v>
      </c>
      <c r="AV327" s="14" t="s">
        <v>121</v>
      </c>
      <c r="AW327" s="14" t="s">
        <v>30</v>
      </c>
      <c r="AX327" s="14" t="s">
        <v>79</v>
      </c>
      <c r="AY327" s="179" t="s">
        <v>113</v>
      </c>
    </row>
    <row r="328" spans="1:65" s="2" customFormat="1" ht="44.25" customHeight="1">
      <c r="A328" s="32"/>
      <c r="B328" s="155"/>
      <c r="C328" s="156" t="s">
        <v>445</v>
      </c>
      <c r="D328" s="156" t="s">
        <v>116</v>
      </c>
      <c r="E328" s="157" t="s">
        <v>446</v>
      </c>
      <c r="F328" s="158" t="s">
        <v>447</v>
      </c>
      <c r="G328" s="159" t="s">
        <v>206</v>
      </c>
      <c r="H328" s="160">
        <v>95</v>
      </c>
      <c r="I328" s="161"/>
      <c r="J328" s="162">
        <f>ROUND(I328*H328,2)</f>
        <v>0</v>
      </c>
      <c r="K328" s="158" t="s">
        <v>120</v>
      </c>
      <c r="L328" s="33"/>
      <c r="M328" s="163" t="s">
        <v>1</v>
      </c>
      <c r="N328" s="164" t="s">
        <v>39</v>
      </c>
      <c r="O328" s="58"/>
      <c r="P328" s="165">
        <f>O328*H328</f>
        <v>0</v>
      </c>
      <c r="Q328" s="165">
        <v>0.1295</v>
      </c>
      <c r="R328" s="165">
        <f>Q328*H328</f>
        <v>12.3025</v>
      </c>
      <c r="S328" s="165">
        <v>0</v>
      </c>
      <c r="T328" s="166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7" t="s">
        <v>121</v>
      </c>
      <c r="AT328" s="167" t="s">
        <v>116</v>
      </c>
      <c r="AU328" s="167" t="s">
        <v>81</v>
      </c>
      <c r="AY328" s="17" t="s">
        <v>113</v>
      </c>
      <c r="BE328" s="168">
        <f>IF(N328="základní",J328,0)</f>
        <v>0</v>
      </c>
      <c r="BF328" s="168">
        <f>IF(N328="snížená",J328,0)</f>
        <v>0</v>
      </c>
      <c r="BG328" s="168">
        <f>IF(N328="zákl. přenesená",J328,0)</f>
        <v>0</v>
      </c>
      <c r="BH328" s="168">
        <f>IF(N328="sníž. přenesená",J328,0)</f>
        <v>0</v>
      </c>
      <c r="BI328" s="168">
        <f>IF(N328="nulová",J328,0)</f>
        <v>0</v>
      </c>
      <c r="BJ328" s="17" t="s">
        <v>79</v>
      </c>
      <c r="BK328" s="168">
        <f>ROUND(I328*H328,2)</f>
        <v>0</v>
      </c>
      <c r="BL328" s="17" t="s">
        <v>121</v>
      </c>
      <c r="BM328" s="167" t="s">
        <v>448</v>
      </c>
    </row>
    <row r="329" spans="1:65" s="2" customFormat="1" ht="16.5" customHeight="1">
      <c r="A329" s="32"/>
      <c r="B329" s="155"/>
      <c r="C329" s="186" t="s">
        <v>449</v>
      </c>
      <c r="D329" s="186" t="s">
        <v>133</v>
      </c>
      <c r="E329" s="187" t="s">
        <v>450</v>
      </c>
      <c r="F329" s="188" t="s">
        <v>451</v>
      </c>
      <c r="G329" s="189" t="s">
        <v>206</v>
      </c>
      <c r="H329" s="190">
        <v>95</v>
      </c>
      <c r="I329" s="191"/>
      <c r="J329" s="192">
        <f>ROUND(I329*H329,2)</f>
        <v>0</v>
      </c>
      <c r="K329" s="188" t="s">
        <v>120</v>
      </c>
      <c r="L329" s="193"/>
      <c r="M329" s="194" t="s">
        <v>1</v>
      </c>
      <c r="N329" s="195" t="s">
        <v>39</v>
      </c>
      <c r="O329" s="58"/>
      <c r="P329" s="165">
        <f>O329*H329</f>
        <v>0</v>
      </c>
      <c r="Q329" s="165">
        <v>4.4999999999999998E-2</v>
      </c>
      <c r="R329" s="165">
        <f>Q329*H329</f>
        <v>4.2749999999999995</v>
      </c>
      <c r="S329" s="165">
        <v>0</v>
      </c>
      <c r="T329" s="166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7" t="s">
        <v>137</v>
      </c>
      <c r="AT329" s="167" t="s">
        <v>133</v>
      </c>
      <c r="AU329" s="167" t="s">
        <v>81</v>
      </c>
      <c r="AY329" s="17" t="s">
        <v>113</v>
      </c>
      <c r="BE329" s="168">
        <f>IF(N329="základní",J329,0)</f>
        <v>0</v>
      </c>
      <c r="BF329" s="168">
        <f>IF(N329="snížená",J329,0)</f>
        <v>0</v>
      </c>
      <c r="BG329" s="168">
        <f>IF(N329="zákl. přenesená",J329,0)</f>
        <v>0</v>
      </c>
      <c r="BH329" s="168">
        <f>IF(N329="sníž. přenesená",J329,0)</f>
        <v>0</v>
      </c>
      <c r="BI329" s="168">
        <f>IF(N329="nulová",J329,0)</f>
        <v>0</v>
      </c>
      <c r="BJ329" s="17" t="s">
        <v>79</v>
      </c>
      <c r="BK329" s="168">
        <f>ROUND(I329*H329,2)</f>
        <v>0</v>
      </c>
      <c r="BL329" s="17" t="s">
        <v>121</v>
      </c>
      <c r="BM329" s="167" t="s">
        <v>452</v>
      </c>
    </row>
    <row r="330" spans="1:65" s="2" customFormat="1" ht="44.25" customHeight="1">
      <c r="A330" s="32"/>
      <c r="B330" s="155"/>
      <c r="C330" s="156" t="s">
        <v>453</v>
      </c>
      <c r="D330" s="156" t="s">
        <v>116</v>
      </c>
      <c r="E330" s="157" t="s">
        <v>454</v>
      </c>
      <c r="F330" s="158" t="s">
        <v>455</v>
      </c>
      <c r="G330" s="159" t="s">
        <v>206</v>
      </c>
      <c r="H330" s="160">
        <v>103</v>
      </c>
      <c r="I330" s="161"/>
      <c r="J330" s="162">
        <f>ROUND(I330*H330,2)</f>
        <v>0</v>
      </c>
      <c r="K330" s="158" t="s">
        <v>120</v>
      </c>
      <c r="L330" s="33"/>
      <c r="M330" s="163" t="s">
        <v>1</v>
      </c>
      <c r="N330" s="164" t="s">
        <v>39</v>
      </c>
      <c r="O330" s="58"/>
      <c r="P330" s="165">
        <f>O330*H330</f>
        <v>0</v>
      </c>
      <c r="Q330" s="165">
        <v>0.14066999999999999</v>
      </c>
      <c r="R330" s="165">
        <f>Q330*H330</f>
        <v>14.489009999999999</v>
      </c>
      <c r="S330" s="165">
        <v>0</v>
      </c>
      <c r="T330" s="16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7" t="s">
        <v>121</v>
      </c>
      <c r="AT330" s="167" t="s">
        <v>116</v>
      </c>
      <c r="AU330" s="167" t="s">
        <v>81</v>
      </c>
      <c r="AY330" s="17" t="s">
        <v>113</v>
      </c>
      <c r="BE330" s="168">
        <f>IF(N330="základní",J330,0)</f>
        <v>0</v>
      </c>
      <c r="BF330" s="168">
        <f>IF(N330="snížená",J330,0)</f>
        <v>0</v>
      </c>
      <c r="BG330" s="168">
        <f>IF(N330="zákl. přenesená",J330,0)</f>
        <v>0</v>
      </c>
      <c r="BH330" s="168">
        <f>IF(N330="sníž. přenesená",J330,0)</f>
        <v>0</v>
      </c>
      <c r="BI330" s="168">
        <f>IF(N330="nulová",J330,0)</f>
        <v>0</v>
      </c>
      <c r="BJ330" s="17" t="s">
        <v>79</v>
      </c>
      <c r="BK330" s="168">
        <f>ROUND(I330*H330,2)</f>
        <v>0</v>
      </c>
      <c r="BL330" s="17" t="s">
        <v>121</v>
      </c>
      <c r="BM330" s="167" t="s">
        <v>456</v>
      </c>
    </row>
    <row r="331" spans="1:65" s="15" customFormat="1">
      <c r="B331" s="196"/>
      <c r="D331" s="170" t="s">
        <v>123</v>
      </c>
      <c r="E331" s="197" t="s">
        <v>1</v>
      </c>
      <c r="F331" s="198" t="s">
        <v>210</v>
      </c>
      <c r="H331" s="197" t="s">
        <v>1</v>
      </c>
      <c r="I331" s="199"/>
      <c r="L331" s="196"/>
      <c r="M331" s="200"/>
      <c r="N331" s="201"/>
      <c r="O331" s="201"/>
      <c r="P331" s="201"/>
      <c r="Q331" s="201"/>
      <c r="R331" s="201"/>
      <c r="S331" s="201"/>
      <c r="T331" s="202"/>
      <c r="AT331" s="197" t="s">
        <v>123</v>
      </c>
      <c r="AU331" s="197" t="s">
        <v>81</v>
      </c>
      <c r="AV331" s="15" t="s">
        <v>79</v>
      </c>
      <c r="AW331" s="15" t="s">
        <v>30</v>
      </c>
      <c r="AX331" s="15" t="s">
        <v>74</v>
      </c>
      <c r="AY331" s="197" t="s">
        <v>113</v>
      </c>
    </row>
    <row r="332" spans="1:65" s="15" customFormat="1">
      <c r="B332" s="196"/>
      <c r="D332" s="170" t="s">
        <v>123</v>
      </c>
      <c r="E332" s="197" t="s">
        <v>1</v>
      </c>
      <c r="F332" s="198" t="s">
        <v>457</v>
      </c>
      <c r="H332" s="197" t="s">
        <v>1</v>
      </c>
      <c r="I332" s="199"/>
      <c r="L332" s="196"/>
      <c r="M332" s="200"/>
      <c r="N332" s="201"/>
      <c r="O332" s="201"/>
      <c r="P332" s="201"/>
      <c r="Q332" s="201"/>
      <c r="R332" s="201"/>
      <c r="S332" s="201"/>
      <c r="T332" s="202"/>
      <c r="AT332" s="197" t="s">
        <v>123</v>
      </c>
      <c r="AU332" s="197" t="s">
        <v>81</v>
      </c>
      <c r="AV332" s="15" t="s">
        <v>79</v>
      </c>
      <c r="AW332" s="15" t="s">
        <v>30</v>
      </c>
      <c r="AX332" s="15" t="s">
        <v>74</v>
      </c>
      <c r="AY332" s="197" t="s">
        <v>113</v>
      </c>
    </row>
    <row r="333" spans="1:65" s="13" customFormat="1">
      <c r="B333" s="169"/>
      <c r="D333" s="170" t="s">
        <v>123</v>
      </c>
      <c r="E333" s="171" t="s">
        <v>1</v>
      </c>
      <c r="F333" s="172" t="s">
        <v>458</v>
      </c>
      <c r="H333" s="173">
        <v>103</v>
      </c>
      <c r="I333" s="174"/>
      <c r="L333" s="169"/>
      <c r="M333" s="175"/>
      <c r="N333" s="176"/>
      <c r="O333" s="176"/>
      <c r="P333" s="176"/>
      <c r="Q333" s="176"/>
      <c r="R333" s="176"/>
      <c r="S333" s="176"/>
      <c r="T333" s="177"/>
      <c r="AT333" s="171" t="s">
        <v>123</v>
      </c>
      <c r="AU333" s="171" t="s">
        <v>81</v>
      </c>
      <c r="AV333" s="13" t="s">
        <v>81</v>
      </c>
      <c r="AW333" s="13" t="s">
        <v>30</v>
      </c>
      <c r="AX333" s="13" t="s">
        <v>74</v>
      </c>
      <c r="AY333" s="171" t="s">
        <v>113</v>
      </c>
    </row>
    <row r="334" spans="1:65" s="14" customFormat="1">
      <c r="B334" s="178"/>
      <c r="D334" s="170" t="s">
        <v>123</v>
      </c>
      <c r="E334" s="179" t="s">
        <v>1</v>
      </c>
      <c r="F334" s="180" t="s">
        <v>125</v>
      </c>
      <c r="H334" s="181">
        <v>103</v>
      </c>
      <c r="I334" s="182"/>
      <c r="L334" s="178"/>
      <c r="M334" s="183"/>
      <c r="N334" s="184"/>
      <c r="O334" s="184"/>
      <c r="P334" s="184"/>
      <c r="Q334" s="184"/>
      <c r="R334" s="184"/>
      <c r="S334" s="184"/>
      <c r="T334" s="185"/>
      <c r="AT334" s="179" t="s">
        <v>123</v>
      </c>
      <c r="AU334" s="179" t="s">
        <v>81</v>
      </c>
      <c r="AV334" s="14" t="s">
        <v>121</v>
      </c>
      <c r="AW334" s="14" t="s">
        <v>30</v>
      </c>
      <c r="AX334" s="14" t="s">
        <v>79</v>
      </c>
      <c r="AY334" s="179" t="s">
        <v>113</v>
      </c>
    </row>
    <row r="335" spans="1:65" s="2" customFormat="1" ht="16.5" customHeight="1">
      <c r="A335" s="32"/>
      <c r="B335" s="155"/>
      <c r="C335" s="186" t="s">
        <v>459</v>
      </c>
      <c r="D335" s="186" t="s">
        <v>133</v>
      </c>
      <c r="E335" s="187" t="s">
        <v>460</v>
      </c>
      <c r="F335" s="188" t="s">
        <v>461</v>
      </c>
      <c r="G335" s="189" t="s">
        <v>206</v>
      </c>
      <c r="H335" s="190">
        <v>30</v>
      </c>
      <c r="I335" s="191"/>
      <c r="J335" s="192">
        <f>ROUND(I335*H335,2)</f>
        <v>0</v>
      </c>
      <c r="K335" s="188" t="s">
        <v>120</v>
      </c>
      <c r="L335" s="193"/>
      <c r="M335" s="194" t="s">
        <v>1</v>
      </c>
      <c r="N335" s="195" t="s">
        <v>39</v>
      </c>
      <c r="O335" s="58"/>
      <c r="P335" s="165">
        <f>O335*H335</f>
        <v>0</v>
      </c>
      <c r="Q335" s="165">
        <v>6.5000000000000002E-2</v>
      </c>
      <c r="R335" s="165">
        <f>Q335*H335</f>
        <v>1.9500000000000002</v>
      </c>
      <c r="S335" s="165">
        <v>0</v>
      </c>
      <c r="T335" s="16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7" t="s">
        <v>137</v>
      </c>
      <c r="AT335" s="167" t="s">
        <v>133</v>
      </c>
      <c r="AU335" s="167" t="s">
        <v>81</v>
      </c>
      <c r="AY335" s="17" t="s">
        <v>113</v>
      </c>
      <c r="BE335" s="168">
        <f>IF(N335="základní",J335,0)</f>
        <v>0</v>
      </c>
      <c r="BF335" s="168">
        <f>IF(N335="snížená",J335,0)</f>
        <v>0</v>
      </c>
      <c r="BG335" s="168">
        <f>IF(N335="zákl. přenesená",J335,0)</f>
        <v>0</v>
      </c>
      <c r="BH335" s="168">
        <f>IF(N335="sníž. přenesená",J335,0)</f>
        <v>0</v>
      </c>
      <c r="BI335" s="168">
        <f>IF(N335="nulová",J335,0)</f>
        <v>0</v>
      </c>
      <c r="BJ335" s="17" t="s">
        <v>79</v>
      </c>
      <c r="BK335" s="168">
        <f>ROUND(I335*H335,2)</f>
        <v>0</v>
      </c>
      <c r="BL335" s="17" t="s">
        <v>121</v>
      </c>
      <c r="BM335" s="167" t="s">
        <v>462</v>
      </c>
    </row>
    <row r="336" spans="1:65" s="2" customFormat="1" ht="44.25" customHeight="1">
      <c r="A336" s="32"/>
      <c r="B336" s="155"/>
      <c r="C336" s="156" t="s">
        <v>463</v>
      </c>
      <c r="D336" s="156" t="s">
        <v>116</v>
      </c>
      <c r="E336" s="157" t="s">
        <v>464</v>
      </c>
      <c r="F336" s="158" t="s">
        <v>465</v>
      </c>
      <c r="G336" s="159" t="s">
        <v>206</v>
      </c>
      <c r="H336" s="160">
        <v>33</v>
      </c>
      <c r="I336" s="161"/>
      <c r="J336" s="162">
        <f>ROUND(I336*H336,2)</f>
        <v>0</v>
      </c>
      <c r="K336" s="158" t="s">
        <v>120</v>
      </c>
      <c r="L336" s="33"/>
      <c r="M336" s="163" t="s">
        <v>1</v>
      </c>
      <c r="N336" s="164" t="s">
        <v>39</v>
      </c>
      <c r="O336" s="58"/>
      <c r="P336" s="165">
        <f>O336*H336</f>
        <v>0</v>
      </c>
      <c r="Q336" s="165">
        <v>9.0000000000000006E-5</v>
      </c>
      <c r="R336" s="165">
        <f>Q336*H336</f>
        <v>2.97E-3</v>
      </c>
      <c r="S336" s="165">
        <v>0</v>
      </c>
      <c r="T336" s="166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7" t="s">
        <v>121</v>
      </c>
      <c r="AT336" s="167" t="s">
        <v>116</v>
      </c>
      <c r="AU336" s="167" t="s">
        <v>81</v>
      </c>
      <c r="AY336" s="17" t="s">
        <v>113</v>
      </c>
      <c r="BE336" s="168">
        <f>IF(N336="základní",J336,0)</f>
        <v>0</v>
      </c>
      <c r="BF336" s="168">
        <f>IF(N336="snížená",J336,0)</f>
        <v>0</v>
      </c>
      <c r="BG336" s="168">
        <f>IF(N336="zákl. přenesená",J336,0)</f>
        <v>0</v>
      </c>
      <c r="BH336" s="168">
        <f>IF(N336="sníž. přenesená",J336,0)</f>
        <v>0</v>
      </c>
      <c r="BI336" s="168">
        <f>IF(N336="nulová",J336,0)</f>
        <v>0</v>
      </c>
      <c r="BJ336" s="17" t="s">
        <v>79</v>
      </c>
      <c r="BK336" s="168">
        <f>ROUND(I336*H336,2)</f>
        <v>0</v>
      </c>
      <c r="BL336" s="17" t="s">
        <v>121</v>
      </c>
      <c r="BM336" s="167" t="s">
        <v>466</v>
      </c>
    </row>
    <row r="337" spans="1:65" s="2" customFormat="1" ht="21.75" customHeight="1">
      <c r="A337" s="32"/>
      <c r="B337" s="155"/>
      <c r="C337" s="156" t="s">
        <v>467</v>
      </c>
      <c r="D337" s="156" t="s">
        <v>116</v>
      </c>
      <c r="E337" s="157" t="s">
        <v>468</v>
      </c>
      <c r="F337" s="158" t="s">
        <v>469</v>
      </c>
      <c r="G337" s="159" t="s">
        <v>206</v>
      </c>
      <c r="H337" s="160">
        <v>33</v>
      </c>
      <c r="I337" s="161"/>
      <c r="J337" s="162">
        <f>ROUND(I337*H337,2)</f>
        <v>0</v>
      </c>
      <c r="K337" s="158" t="s">
        <v>120</v>
      </c>
      <c r="L337" s="33"/>
      <c r="M337" s="163" t="s">
        <v>1</v>
      </c>
      <c r="N337" s="164" t="s">
        <v>39</v>
      </c>
      <c r="O337" s="58"/>
      <c r="P337" s="165">
        <f>O337*H337</f>
        <v>0</v>
      </c>
      <c r="Q337" s="165">
        <v>0</v>
      </c>
      <c r="R337" s="165">
        <f>Q337*H337</f>
        <v>0</v>
      </c>
      <c r="S337" s="165">
        <v>0</v>
      </c>
      <c r="T337" s="166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7" t="s">
        <v>121</v>
      </c>
      <c r="AT337" s="167" t="s">
        <v>116</v>
      </c>
      <c r="AU337" s="167" t="s">
        <v>81</v>
      </c>
      <c r="AY337" s="17" t="s">
        <v>113</v>
      </c>
      <c r="BE337" s="168">
        <f>IF(N337="základní",J337,0)</f>
        <v>0</v>
      </c>
      <c r="BF337" s="168">
        <f>IF(N337="snížená",J337,0)</f>
        <v>0</v>
      </c>
      <c r="BG337" s="168">
        <f>IF(N337="zákl. přenesená",J337,0)</f>
        <v>0</v>
      </c>
      <c r="BH337" s="168">
        <f>IF(N337="sníž. přenesená",J337,0)</f>
        <v>0</v>
      </c>
      <c r="BI337" s="168">
        <f>IF(N337="nulová",J337,0)</f>
        <v>0</v>
      </c>
      <c r="BJ337" s="17" t="s">
        <v>79</v>
      </c>
      <c r="BK337" s="168">
        <f>ROUND(I337*H337,2)</f>
        <v>0</v>
      </c>
      <c r="BL337" s="17" t="s">
        <v>121</v>
      </c>
      <c r="BM337" s="167" t="s">
        <v>470</v>
      </c>
    </row>
    <row r="338" spans="1:65" s="2" customFormat="1" ht="55.5" customHeight="1">
      <c r="A338" s="32"/>
      <c r="B338" s="155"/>
      <c r="C338" s="156" t="s">
        <v>471</v>
      </c>
      <c r="D338" s="156" t="s">
        <v>116</v>
      </c>
      <c r="E338" s="157" t="s">
        <v>472</v>
      </c>
      <c r="F338" s="158" t="s">
        <v>473</v>
      </c>
      <c r="G338" s="159" t="s">
        <v>206</v>
      </c>
      <c r="H338" s="160">
        <v>92</v>
      </c>
      <c r="I338" s="161"/>
      <c r="J338" s="162">
        <f>ROUND(I338*H338,2)</f>
        <v>0</v>
      </c>
      <c r="K338" s="158" t="s">
        <v>120</v>
      </c>
      <c r="L338" s="33"/>
      <c r="M338" s="163" t="s">
        <v>1</v>
      </c>
      <c r="N338" s="164" t="s">
        <v>39</v>
      </c>
      <c r="O338" s="58"/>
      <c r="P338" s="165">
        <f>O338*H338</f>
        <v>0</v>
      </c>
      <c r="Q338" s="165">
        <v>0</v>
      </c>
      <c r="R338" s="165">
        <f>Q338*H338</f>
        <v>0</v>
      </c>
      <c r="S338" s="165">
        <v>0</v>
      </c>
      <c r="T338" s="166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7" t="s">
        <v>121</v>
      </c>
      <c r="AT338" s="167" t="s">
        <v>116</v>
      </c>
      <c r="AU338" s="167" t="s">
        <v>81</v>
      </c>
      <c r="AY338" s="17" t="s">
        <v>113</v>
      </c>
      <c r="BE338" s="168">
        <f>IF(N338="základní",J338,0)</f>
        <v>0</v>
      </c>
      <c r="BF338" s="168">
        <f>IF(N338="snížená",J338,0)</f>
        <v>0</v>
      </c>
      <c r="BG338" s="168">
        <f>IF(N338="zákl. přenesená",J338,0)</f>
        <v>0</v>
      </c>
      <c r="BH338" s="168">
        <f>IF(N338="sníž. přenesená",J338,0)</f>
        <v>0</v>
      </c>
      <c r="BI338" s="168">
        <f>IF(N338="nulová",J338,0)</f>
        <v>0</v>
      </c>
      <c r="BJ338" s="17" t="s">
        <v>79</v>
      </c>
      <c r="BK338" s="168">
        <f>ROUND(I338*H338,2)</f>
        <v>0</v>
      </c>
      <c r="BL338" s="17" t="s">
        <v>121</v>
      </c>
      <c r="BM338" s="167" t="s">
        <v>474</v>
      </c>
    </row>
    <row r="339" spans="1:65" s="12" customFormat="1" ht="22.9" customHeight="1">
      <c r="B339" s="142"/>
      <c r="D339" s="143" t="s">
        <v>73</v>
      </c>
      <c r="E339" s="153" t="s">
        <v>475</v>
      </c>
      <c r="F339" s="153" t="s">
        <v>476</v>
      </c>
      <c r="I339" s="145"/>
      <c r="J339" s="154">
        <f>BK339</f>
        <v>0</v>
      </c>
      <c r="L339" s="142"/>
      <c r="M339" s="147"/>
      <c r="N339" s="148"/>
      <c r="O339" s="148"/>
      <c r="P339" s="149">
        <f>SUM(P340:P347)</f>
        <v>0</v>
      </c>
      <c r="Q339" s="148"/>
      <c r="R339" s="149">
        <f>SUM(R340:R347)</f>
        <v>0</v>
      </c>
      <c r="S339" s="148"/>
      <c r="T339" s="150">
        <f>SUM(T340:T347)</f>
        <v>0</v>
      </c>
      <c r="AR339" s="143" t="s">
        <v>79</v>
      </c>
      <c r="AT339" s="151" t="s">
        <v>73</v>
      </c>
      <c r="AU339" s="151" t="s">
        <v>79</v>
      </c>
      <c r="AY339" s="143" t="s">
        <v>113</v>
      </c>
      <c r="BK339" s="152">
        <f>SUM(BK340:BK347)</f>
        <v>0</v>
      </c>
    </row>
    <row r="340" spans="1:65" s="2" customFormat="1" ht="33" customHeight="1">
      <c r="A340" s="32"/>
      <c r="B340" s="155"/>
      <c r="C340" s="156" t="s">
        <v>477</v>
      </c>
      <c r="D340" s="156" t="s">
        <v>116</v>
      </c>
      <c r="E340" s="157" t="s">
        <v>478</v>
      </c>
      <c r="F340" s="158" t="s">
        <v>479</v>
      </c>
      <c r="G340" s="159" t="s">
        <v>136</v>
      </c>
      <c r="H340" s="160">
        <v>166.58600000000001</v>
      </c>
      <c r="I340" s="161"/>
      <c r="J340" s="162">
        <f>ROUND(I340*H340,2)</f>
        <v>0</v>
      </c>
      <c r="K340" s="158" t="s">
        <v>120</v>
      </c>
      <c r="L340" s="33"/>
      <c r="M340" s="163" t="s">
        <v>1</v>
      </c>
      <c r="N340" s="164" t="s">
        <v>39</v>
      </c>
      <c r="O340" s="58"/>
      <c r="P340" s="165">
        <f>O340*H340</f>
        <v>0</v>
      </c>
      <c r="Q340" s="165">
        <v>0</v>
      </c>
      <c r="R340" s="165">
        <f>Q340*H340</f>
        <v>0</v>
      </c>
      <c r="S340" s="165">
        <v>0</v>
      </c>
      <c r="T340" s="166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7" t="s">
        <v>121</v>
      </c>
      <c r="AT340" s="167" t="s">
        <v>116</v>
      </c>
      <c r="AU340" s="167" t="s">
        <v>81</v>
      </c>
      <c r="AY340" s="17" t="s">
        <v>113</v>
      </c>
      <c r="BE340" s="168">
        <f>IF(N340="základní",J340,0)</f>
        <v>0</v>
      </c>
      <c r="BF340" s="168">
        <f>IF(N340="snížená",J340,0)</f>
        <v>0</v>
      </c>
      <c r="BG340" s="168">
        <f>IF(N340="zákl. přenesená",J340,0)</f>
        <v>0</v>
      </c>
      <c r="BH340" s="168">
        <f>IF(N340="sníž. přenesená",J340,0)</f>
        <v>0</v>
      </c>
      <c r="BI340" s="168">
        <f>IF(N340="nulová",J340,0)</f>
        <v>0</v>
      </c>
      <c r="BJ340" s="17" t="s">
        <v>79</v>
      </c>
      <c r="BK340" s="168">
        <f>ROUND(I340*H340,2)</f>
        <v>0</v>
      </c>
      <c r="BL340" s="17" t="s">
        <v>121</v>
      </c>
      <c r="BM340" s="167" t="s">
        <v>480</v>
      </c>
    </row>
    <row r="341" spans="1:65" s="2" customFormat="1" ht="33" customHeight="1">
      <c r="A341" s="32"/>
      <c r="B341" s="155"/>
      <c r="C341" s="156" t="s">
        <v>481</v>
      </c>
      <c r="D341" s="156" t="s">
        <v>116</v>
      </c>
      <c r="E341" s="157" t="s">
        <v>482</v>
      </c>
      <c r="F341" s="158" t="s">
        <v>483</v>
      </c>
      <c r="G341" s="159" t="s">
        <v>136</v>
      </c>
      <c r="H341" s="160">
        <v>1499.2739999999999</v>
      </c>
      <c r="I341" s="161"/>
      <c r="J341" s="162">
        <f>ROUND(I341*H341,2)</f>
        <v>0</v>
      </c>
      <c r="K341" s="158" t="s">
        <v>120</v>
      </c>
      <c r="L341" s="33"/>
      <c r="M341" s="163" t="s">
        <v>1</v>
      </c>
      <c r="N341" s="164" t="s">
        <v>39</v>
      </c>
      <c r="O341" s="58"/>
      <c r="P341" s="165">
        <f>O341*H341</f>
        <v>0</v>
      </c>
      <c r="Q341" s="165">
        <v>0</v>
      </c>
      <c r="R341" s="165">
        <f>Q341*H341</f>
        <v>0</v>
      </c>
      <c r="S341" s="165">
        <v>0</v>
      </c>
      <c r="T341" s="166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7" t="s">
        <v>121</v>
      </c>
      <c r="AT341" s="167" t="s">
        <v>116</v>
      </c>
      <c r="AU341" s="167" t="s">
        <v>81</v>
      </c>
      <c r="AY341" s="17" t="s">
        <v>113</v>
      </c>
      <c r="BE341" s="168">
        <f>IF(N341="základní",J341,0)</f>
        <v>0</v>
      </c>
      <c r="BF341" s="168">
        <f>IF(N341="snížená",J341,0)</f>
        <v>0</v>
      </c>
      <c r="BG341" s="168">
        <f>IF(N341="zákl. přenesená",J341,0)</f>
        <v>0</v>
      </c>
      <c r="BH341" s="168">
        <f>IF(N341="sníž. přenesená",J341,0)</f>
        <v>0</v>
      </c>
      <c r="BI341" s="168">
        <f>IF(N341="nulová",J341,0)</f>
        <v>0</v>
      </c>
      <c r="BJ341" s="17" t="s">
        <v>79</v>
      </c>
      <c r="BK341" s="168">
        <f>ROUND(I341*H341,2)</f>
        <v>0</v>
      </c>
      <c r="BL341" s="17" t="s">
        <v>121</v>
      </c>
      <c r="BM341" s="167" t="s">
        <v>484</v>
      </c>
    </row>
    <row r="342" spans="1:65" s="13" customFormat="1">
      <c r="B342" s="169"/>
      <c r="D342" s="170" t="s">
        <v>123</v>
      </c>
      <c r="E342" s="171" t="s">
        <v>1</v>
      </c>
      <c r="F342" s="172" t="s">
        <v>485</v>
      </c>
      <c r="H342" s="173">
        <v>1499.2739999999999</v>
      </c>
      <c r="I342" s="174"/>
      <c r="L342" s="169"/>
      <c r="M342" s="175"/>
      <c r="N342" s="176"/>
      <c r="O342" s="176"/>
      <c r="P342" s="176"/>
      <c r="Q342" s="176"/>
      <c r="R342" s="176"/>
      <c r="S342" s="176"/>
      <c r="T342" s="177"/>
      <c r="AT342" s="171" t="s">
        <v>123</v>
      </c>
      <c r="AU342" s="171" t="s">
        <v>81</v>
      </c>
      <c r="AV342" s="13" t="s">
        <v>81</v>
      </c>
      <c r="AW342" s="13" t="s">
        <v>30</v>
      </c>
      <c r="AX342" s="13" t="s">
        <v>74</v>
      </c>
      <c r="AY342" s="171" t="s">
        <v>113</v>
      </c>
    </row>
    <row r="343" spans="1:65" s="14" customFormat="1">
      <c r="B343" s="178"/>
      <c r="D343" s="170" t="s">
        <v>123</v>
      </c>
      <c r="E343" s="179" t="s">
        <v>1</v>
      </c>
      <c r="F343" s="180" t="s">
        <v>125</v>
      </c>
      <c r="H343" s="181">
        <v>1499.2739999999999</v>
      </c>
      <c r="I343" s="182"/>
      <c r="L343" s="178"/>
      <c r="M343" s="183"/>
      <c r="N343" s="184"/>
      <c r="O343" s="184"/>
      <c r="P343" s="184"/>
      <c r="Q343" s="184"/>
      <c r="R343" s="184"/>
      <c r="S343" s="184"/>
      <c r="T343" s="185"/>
      <c r="AT343" s="179" t="s">
        <v>123</v>
      </c>
      <c r="AU343" s="179" t="s">
        <v>81</v>
      </c>
      <c r="AV343" s="14" t="s">
        <v>121</v>
      </c>
      <c r="AW343" s="14" t="s">
        <v>30</v>
      </c>
      <c r="AX343" s="14" t="s">
        <v>79</v>
      </c>
      <c r="AY343" s="179" t="s">
        <v>113</v>
      </c>
    </row>
    <row r="344" spans="1:65" s="2" customFormat="1" ht="21.75" customHeight="1">
      <c r="A344" s="32"/>
      <c r="B344" s="155"/>
      <c r="C344" s="156" t="s">
        <v>486</v>
      </c>
      <c r="D344" s="156" t="s">
        <v>116</v>
      </c>
      <c r="E344" s="157" t="s">
        <v>487</v>
      </c>
      <c r="F344" s="158" t="s">
        <v>488</v>
      </c>
      <c r="G344" s="159" t="s">
        <v>136</v>
      </c>
      <c r="H344" s="160">
        <v>166.58600000000001</v>
      </c>
      <c r="I344" s="161"/>
      <c r="J344" s="162">
        <f>ROUND(I344*H344,2)</f>
        <v>0</v>
      </c>
      <c r="K344" s="158" t="s">
        <v>120</v>
      </c>
      <c r="L344" s="33"/>
      <c r="M344" s="163" t="s">
        <v>1</v>
      </c>
      <c r="N344" s="164" t="s">
        <v>39</v>
      </c>
      <c r="O344" s="58"/>
      <c r="P344" s="165">
        <f>O344*H344</f>
        <v>0</v>
      </c>
      <c r="Q344" s="165">
        <v>0</v>
      </c>
      <c r="R344" s="165">
        <f>Q344*H344</f>
        <v>0</v>
      </c>
      <c r="S344" s="165">
        <v>0</v>
      </c>
      <c r="T344" s="166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7" t="s">
        <v>121</v>
      </c>
      <c r="AT344" s="167" t="s">
        <v>116</v>
      </c>
      <c r="AU344" s="167" t="s">
        <v>81</v>
      </c>
      <c r="AY344" s="17" t="s">
        <v>113</v>
      </c>
      <c r="BE344" s="168">
        <f>IF(N344="základní",J344,0)</f>
        <v>0</v>
      </c>
      <c r="BF344" s="168">
        <f>IF(N344="snížená",J344,0)</f>
        <v>0</v>
      </c>
      <c r="BG344" s="168">
        <f>IF(N344="zákl. přenesená",J344,0)</f>
        <v>0</v>
      </c>
      <c r="BH344" s="168">
        <f>IF(N344="sníž. přenesená",J344,0)</f>
        <v>0</v>
      </c>
      <c r="BI344" s="168">
        <f>IF(N344="nulová",J344,0)</f>
        <v>0</v>
      </c>
      <c r="BJ344" s="17" t="s">
        <v>79</v>
      </c>
      <c r="BK344" s="168">
        <f>ROUND(I344*H344,2)</f>
        <v>0</v>
      </c>
      <c r="BL344" s="17" t="s">
        <v>121</v>
      </c>
      <c r="BM344" s="167" t="s">
        <v>489</v>
      </c>
    </row>
    <row r="345" spans="1:65" s="2" customFormat="1" ht="33" customHeight="1">
      <c r="A345" s="32"/>
      <c r="B345" s="155"/>
      <c r="C345" s="156" t="s">
        <v>490</v>
      </c>
      <c r="D345" s="156" t="s">
        <v>116</v>
      </c>
      <c r="E345" s="157" t="s">
        <v>491</v>
      </c>
      <c r="F345" s="158" t="s">
        <v>492</v>
      </c>
      <c r="G345" s="159" t="s">
        <v>136</v>
      </c>
      <c r="H345" s="160">
        <v>57.04</v>
      </c>
      <c r="I345" s="161"/>
      <c r="J345" s="162">
        <f>ROUND(I345*H345,2)</f>
        <v>0</v>
      </c>
      <c r="K345" s="158" t="s">
        <v>120</v>
      </c>
      <c r="L345" s="33"/>
      <c r="M345" s="163" t="s">
        <v>1</v>
      </c>
      <c r="N345" s="164" t="s">
        <v>39</v>
      </c>
      <c r="O345" s="58"/>
      <c r="P345" s="165">
        <f>O345*H345</f>
        <v>0</v>
      </c>
      <c r="Q345" s="165">
        <v>0</v>
      </c>
      <c r="R345" s="165">
        <f>Q345*H345</f>
        <v>0</v>
      </c>
      <c r="S345" s="165">
        <v>0</v>
      </c>
      <c r="T345" s="166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67" t="s">
        <v>121</v>
      </c>
      <c r="AT345" s="167" t="s">
        <v>116</v>
      </c>
      <c r="AU345" s="167" t="s">
        <v>81</v>
      </c>
      <c r="AY345" s="17" t="s">
        <v>113</v>
      </c>
      <c r="BE345" s="168">
        <f>IF(N345="základní",J345,0)</f>
        <v>0</v>
      </c>
      <c r="BF345" s="168">
        <f>IF(N345="snížená",J345,0)</f>
        <v>0</v>
      </c>
      <c r="BG345" s="168">
        <f>IF(N345="zákl. přenesená",J345,0)</f>
        <v>0</v>
      </c>
      <c r="BH345" s="168">
        <f>IF(N345="sníž. přenesená",J345,0)</f>
        <v>0</v>
      </c>
      <c r="BI345" s="168">
        <f>IF(N345="nulová",J345,0)</f>
        <v>0</v>
      </c>
      <c r="BJ345" s="17" t="s">
        <v>79</v>
      </c>
      <c r="BK345" s="168">
        <f>ROUND(I345*H345,2)</f>
        <v>0</v>
      </c>
      <c r="BL345" s="17" t="s">
        <v>121</v>
      </c>
      <c r="BM345" s="167" t="s">
        <v>493</v>
      </c>
    </row>
    <row r="346" spans="1:65" s="2" customFormat="1" ht="33" customHeight="1">
      <c r="A346" s="32"/>
      <c r="B346" s="155"/>
      <c r="C346" s="156" t="s">
        <v>494</v>
      </c>
      <c r="D346" s="156" t="s">
        <v>116</v>
      </c>
      <c r="E346" s="157" t="s">
        <v>495</v>
      </c>
      <c r="F346" s="158" t="s">
        <v>142</v>
      </c>
      <c r="G346" s="159" t="s">
        <v>136</v>
      </c>
      <c r="H346" s="160">
        <v>79.459999999999994</v>
      </c>
      <c r="I346" s="161"/>
      <c r="J346" s="162">
        <f>ROUND(I346*H346,2)</f>
        <v>0</v>
      </c>
      <c r="K346" s="158" t="s">
        <v>120</v>
      </c>
      <c r="L346" s="33"/>
      <c r="M346" s="163" t="s">
        <v>1</v>
      </c>
      <c r="N346" s="164" t="s">
        <v>39</v>
      </c>
      <c r="O346" s="58"/>
      <c r="P346" s="165">
        <f>O346*H346</f>
        <v>0</v>
      </c>
      <c r="Q346" s="165">
        <v>0</v>
      </c>
      <c r="R346" s="165">
        <f>Q346*H346</f>
        <v>0</v>
      </c>
      <c r="S346" s="165">
        <v>0</v>
      </c>
      <c r="T346" s="166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7" t="s">
        <v>121</v>
      </c>
      <c r="AT346" s="167" t="s">
        <v>116</v>
      </c>
      <c r="AU346" s="167" t="s">
        <v>81</v>
      </c>
      <c r="AY346" s="17" t="s">
        <v>113</v>
      </c>
      <c r="BE346" s="168">
        <f>IF(N346="základní",J346,0)</f>
        <v>0</v>
      </c>
      <c r="BF346" s="168">
        <f>IF(N346="snížená",J346,0)</f>
        <v>0</v>
      </c>
      <c r="BG346" s="168">
        <f>IF(N346="zákl. přenesená",J346,0)</f>
        <v>0</v>
      </c>
      <c r="BH346" s="168">
        <f>IF(N346="sníž. přenesená",J346,0)</f>
        <v>0</v>
      </c>
      <c r="BI346" s="168">
        <f>IF(N346="nulová",J346,0)</f>
        <v>0</v>
      </c>
      <c r="BJ346" s="17" t="s">
        <v>79</v>
      </c>
      <c r="BK346" s="168">
        <f>ROUND(I346*H346,2)</f>
        <v>0</v>
      </c>
      <c r="BL346" s="17" t="s">
        <v>121</v>
      </c>
      <c r="BM346" s="167" t="s">
        <v>496</v>
      </c>
    </row>
    <row r="347" spans="1:65" s="2" customFormat="1" ht="33" customHeight="1">
      <c r="A347" s="32"/>
      <c r="B347" s="155"/>
      <c r="C347" s="156" t="s">
        <v>497</v>
      </c>
      <c r="D347" s="156" t="s">
        <v>116</v>
      </c>
      <c r="E347" s="157" t="s">
        <v>498</v>
      </c>
      <c r="F347" s="158" t="s">
        <v>499</v>
      </c>
      <c r="G347" s="159" t="s">
        <v>136</v>
      </c>
      <c r="H347" s="160">
        <v>30.085999999999999</v>
      </c>
      <c r="I347" s="161"/>
      <c r="J347" s="162">
        <f>ROUND(I347*H347,2)</f>
        <v>0</v>
      </c>
      <c r="K347" s="158" t="s">
        <v>120</v>
      </c>
      <c r="L347" s="33"/>
      <c r="M347" s="163" t="s">
        <v>1</v>
      </c>
      <c r="N347" s="164" t="s">
        <v>39</v>
      </c>
      <c r="O347" s="58"/>
      <c r="P347" s="165">
        <f>O347*H347</f>
        <v>0</v>
      </c>
      <c r="Q347" s="165">
        <v>0</v>
      </c>
      <c r="R347" s="165">
        <f>Q347*H347</f>
        <v>0</v>
      </c>
      <c r="S347" s="165">
        <v>0</v>
      </c>
      <c r="T347" s="166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7" t="s">
        <v>121</v>
      </c>
      <c r="AT347" s="167" t="s">
        <v>116</v>
      </c>
      <c r="AU347" s="167" t="s">
        <v>81</v>
      </c>
      <c r="AY347" s="17" t="s">
        <v>113</v>
      </c>
      <c r="BE347" s="168">
        <f>IF(N347="základní",J347,0)</f>
        <v>0</v>
      </c>
      <c r="BF347" s="168">
        <f>IF(N347="snížená",J347,0)</f>
        <v>0</v>
      </c>
      <c r="BG347" s="168">
        <f>IF(N347="zákl. přenesená",J347,0)</f>
        <v>0</v>
      </c>
      <c r="BH347" s="168">
        <f>IF(N347="sníž. přenesená",J347,0)</f>
        <v>0</v>
      </c>
      <c r="BI347" s="168">
        <f>IF(N347="nulová",J347,0)</f>
        <v>0</v>
      </c>
      <c r="BJ347" s="17" t="s">
        <v>79</v>
      </c>
      <c r="BK347" s="168">
        <f>ROUND(I347*H347,2)</f>
        <v>0</v>
      </c>
      <c r="BL347" s="17" t="s">
        <v>121</v>
      </c>
      <c r="BM347" s="167" t="s">
        <v>500</v>
      </c>
    </row>
    <row r="348" spans="1:65" s="12" customFormat="1" ht="25.9" customHeight="1">
      <c r="B348" s="142"/>
      <c r="D348" s="143" t="s">
        <v>73</v>
      </c>
      <c r="E348" s="144" t="s">
        <v>501</v>
      </c>
      <c r="F348" s="144" t="s">
        <v>502</v>
      </c>
      <c r="I348" s="145"/>
      <c r="J348" s="146">
        <f>BK348</f>
        <v>0</v>
      </c>
      <c r="L348" s="142"/>
      <c r="M348" s="147"/>
      <c r="N348" s="148"/>
      <c r="O348" s="148"/>
      <c r="P348" s="149">
        <f>SUM(P349:P353)</f>
        <v>0</v>
      </c>
      <c r="Q348" s="148"/>
      <c r="R348" s="149">
        <f>SUM(R349:R353)</f>
        <v>0</v>
      </c>
      <c r="S348" s="148"/>
      <c r="T348" s="150">
        <f>SUM(T349:T353)</f>
        <v>0</v>
      </c>
      <c r="AR348" s="143" t="s">
        <v>140</v>
      </c>
      <c r="AT348" s="151" t="s">
        <v>73</v>
      </c>
      <c r="AU348" s="151" t="s">
        <v>74</v>
      </c>
      <c r="AY348" s="143" t="s">
        <v>113</v>
      </c>
      <c r="BK348" s="152">
        <f>SUM(BK349:BK353)</f>
        <v>0</v>
      </c>
    </row>
    <row r="349" spans="1:65" s="2" customFormat="1" ht="16.5" customHeight="1">
      <c r="A349" s="32"/>
      <c r="B349" s="155"/>
      <c r="C349" s="156" t="s">
        <v>503</v>
      </c>
      <c r="D349" s="156" t="s">
        <v>116</v>
      </c>
      <c r="E349" s="157" t="s">
        <v>79</v>
      </c>
      <c r="F349" s="158" t="s">
        <v>504</v>
      </c>
      <c r="G349" s="159" t="s">
        <v>505</v>
      </c>
      <c r="H349" s="160">
        <v>1</v>
      </c>
      <c r="I349" s="161"/>
      <c r="J349" s="162">
        <f>ROUND(I349*H349,2)</f>
        <v>0</v>
      </c>
      <c r="K349" s="158" t="s">
        <v>1</v>
      </c>
      <c r="L349" s="33"/>
      <c r="M349" s="163" t="s">
        <v>1</v>
      </c>
      <c r="N349" s="164" t="s">
        <v>39</v>
      </c>
      <c r="O349" s="58"/>
      <c r="P349" s="165">
        <f>O349*H349</f>
        <v>0</v>
      </c>
      <c r="Q349" s="165">
        <v>0</v>
      </c>
      <c r="R349" s="165">
        <f>Q349*H349</f>
        <v>0</v>
      </c>
      <c r="S349" s="165">
        <v>0</v>
      </c>
      <c r="T349" s="166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67" t="s">
        <v>121</v>
      </c>
      <c r="AT349" s="167" t="s">
        <v>116</v>
      </c>
      <c r="AU349" s="167" t="s">
        <v>79</v>
      </c>
      <c r="AY349" s="17" t="s">
        <v>113</v>
      </c>
      <c r="BE349" s="168">
        <f>IF(N349="základní",J349,0)</f>
        <v>0</v>
      </c>
      <c r="BF349" s="168">
        <f>IF(N349="snížená",J349,0)</f>
        <v>0</v>
      </c>
      <c r="BG349" s="168">
        <f>IF(N349="zákl. přenesená",J349,0)</f>
        <v>0</v>
      </c>
      <c r="BH349" s="168">
        <f>IF(N349="sníž. přenesená",J349,0)</f>
        <v>0</v>
      </c>
      <c r="BI349" s="168">
        <f>IF(N349="nulová",J349,0)</f>
        <v>0</v>
      </c>
      <c r="BJ349" s="17" t="s">
        <v>79</v>
      </c>
      <c r="BK349" s="168">
        <f>ROUND(I349*H349,2)</f>
        <v>0</v>
      </c>
      <c r="BL349" s="17" t="s">
        <v>121</v>
      </c>
      <c r="BM349" s="167" t="s">
        <v>506</v>
      </c>
    </row>
    <row r="350" spans="1:65" s="2" customFormat="1" ht="25.15" customHeight="1">
      <c r="A350" s="32"/>
      <c r="B350" s="155"/>
      <c r="C350" s="156" t="s">
        <v>507</v>
      </c>
      <c r="D350" s="156" t="s">
        <v>116</v>
      </c>
      <c r="E350" s="157" t="s">
        <v>81</v>
      </c>
      <c r="F350" s="158" t="s">
        <v>524</v>
      </c>
      <c r="G350" s="159" t="s">
        <v>505</v>
      </c>
      <c r="H350" s="160">
        <v>1</v>
      </c>
      <c r="I350" s="161"/>
      <c r="J350" s="162">
        <f>ROUND(I350*H350,2)</f>
        <v>0</v>
      </c>
      <c r="K350" s="158" t="s">
        <v>1</v>
      </c>
      <c r="L350" s="33"/>
      <c r="M350" s="163" t="s">
        <v>1</v>
      </c>
      <c r="N350" s="164" t="s">
        <v>39</v>
      </c>
      <c r="O350" s="58"/>
      <c r="P350" s="165">
        <f>O350*H350</f>
        <v>0</v>
      </c>
      <c r="Q350" s="165">
        <v>0</v>
      </c>
      <c r="R350" s="165">
        <f>Q350*H350</f>
        <v>0</v>
      </c>
      <c r="S350" s="165">
        <v>0</v>
      </c>
      <c r="T350" s="166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7" t="s">
        <v>121</v>
      </c>
      <c r="AT350" s="167" t="s">
        <v>116</v>
      </c>
      <c r="AU350" s="167" t="s">
        <v>79</v>
      </c>
      <c r="AY350" s="17" t="s">
        <v>113</v>
      </c>
      <c r="BE350" s="168">
        <f>IF(N350="základní",J350,0)</f>
        <v>0</v>
      </c>
      <c r="BF350" s="168">
        <f>IF(N350="snížená",J350,0)</f>
        <v>0</v>
      </c>
      <c r="BG350" s="168">
        <f>IF(N350="zákl. přenesená",J350,0)</f>
        <v>0</v>
      </c>
      <c r="BH350" s="168">
        <f>IF(N350="sníž. přenesená",J350,0)</f>
        <v>0</v>
      </c>
      <c r="BI350" s="168">
        <f>IF(N350="nulová",J350,0)</f>
        <v>0</v>
      </c>
      <c r="BJ350" s="17" t="s">
        <v>79</v>
      </c>
      <c r="BK350" s="168">
        <f>ROUND(I350*H350,2)</f>
        <v>0</v>
      </c>
      <c r="BL350" s="17" t="s">
        <v>121</v>
      </c>
      <c r="BM350" s="167" t="s">
        <v>508</v>
      </c>
    </row>
    <row r="351" spans="1:65" s="2" customFormat="1" ht="16.5" customHeight="1">
      <c r="A351" s="32"/>
      <c r="B351" s="155"/>
      <c r="C351" s="156" t="s">
        <v>509</v>
      </c>
      <c r="D351" s="156" t="s">
        <v>116</v>
      </c>
      <c r="E351" s="157" t="s">
        <v>129</v>
      </c>
      <c r="F351" s="158" t="s">
        <v>510</v>
      </c>
      <c r="G351" s="159" t="s">
        <v>505</v>
      </c>
      <c r="H351" s="160">
        <v>1</v>
      </c>
      <c r="I351" s="161"/>
      <c r="J351" s="162">
        <f>ROUND(I351*H351,2)</f>
        <v>0</v>
      </c>
      <c r="K351" s="158" t="s">
        <v>1</v>
      </c>
      <c r="L351" s="33"/>
      <c r="M351" s="163" t="s">
        <v>1</v>
      </c>
      <c r="N351" s="164" t="s">
        <v>39</v>
      </c>
      <c r="O351" s="58"/>
      <c r="P351" s="165">
        <f>O351*H351</f>
        <v>0</v>
      </c>
      <c r="Q351" s="165">
        <v>0</v>
      </c>
      <c r="R351" s="165">
        <f>Q351*H351</f>
        <v>0</v>
      </c>
      <c r="S351" s="165">
        <v>0</v>
      </c>
      <c r="T351" s="166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7" t="s">
        <v>121</v>
      </c>
      <c r="AT351" s="167" t="s">
        <v>116</v>
      </c>
      <c r="AU351" s="167" t="s">
        <v>79</v>
      </c>
      <c r="AY351" s="17" t="s">
        <v>113</v>
      </c>
      <c r="BE351" s="168">
        <f>IF(N351="základní",J351,0)</f>
        <v>0</v>
      </c>
      <c r="BF351" s="168">
        <f>IF(N351="snížená",J351,0)</f>
        <v>0</v>
      </c>
      <c r="BG351" s="168">
        <f>IF(N351="zákl. přenesená",J351,0)</f>
        <v>0</v>
      </c>
      <c r="BH351" s="168">
        <f>IF(N351="sníž. přenesená",J351,0)</f>
        <v>0</v>
      </c>
      <c r="BI351" s="168">
        <f>IF(N351="nulová",J351,0)</f>
        <v>0</v>
      </c>
      <c r="BJ351" s="17" t="s">
        <v>79</v>
      </c>
      <c r="BK351" s="168">
        <f>ROUND(I351*H351,2)</f>
        <v>0</v>
      </c>
      <c r="BL351" s="17" t="s">
        <v>121</v>
      </c>
      <c r="BM351" s="167" t="s">
        <v>511</v>
      </c>
    </row>
    <row r="352" spans="1:65" s="2" customFormat="1" ht="16.5" customHeight="1">
      <c r="A352" s="32"/>
      <c r="B352" s="155"/>
      <c r="C352" s="156" t="s">
        <v>512</v>
      </c>
      <c r="D352" s="156" t="s">
        <v>116</v>
      </c>
      <c r="E352" s="157" t="s">
        <v>121</v>
      </c>
      <c r="F352" s="158" t="s">
        <v>513</v>
      </c>
      <c r="G352" s="159" t="s">
        <v>385</v>
      </c>
      <c r="H352" s="160">
        <v>3</v>
      </c>
      <c r="I352" s="161"/>
      <c r="J352" s="162">
        <f>ROUND(I352*H352,2)</f>
        <v>0</v>
      </c>
      <c r="K352" s="158" t="s">
        <v>1</v>
      </c>
      <c r="L352" s="33"/>
      <c r="M352" s="163" t="s">
        <v>1</v>
      </c>
      <c r="N352" s="164" t="s">
        <v>39</v>
      </c>
      <c r="O352" s="58"/>
      <c r="P352" s="165">
        <f>O352*H352</f>
        <v>0</v>
      </c>
      <c r="Q352" s="165">
        <v>0</v>
      </c>
      <c r="R352" s="165">
        <f>Q352*H352</f>
        <v>0</v>
      </c>
      <c r="S352" s="165">
        <v>0</v>
      </c>
      <c r="T352" s="166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7" t="s">
        <v>121</v>
      </c>
      <c r="AT352" s="167" t="s">
        <v>116</v>
      </c>
      <c r="AU352" s="167" t="s">
        <v>79</v>
      </c>
      <c r="AY352" s="17" t="s">
        <v>113</v>
      </c>
      <c r="BE352" s="168">
        <f>IF(N352="základní",J352,0)</f>
        <v>0</v>
      </c>
      <c r="BF352" s="168">
        <f>IF(N352="snížená",J352,0)</f>
        <v>0</v>
      </c>
      <c r="BG352" s="168">
        <f>IF(N352="zákl. přenesená",J352,0)</f>
        <v>0</v>
      </c>
      <c r="BH352" s="168">
        <f>IF(N352="sníž. přenesená",J352,0)</f>
        <v>0</v>
      </c>
      <c r="BI352" s="168">
        <f>IF(N352="nulová",J352,0)</f>
        <v>0</v>
      </c>
      <c r="BJ352" s="17" t="s">
        <v>79</v>
      </c>
      <c r="BK352" s="168">
        <f>ROUND(I352*H352,2)</f>
        <v>0</v>
      </c>
      <c r="BL352" s="17" t="s">
        <v>121</v>
      </c>
      <c r="BM352" s="167" t="s">
        <v>514</v>
      </c>
    </row>
    <row r="353" spans="1:65" s="2" customFormat="1" ht="16.5" customHeight="1">
      <c r="A353" s="32"/>
      <c r="B353" s="155"/>
      <c r="C353" s="156" t="s">
        <v>515</v>
      </c>
      <c r="D353" s="156" t="s">
        <v>116</v>
      </c>
      <c r="E353" s="157" t="s">
        <v>140</v>
      </c>
      <c r="F353" s="158" t="s">
        <v>516</v>
      </c>
      <c r="G353" s="159" t="s">
        <v>505</v>
      </c>
      <c r="H353" s="160">
        <v>1</v>
      </c>
      <c r="I353" s="161"/>
      <c r="J353" s="162">
        <f>ROUND(I353*H353,2)</f>
        <v>0</v>
      </c>
      <c r="K353" s="158" t="s">
        <v>1</v>
      </c>
      <c r="L353" s="33"/>
      <c r="M353" s="203" t="s">
        <v>1</v>
      </c>
      <c r="N353" s="204" t="s">
        <v>39</v>
      </c>
      <c r="O353" s="205"/>
      <c r="P353" s="206">
        <f>O353*H353</f>
        <v>0</v>
      </c>
      <c r="Q353" s="206">
        <v>0</v>
      </c>
      <c r="R353" s="206">
        <f>Q353*H353</f>
        <v>0</v>
      </c>
      <c r="S353" s="206">
        <v>0</v>
      </c>
      <c r="T353" s="207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7" t="s">
        <v>121</v>
      </c>
      <c r="AT353" s="167" t="s">
        <v>116</v>
      </c>
      <c r="AU353" s="167" t="s">
        <v>79</v>
      </c>
      <c r="AY353" s="17" t="s">
        <v>113</v>
      </c>
      <c r="BE353" s="168">
        <f>IF(N353="základní",J353,0)</f>
        <v>0</v>
      </c>
      <c r="BF353" s="168">
        <f>IF(N353="snížená",J353,0)</f>
        <v>0</v>
      </c>
      <c r="BG353" s="168">
        <f>IF(N353="zákl. přenesená",J353,0)</f>
        <v>0</v>
      </c>
      <c r="BH353" s="168">
        <f>IF(N353="sníž. přenesená",J353,0)</f>
        <v>0</v>
      </c>
      <c r="BI353" s="168">
        <f>IF(N353="nulová",J353,0)</f>
        <v>0</v>
      </c>
      <c r="BJ353" s="17" t="s">
        <v>79</v>
      </c>
      <c r="BK353" s="168">
        <f>ROUND(I353*H353,2)</f>
        <v>0</v>
      </c>
      <c r="BL353" s="17" t="s">
        <v>121</v>
      </c>
      <c r="BM353" s="167" t="s">
        <v>517</v>
      </c>
    </row>
    <row r="354" spans="1:65" s="2" customFormat="1" ht="6.95" customHeight="1">
      <c r="A354" s="32"/>
      <c r="B354" s="47"/>
      <c r="C354" s="48"/>
      <c r="D354" s="48"/>
      <c r="E354" s="48"/>
      <c r="F354" s="48"/>
      <c r="G354" s="48"/>
      <c r="H354" s="48"/>
      <c r="I354" s="115"/>
      <c r="J354" s="48"/>
      <c r="K354" s="48"/>
      <c r="L354" s="33"/>
      <c r="M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</row>
  </sheetData>
  <autoFilter ref="C121:K353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2021-0064 - Oprava chodní...</vt:lpstr>
      <vt:lpstr>'2021-0064 - Oprava chodní...'!Názvy_tisku</vt:lpstr>
      <vt:lpstr>'Rekapitulace stavby'!Názvy_tisku</vt:lpstr>
      <vt:lpstr>'2021-0064 - Oprava chodní...'!Oblast_tisku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Ondra</cp:lastModifiedBy>
  <dcterms:created xsi:type="dcterms:W3CDTF">2021-10-11T15:26:46Z</dcterms:created>
  <dcterms:modified xsi:type="dcterms:W3CDTF">2021-10-11T16:18:59Z</dcterms:modified>
</cp:coreProperties>
</file>