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estma\Desktop\márnice 3.2.2022\"/>
    </mc:Choice>
  </mc:AlternateContent>
  <bookViews>
    <workbookView xWindow="-120" yWindow="-120" windowWidth="20730" windowHeight="1116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Pol'!$A$1:$U$287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2" l="1"/>
  <c r="G33" i="12" s="1"/>
  <c r="M33" i="12" s="1"/>
  <c r="F32" i="12"/>
  <c r="G32" i="12" s="1"/>
  <c r="U32" i="12"/>
  <c r="Q32" i="12"/>
  <c r="O32" i="12"/>
  <c r="K32" i="12"/>
  <c r="I32" i="12"/>
  <c r="U33" i="12"/>
  <c r="Q33" i="12"/>
  <c r="O33" i="12"/>
  <c r="K33" i="12"/>
  <c r="I33" i="12"/>
  <c r="M32" i="12" l="1"/>
  <c r="AC277" i="12"/>
  <c r="F39" i="1" s="1"/>
  <c r="AD277" i="12"/>
  <c r="G39" i="1" s="1"/>
  <c r="G40" i="1" s="1"/>
  <c r="G25" i="1" s="1"/>
  <c r="G26" i="1" s="1"/>
  <c r="BA135" i="12"/>
  <c r="BA129" i="12"/>
  <c r="F9" i="12"/>
  <c r="G9" i="12" s="1"/>
  <c r="I9" i="12"/>
  <c r="K9" i="12"/>
  <c r="O9" i="12"/>
  <c r="Q9" i="12"/>
  <c r="U9" i="12"/>
  <c r="F11" i="12"/>
  <c r="G11" i="12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6" i="12"/>
  <c r="G16" i="12" s="1"/>
  <c r="I16" i="12"/>
  <c r="I15" i="12" s="1"/>
  <c r="K16" i="12"/>
  <c r="O16" i="12"/>
  <c r="Q16" i="12"/>
  <c r="U16" i="12"/>
  <c r="F22" i="12"/>
  <c r="G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30" i="12"/>
  <c r="G30" i="12" s="1"/>
  <c r="M30" i="12" s="1"/>
  <c r="I30" i="12"/>
  <c r="K30" i="12"/>
  <c r="O30" i="12"/>
  <c r="Q30" i="12"/>
  <c r="U30" i="12"/>
  <c r="F35" i="12"/>
  <c r="G35" i="12"/>
  <c r="M35" i="12" s="1"/>
  <c r="I35" i="12"/>
  <c r="K35" i="12"/>
  <c r="O35" i="12"/>
  <c r="Q35" i="12"/>
  <c r="U35" i="12"/>
  <c r="F37" i="12"/>
  <c r="G37" i="12" s="1"/>
  <c r="M37" i="12" s="1"/>
  <c r="I37" i="12"/>
  <c r="K37" i="12"/>
  <c r="O37" i="12"/>
  <c r="Q37" i="12"/>
  <c r="U37" i="12"/>
  <c r="F39" i="12"/>
  <c r="G39" i="12" s="1"/>
  <c r="M39" i="12" s="1"/>
  <c r="I39" i="12"/>
  <c r="K39" i="12"/>
  <c r="O39" i="12"/>
  <c r="Q39" i="12"/>
  <c r="U39" i="12"/>
  <c r="F42" i="12"/>
  <c r="G42" i="12" s="1"/>
  <c r="I42" i="12"/>
  <c r="K42" i="12"/>
  <c r="O42" i="12"/>
  <c r="Q42" i="12"/>
  <c r="U42" i="12"/>
  <c r="F45" i="12"/>
  <c r="G45" i="12" s="1"/>
  <c r="M45" i="12" s="1"/>
  <c r="I45" i="12"/>
  <c r="K45" i="12"/>
  <c r="O45" i="12"/>
  <c r="Q45" i="12"/>
  <c r="U45" i="12"/>
  <c r="F48" i="12"/>
  <c r="G48" i="12" s="1"/>
  <c r="M48" i="12" s="1"/>
  <c r="I48" i="12"/>
  <c r="K48" i="12"/>
  <c r="O48" i="12"/>
  <c r="Q48" i="12"/>
  <c r="U48" i="12"/>
  <c r="F51" i="12"/>
  <c r="G51" i="12" s="1"/>
  <c r="M51" i="12" s="1"/>
  <c r="I51" i="12"/>
  <c r="K51" i="12"/>
  <c r="O51" i="12"/>
  <c r="Q51" i="12"/>
  <c r="U51" i="12"/>
  <c r="F53" i="12"/>
  <c r="G53" i="12" s="1"/>
  <c r="M53" i="12" s="1"/>
  <c r="I53" i="12"/>
  <c r="K53" i="12"/>
  <c r="O53" i="12"/>
  <c r="Q53" i="12"/>
  <c r="U53" i="12"/>
  <c r="F55" i="12"/>
  <c r="G55" i="12" s="1"/>
  <c r="M55" i="12" s="1"/>
  <c r="I55" i="12"/>
  <c r="K55" i="12"/>
  <c r="O55" i="12"/>
  <c r="Q55" i="12"/>
  <c r="U55" i="12"/>
  <c r="F58" i="12"/>
  <c r="G58" i="12"/>
  <c r="G57" i="12" s="1"/>
  <c r="I51" i="1" s="1"/>
  <c r="I58" i="12"/>
  <c r="I57" i="12" s="1"/>
  <c r="K58" i="12"/>
  <c r="K57" i="12" s="1"/>
  <c r="O58" i="12"/>
  <c r="O57" i="12" s="1"/>
  <c r="Q58" i="12"/>
  <c r="Q57" i="12" s="1"/>
  <c r="U58" i="12"/>
  <c r="U57" i="12" s="1"/>
  <c r="F64" i="12"/>
  <c r="G64" i="12" s="1"/>
  <c r="I64" i="12"/>
  <c r="K64" i="12"/>
  <c r="O64" i="12"/>
  <c r="Q64" i="12"/>
  <c r="U64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3" i="12"/>
  <c r="G73" i="12" s="1"/>
  <c r="M73" i="12" s="1"/>
  <c r="I73" i="12"/>
  <c r="K73" i="12"/>
  <c r="O73" i="12"/>
  <c r="Q73" i="12"/>
  <c r="U73" i="12"/>
  <c r="F75" i="12"/>
  <c r="G75" i="12" s="1"/>
  <c r="M75" i="12" s="1"/>
  <c r="I75" i="12"/>
  <c r="K75" i="12"/>
  <c r="O75" i="12"/>
  <c r="Q75" i="12"/>
  <c r="U75" i="12"/>
  <c r="F77" i="12"/>
  <c r="G77" i="12" s="1"/>
  <c r="M77" i="12" s="1"/>
  <c r="I77" i="12"/>
  <c r="K77" i="12"/>
  <c r="O77" i="12"/>
  <c r="Q77" i="12"/>
  <c r="U77" i="12"/>
  <c r="F79" i="12"/>
  <c r="G79" i="12" s="1"/>
  <c r="M79" i="12" s="1"/>
  <c r="I79" i="12"/>
  <c r="K79" i="12"/>
  <c r="O79" i="12"/>
  <c r="Q79" i="12"/>
  <c r="U79" i="12"/>
  <c r="F81" i="12"/>
  <c r="G81" i="12" s="1"/>
  <c r="M81" i="12" s="1"/>
  <c r="I81" i="12"/>
  <c r="K81" i="12"/>
  <c r="O81" i="12"/>
  <c r="Q81" i="12"/>
  <c r="U81" i="12"/>
  <c r="F83" i="12"/>
  <c r="G83" i="12" s="1"/>
  <c r="M83" i="12" s="1"/>
  <c r="I83" i="12"/>
  <c r="K83" i="12"/>
  <c r="O83" i="12"/>
  <c r="Q83" i="12"/>
  <c r="U83" i="12"/>
  <c r="F85" i="12"/>
  <c r="G85" i="12" s="1"/>
  <c r="M85" i="12" s="1"/>
  <c r="I85" i="12"/>
  <c r="K85" i="12"/>
  <c r="O85" i="12"/>
  <c r="Q85" i="12"/>
  <c r="U85" i="12"/>
  <c r="F88" i="12"/>
  <c r="G88" i="12" s="1"/>
  <c r="I88" i="12"/>
  <c r="K88" i="12"/>
  <c r="O88" i="12"/>
  <c r="Q88" i="12"/>
  <c r="U88" i="12"/>
  <c r="F90" i="12"/>
  <c r="G90" i="12" s="1"/>
  <c r="M90" i="12" s="1"/>
  <c r="I90" i="12"/>
  <c r="K90" i="12"/>
  <c r="O90" i="12"/>
  <c r="Q90" i="12"/>
  <c r="U90" i="12"/>
  <c r="F92" i="12"/>
  <c r="G92" i="12" s="1"/>
  <c r="M92" i="12" s="1"/>
  <c r="I92" i="12"/>
  <c r="K92" i="12"/>
  <c r="O92" i="12"/>
  <c r="Q92" i="12"/>
  <c r="U92" i="12"/>
  <c r="F94" i="12"/>
  <c r="G94" i="12"/>
  <c r="I94" i="12"/>
  <c r="K94" i="12"/>
  <c r="O94" i="12"/>
  <c r="Q94" i="12"/>
  <c r="U94" i="12"/>
  <c r="F97" i="12"/>
  <c r="G97" i="12" s="1"/>
  <c r="M97" i="12" s="1"/>
  <c r="I97" i="12"/>
  <c r="K97" i="12"/>
  <c r="O97" i="12"/>
  <c r="Q97" i="12"/>
  <c r="U97" i="12"/>
  <c r="F100" i="12"/>
  <c r="G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6" i="12"/>
  <c r="G106" i="12" s="1"/>
  <c r="M106" i="12" s="1"/>
  <c r="M105" i="12" s="1"/>
  <c r="I106" i="12"/>
  <c r="I105" i="12" s="1"/>
  <c r="K106" i="12"/>
  <c r="K105" i="12" s="1"/>
  <c r="O106" i="12"/>
  <c r="O105" i="12" s="1"/>
  <c r="Q106" i="12"/>
  <c r="Q105" i="12" s="1"/>
  <c r="U106" i="12"/>
  <c r="U105" i="12" s="1"/>
  <c r="F108" i="12"/>
  <c r="G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5" i="12"/>
  <c r="G115" i="12" s="1"/>
  <c r="M115" i="12" s="1"/>
  <c r="I115" i="12"/>
  <c r="K115" i="12"/>
  <c r="O115" i="12"/>
  <c r="Q115" i="12"/>
  <c r="U115" i="12"/>
  <c r="F117" i="12"/>
  <c r="G117" i="12" s="1"/>
  <c r="M117" i="12" s="1"/>
  <c r="I117" i="12"/>
  <c r="K117" i="12"/>
  <c r="O117" i="12"/>
  <c r="Q117" i="12"/>
  <c r="U117" i="12"/>
  <c r="F119" i="12"/>
  <c r="G119" i="12" s="1"/>
  <c r="M119" i="12" s="1"/>
  <c r="I119" i="12"/>
  <c r="K119" i="12"/>
  <c r="O119" i="12"/>
  <c r="Q119" i="12"/>
  <c r="U119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5" i="12"/>
  <c r="G125" i="12" s="1"/>
  <c r="M125" i="12" s="1"/>
  <c r="I125" i="12"/>
  <c r="K125" i="12"/>
  <c r="O125" i="12"/>
  <c r="Q125" i="12"/>
  <c r="U125" i="12"/>
  <c r="F128" i="12"/>
  <c r="G128" i="12" s="1"/>
  <c r="I128" i="12"/>
  <c r="K128" i="12"/>
  <c r="O128" i="12"/>
  <c r="Q128" i="12"/>
  <c r="U128" i="12"/>
  <c r="F132" i="12"/>
  <c r="G132" i="12" s="1"/>
  <c r="M132" i="12" s="1"/>
  <c r="I132" i="12"/>
  <c r="K132" i="12"/>
  <c r="O132" i="12"/>
  <c r="Q132" i="12"/>
  <c r="U132" i="12"/>
  <c r="F133" i="12"/>
  <c r="G133" i="12" s="1"/>
  <c r="M133" i="12" s="1"/>
  <c r="I133" i="12"/>
  <c r="K133" i="12"/>
  <c r="O133" i="12"/>
  <c r="Q133" i="12"/>
  <c r="U133" i="12"/>
  <c r="F134" i="12"/>
  <c r="G134" i="12" s="1"/>
  <c r="M134" i="12" s="1"/>
  <c r="I134" i="12"/>
  <c r="K134" i="12"/>
  <c r="O134" i="12"/>
  <c r="Q134" i="12"/>
  <c r="U134" i="12"/>
  <c r="F136" i="12"/>
  <c r="G136" i="12"/>
  <c r="M136" i="12" s="1"/>
  <c r="I136" i="12"/>
  <c r="K136" i="12"/>
  <c r="O136" i="12"/>
  <c r="Q136" i="12"/>
  <c r="U136" i="12"/>
  <c r="F137" i="12"/>
  <c r="G137" i="12" s="1"/>
  <c r="M137" i="12" s="1"/>
  <c r="I137" i="12"/>
  <c r="K137" i="12"/>
  <c r="O137" i="12"/>
  <c r="Q137" i="12"/>
  <c r="U137" i="12"/>
  <c r="F138" i="12"/>
  <c r="G138" i="12" s="1"/>
  <c r="M138" i="12" s="1"/>
  <c r="I138" i="12"/>
  <c r="K138" i="12"/>
  <c r="O138" i="12"/>
  <c r="Q138" i="12"/>
  <c r="U138" i="12"/>
  <c r="F140" i="12"/>
  <c r="G140" i="12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2" i="12"/>
  <c r="G142" i="12" s="1"/>
  <c r="M142" i="12" s="1"/>
  <c r="I142" i="12"/>
  <c r="K142" i="12"/>
  <c r="O142" i="12"/>
  <c r="Q142" i="12"/>
  <c r="U142" i="12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6" i="12"/>
  <c r="G146" i="12" s="1"/>
  <c r="I146" i="12"/>
  <c r="I145" i="12" s="1"/>
  <c r="K146" i="12"/>
  <c r="K145" i="12" s="1"/>
  <c r="O146" i="12"/>
  <c r="O145" i="12" s="1"/>
  <c r="Q146" i="12"/>
  <c r="Q145" i="12" s="1"/>
  <c r="U146" i="12"/>
  <c r="U145" i="12" s="1"/>
  <c r="F148" i="12"/>
  <c r="G148" i="12"/>
  <c r="M148" i="12" s="1"/>
  <c r="M147" i="12" s="1"/>
  <c r="I148" i="12"/>
  <c r="K148" i="12"/>
  <c r="O148" i="12"/>
  <c r="O147" i="12" s="1"/>
  <c r="Q148" i="12"/>
  <c r="Q147" i="12" s="1"/>
  <c r="U148" i="12"/>
  <c r="F150" i="12"/>
  <c r="G150" i="12"/>
  <c r="M150" i="12" s="1"/>
  <c r="I150" i="12"/>
  <c r="K150" i="12"/>
  <c r="O150" i="12"/>
  <c r="Q150" i="12"/>
  <c r="U150" i="12"/>
  <c r="F152" i="12"/>
  <c r="G152" i="12" s="1"/>
  <c r="I152" i="12"/>
  <c r="K152" i="12"/>
  <c r="O152" i="12"/>
  <c r="Q152" i="12"/>
  <c r="U152" i="12"/>
  <c r="F154" i="12"/>
  <c r="G154" i="12" s="1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Q158" i="12"/>
  <c r="U158" i="12"/>
  <c r="F160" i="12"/>
  <c r="G160" i="12" s="1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3" i="12"/>
  <c r="G163" i="12" s="1"/>
  <c r="M163" i="12" s="1"/>
  <c r="I163" i="12"/>
  <c r="K163" i="12"/>
  <c r="O163" i="12"/>
  <c r="Q163" i="12"/>
  <c r="U163" i="12"/>
  <c r="F165" i="12"/>
  <c r="G165" i="12"/>
  <c r="I165" i="12"/>
  <c r="K165" i="12"/>
  <c r="O165" i="12"/>
  <c r="Q165" i="12"/>
  <c r="U165" i="12"/>
  <c r="F166" i="12"/>
  <c r="G166" i="12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8" i="12"/>
  <c r="G168" i="12" s="1"/>
  <c r="M168" i="12" s="1"/>
  <c r="I168" i="12"/>
  <c r="K168" i="12"/>
  <c r="O168" i="12"/>
  <c r="Q168" i="12"/>
  <c r="U168" i="12"/>
  <c r="F170" i="12"/>
  <c r="G170" i="12" s="1"/>
  <c r="I170" i="12"/>
  <c r="K170" i="12"/>
  <c r="O170" i="12"/>
  <c r="Q170" i="12"/>
  <c r="U170" i="12"/>
  <c r="F172" i="12"/>
  <c r="G172" i="12" s="1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5" i="12"/>
  <c r="G175" i="12"/>
  <c r="M175" i="12" s="1"/>
  <c r="I175" i="12"/>
  <c r="K175" i="12"/>
  <c r="O175" i="12"/>
  <c r="Q175" i="12"/>
  <c r="U175" i="12"/>
  <c r="F178" i="12"/>
  <c r="G178" i="12"/>
  <c r="M178" i="12" s="1"/>
  <c r="I178" i="12"/>
  <c r="K178" i="12"/>
  <c r="O178" i="12"/>
  <c r="Q178" i="12"/>
  <c r="U178" i="12"/>
  <c r="F180" i="12"/>
  <c r="G180" i="12" s="1"/>
  <c r="M180" i="12" s="1"/>
  <c r="I180" i="12"/>
  <c r="K180" i="12"/>
  <c r="O180" i="12"/>
  <c r="Q180" i="12"/>
  <c r="U180" i="12"/>
  <c r="F182" i="12"/>
  <c r="G182" i="12"/>
  <c r="M182" i="12" s="1"/>
  <c r="I182" i="12"/>
  <c r="K182" i="12"/>
  <c r="O182" i="12"/>
  <c r="Q182" i="12"/>
  <c r="U182" i="12"/>
  <c r="F184" i="12"/>
  <c r="G184" i="12" s="1"/>
  <c r="M184" i="12" s="1"/>
  <c r="I184" i="12"/>
  <c r="K184" i="12"/>
  <c r="O184" i="12"/>
  <c r="Q184" i="12"/>
  <c r="U184" i="12"/>
  <c r="F186" i="12"/>
  <c r="G186" i="12" s="1"/>
  <c r="M186" i="12" s="1"/>
  <c r="I186" i="12"/>
  <c r="K186" i="12"/>
  <c r="O186" i="12"/>
  <c r="Q186" i="12"/>
  <c r="U186" i="12"/>
  <c r="F188" i="12"/>
  <c r="G188" i="12" s="1"/>
  <c r="M188" i="12" s="1"/>
  <c r="I188" i="12"/>
  <c r="K188" i="12"/>
  <c r="O188" i="12"/>
  <c r="Q188" i="12"/>
  <c r="U188" i="12"/>
  <c r="F191" i="12"/>
  <c r="G191" i="12" s="1"/>
  <c r="M191" i="12" s="1"/>
  <c r="I191" i="12"/>
  <c r="K191" i="12"/>
  <c r="O191" i="12"/>
  <c r="Q191" i="12"/>
  <c r="U191" i="12"/>
  <c r="F192" i="12"/>
  <c r="G192" i="12" s="1"/>
  <c r="M192" i="12" s="1"/>
  <c r="I192" i="12"/>
  <c r="K192" i="12"/>
  <c r="O192" i="12"/>
  <c r="Q192" i="12"/>
  <c r="U192" i="12"/>
  <c r="F195" i="12"/>
  <c r="G195" i="12" s="1"/>
  <c r="M195" i="12" s="1"/>
  <c r="I195" i="12"/>
  <c r="K195" i="12"/>
  <c r="O195" i="12"/>
  <c r="Q195" i="12"/>
  <c r="U195" i="12"/>
  <c r="F196" i="12"/>
  <c r="G196" i="12" s="1"/>
  <c r="M196" i="12" s="1"/>
  <c r="I196" i="12"/>
  <c r="K196" i="12"/>
  <c r="O196" i="12"/>
  <c r="Q196" i="12"/>
  <c r="U196" i="12"/>
  <c r="F197" i="12"/>
  <c r="G197" i="12" s="1"/>
  <c r="M197" i="12" s="1"/>
  <c r="I197" i="12"/>
  <c r="K197" i="12"/>
  <c r="O197" i="12"/>
  <c r="Q197" i="12"/>
  <c r="U197" i="12"/>
  <c r="F200" i="12"/>
  <c r="G200" i="12" s="1"/>
  <c r="M200" i="12" s="1"/>
  <c r="I200" i="12"/>
  <c r="K200" i="12"/>
  <c r="O200" i="12"/>
  <c r="Q200" i="12"/>
  <c r="U200" i="12"/>
  <c r="F202" i="12"/>
  <c r="G202" i="12" s="1"/>
  <c r="I202" i="12"/>
  <c r="K202" i="12"/>
  <c r="O202" i="12"/>
  <c r="Q202" i="12"/>
  <c r="U202" i="12"/>
  <c r="F204" i="12"/>
  <c r="G204" i="12" s="1"/>
  <c r="M204" i="12" s="1"/>
  <c r="I204" i="12"/>
  <c r="K204" i="12"/>
  <c r="O204" i="12"/>
  <c r="Q204" i="12"/>
  <c r="U204" i="12"/>
  <c r="F206" i="12"/>
  <c r="G206" i="12" s="1"/>
  <c r="I206" i="12"/>
  <c r="K206" i="12"/>
  <c r="O206" i="12"/>
  <c r="Q206" i="12"/>
  <c r="U206" i="12"/>
  <c r="F207" i="12"/>
  <c r="G207" i="12" s="1"/>
  <c r="M207" i="12" s="1"/>
  <c r="I207" i="12"/>
  <c r="K207" i="12"/>
  <c r="O207" i="12"/>
  <c r="Q207" i="12"/>
  <c r="U207" i="12"/>
  <c r="F208" i="12"/>
  <c r="G208" i="12" s="1"/>
  <c r="M208" i="12" s="1"/>
  <c r="I208" i="12"/>
  <c r="K208" i="12"/>
  <c r="O208" i="12"/>
  <c r="Q208" i="12"/>
  <c r="U208" i="12"/>
  <c r="F209" i="12"/>
  <c r="G209" i="12" s="1"/>
  <c r="M209" i="12" s="1"/>
  <c r="I209" i="12"/>
  <c r="K209" i="12"/>
  <c r="O209" i="12"/>
  <c r="Q209" i="12"/>
  <c r="U209" i="12"/>
  <c r="F210" i="12"/>
  <c r="G210" i="12" s="1"/>
  <c r="M210" i="12" s="1"/>
  <c r="I210" i="12"/>
  <c r="K210" i="12"/>
  <c r="O210" i="12"/>
  <c r="Q210" i="12"/>
  <c r="U210" i="12"/>
  <c r="F211" i="12"/>
  <c r="G211" i="12" s="1"/>
  <c r="M211" i="12" s="1"/>
  <c r="I211" i="12"/>
  <c r="K211" i="12"/>
  <c r="O211" i="12"/>
  <c r="Q211" i="12"/>
  <c r="U211" i="12"/>
  <c r="F213" i="12"/>
  <c r="G213" i="12" s="1"/>
  <c r="M213" i="12" s="1"/>
  <c r="I213" i="12"/>
  <c r="K213" i="12"/>
  <c r="O213" i="12"/>
  <c r="Q213" i="12"/>
  <c r="U213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O216" i="12"/>
  <c r="Q216" i="12"/>
  <c r="U216" i="12"/>
  <c r="F217" i="12"/>
  <c r="G217" i="12" s="1"/>
  <c r="M217" i="12" s="1"/>
  <c r="I217" i="12"/>
  <c r="K217" i="12"/>
  <c r="O217" i="12"/>
  <c r="Q217" i="12"/>
  <c r="U217" i="12"/>
  <c r="F219" i="12"/>
  <c r="G219" i="12" s="1"/>
  <c r="M219" i="12" s="1"/>
  <c r="I219" i="12"/>
  <c r="K219" i="12"/>
  <c r="O219" i="12"/>
  <c r="Q219" i="12"/>
  <c r="U219" i="12"/>
  <c r="F221" i="12"/>
  <c r="G221" i="12" s="1"/>
  <c r="M221" i="12" s="1"/>
  <c r="I221" i="12"/>
  <c r="K221" i="12"/>
  <c r="O221" i="12"/>
  <c r="Q221" i="12"/>
  <c r="U221" i="12"/>
  <c r="F223" i="12"/>
  <c r="G223" i="12" s="1"/>
  <c r="M223" i="12" s="1"/>
  <c r="I223" i="12"/>
  <c r="K223" i="12"/>
  <c r="O223" i="12"/>
  <c r="Q223" i="12"/>
  <c r="U223" i="12"/>
  <c r="F225" i="12"/>
  <c r="G225" i="12" s="1"/>
  <c r="M225" i="12" s="1"/>
  <c r="I225" i="12"/>
  <c r="K225" i="12"/>
  <c r="O225" i="12"/>
  <c r="Q225" i="12"/>
  <c r="U225" i="12"/>
  <c r="F227" i="12"/>
  <c r="G227" i="12" s="1"/>
  <c r="M227" i="12" s="1"/>
  <c r="I227" i="12"/>
  <c r="K227" i="12"/>
  <c r="O227" i="12"/>
  <c r="Q227" i="12"/>
  <c r="U227" i="12"/>
  <c r="F229" i="12"/>
  <c r="G229" i="12" s="1"/>
  <c r="M229" i="12" s="1"/>
  <c r="I229" i="12"/>
  <c r="K229" i="12"/>
  <c r="O229" i="12"/>
  <c r="Q229" i="12"/>
  <c r="U229" i="12"/>
  <c r="F231" i="12"/>
  <c r="G231" i="12" s="1"/>
  <c r="I231" i="12"/>
  <c r="K231" i="12"/>
  <c r="O231" i="12"/>
  <c r="Q231" i="12"/>
  <c r="U231" i="12"/>
  <c r="F232" i="12"/>
  <c r="G232" i="12"/>
  <c r="M232" i="12" s="1"/>
  <c r="I232" i="12"/>
  <c r="K232" i="12"/>
  <c r="O232" i="12"/>
  <c r="Q232" i="12"/>
  <c r="U232" i="12"/>
  <c r="F233" i="12"/>
  <c r="G233" i="12" s="1"/>
  <c r="M233" i="12" s="1"/>
  <c r="I233" i="12"/>
  <c r="K233" i="12"/>
  <c r="O233" i="12"/>
  <c r="Q233" i="12"/>
  <c r="U233" i="12"/>
  <c r="F235" i="12"/>
  <c r="G235" i="12"/>
  <c r="M235" i="12" s="1"/>
  <c r="I235" i="12"/>
  <c r="K235" i="12"/>
  <c r="O235" i="12"/>
  <c r="Q235" i="12"/>
  <c r="U235" i="12"/>
  <c r="F237" i="12"/>
  <c r="G237" i="12" s="1"/>
  <c r="M237" i="12" s="1"/>
  <c r="I237" i="12"/>
  <c r="K237" i="12"/>
  <c r="O237" i="12"/>
  <c r="Q237" i="12"/>
  <c r="U237" i="12"/>
  <c r="F239" i="12"/>
  <c r="G239" i="12" s="1"/>
  <c r="M239" i="12" s="1"/>
  <c r="I239" i="12"/>
  <c r="K239" i="12"/>
  <c r="O239" i="12"/>
  <c r="Q239" i="12"/>
  <c r="U239" i="12"/>
  <c r="F241" i="12"/>
  <c r="G241" i="12"/>
  <c r="M241" i="12" s="1"/>
  <c r="I241" i="12"/>
  <c r="K241" i="12"/>
  <c r="O241" i="12"/>
  <c r="Q241" i="12"/>
  <c r="U241" i="12"/>
  <c r="F243" i="12"/>
  <c r="G243" i="12" s="1"/>
  <c r="M243" i="12" s="1"/>
  <c r="I243" i="12"/>
  <c r="K243" i="12"/>
  <c r="O243" i="12"/>
  <c r="Q243" i="12"/>
  <c r="U243" i="12"/>
  <c r="F245" i="12"/>
  <c r="G245" i="12" s="1"/>
  <c r="M245" i="12" s="1"/>
  <c r="I245" i="12"/>
  <c r="K245" i="12"/>
  <c r="O245" i="12"/>
  <c r="Q245" i="12"/>
  <c r="U245" i="12"/>
  <c r="F246" i="12"/>
  <c r="G246" i="12"/>
  <c r="M246" i="12" s="1"/>
  <c r="I246" i="12"/>
  <c r="K246" i="12"/>
  <c r="O246" i="12"/>
  <c r="Q246" i="12"/>
  <c r="U246" i="12"/>
  <c r="F248" i="12"/>
  <c r="G248" i="12" s="1"/>
  <c r="I248" i="12"/>
  <c r="K248" i="12"/>
  <c r="O248" i="12"/>
  <c r="Q248" i="12"/>
  <c r="U248" i="12"/>
  <c r="F250" i="12"/>
  <c r="G250" i="12" s="1"/>
  <c r="M250" i="12" s="1"/>
  <c r="I250" i="12"/>
  <c r="K250" i="12"/>
  <c r="O250" i="12"/>
  <c r="Q250" i="12"/>
  <c r="U250" i="12"/>
  <c r="F251" i="12"/>
  <c r="G251" i="12" s="1"/>
  <c r="M251" i="12" s="1"/>
  <c r="I251" i="12"/>
  <c r="K251" i="12"/>
  <c r="O251" i="12"/>
  <c r="Q251" i="12"/>
  <c r="U251" i="12"/>
  <c r="F253" i="12"/>
  <c r="G253" i="12" s="1"/>
  <c r="M253" i="12" s="1"/>
  <c r="I253" i="12"/>
  <c r="K253" i="12"/>
  <c r="O253" i="12"/>
  <c r="Q253" i="12"/>
  <c r="U253" i="12"/>
  <c r="F255" i="12"/>
  <c r="G255" i="12" s="1"/>
  <c r="M255" i="12" s="1"/>
  <c r="I255" i="12"/>
  <c r="K255" i="12"/>
  <c r="O255" i="12"/>
  <c r="Q255" i="12"/>
  <c r="U255" i="12"/>
  <c r="F256" i="12"/>
  <c r="G256" i="12"/>
  <c r="M256" i="12" s="1"/>
  <c r="I256" i="12"/>
  <c r="K256" i="12"/>
  <c r="O256" i="12"/>
  <c r="Q256" i="12"/>
  <c r="U256" i="12"/>
  <c r="F257" i="12"/>
  <c r="G257" i="12" s="1"/>
  <c r="M257" i="12" s="1"/>
  <c r="I257" i="12"/>
  <c r="K257" i="12"/>
  <c r="O257" i="12"/>
  <c r="Q257" i="12"/>
  <c r="U257" i="12"/>
  <c r="F259" i="12"/>
  <c r="G259" i="12" s="1"/>
  <c r="I259" i="12"/>
  <c r="K259" i="12"/>
  <c r="O259" i="12"/>
  <c r="Q259" i="12"/>
  <c r="U259" i="12"/>
  <c r="F260" i="12"/>
  <c r="G260" i="12"/>
  <c r="M260" i="12" s="1"/>
  <c r="I260" i="12"/>
  <c r="K260" i="12"/>
  <c r="O260" i="12"/>
  <c r="Q260" i="12"/>
  <c r="U260" i="12"/>
  <c r="F264" i="12"/>
  <c r="G264" i="12" s="1"/>
  <c r="M264" i="12" s="1"/>
  <c r="I264" i="12"/>
  <c r="K264" i="12"/>
  <c r="O264" i="12"/>
  <c r="Q264" i="12"/>
  <c r="U264" i="12"/>
  <c r="F269" i="12"/>
  <c r="G269" i="12" s="1"/>
  <c r="M269" i="12" s="1"/>
  <c r="I269" i="12"/>
  <c r="K269" i="12"/>
  <c r="O269" i="12"/>
  <c r="Q269" i="12"/>
  <c r="U269" i="12"/>
  <c r="F270" i="12"/>
  <c r="G270" i="12" s="1"/>
  <c r="M270" i="12" s="1"/>
  <c r="I270" i="12"/>
  <c r="K270" i="12"/>
  <c r="O270" i="12"/>
  <c r="Q270" i="12"/>
  <c r="U270" i="12"/>
  <c r="F271" i="12"/>
  <c r="G271" i="12" s="1"/>
  <c r="M271" i="12" s="1"/>
  <c r="I271" i="12"/>
  <c r="K271" i="12"/>
  <c r="O271" i="12"/>
  <c r="Q271" i="12"/>
  <c r="U271" i="12"/>
  <c r="F272" i="12"/>
  <c r="G272" i="12" s="1"/>
  <c r="M272" i="12" s="1"/>
  <c r="I272" i="12"/>
  <c r="K272" i="12"/>
  <c r="O272" i="12"/>
  <c r="Q272" i="12"/>
  <c r="U272" i="12"/>
  <c r="F273" i="12"/>
  <c r="G273" i="12"/>
  <c r="M273" i="12" s="1"/>
  <c r="I273" i="12"/>
  <c r="K273" i="12"/>
  <c r="O273" i="12"/>
  <c r="Q273" i="12"/>
  <c r="U273" i="12"/>
  <c r="F274" i="12"/>
  <c r="G274" i="12" s="1"/>
  <c r="M274" i="12" s="1"/>
  <c r="I274" i="12"/>
  <c r="K274" i="12"/>
  <c r="O274" i="12"/>
  <c r="Q274" i="12"/>
  <c r="U274" i="12"/>
  <c r="F275" i="12"/>
  <c r="G275" i="12" s="1"/>
  <c r="M275" i="12" s="1"/>
  <c r="I275" i="12"/>
  <c r="K275" i="12"/>
  <c r="O275" i="12"/>
  <c r="Q275" i="12"/>
  <c r="U275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15" i="12" l="1"/>
  <c r="I48" i="1" s="1"/>
  <c r="U15" i="12"/>
  <c r="Q93" i="12"/>
  <c r="O15" i="12"/>
  <c r="O8" i="12"/>
  <c r="K82" i="12"/>
  <c r="K15" i="12"/>
  <c r="K8" i="12"/>
  <c r="M22" i="12"/>
  <c r="O201" i="12"/>
  <c r="M82" i="12"/>
  <c r="Q34" i="12"/>
  <c r="U93" i="12"/>
  <c r="I93" i="12"/>
  <c r="O82" i="12"/>
  <c r="M16" i="12"/>
  <c r="M15" i="12" s="1"/>
  <c r="Q164" i="12"/>
  <c r="K258" i="12"/>
  <c r="U254" i="12"/>
  <c r="I254" i="12"/>
  <c r="U169" i="12"/>
  <c r="G93" i="12"/>
  <c r="I55" i="1" s="1"/>
  <c r="Q254" i="12"/>
  <c r="G230" i="12"/>
  <c r="I69" i="1" s="1"/>
  <c r="Q201" i="12"/>
  <c r="I174" i="12"/>
  <c r="K147" i="12"/>
  <c r="O93" i="12"/>
  <c r="U82" i="12"/>
  <c r="I82" i="12"/>
  <c r="U34" i="12"/>
  <c r="I34" i="12"/>
  <c r="G8" i="12"/>
  <c r="I47" i="1"/>
  <c r="M259" i="12"/>
  <c r="M258" i="12" s="1"/>
  <c r="G258" i="12"/>
  <c r="I73" i="1" s="1"/>
  <c r="H39" i="1"/>
  <c r="I39" i="1" s="1"/>
  <c r="I40" i="1" s="1"/>
  <c r="J39" i="1" s="1"/>
  <c r="J40" i="1" s="1"/>
  <c r="F40" i="1"/>
  <c r="G23" i="1" s="1"/>
  <c r="G24" i="1" s="1"/>
  <c r="U268" i="12"/>
  <c r="I268" i="12"/>
  <c r="U247" i="12"/>
  <c r="I247" i="12"/>
  <c r="O238" i="12"/>
  <c r="K230" i="12"/>
  <c r="O205" i="12"/>
  <c r="I183" i="12"/>
  <c r="Q174" i="12"/>
  <c r="Q169" i="12"/>
  <c r="G169" i="12"/>
  <c r="I64" i="1" s="1"/>
  <c r="O164" i="12"/>
  <c r="K151" i="12"/>
  <c r="U127" i="12"/>
  <c r="I127" i="12"/>
  <c r="Q107" i="12"/>
  <c r="O99" i="12"/>
  <c r="U87" i="12"/>
  <c r="I87" i="12"/>
  <c r="U63" i="12"/>
  <c r="I63" i="12"/>
  <c r="Q41" i="12"/>
  <c r="Q268" i="12"/>
  <c r="U258" i="12"/>
  <c r="I258" i="12"/>
  <c r="O254" i="12"/>
  <c r="Q247" i="12"/>
  <c r="K238" i="12"/>
  <c r="U230" i="12"/>
  <c r="I230" i="12"/>
  <c r="K205" i="12"/>
  <c r="K201" i="12"/>
  <c r="Q183" i="12"/>
  <c r="U174" i="12"/>
  <c r="O174" i="12"/>
  <c r="O169" i="12"/>
  <c r="U151" i="12"/>
  <c r="I151" i="12"/>
  <c r="Q127" i="12"/>
  <c r="G127" i="12"/>
  <c r="I59" i="1" s="1"/>
  <c r="O107" i="12"/>
  <c r="K99" i="12"/>
  <c r="Q87" i="12"/>
  <c r="Q63" i="12"/>
  <c r="O41" i="12"/>
  <c r="O34" i="12"/>
  <c r="Q15" i="12"/>
  <c r="U8" i="12"/>
  <c r="I8" i="12"/>
  <c r="O268" i="12"/>
  <c r="Q258" i="12"/>
  <c r="K254" i="12"/>
  <c r="O247" i="12"/>
  <c r="U238" i="12"/>
  <c r="I238" i="12"/>
  <c r="Q230" i="12"/>
  <c r="U205" i="12"/>
  <c r="I205" i="12"/>
  <c r="U201" i="12"/>
  <c r="O183" i="12"/>
  <c r="K174" i="12"/>
  <c r="K169" i="12"/>
  <c r="I164" i="12"/>
  <c r="Q151" i="12"/>
  <c r="U147" i="12"/>
  <c r="I147" i="12"/>
  <c r="O127" i="12"/>
  <c r="K107" i="12"/>
  <c r="U99" i="12"/>
  <c r="I99" i="12"/>
  <c r="K93" i="12"/>
  <c r="O87" i="12"/>
  <c r="Q82" i="12"/>
  <c r="O63" i="12"/>
  <c r="K41" i="12"/>
  <c r="K34" i="12"/>
  <c r="Q8" i="12"/>
  <c r="K268" i="12"/>
  <c r="O258" i="12"/>
  <c r="K247" i="12"/>
  <c r="Q238" i="12"/>
  <c r="O230" i="12"/>
  <c r="Q205" i="12"/>
  <c r="I169" i="12"/>
  <c r="G164" i="12"/>
  <c r="I63" i="1" s="1"/>
  <c r="O151" i="12"/>
  <c r="K127" i="12"/>
  <c r="U107" i="12"/>
  <c r="I107" i="12"/>
  <c r="Q99" i="12"/>
  <c r="K87" i="12"/>
  <c r="K63" i="12"/>
  <c r="U41" i="12"/>
  <c r="I41" i="12"/>
  <c r="M254" i="12"/>
  <c r="M268" i="12"/>
  <c r="M248" i="12"/>
  <c r="M247" i="12" s="1"/>
  <c r="G247" i="12"/>
  <c r="I71" i="1" s="1"/>
  <c r="M183" i="12"/>
  <c r="M238" i="12"/>
  <c r="M206" i="12"/>
  <c r="M205" i="12" s="1"/>
  <c r="G205" i="12"/>
  <c r="I68" i="1" s="1"/>
  <c r="M202" i="12"/>
  <c r="M201" i="12" s="1"/>
  <c r="G201" i="12"/>
  <c r="I67" i="1" s="1"/>
  <c r="G268" i="12"/>
  <c r="I74" i="1" s="1"/>
  <c r="I19" i="1" s="1"/>
  <c r="G238" i="12"/>
  <c r="I70" i="1" s="1"/>
  <c r="M231" i="12"/>
  <c r="M230" i="12" s="1"/>
  <c r="I201" i="12"/>
  <c r="M170" i="12"/>
  <c r="M169" i="12" s="1"/>
  <c r="M108" i="12"/>
  <c r="M107" i="12" s="1"/>
  <c r="G107" i="12"/>
  <c r="I58" i="1" s="1"/>
  <c r="M42" i="12"/>
  <c r="M41" i="12" s="1"/>
  <c r="G41" i="12"/>
  <c r="I50" i="1" s="1"/>
  <c r="M34" i="12"/>
  <c r="U183" i="12"/>
  <c r="K183" i="12"/>
  <c r="M174" i="12"/>
  <c r="K164" i="12"/>
  <c r="M88" i="12"/>
  <c r="M87" i="12" s="1"/>
  <c r="G87" i="12"/>
  <c r="I54" i="1" s="1"/>
  <c r="M64" i="12"/>
  <c r="M63" i="12" s="1"/>
  <c r="G63" i="12"/>
  <c r="I52" i="1" s="1"/>
  <c r="G254" i="12"/>
  <c r="I72" i="1" s="1"/>
  <c r="G174" i="12"/>
  <c r="I65" i="1" s="1"/>
  <c r="U164" i="12"/>
  <c r="M152" i="12"/>
  <c r="M151" i="12" s="1"/>
  <c r="G151" i="12"/>
  <c r="I62" i="1" s="1"/>
  <c r="M146" i="12"/>
  <c r="M145" i="12" s="1"/>
  <c r="G145" i="12"/>
  <c r="I60" i="1" s="1"/>
  <c r="G183" i="12"/>
  <c r="I66" i="1" s="1"/>
  <c r="M100" i="12"/>
  <c r="M99" i="12" s="1"/>
  <c r="G99" i="12"/>
  <c r="I56" i="1" s="1"/>
  <c r="M165" i="12"/>
  <c r="M164" i="12" s="1"/>
  <c r="M128" i="12"/>
  <c r="M127" i="12" s="1"/>
  <c r="M94" i="12"/>
  <c r="M93" i="12" s="1"/>
  <c r="M58" i="12"/>
  <c r="M57" i="12" s="1"/>
  <c r="M9" i="12"/>
  <c r="M8" i="12" s="1"/>
  <c r="G147" i="12"/>
  <c r="I61" i="1" s="1"/>
  <c r="G105" i="12"/>
  <c r="I57" i="1" s="1"/>
  <c r="G82" i="12"/>
  <c r="I53" i="1" s="1"/>
  <c r="G34" i="12"/>
  <c r="I49" i="1" s="1"/>
  <c r="G28" i="1" l="1"/>
  <c r="I17" i="1"/>
  <c r="G29" i="1"/>
  <c r="H40" i="1"/>
  <c r="I16" i="1"/>
  <c r="I75" i="1"/>
  <c r="G277" i="12"/>
  <c r="I2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<sst xmlns="http://schemas.openxmlformats.org/spreadsheetml/2006/main" count="1079" uniqueCount="520">
  <si>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</si>
  <si>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</si>
  <si>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</si>
  <si>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</si>
  <si>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</si>
  <si>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</si>
  <si>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</si>
  <si>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</si>
  <si>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</si>
  <si>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</si>
  <si>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</si>
  <si>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</si>
  <si>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</si>
  <si>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</si>
  <si>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</si>
  <si>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</si>
  <si>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</si>
  <si>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</si>
  <si>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</si>
  <si>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</si>
  <si>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</si>
  <si>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</si>
  <si>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</si>
  <si>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</si>
  <si>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</si>
  <si>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</si>
  <si>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</si>
  <si>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</si>
  <si>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</si>
  <si>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</si>
  <si>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</si>
  <si>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</si>
  <si>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</si>
  <si>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</si>
  <si>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</si>
  <si>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</si>
  <si>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</si>
  <si>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</si>
  <si>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</si>
  <si>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</si>
  <si>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</si>
  <si>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</si>
  <si>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</si>
  <si>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k.ú. Kopřivnice parc. č. 2456, 2457</t>
  </si>
  <si>
    <t>Rozpočet:</t>
  </si>
  <si>
    <t>Misto</t>
  </si>
  <si>
    <t>Martin Nezhyba</t>
  </si>
  <si>
    <t>Stavební úpravy objektu márnice, studny a okolních ploch</t>
  </si>
  <si>
    <t>Ing. Jan Stuchlík</t>
  </si>
  <si>
    <t>Kozina 520</t>
  </si>
  <si>
    <t>Štramberk</t>
  </si>
  <si>
    <t>742 66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</si>
  <si>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</si>
  <si>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</si>
  <si>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</si>
  <si>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</si>
  <si>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</si>
  <si>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</si>
  <si>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</si>
  <si>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</si>
  <si>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</si>
  <si>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</si>
  <si>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</si>
  <si>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</si>
  <si>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</si>
  <si>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</si>
  <si>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</si>
  <si>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</si>
  <si>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</si>
  <si>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</si>
  <si>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</si>
  <si>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</si>
  <si>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</si>
  <si>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</si>
  <si>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</si>
  <si>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</si>
  <si>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</si>
  <si>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</si>
  <si>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</si>
  <si>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</si>
  <si>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</si>
  <si>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</si>
  <si>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</si>
  <si>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</si>
  <si>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</si>
  <si>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</si>
  <si>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</si>
  <si>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</si>
  <si>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</si>
  <si>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721</t>
  </si>
  <si>
    <t>Vnitřní kanalizace</t>
  </si>
  <si>
    <t>722</t>
  </si>
  <si>
    <t>Vnitřní vodovod</t>
  </si>
  <si>
    <t>728</t>
  </si>
  <si>
    <t>Přípojka kanalizační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</si>
  <si>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</si>
  <si>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</si>
  <si>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</si>
  <si>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</si>
  <si>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</si>
  <si>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</si>
  <si>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</si>
  <si>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</si>
  <si>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</si>
  <si>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</si>
  <si>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</si>
  <si>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</si>
  <si>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</si>
  <si>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</si>
  <si>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</si>
  <si>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</si>
  <si>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</si>
  <si>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</si>
  <si>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</si>
  <si>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</si>
  <si>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</si>
  <si>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</si>
  <si>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</si>
  <si>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</si>
  <si>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</si>
  <si>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</si>
  <si>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</si>
  <si>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</si>
  <si>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</si>
  <si>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</si>
  <si>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</si>
  <si>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</si>
  <si>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</si>
  <si>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</si>
  <si>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</si>
  <si>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</si>
  <si>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</si>
  <si>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</si>
  <si>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</si>
  <si>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</si>
  <si>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</si>
  <si>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</si>
  <si>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</si>
  <si>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</si>
  <si>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</si>
  <si>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</si>
  <si>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</si>
  <si>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</si>
  <si>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</si>
  <si>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>pod zpevněnou plochou tl. 200mm:13*0,2</t>
  </si>
  <si>
    <t>VV</t>
  </si>
  <si>
    <t>139601102R00</t>
  </si>
  <si>
    <t>Ruční výkop jam, rýh a šachet v hornině tř. 3</t>
  </si>
  <si>
    <t>patky lavičky:0,3*0,8*4</t>
  </si>
  <si>
    <t>181301102R00</t>
  </si>
  <si>
    <t>Rozprostření ornice, rovina, tl. 10-15 cm</t>
  </si>
  <si>
    <t>m2</t>
  </si>
  <si>
    <t>předpoklad 0,1m:(2,6+0,96)*10</t>
  </si>
  <si>
    <t>216904112R00</t>
  </si>
  <si>
    <t>Očištění tlakovou vodou zdiva stěn</t>
  </si>
  <si>
    <t>pohled severovýchodní:4,9</t>
  </si>
  <si>
    <t>pohled jihozápadní:2,8</t>
  </si>
  <si>
    <t>pohled jihovýchodní:2,2</t>
  </si>
  <si>
    <t>pohled severozápadní:1,6+1,1</t>
  </si>
  <si>
    <t>B18 - očištění betonového soklu:(0,04+0,45)*1,8/2+(0,75-0,45)*1,8+0,79*0,1+1,8*0,1+0,3*0,1</t>
  </si>
  <si>
    <t>216904391R00</t>
  </si>
  <si>
    <t>Příplatek za ruční dočištění ocelovými kartáči</t>
  </si>
  <si>
    <t>273321311R00</t>
  </si>
  <si>
    <t>Beton komunikační rampy C 16/20</t>
  </si>
  <si>
    <t>0,5*1,5</t>
  </si>
  <si>
    <t>273351215R00</t>
  </si>
  <si>
    <t>Bednění stěn komunikační rampy - zřízení</t>
  </si>
  <si>
    <t>0,5*2</t>
  </si>
  <si>
    <t>273351216R00</t>
  </si>
  <si>
    <t>Bednění stěn komunikační rampy - odstranění</t>
  </si>
  <si>
    <t>273361921RT5</t>
  </si>
  <si>
    <t>Výztuž základových desek ze svařovaných sítí, průměr drátu  6,0, oka 150/150 mm KH20</t>
  </si>
  <si>
    <t>t</t>
  </si>
  <si>
    <t>3,03kg/m2 + 30%:1,3*(4,05*3,03/1000)</t>
  </si>
  <si>
    <t>275313611R00</t>
  </si>
  <si>
    <t>Beton základových patek prostý C 16/20</t>
  </si>
  <si>
    <t>311271182R00</t>
  </si>
  <si>
    <t>Zdivo z tvárnic Ytong tl. 450 mm</t>
  </si>
  <si>
    <t>+10%:0,25*22*1,1</t>
  </si>
  <si>
    <t>342255028R00</t>
  </si>
  <si>
    <t>Příčky z desek Ytong tl. 15 cm</t>
  </si>
  <si>
    <t>+10%, atika:0,25*16,6*1,1</t>
  </si>
  <si>
    <t>N10</t>
  </si>
  <si>
    <t>Dobetonování vodoměrné šachty</t>
  </si>
  <si>
    <t>soubor</t>
  </si>
  <si>
    <t>oprava vnitřní části vodoměrné šachty:1</t>
  </si>
  <si>
    <t>568111111R00</t>
  </si>
  <si>
    <t>Zřízení vrstvy z geotextilie, š.do 3 m</t>
  </si>
  <si>
    <t>pod rampou +10%:3,74*1,1</t>
  </si>
  <si>
    <t>pod zpevněnou komunikací +10%:6,68*1,1</t>
  </si>
  <si>
    <t>564851111R00</t>
  </si>
  <si>
    <t>Podklad ze štěrku vel. 8-16 mm tl. 15 cm</t>
  </si>
  <si>
    <t>pod rampou:3,74</t>
  </si>
  <si>
    <t>nová plocha zámkové dlažby:1,35</t>
  </si>
  <si>
    <t>564731111R00</t>
  </si>
  <si>
    <t>Podklad z kameniva drceného vel.16-32 mm,tl. 10 cm</t>
  </si>
  <si>
    <t>564861111RT2</t>
  </si>
  <si>
    <t>Podklad z kameniva drceného vel. 16-32 mm, tl.20 cm</t>
  </si>
  <si>
    <t>pod zpevněnou komunikaci:6,68</t>
  </si>
  <si>
    <t>596215020R00</t>
  </si>
  <si>
    <t xml:space="preserve">Kladení zámkové dlažby tl. 6 cm </t>
  </si>
  <si>
    <t>N9 - nová plocha zámkové dlažby:1,35</t>
  </si>
  <si>
    <t>59245020R</t>
  </si>
  <si>
    <t>Dlažba zámková tl. 6 cm přírodní, dle výběru investora</t>
  </si>
  <si>
    <t>POL3_0</t>
  </si>
  <si>
    <t>612421637R00</t>
  </si>
  <si>
    <t>Omítka vnitřní zdiva, MV</t>
  </si>
  <si>
    <t>vnitřní stěny:19*3,6</t>
  </si>
  <si>
    <t>ostění otvorů:0,23*(0,84*2+1,17*4)+0,175*(1,5+2,095*2)</t>
  </si>
  <si>
    <t>-otvory:-(0,84*1,17*2+1,5*2,095)</t>
  </si>
  <si>
    <t>+5%:65,75045*0,05</t>
  </si>
  <si>
    <t>622110030RAA</t>
  </si>
  <si>
    <t>Oprava omítek stěn vnějších břizolitových, oprava z 30 % plochy</t>
  </si>
  <si>
    <t>POL2_0</t>
  </si>
  <si>
    <t>pohled severovýchodní:19,6-(0,84*1,17)*2</t>
  </si>
  <si>
    <t>pohled jihozápadní:16</t>
  </si>
  <si>
    <t>pohled jihovýchodní:16</t>
  </si>
  <si>
    <t>pohled severozápadní:14</t>
  </si>
  <si>
    <t>622472113R00</t>
  </si>
  <si>
    <t>Tenkovrstvá omítka stěn vnější ze SMS, slož. III.ručně</t>
  </si>
  <si>
    <t>622471316R00</t>
  </si>
  <si>
    <t>Nátěr stěn barvou tmavě šedou</t>
  </si>
  <si>
    <t>622473186R00</t>
  </si>
  <si>
    <t>Příplatek za rohovník pro vnější omítky</t>
  </si>
  <si>
    <t>m</t>
  </si>
  <si>
    <t>1,17*4+2,095*2</t>
  </si>
  <si>
    <t>622473187RT2</t>
  </si>
  <si>
    <t>Příplatek za okenní lištu (APU) - montáž, včetně dodávky lišty</t>
  </si>
  <si>
    <t>(0,84*2+1,17*4)*1,1</t>
  </si>
  <si>
    <t>622481211RT2</t>
  </si>
  <si>
    <t>Montáž výztužné sítě(perlinky)do stěrky-vněj.stěny, včetně výztužné sítě a stěrkového tmelu Baumit</t>
  </si>
  <si>
    <t>vnější omítka +10%:63,6344*1,1</t>
  </si>
  <si>
    <t>622319051RT3</t>
  </si>
  <si>
    <t xml:space="preserve">Ukončení omítky PVC profilem s tkaninou, pro omítku </t>
  </si>
  <si>
    <t>Z5:17,35</t>
  </si>
  <si>
    <t>622432112R00</t>
  </si>
  <si>
    <t>Omítka stěn marmolit střednězrnná</t>
  </si>
  <si>
    <t>N13 - omítka betonového soklu:(0,04+0,45)*1,8/2+(0,75-0,45)*1,8+0,79*0,1+1,8*0,1+0,3*0,1</t>
  </si>
  <si>
    <t>Očištění konstrukce poklopu šachty</t>
  </si>
  <si>
    <t>632411904R00</t>
  </si>
  <si>
    <t>Penetrace savých podkladů</t>
  </si>
  <si>
    <t>skladba P1:22,34</t>
  </si>
  <si>
    <t>632413140R00</t>
  </si>
  <si>
    <t>Cementový potěr, ruční zpracování, tl. 40 mm</t>
  </si>
  <si>
    <t>894432111R10</t>
  </si>
  <si>
    <t xml:space="preserve">Demontáž odtokové šachty </t>
  </si>
  <si>
    <t>kus</t>
  </si>
  <si>
    <t>N11:1</t>
  </si>
  <si>
    <t>Osazení odtokové šachty a napojení na dešťovou, kanalizaci</t>
  </si>
  <si>
    <t>N11 - osazení šachty do nové pozice:1</t>
  </si>
  <si>
    <t>Napojení stávajícího vodovodu k pumpě, do vodoměrné šachty</t>
  </si>
  <si>
    <t>917862111RT5</t>
  </si>
  <si>
    <t>Osazení stojat. obrub.bet. s opěrou,lože z C 12/15, včetně obrubníku</t>
  </si>
  <si>
    <t>nová plocha zámkové dlažby JZ místo betonové desky:1</t>
  </si>
  <si>
    <t>917931122RT2</t>
  </si>
  <si>
    <t xml:space="preserve">Osazení přídlažby,kostka dlaže,2 řady, lože C16/20, včetně dodávky kamenných dlažebních kostek </t>
  </si>
  <si>
    <t>7,6+4,7</t>
  </si>
  <si>
    <t>941941041R00</t>
  </si>
  <si>
    <t>Montáž lešení leh.řad.s podlahami,š.1,2 m, H 10 m</t>
  </si>
  <si>
    <t>941941291R00</t>
  </si>
  <si>
    <t>Příplatek za každý měsíc použití lešení k pol.1041</t>
  </si>
  <si>
    <t>64*0,5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</si>
  <si>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</si>
  <si>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</si>
  <si>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</si>
  <si>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</si>
  <si>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</si>
  <si>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</si>
  <si>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961055111R00</t>
  </si>
  <si>
    <t>Bourání betonové desky</t>
  </si>
  <si>
    <t>Vybourání betonové desky předpoklad tl. 200mm:1,35*0,2</t>
  </si>
  <si>
    <t>965042141RT1</t>
  </si>
  <si>
    <t>Bourání mazanin betonových tl. 10 cm, nad 4 m2, ručně tl. mazaniny 5 - 8 cm</t>
  </si>
  <si>
    <t>skladba původní P1, předpokládaná tl. 0,08m:22,34*0,08</t>
  </si>
  <si>
    <t>965048515R00</t>
  </si>
  <si>
    <t>Broušení betonových povrchů do tl. 5 mm</t>
  </si>
  <si>
    <t>965048516R00</t>
  </si>
  <si>
    <t>Příplatek za každý další 1 mm broušení bet.povrchu</t>
  </si>
  <si>
    <t>22,34*5</t>
  </si>
  <si>
    <t>962300011RA0</t>
  </si>
  <si>
    <t>Bourání komínů z cihel s jedním průduchem</t>
  </si>
  <si>
    <t>nadstřešní část:0,5</t>
  </si>
  <si>
    <t>968062244R00</t>
  </si>
  <si>
    <t>Vybourání dřevěných rámů oken jednoduch. pl. 1 m2</t>
  </si>
  <si>
    <t>0,84*1,17*2</t>
  </si>
  <si>
    <t>968072246R00</t>
  </si>
  <si>
    <t>Vybourání kovových rámů dveří pl. 4 m2</t>
  </si>
  <si>
    <t>2,085*1,4</t>
  </si>
  <si>
    <t>968061112R00</t>
  </si>
  <si>
    <t>Vyvěšení dřevěných okenních křídel pl. do 1,5 m2</t>
  </si>
  <si>
    <t>968071126R00</t>
  </si>
  <si>
    <t>Vyvěšení, zavěšení kovových křídel dveří nad 2 m2</t>
  </si>
  <si>
    <t>962031116R00</t>
  </si>
  <si>
    <t>Bourání atiky z cihel pálených plných tl. 140 mm</t>
  </si>
  <si>
    <t>(5,5+5,96+5,95+5,15)*0,5</t>
  </si>
  <si>
    <t>963053936R00</t>
  </si>
  <si>
    <t>Bourání schodišťových stupňů samonosných</t>
  </si>
  <si>
    <t>0,98+3,24</t>
  </si>
  <si>
    <t>978013191R00</t>
  </si>
  <si>
    <t>Otlučení omítek vápenných vnitřních stěn,  v rozsahu do 100 %</t>
  </si>
  <si>
    <t>vč. vyškrábání spár a očištění zdiva</t>
  </si>
  <si>
    <t>POP</t>
  </si>
  <si>
    <t>obv. sěny:3*19-(0,84*1,17*2+1,5*2,135)</t>
  </si>
  <si>
    <t>ostění a nadpraží oken a dveří:0,84*0,3*2+1,17*0,3*4+1,5*0,45+2,135*0,45*2</t>
  </si>
  <si>
    <t>971024451R00</t>
  </si>
  <si>
    <t>Vybourání otv. zeď kam. pl. 0,25 m2, tl. 45cm, MVC</t>
  </si>
  <si>
    <t>978059621R00</t>
  </si>
  <si>
    <t>Odsekání vnějších obkladů stěn do 2 m2</t>
  </si>
  <si>
    <t>970041025R00</t>
  </si>
  <si>
    <t>Vrtání otvoru do poklopu studny</t>
  </si>
  <si>
    <t>N18 - vypuštěno z rozpočtu.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</si>
  <si>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</si>
  <si>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</si>
  <si>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</si>
  <si>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</si>
  <si>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</si>
  <si>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</si>
  <si>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9*18,19158</t>
  </si>
  <si>
    <t>979097011R00</t>
  </si>
  <si>
    <t>Pronájem kontejneru 4 t</t>
  </si>
  <si>
    <t xml:space="preserve">den   </t>
  </si>
  <si>
    <t>979990101R00</t>
  </si>
  <si>
    <t xml:space="preserve">Poplatek za uložení směsi betonu a cihel skupina </t>
  </si>
  <si>
    <t>979990161R00</t>
  </si>
  <si>
    <t>Poplatek za likvidaci (spalovna) - dřevo</t>
  </si>
  <si>
    <t>979990111R00</t>
  </si>
  <si>
    <t>Poplatek za uložení suti - stavební keramika</t>
  </si>
  <si>
    <t>979990121R00</t>
  </si>
  <si>
    <t>Poplatek za uložení suti - asfaltové pásy</t>
  </si>
  <si>
    <t>998011002R00</t>
  </si>
  <si>
    <t>Přesun hmot pro budovy zděné výšky do 12 m</t>
  </si>
  <si>
    <t>711212005R00</t>
  </si>
  <si>
    <t xml:space="preserve">Hydroizolační - stěrka včetně penetrace </t>
  </si>
  <si>
    <t>pod vnější keramický obklad:3,6</t>
  </si>
  <si>
    <t>998711101R00</t>
  </si>
  <si>
    <t>Přesun hmot pro izolace proti vodě, výšky do 6 m</t>
  </si>
  <si>
    <t>712300831R00</t>
  </si>
  <si>
    <t>Odstranění asfaltové izolace krytiny střech do 10°, 1vrstvé</t>
  </si>
  <si>
    <t>32</t>
  </si>
  <si>
    <t>712391171RZ7</t>
  </si>
  <si>
    <t>Povlaková krytina střech do 10°, podklad. textilie, 1 vrstva - včetně dodávky textilie FILTEK V</t>
  </si>
  <si>
    <t>+10%:31*1,1</t>
  </si>
  <si>
    <t>712372121RV3</t>
  </si>
  <si>
    <t>Krytina střech do 10° fólie, kotv. mech., tl. izol. 1,5 mm</t>
  </si>
  <si>
    <t>712871801RZ4</t>
  </si>
  <si>
    <t>Samostatné vytažení izolace fólií mPVC, 1 vrstva-vč.dodávky, tl. izol. 1,5 mm</t>
  </si>
  <si>
    <t>17*0,5</t>
  </si>
  <si>
    <t>712378006R00</t>
  </si>
  <si>
    <t>Rohová lišta vnější RŠ 100 mm</t>
  </si>
  <si>
    <t>712378003R00</t>
  </si>
  <si>
    <t>Okapnice poplastovaný plech RŠ 250 mm</t>
  </si>
  <si>
    <t>K3:5,7</t>
  </si>
  <si>
    <t>998712101R00</t>
  </si>
  <si>
    <t>Přesun hmot pro povlakové krytiny, výšky do 6 m</t>
  </si>
  <si>
    <t>721210813R00</t>
  </si>
  <si>
    <t xml:space="preserve">Demontáž podlahové vpusti </t>
  </si>
  <si>
    <t>721242111R00</t>
  </si>
  <si>
    <t>Lapač střešních splavenin DN 100/125 mm, barva černá</t>
  </si>
  <si>
    <t>721211599R00</t>
  </si>
  <si>
    <t>998721101R00</t>
  </si>
  <si>
    <t>Přesun hmot pro vnitřní kanalizaci, výšky do 6 m</t>
  </si>
  <si>
    <t>722235314R00</t>
  </si>
  <si>
    <t>Kohout kulový zahradní DN 1/2 x 3/4</t>
  </si>
  <si>
    <t>Z2:1</t>
  </si>
  <si>
    <t>B20</t>
  </si>
  <si>
    <t>Demontáž zahradního ventilu</t>
  </si>
  <si>
    <t>998722101R00</t>
  </si>
  <si>
    <t>Přesun hmot pro vnitřní vodovod, výšky do 6 m</t>
  </si>
  <si>
    <t>728415111R00</t>
  </si>
  <si>
    <t>Montáž mřížky větrací nebo ventilační do 0,04 m2</t>
  </si>
  <si>
    <t>Z3:2</t>
  </si>
  <si>
    <t>Z4:1</t>
  </si>
  <si>
    <t>42972802R</t>
  </si>
  <si>
    <t>Mřížka ventilační z extrudovaného Al vel., 150x150</t>
  </si>
  <si>
    <t>42972803R</t>
  </si>
  <si>
    <t>Mřížka ventilační plastová bílá vel., 150x150</t>
  </si>
  <si>
    <t>998728101R00</t>
  </si>
  <si>
    <t>Přesun hmot pro vzduchotechniku, výšky do 6 m</t>
  </si>
  <si>
    <t>762822820R00</t>
  </si>
  <si>
    <t>Demontáž stropnic z řeziva o pl.do 288 cm2</t>
  </si>
  <si>
    <t>předpokládaný počet stropnic 5ks:4,8*5</t>
  </si>
  <si>
    <t>762841812R00</t>
  </si>
  <si>
    <t>Demontáž záklop stropů s omítkou</t>
  </si>
  <si>
    <t>plocha m.č. 1.01:22,34</t>
  </si>
  <si>
    <t>762331812R00</t>
  </si>
  <si>
    <t>Demontáž konstrukcí krovů z hranolů do 224 cm2</t>
  </si>
  <si>
    <t>předpoklad 5ks krokví:5,34*5</t>
  </si>
  <si>
    <t>pozednice 2ks:5,95*2</t>
  </si>
  <si>
    <t>762341811R00</t>
  </si>
  <si>
    <t>Demontáž záklop střech rovných z dřevovl. desek</t>
  </si>
  <si>
    <t>762332120R00</t>
  </si>
  <si>
    <t>Montáž vázaných krovů pravidelných do 224 cm2</t>
  </si>
  <si>
    <t>krokve 80/200:5,381+5,344+5,307+5,270+5,234+5,197+5,160+5,123+5,087+5,059</t>
  </si>
  <si>
    <t>pozednice 140/140:5,66+5,65</t>
  </si>
  <si>
    <t>60512121R</t>
  </si>
  <si>
    <t>Řezivo jehličnaté - hranoly - jak. I</t>
  </si>
  <si>
    <t>762395000R00</t>
  </si>
  <si>
    <t>Spojovací a ochranné prostředky pro střechy</t>
  </si>
  <si>
    <t>762911111R00</t>
  </si>
  <si>
    <t>Impregnace řeziva máčením Bochemit QB</t>
  </si>
  <si>
    <t>krokve 80/200:2*(0,08+0,2)*(5,381+5,344+5,307+5,270+5,234+5,197+5,160+5,123+5,087+5,059)</t>
  </si>
  <si>
    <t>pozednice 140/140:2*(0,14+0,14)*(5,66+5,65)</t>
  </si>
  <si>
    <t>998762102R00</t>
  </si>
  <si>
    <t>Přesun hmot pro tesařské konstrukce, výšky do 12 m</t>
  </si>
  <si>
    <t>763613212RT6</t>
  </si>
  <si>
    <t>M.záklopu stropů z desek nad tl.18 mm,P+D, přibíj., vč. dodávky desky OSB ECO 3N tl. 22 mm</t>
  </si>
  <si>
    <t>998763101R00</t>
  </si>
  <si>
    <t>Přesun hmot pro dřevostavby, výšky do 12 m</t>
  </si>
  <si>
    <t>764311822R00</t>
  </si>
  <si>
    <t>Demont.plechové krytiny, nad 25 m2, do 30°</t>
  </si>
  <si>
    <t>764322830R00</t>
  </si>
  <si>
    <t>Demontáž oplechování okapů, rš 400 mm, do 30°</t>
  </si>
  <si>
    <t>764351836R00</t>
  </si>
  <si>
    <t>Demontáž háků, sklon do 30°</t>
  </si>
  <si>
    <t>764352810R00</t>
  </si>
  <si>
    <t>Demontáž žlabů půlkruh. rovných, rš 330 mm, do 30°</t>
  </si>
  <si>
    <t>764359810R00</t>
  </si>
  <si>
    <t>Demontáž kotlíku kónického, sklon do 30°</t>
  </si>
  <si>
    <t>764410850R00</t>
  </si>
  <si>
    <t>Demontáž oplechování parapetů,rš od 100 do 330 mm</t>
  </si>
  <si>
    <t>0,84*2</t>
  </si>
  <si>
    <t>764421850R00</t>
  </si>
  <si>
    <t>Demontáž oplechování atiky,rš do 330 mm</t>
  </si>
  <si>
    <t>5,5+6+5,15</t>
  </si>
  <si>
    <t>764454801R00</t>
  </si>
  <si>
    <t>Demontáž odpadních trub kruhových,D 75 a 100 mm</t>
  </si>
  <si>
    <t>Demontáž naddveřního oplechování</t>
  </si>
  <si>
    <t>764410440RT2</t>
  </si>
  <si>
    <t>Oplechování parapetů z Al tl. 0,63 mm, rš 250 mm</t>
  </si>
  <si>
    <t>K1:0,84*2</t>
  </si>
  <si>
    <t>764430350RT2</t>
  </si>
  <si>
    <t>Oplechování atiky včetně rohů z Al, rš 530 mm</t>
  </si>
  <si>
    <t>K2:16,59</t>
  </si>
  <si>
    <t>764815211R00</t>
  </si>
  <si>
    <t>K5 vč. K4:5,7</t>
  </si>
  <si>
    <t>764815808R00</t>
  </si>
  <si>
    <t>Kotlík žlabový oválný z lak. Pz plechu, 250/80 mm</t>
  </si>
  <si>
    <t>K6:1</t>
  </si>
  <si>
    <t>764819211R00</t>
  </si>
  <si>
    <t>K8:5,7</t>
  </si>
  <si>
    <t>553523112R</t>
  </si>
  <si>
    <t>Koleno výtokové d 80 mm 72° pozink-lak</t>
  </si>
  <si>
    <t>K7:2</t>
  </si>
  <si>
    <t>998764101R00</t>
  </si>
  <si>
    <t>Přesun hmot pro klempířské konstr., výšky do 6 m</t>
  </si>
  <si>
    <t>O2</t>
  </si>
  <si>
    <t>D+M Jednokřídlé dřevěné okno, roz. 840/1170, dvojsklo, dle spec. inv.</t>
  </si>
  <si>
    <t>D2</t>
  </si>
  <si>
    <t>D+M Dveře ex. dvoukř. dřevěné, roz.1400/2045, dle spec. inv.</t>
  </si>
  <si>
    <t>766694113R00</t>
  </si>
  <si>
    <t>Montáž parapetních desek š.do 30 cm,dl.do 260 cm</t>
  </si>
  <si>
    <t>I1:2</t>
  </si>
  <si>
    <t>60775433R</t>
  </si>
  <si>
    <t>Parapet interiér DTD šíře 300 mm</t>
  </si>
  <si>
    <t>I1:0,84*2</t>
  </si>
  <si>
    <t>998766101R00</t>
  </si>
  <si>
    <t>Přesun hmot pro truhlářské konstr., výšky do 6 m</t>
  </si>
  <si>
    <t>767996801R00</t>
  </si>
  <si>
    <t>Demontáž okenních mříží</t>
  </si>
  <si>
    <t>kg</t>
  </si>
  <si>
    <t>15*2</t>
  </si>
  <si>
    <t>767995101RR1</t>
  </si>
  <si>
    <t>Zahradní hák na nářadí, pozink.</t>
  </si>
  <si>
    <t>Z7:12</t>
  </si>
  <si>
    <t>N17</t>
  </si>
  <si>
    <t>N17:1</t>
  </si>
  <si>
    <t>N15</t>
  </si>
  <si>
    <t>Manipulace s lavičkou vč. nového ukotvení</t>
  </si>
  <si>
    <t>998767101R00</t>
  </si>
  <si>
    <t>Přesun hmot pro zámečnické konstr., výšky do 6 m</t>
  </si>
  <si>
    <t>781775010R00</t>
  </si>
  <si>
    <t>Obklad vnější keram.hladký, dle výběru investora</t>
  </si>
  <si>
    <t>vnější keramický obklad:3,6</t>
  </si>
  <si>
    <t>781779711R00</t>
  </si>
  <si>
    <t>Obklad vnější keram.příplatek za plochu do 10 m2</t>
  </si>
  <si>
    <t>59761001R</t>
  </si>
  <si>
    <t>Obklad keram. pro exteriér, dle výběru investora</t>
  </si>
  <si>
    <t>+10% prořez:3,6*1,1</t>
  </si>
  <si>
    <t>998781101R00</t>
  </si>
  <si>
    <t>Přesun hmot pro obklady keramické, výšky do 6 m</t>
  </si>
  <si>
    <t>783201811R00</t>
  </si>
  <si>
    <t>Odstranění nátěrů z kovových konstrukcí oškrábáním</t>
  </si>
  <si>
    <t>783122710R00</t>
  </si>
  <si>
    <t>Nátěr kovového zábradlí základní</t>
  </si>
  <si>
    <t>783122110R00</t>
  </si>
  <si>
    <t>Nátěr kovového zábradlí dvojnásobný - antracit</t>
  </si>
  <si>
    <t>784011222RT2</t>
  </si>
  <si>
    <t>Zakrytí podlah, včetně papírové lepenky</t>
  </si>
  <si>
    <t>784191101R00</t>
  </si>
  <si>
    <t>Penetrace podkladu univerzální Primalex 1x</t>
  </si>
  <si>
    <t>784195112R00</t>
  </si>
  <si>
    <t>Malba Primalex Standard, bílá, bez penetrace, 2 x</t>
  </si>
  <si>
    <t>005121010R</t>
  </si>
  <si>
    <t>Vybudování zařízení staveniště</t>
  </si>
  <si>
    <t>Soubor</t>
  </si>
  <si>
    <t>005121030R</t>
  </si>
  <si>
    <t>Odstranění zařízení staveniště</t>
  </si>
  <si>
    <t>004111020R</t>
  </si>
  <si>
    <t xml:space="preserve">Vypracování projektové dokumentace </t>
  </si>
  <si>
    <t>005111020R</t>
  </si>
  <si>
    <t>Vytyčení stavby</t>
  </si>
  <si>
    <t>005111021R</t>
  </si>
  <si>
    <t>Vytyčení inženýrských sítí</t>
  </si>
  <si>
    <t>005241010R</t>
  </si>
  <si>
    <t xml:space="preserve">Dokumentace skutečného provedení </t>
  </si>
  <si>
    <t>005211030R</t>
  </si>
  <si>
    <t xml:space="preserve">Dočasná dopravní opatření </t>
  </si>
  <si>
    <t/>
  </si>
  <si>
    <t>SUM</t>
  </si>
  <si>
    <t>Poznámky uchazeče k zadání</t>
  </si>
  <si>
    <t>POPUZIV</t>
  </si>
  <si>
    <t>END</t>
  </si>
  <si>
    <t>Hřbitovní pumpa včetně prodlužujícího podstavce</t>
  </si>
  <si>
    <t>Odpadní trouby kruhové z lak.Pz plechu, D 80 mm, včetně objímek</t>
  </si>
  <si>
    <t>Žlab podokapní půlkruh.z lak.Pz plechu, rš 250 mm, včetně žlabových čel</t>
  </si>
  <si>
    <t>Nerezová vpusť pro osazení do poklopu studny, D+M</t>
  </si>
  <si>
    <t>245111R01</t>
  </si>
  <si>
    <t>Demontáž prefabrikované krycí desky studny, dvoudílné</t>
  </si>
  <si>
    <t>245111R02</t>
  </si>
  <si>
    <t>Dodávka a montáž prefabrikované krycí desky studny, dvoudílné s otvorem pro pumpu a odtok (N18)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</si>
</sst>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3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21" fillId="0" borderId="33" xfId="0" applyNumberFormat="1" applyFont="1" applyBorder="1" applyAlignment="1">
      <alignment vertical="top" wrapText="1" shrinkToFit="1"/>
    </xf>
    <xf numFmtId="164" fontId="21" fillId="0" borderId="33" xfId="0" applyNumberFormat="1" applyFont="1" applyBorder="1" applyAlignment="1">
      <alignment vertical="top" wrapText="1" shrinkToFit="1"/>
    </xf>
    <xf numFmtId="0" fontId="20" fillId="0" borderId="33" xfId="0" quotePrefix="1" applyNumberFormat="1" applyFont="1" applyBorder="1" applyAlignment="1">
      <alignment horizontal="left" vertical="top" wrapText="1"/>
    </xf>
    <xf numFmtId="0" fontId="21" fillId="0" borderId="26" xfId="0" applyNumberFormat="1" applyFont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16" workbookViewId="0">
      <selection activeCell="K13" sqref="K13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1" zoomScaleNormal="100" zoomScaleSheetLayoutView="75" workbookViewId="0">
      <selection activeCell="D13" sqref="D13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0" t="s">
        <v>42</v>
      </c>
      <c r="C1" s="221"/>
      <c r="D1" s="221"/>
      <c r="E1" s="221"/>
      <c r="F1" s="221"/>
      <c r="G1" s="221"/>
      <c r="H1" s="221"/>
      <c r="I1" s="221"/>
      <c r="J1" s="222"/>
    </row>
    <row r="2" spans="1:15" ht="23.25" customHeight="1" x14ac:dyDescent="0.2">
      <c r="A2" s="4"/>
      <c r="B2" s="79" t="s">
        <v>40</v>
      </c>
      <c r="C2" s="80"/>
      <c r="D2" s="236" t="s">
        <v>47</v>
      </c>
      <c r="E2" s="237"/>
      <c r="F2" s="237"/>
      <c r="G2" s="237"/>
      <c r="H2" s="237"/>
      <c r="I2" s="237"/>
      <c r="J2" s="238"/>
      <c r="O2" s="2"/>
    </row>
    <row r="3" spans="1:15" ht="23.25" customHeight="1" x14ac:dyDescent="0.2">
      <c r="A3" s="4"/>
      <c r="B3" s="81" t="s">
        <v>45</v>
      </c>
      <c r="C3" s="82"/>
      <c r="D3" s="240" t="s">
        <v>43</v>
      </c>
      <c r="E3" s="241"/>
      <c r="F3" s="241"/>
      <c r="G3" s="241"/>
      <c r="H3" s="241"/>
      <c r="I3" s="241"/>
      <c r="J3" s="242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48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 t="s">
        <v>49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 t="s">
        <v>51</v>
      </c>
      <c r="D7" s="78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2"/>
      <c r="E11" s="232"/>
      <c r="F11" s="232"/>
      <c r="G11" s="232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45"/>
      <c r="E12" s="245"/>
      <c r="F12" s="245"/>
      <c r="G12" s="245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46"/>
      <c r="E13" s="246"/>
      <c r="F13" s="246"/>
      <c r="G13" s="246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39"/>
      <c r="F15" s="239"/>
      <c r="G15" s="243"/>
      <c r="H15" s="243"/>
      <c r="I15" s="243" t="s">
        <v>28</v>
      </c>
      <c r="J15" s="244"/>
    </row>
    <row r="16" spans="1:15" ht="23.25" customHeight="1" x14ac:dyDescent="0.2">
      <c r="A16" s="139" t="s">
        <v>23</v>
      </c>
      <c r="B16" s="140" t="s">
        <v>23</v>
      </c>
      <c r="C16" s="56"/>
      <c r="D16" s="57"/>
      <c r="E16" s="208"/>
      <c r="F16" s="209"/>
      <c r="G16" s="208"/>
      <c r="H16" s="209"/>
      <c r="I16" s="208">
        <f>SUMIF(F47:F74,A16,I47:I74)+SUMIF(F47:F74,"PSU",I47:I74)</f>
        <v>0</v>
      </c>
      <c r="J16" s="229"/>
    </row>
    <row r="17" spans="1:10" ht="23.25" customHeight="1" x14ac:dyDescent="0.2">
      <c r="A17" s="139" t="s">
        <v>24</v>
      </c>
      <c r="B17" s="140" t="s">
        <v>24</v>
      </c>
      <c r="C17" s="56"/>
      <c r="D17" s="57"/>
      <c r="E17" s="208"/>
      <c r="F17" s="209"/>
      <c r="G17" s="208"/>
      <c r="H17" s="209"/>
      <c r="I17" s="208">
        <f>SUMIF(F47:F74,A17,I47:I74)</f>
        <v>0</v>
      </c>
      <c r="J17" s="229"/>
    </row>
    <row r="18" spans="1:10" ht="23.25" customHeight="1" x14ac:dyDescent="0.2">
      <c r="A18" s="139" t="s">
        <v>25</v>
      </c>
      <c r="B18" s="140" t="s">
        <v>25</v>
      </c>
      <c r="C18" s="56"/>
      <c r="D18" s="57"/>
      <c r="E18" s="208"/>
      <c r="F18" s="209"/>
      <c r="G18" s="208"/>
      <c r="H18" s="209"/>
      <c r="I18" s="208">
        <f>SUMIF(F47:F74,A18,I47:I74)</f>
        <v>0</v>
      </c>
      <c r="J18" s="229"/>
    </row>
    <row r="19" spans="1:10" ht="23.25" customHeight="1" x14ac:dyDescent="0.2">
      <c r="A19" s="139" t="s">
        <v>111</v>
      </c>
      <c r="B19" s="140" t="s">
        <v>26</v>
      </c>
      <c r="C19" s="56"/>
      <c r="D19" s="57"/>
      <c r="E19" s="208"/>
      <c r="F19" s="209"/>
      <c r="G19" s="208"/>
      <c r="H19" s="209"/>
      <c r="I19" s="208">
        <f>SUMIF(F47:F74,A19,I47:I74)</f>
        <v>0</v>
      </c>
      <c r="J19" s="229"/>
    </row>
    <row r="20" spans="1:10" ht="23.25" customHeight="1" x14ac:dyDescent="0.2">
      <c r="A20" s="139" t="s">
        <v>112</v>
      </c>
      <c r="B20" s="140" t="s">
        <v>27</v>
      </c>
      <c r="C20" s="56"/>
      <c r="D20" s="57"/>
      <c r="E20" s="208"/>
      <c r="F20" s="209"/>
      <c r="G20" s="208"/>
      <c r="H20" s="209"/>
      <c r="I20" s="208">
        <f>SUMIF(F47:F74,A20,I47:I74)</f>
        <v>0</v>
      </c>
      <c r="J20" s="229"/>
    </row>
    <row r="21" spans="1:10" ht="23.25" customHeight="1" x14ac:dyDescent="0.2">
      <c r="A21" s="4"/>
      <c r="B21" s="72" t="s">
        <v>28</v>
      </c>
      <c r="C21" s="73"/>
      <c r="D21" s="74"/>
      <c r="E21" s="230"/>
      <c r="F21" s="231"/>
      <c r="G21" s="230"/>
      <c r="H21" s="231"/>
      <c r="I21" s="230">
        <f>SUM(I16:J20)</f>
        <v>0</v>
      </c>
      <c r="J21" s="23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27">
        <f>ZakladDPHSniVypocet</f>
        <v>0</v>
      </c>
      <c r="H23" s="228"/>
      <c r="I23" s="22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33">
        <f>ZakladDPHSni*SazbaDPH1/100</f>
        <v>0</v>
      </c>
      <c r="H24" s="234"/>
      <c r="I24" s="234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27">
        <f>ZakladDPHZaklVypocet</f>
        <v>0</v>
      </c>
      <c r="H25" s="228"/>
      <c r="I25" s="22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23">
        <f>ZakladDPHZakl*SazbaDPH2/100</f>
        <v>0</v>
      </c>
      <c r="H26" s="224"/>
      <c r="I26" s="224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25">
        <f>0</f>
        <v>0</v>
      </c>
      <c r="H27" s="225"/>
      <c r="I27" s="225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0">
        <f>ZakladDPHSniVypocet+ZakladDPHZaklVypocet</f>
        <v>0</v>
      </c>
      <c r="H28" s="210"/>
      <c r="I28" s="210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26">
        <f>ZakladDPHSni+DPHSni+ZakladDPHZakl+DPHZakl+Zaokrouhleni</f>
        <v>0</v>
      </c>
      <c r="H29" s="226"/>
      <c r="I29" s="226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44595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06"/>
      <c r="E34" s="206"/>
      <c r="F34" s="30"/>
      <c r="G34" s="206"/>
      <c r="H34" s="206"/>
      <c r="I34" s="206"/>
      <c r="J34" s="36"/>
    </row>
    <row r="35" spans="1:10" ht="12.75" customHeight="1" x14ac:dyDescent="0.2">
      <c r="A35" s="4"/>
      <c r="B35" s="4"/>
      <c r="C35" s="5"/>
      <c r="D35" s="207" t="s">
        <v>2</v>
      </c>
      <c r="E35" s="207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52</v>
      </c>
      <c r="C39" s="211" t="s">
        <v>47</v>
      </c>
      <c r="D39" s="212"/>
      <c r="E39" s="212"/>
      <c r="F39" s="106">
        <f>'Rozpočet Pol'!AC277</f>
        <v>0</v>
      </c>
      <c r="G39" s="107">
        <f>'Rozpočet Pol'!AD277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3" t="s">
        <v>53</v>
      </c>
      <c r="C40" s="214"/>
      <c r="D40" s="214"/>
      <c r="E40" s="215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75" x14ac:dyDescent="0.25">
      <c r="B44" s="118" t="s">
        <v>55</v>
      </c>
    </row>
    <row r="46" spans="1:10" ht="25.5" customHeight="1" x14ac:dyDescent="0.2">
      <c r="A46" s="119"/>
      <c r="B46" s="123" t="s">
        <v>16</v>
      </c>
      <c r="C46" s="123" t="s">
        <v>5</v>
      </c>
      <c r="D46" s="124"/>
      <c r="E46" s="124"/>
      <c r="F46" s="127" t="s">
        <v>56</v>
      </c>
      <c r="G46" s="127"/>
      <c r="H46" s="127"/>
      <c r="I46" s="216" t="s">
        <v>28</v>
      </c>
      <c r="J46" s="216"/>
    </row>
    <row r="47" spans="1:10" ht="25.5" customHeight="1" x14ac:dyDescent="0.2">
      <c r="A47" s="120"/>
      <c r="B47" s="128" t="s">
        <v>57</v>
      </c>
      <c r="C47" s="218" t="s">
        <v>58</v>
      </c>
      <c r="D47" s="219"/>
      <c r="E47" s="219"/>
      <c r="F47" s="130" t="s">
        <v>23</v>
      </c>
      <c r="G47" s="131"/>
      <c r="H47" s="131"/>
      <c r="I47" s="217">
        <f>'Rozpočet Pol'!G8</f>
        <v>0</v>
      </c>
      <c r="J47" s="217"/>
    </row>
    <row r="48" spans="1:10" ht="25.5" customHeight="1" x14ac:dyDescent="0.2">
      <c r="A48" s="120"/>
      <c r="B48" s="122" t="s">
        <v>59</v>
      </c>
      <c r="C48" s="201" t="s">
        <v>60</v>
      </c>
      <c r="D48" s="202"/>
      <c r="E48" s="202"/>
      <c r="F48" s="132" t="s">
        <v>23</v>
      </c>
      <c r="G48" s="133"/>
      <c r="H48" s="133"/>
      <c r="I48" s="200">
        <f>'Rozpočet Pol'!G15</f>
        <v>0</v>
      </c>
      <c r="J48" s="200"/>
    </row>
    <row r="49" spans="1:10" ht="25.5" customHeight="1" x14ac:dyDescent="0.2">
      <c r="A49" s="120"/>
      <c r="B49" s="122" t="s">
        <v>61</v>
      </c>
      <c r="C49" s="201" t="s">
        <v>62</v>
      </c>
      <c r="D49" s="202"/>
      <c r="E49" s="202"/>
      <c r="F49" s="132" t="s">
        <v>23</v>
      </c>
      <c r="G49" s="133"/>
      <c r="H49" s="133"/>
      <c r="I49" s="200">
        <f>'Rozpočet Pol'!G34</f>
        <v>0</v>
      </c>
      <c r="J49" s="200"/>
    </row>
    <row r="50" spans="1:10" ht="25.5" customHeight="1" x14ac:dyDescent="0.2">
      <c r="A50" s="120"/>
      <c r="B50" s="122" t="s">
        <v>63</v>
      </c>
      <c r="C50" s="201" t="s">
        <v>64</v>
      </c>
      <c r="D50" s="202"/>
      <c r="E50" s="202"/>
      <c r="F50" s="132" t="s">
        <v>23</v>
      </c>
      <c r="G50" s="133"/>
      <c r="H50" s="133"/>
      <c r="I50" s="200">
        <f>'Rozpočet Pol'!G41</f>
        <v>0</v>
      </c>
      <c r="J50" s="200"/>
    </row>
    <row r="51" spans="1:10" ht="25.5" customHeight="1" x14ac:dyDescent="0.2">
      <c r="A51" s="120"/>
      <c r="B51" s="122" t="s">
        <v>65</v>
      </c>
      <c r="C51" s="201" t="s">
        <v>66</v>
      </c>
      <c r="D51" s="202"/>
      <c r="E51" s="202"/>
      <c r="F51" s="132" t="s">
        <v>23</v>
      </c>
      <c r="G51" s="133"/>
      <c r="H51" s="133"/>
      <c r="I51" s="200">
        <f>'Rozpočet Pol'!G57</f>
        <v>0</v>
      </c>
      <c r="J51" s="200"/>
    </row>
    <row r="52" spans="1:10" ht="25.5" customHeight="1" x14ac:dyDescent="0.2">
      <c r="A52" s="120"/>
      <c r="B52" s="122" t="s">
        <v>67</v>
      </c>
      <c r="C52" s="201" t="s">
        <v>68</v>
      </c>
      <c r="D52" s="202"/>
      <c r="E52" s="202"/>
      <c r="F52" s="132" t="s">
        <v>23</v>
      </c>
      <c r="G52" s="133"/>
      <c r="H52" s="133"/>
      <c r="I52" s="200">
        <f>'Rozpočet Pol'!G63</f>
        <v>0</v>
      </c>
      <c r="J52" s="200"/>
    </row>
    <row r="53" spans="1:10" ht="25.5" customHeight="1" x14ac:dyDescent="0.2">
      <c r="A53" s="120"/>
      <c r="B53" s="122" t="s">
        <v>69</v>
      </c>
      <c r="C53" s="201" t="s">
        <v>70</v>
      </c>
      <c r="D53" s="202"/>
      <c r="E53" s="202"/>
      <c r="F53" s="132" t="s">
        <v>23</v>
      </c>
      <c r="G53" s="133"/>
      <c r="H53" s="133"/>
      <c r="I53" s="200">
        <f>'Rozpočet Pol'!G82</f>
        <v>0</v>
      </c>
      <c r="J53" s="200"/>
    </row>
    <row r="54" spans="1:10" ht="25.5" customHeight="1" x14ac:dyDescent="0.2">
      <c r="A54" s="120"/>
      <c r="B54" s="122" t="s">
        <v>71</v>
      </c>
      <c r="C54" s="201" t="s">
        <v>72</v>
      </c>
      <c r="D54" s="202"/>
      <c r="E54" s="202"/>
      <c r="F54" s="132" t="s">
        <v>23</v>
      </c>
      <c r="G54" s="133"/>
      <c r="H54" s="133"/>
      <c r="I54" s="200">
        <f>'Rozpočet Pol'!G87</f>
        <v>0</v>
      </c>
      <c r="J54" s="200"/>
    </row>
    <row r="55" spans="1:10" ht="25.5" customHeight="1" x14ac:dyDescent="0.2">
      <c r="A55" s="120"/>
      <c r="B55" s="122" t="s">
        <v>73</v>
      </c>
      <c r="C55" s="201" t="s">
        <v>74</v>
      </c>
      <c r="D55" s="202"/>
      <c r="E55" s="202"/>
      <c r="F55" s="132" t="s">
        <v>23</v>
      </c>
      <c r="G55" s="133"/>
      <c r="H55" s="133"/>
      <c r="I55" s="200">
        <f>'Rozpočet Pol'!G93</f>
        <v>0</v>
      </c>
      <c r="J55" s="200"/>
    </row>
    <row r="56" spans="1:10" ht="25.5" customHeight="1" x14ac:dyDescent="0.2">
      <c r="A56" s="120"/>
      <c r="B56" s="122" t="s">
        <v>75</v>
      </c>
      <c r="C56" s="201" t="s">
        <v>76</v>
      </c>
      <c r="D56" s="202"/>
      <c r="E56" s="202"/>
      <c r="F56" s="132" t="s">
        <v>23</v>
      </c>
      <c r="G56" s="133"/>
      <c r="H56" s="133"/>
      <c r="I56" s="200">
        <f>'Rozpočet Pol'!G99</f>
        <v>0</v>
      </c>
      <c r="J56" s="200"/>
    </row>
    <row r="57" spans="1:10" ht="25.5" customHeight="1" x14ac:dyDescent="0.2">
      <c r="A57" s="120"/>
      <c r="B57" s="122" t="s">
        <v>77</v>
      </c>
      <c r="C57" s="201" t="s">
        <v>78</v>
      </c>
      <c r="D57" s="202"/>
      <c r="E57" s="202"/>
      <c r="F57" s="132" t="s">
        <v>23</v>
      </c>
      <c r="G57" s="133"/>
      <c r="H57" s="133"/>
      <c r="I57" s="200">
        <f>'Rozpočet Pol'!G105</f>
        <v>0</v>
      </c>
      <c r="J57" s="200"/>
    </row>
    <row r="58" spans="1:10" ht="25.5" customHeight="1" x14ac:dyDescent="0.2">
      <c r="A58" s="120"/>
      <c r="B58" s="122" t="s">
        <v>79</v>
      </c>
      <c r="C58" s="201" t="s">
        <v>80</v>
      </c>
      <c r="D58" s="202"/>
      <c r="E58" s="202"/>
      <c r="F58" s="132" t="s">
        <v>23</v>
      </c>
      <c r="G58" s="133"/>
      <c r="H58" s="133"/>
      <c r="I58" s="200">
        <f>'Rozpočet Pol'!G107</f>
        <v>0</v>
      </c>
      <c r="J58" s="200"/>
    </row>
    <row r="59" spans="1:10" ht="25.5" customHeight="1" x14ac:dyDescent="0.2">
      <c r="A59" s="120"/>
      <c r="B59" s="122" t="s">
        <v>81</v>
      </c>
      <c r="C59" s="201" t="s">
        <v>82</v>
      </c>
      <c r="D59" s="202"/>
      <c r="E59" s="202"/>
      <c r="F59" s="132" t="s">
        <v>23</v>
      </c>
      <c r="G59" s="133"/>
      <c r="H59" s="133"/>
      <c r="I59" s="200">
        <f>'Rozpočet Pol'!G127</f>
        <v>0</v>
      </c>
      <c r="J59" s="200"/>
    </row>
    <row r="60" spans="1:10" ht="25.5" customHeight="1" x14ac:dyDescent="0.2">
      <c r="A60" s="120"/>
      <c r="B60" s="122" t="s">
        <v>83</v>
      </c>
      <c r="C60" s="201" t="s">
        <v>84</v>
      </c>
      <c r="D60" s="202"/>
      <c r="E60" s="202"/>
      <c r="F60" s="132" t="s">
        <v>23</v>
      </c>
      <c r="G60" s="133"/>
      <c r="H60" s="133"/>
      <c r="I60" s="200">
        <f>'Rozpočet Pol'!G145</f>
        <v>0</v>
      </c>
      <c r="J60" s="200"/>
    </row>
    <row r="61" spans="1:10" ht="25.5" customHeight="1" x14ac:dyDescent="0.2">
      <c r="A61" s="120"/>
      <c r="B61" s="122" t="s">
        <v>85</v>
      </c>
      <c r="C61" s="201" t="s">
        <v>86</v>
      </c>
      <c r="D61" s="202"/>
      <c r="E61" s="202"/>
      <c r="F61" s="132" t="s">
        <v>24</v>
      </c>
      <c r="G61" s="133"/>
      <c r="H61" s="133"/>
      <c r="I61" s="200">
        <f>'Rozpočet Pol'!G147</f>
        <v>0</v>
      </c>
      <c r="J61" s="200"/>
    </row>
    <row r="62" spans="1:10" ht="25.5" customHeight="1" x14ac:dyDescent="0.2">
      <c r="A62" s="120"/>
      <c r="B62" s="122" t="s">
        <v>87</v>
      </c>
      <c r="C62" s="201" t="s">
        <v>88</v>
      </c>
      <c r="D62" s="202"/>
      <c r="E62" s="202"/>
      <c r="F62" s="132" t="s">
        <v>24</v>
      </c>
      <c r="G62" s="133"/>
      <c r="H62" s="133"/>
      <c r="I62" s="200">
        <f>'Rozpočet Pol'!G151</f>
        <v>0</v>
      </c>
      <c r="J62" s="200"/>
    </row>
    <row r="63" spans="1:10" ht="25.5" customHeight="1" x14ac:dyDescent="0.2">
      <c r="A63" s="120"/>
      <c r="B63" s="122" t="s">
        <v>89</v>
      </c>
      <c r="C63" s="201" t="s">
        <v>90</v>
      </c>
      <c r="D63" s="202"/>
      <c r="E63" s="202"/>
      <c r="F63" s="132" t="s">
        <v>24</v>
      </c>
      <c r="G63" s="133"/>
      <c r="H63" s="133"/>
      <c r="I63" s="200">
        <f>'Rozpočet Pol'!G164</f>
        <v>0</v>
      </c>
      <c r="J63" s="200"/>
    </row>
    <row r="64" spans="1:10" ht="25.5" customHeight="1" x14ac:dyDescent="0.2">
      <c r="A64" s="120"/>
      <c r="B64" s="122" t="s">
        <v>91</v>
      </c>
      <c r="C64" s="201" t="s">
        <v>92</v>
      </c>
      <c r="D64" s="202"/>
      <c r="E64" s="202"/>
      <c r="F64" s="132" t="s">
        <v>24</v>
      </c>
      <c r="G64" s="133"/>
      <c r="H64" s="133"/>
      <c r="I64" s="200">
        <f>'Rozpočet Pol'!G169</f>
        <v>0</v>
      </c>
      <c r="J64" s="200"/>
    </row>
    <row r="65" spans="1:10" ht="25.5" customHeight="1" x14ac:dyDescent="0.2">
      <c r="A65" s="120"/>
      <c r="B65" s="122" t="s">
        <v>93</v>
      </c>
      <c r="C65" s="201" t="s">
        <v>94</v>
      </c>
      <c r="D65" s="202"/>
      <c r="E65" s="202"/>
      <c r="F65" s="132" t="s">
        <v>24</v>
      </c>
      <c r="G65" s="133"/>
      <c r="H65" s="133"/>
      <c r="I65" s="200">
        <f>'Rozpočet Pol'!G174</f>
        <v>0</v>
      </c>
      <c r="J65" s="200"/>
    </row>
    <row r="66" spans="1:10" ht="25.5" customHeight="1" x14ac:dyDescent="0.2">
      <c r="A66" s="120"/>
      <c r="B66" s="122" t="s">
        <v>95</v>
      </c>
      <c r="C66" s="201" t="s">
        <v>96</v>
      </c>
      <c r="D66" s="202"/>
      <c r="E66" s="202"/>
      <c r="F66" s="132" t="s">
        <v>24</v>
      </c>
      <c r="G66" s="133"/>
      <c r="H66" s="133"/>
      <c r="I66" s="200">
        <f>'Rozpočet Pol'!G183</f>
        <v>0</v>
      </c>
      <c r="J66" s="200"/>
    </row>
    <row r="67" spans="1:10" ht="25.5" customHeight="1" x14ac:dyDescent="0.2">
      <c r="A67" s="120"/>
      <c r="B67" s="122" t="s">
        <v>97</v>
      </c>
      <c r="C67" s="201" t="s">
        <v>98</v>
      </c>
      <c r="D67" s="202"/>
      <c r="E67" s="202"/>
      <c r="F67" s="132" t="s">
        <v>24</v>
      </c>
      <c r="G67" s="133"/>
      <c r="H67" s="133"/>
      <c r="I67" s="200">
        <f>'Rozpočet Pol'!G201</f>
        <v>0</v>
      </c>
      <c r="J67" s="200"/>
    </row>
    <row r="68" spans="1:10" ht="25.5" customHeight="1" x14ac:dyDescent="0.2">
      <c r="A68" s="120"/>
      <c r="B68" s="122" t="s">
        <v>99</v>
      </c>
      <c r="C68" s="201" t="s">
        <v>100</v>
      </c>
      <c r="D68" s="202"/>
      <c r="E68" s="202"/>
      <c r="F68" s="132" t="s">
        <v>24</v>
      </c>
      <c r="G68" s="133"/>
      <c r="H68" s="133"/>
      <c r="I68" s="200">
        <f>'Rozpočet Pol'!G205</f>
        <v>0</v>
      </c>
      <c r="J68" s="200"/>
    </row>
    <row r="69" spans="1:10" ht="25.5" customHeight="1" x14ac:dyDescent="0.2">
      <c r="A69" s="120"/>
      <c r="B69" s="122" t="s">
        <v>101</v>
      </c>
      <c r="C69" s="201" t="s">
        <v>102</v>
      </c>
      <c r="D69" s="202"/>
      <c r="E69" s="202"/>
      <c r="F69" s="132" t="s">
        <v>24</v>
      </c>
      <c r="G69" s="133"/>
      <c r="H69" s="133"/>
      <c r="I69" s="200">
        <f>'Rozpočet Pol'!G230</f>
        <v>0</v>
      </c>
      <c r="J69" s="200"/>
    </row>
    <row r="70" spans="1:10" ht="25.5" customHeight="1" x14ac:dyDescent="0.2">
      <c r="A70" s="120"/>
      <c r="B70" s="122" t="s">
        <v>103</v>
      </c>
      <c r="C70" s="201" t="s">
        <v>104</v>
      </c>
      <c r="D70" s="202"/>
      <c r="E70" s="202"/>
      <c r="F70" s="132" t="s">
        <v>24</v>
      </c>
      <c r="G70" s="133"/>
      <c r="H70" s="133"/>
      <c r="I70" s="200">
        <f>'Rozpočet Pol'!G238</f>
        <v>0</v>
      </c>
      <c r="J70" s="200"/>
    </row>
    <row r="71" spans="1:10" ht="25.5" customHeight="1" x14ac:dyDescent="0.2">
      <c r="A71" s="120"/>
      <c r="B71" s="122" t="s">
        <v>105</v>
      </c>
      <c r="C71" s="201" t="s">
        <v>106</v>
      </c>
      <c r="D71" s="202"/>
      <c r="E71" s="202"/>
      <c r="F71" s="132" t="s">
        <v>24</v>
      </c>
      <c r="G71" s="133"/>
      <c r="H71" s="133"/>
      <c r="I71" s="200">
        <f>'Rozpočet Pol'!G247</f>
        <v>0</v>
      </c>
      <c r="J71" s="200"/>
    </row>
    <row r="72" spans="1:10" ht="25.5" customHeight="1" x14ac:dyDescent="0.2">
      <c r="A72" s="120"/>
      <c r="B72" s="122" t="s">
        <v>107</v>
      </c>
      <c r="C72" s="201" t="s">
        <v>108</v>
      </c>
      <c r="D72" s="202"/>
      <c r="E72" s="202"/>
      <c r="F72" s="132" t="s">
        <v>24</v>
      </c>
      <c r="G72" s="133"/>
      <c r="H72" s="133"/>
      <c r="I72" s="200">
        <f>'Rozpočet Pol'!G254</f>
        <v>0</v>
      </c>
      <c r="J72" s="200"/>
    </row>
    <row r="73" spans="1:10" ht="25.5" customHeight="1" x14ac:dyDescent="0.2">
      <c r="A73" s="120"/>
      <c r="B73" s="122" t="s">
        <v>109</v>
      </c>
      <c r="C73" s="201" t="s">
        <v>110</v>
      </c>
      <c r="D73" s="202"/>
      <c r="E73" s="202"/>
      <c r="F73" s="132" t="s">
        <v>24</v>
      </c>
      <c r="G73" s="133"/>
      <c r="H73" s="133"/>
      <c r="I73" s="200">
        <f>'Rozpočet Pol'!G258</f>
        <v>0</v>
      </c>
      <c r="J73" s="200"/>
    </row>
    <row r="74" spans="1:10" ht="25.5" customHeight="1" x14ac:dyDescent="0.2">
      <c r="A74" s="120"/>
      <c r="B74" s="129" t="s">
        <v>111</v>
      </c>
      <c r="C74" s="204" t="s">
        <v>26</v>
      </c>
      <c r="D74" s="205"/>
      <c r="E74" s="205"/>
      <c r="F74" s="134" t="s">
        <v>111</v>
      </c>
      <c r="G74" s="135"/>
      <c r="H74" s="135"/>
      <c r="I74" s="203">
        <f>'Rozpočet Pol'!G268</f>
        <v>0</v>
      </c>
      <c r="J74" s="203"/>
    </row>
    <row r="75" spans="1:10" ht="25.5" customHeight="1" x14ac:dyDescent="0.2">
      <c r="A75" s="121"/>
      <c r="B75" s="125" t="s">
        <v>1</v>
      </c>
      <c r="C75" s="125"/>
      <c r="D75" s="126"/>
      <c r="E75" s="126"/>
      <c r="F75" s="136"/>
      <c r="G75" s="137"/>
      <c r="H75" s="137"/>
      <c r="I75" s="199">
        <f>SUM(I47:I74)</f>
        <v>0</v>
      </c>
      <c r="J75" s="199"/>
    </row>
    <row r="76" spans="1:10" x14ac:dyDescent="0.2">
      <c r="F76" s="138"/>
      <c r="G76" s="94"/>
      <c r="H76" s="138"/>
      <c r="I76" s="94"/>
      <c r="J76" s="94"/>
    </row>
    <row r="77" spans="1:10" x14ac:dyDescent="0.2">
      <c r="F77" s="138"/>
      <c r="G77" s="94"/>
      <c r="H77" s="138"/>
      <c r="I77" s="94"/>
      <c r="J77" s="94"/>
    </row>
    <row r="78" spans="1:10" x14ac:dyDescent="0.2">
      <c r="F78" s="138"/>
      <c r="G78" s="94"/>
      <c r="H78" s="138"/>
      <c r="I78" s="94"/>
      <c r="J78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7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5:J75"/>
    <mergeCell ref="I72:J72"/>
    <mergeCell ref="C72:E72"/>
    <mergeCell ref="I73:J73"/>
    <mergeCell ref="C73:E73"/>
    <mergeCell ref="I74:J74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7" t="s">
        <v>41</v>
      </c>
      <c r="B2" s="76"/>
      <c r="C2" s="249"/>
      <c r="D2" s="249"/>
      <c r="E2" s="249"/>
      <c r="F2" s="249"/>
      <c r="G2" s="250"/>
    </row>
    <row r="3" spans="1:7" ht="24.95" hidden="1" customHeight="1" x14ac:dyDescent="0.2">
      <c r="A3" s="77" t="s">
        <v>7</v>
      </c>
      <c r="B3" s="76"/>
      <c r="C3" s="249"/>
      <c r="D3" s="249"/>
      <c r="E3" s="249"/>
      <c r="F3" s="249"/>
      <c r="G3" s="250"/>
    </row>
    <row r="4" spans="1:7" ht="24.95" hidden="1" customHeight="1" x14ac:dyDescent="0.2">
      <c r="A4" s="77" t="s">
        <v>8</v>
      </c>
      <c r="B4" s="76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87"/>
  <sheetViews>
    <sheetView tabSelected="1" workbookViewId="0">
      <selection activeCell="C167" sqref="C16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9.140625" customWidth="1"/>
    <col min="29" max="39" width="9.140625" customWidth="1"/>
    <col min="53" max="53" width="73.42578125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114</v>
      </c>
    </row>
    <row r="2" spans="1:60" ht="24.95" customHeight="1" x14ac:dyDescent="0.2">
      <c r="A2" s="143" t="s">
        <v>113</v>
      </c>
      <c r="B2" s="141"/>
      <c r="C2" s="266" t="s">
        <v>47</v>
      </c>
      <c r="D2" s="267"/>
      <c r="E2" s="267"/>
      <c r="F2" s="267"/>
      <c r="G2" s="268"/>
      <c r="AE2" t="s">
        <v>115</v>
      </c>
    </row>
    <row r="3" spans="1:60" ht="24.95" customHeight="1" x14ac:dyDescent="0.2">
      <c r="A3" s="144" t="s">
        <v>7</v>
      </c>
      <c r="B3" s="142"/>
      <c r="C3" s="269" t="s">
        <v>43</v>
      </c>
      <c r="D3" s="270"/>
      <c r="E3" s="270"/>
      <c r="F3" s="270"/>
      <c r="G3" s="271"/>
      <c r="AE3" t="s">
        <v>116</v>
      </c>
    </row>
    <row r="4" spans="1:60" ht="24.95" hidden="1" customHeight="1" x14ac:dyDescent="0.2">
      <c r="A4" s="144" t="s">
        <v>8</v>
      </c>
      <c r="B4" s="142"/>
      <c r="C4" s="269"/>
      <c r="D4" s="270"/>
      <c r="E4" s="270"/>
      <c r="F4" s="270"/>
      <c r="G4" s="271"/>
      <c r="AE4" t="s">
        <v>117</v>
      </c>
    </row>
    <row r="5" spans="1:60" hidden="1" x14ac:dyDescent="0.2">
      <c r="A5" s="145" t="s">
        <v>118</v>
      </c>
      <c r="B5" s="146"/>
      <c r="C5" s="147"/>
      <c r="D5" s="148"/>
      <c r="E5" s="148"/>
      <c r="F5" s="148"/>
      <c r="G5" s="149"/>
      <c r="AE5" t="s">
        <v>119</v>
      </c>
    </row>
    <row r="7" spans="1:60" ht="38.25" x14ac:dyDescent="0.2">
      <c r="A7" s="155" t="s">
        <v>120</v>
      </c>
      <c r="B7" s="156" t="s">
        <v>121</v>
      </c>
      <c r="C7" s="156" t="s">
        <v>122</v>
      </c>
      <c r="D7" s="155" t="s">
        <v>123</v>
      </c>
      <c r="E7" s="155" t="s">
        <v>124</v>
      </c>
      <c r="F7" s="150" t="s">
        <v>125</v>
      </c>
      <c r="G7" s="172" t="s">
        <v>28</v>
      </c>
      <c r="H7" s="173" t="s">
        <v>29</v>
      </c>
      <c r="I7" s="173" t="s">
        <v>126</v>
      </c>
      <c r="J7" s="173" t="s">
        <v>30</v>
      </c>
      <c r="K7" s="173" t="s">
        <v>127</v>
      </c>
      <c r="L7" s="173" t="s">
        <v>128</v>
      </c>
      <c r="M7" s="173" t="s">
        <v>129</v>
      </c>
      <c r="N7" s="173" t="s">
        <v>130</v>
      </c>
      <c r="O7" s="173" t="s">
        <v>131</v>
      </c>
      <c r="P7" s="173" t="s">
        <v>132</v>
      </c>
      <c r="Q7" s="173" t="s">
        <v>133</v>
      </c>
      <c r="R7" s="173" t="s">
        <v>134</v>
      </c>
      <c r="S7" s="173" t="s">
        <v>135</v>
      </c>
      <c r="T7" s="173" t="s">
        <v>136</v>
      </c>
      <c r="U7" s="158" t="s">
        <v>137</v>
      </c>
    </row>
    <row r="8" spans="1:60" x14ac:dyDescent="0.2">
      <c r="A8" s="174" t="s">
        <v>138</v>
      </c>
      <c r="B8" s="175" t="s">
        <v>57</v>
      </c>
      <c r="C8" s="176" t="s">
        <v>58</v>
      </c>
      <c r="D8" s="157"/>
      <c r="E8" s="177"/>
      <c r="F8" s="178"/>
      <c r="G8" s="178">
        <f>SUMIF(AE9:AE14,"&lt;&gt;NOR",G9:G14)</f>
        <v>0</v>
      </c>
      <c r="H8" s="178"/>
      <c r="I8" s="178">
        <f>SUM(I9:I14)</f>
        <v>0</v>
      </c>
      <c r="J8" s="178"/>
      <c r="K8" s="178">
        <f>SUM(K9:K14)</f>
        <v>0</v>
      </c>
      <c r="L8" s="178"/>
      <c r="M8" s="178">
        <f>SUM(M9:M14)</f>
        <v>0</v>
      </c>
      <c r="N8" s="157"/>
      <c r="O8" s="157">
        <f>SUM(O9:O14)</f>
        <v>0</v>
      </c>
      <c r="P8" s="157"/>
      <c r="Q8" s="157">
        <f>SUM(Q9:Q14)</f>
        <v>0</v>
      </c>
      <c r="R8" s="157"/>
      <c r="S8" s="157"/>
      <c r="T8" s="174"/>
      <c r="U8" s="157">
        <f>SUM(U9:U14)</f>
        <v>9.94</v>
      </c>
      <c r="AE8" t="s">
        <v>139</v>
      </c>
    </row>
    <row r="9" spans="1:60" outlineLevel="1" x14ac:dyDescent="0.2">
      <c r="A9" s="152">
        <v>1</v>
      </c>
      <c r="B9" s="159" t="s">
        <v>140</v>
      </c>
      <c r="C9" s="190" t="s">
        <v>141</v>
      </c>
      <c r="D9" s="161" t="s">
        <v>142</v>
      </c>
      <c r="E9" s="166">
        <v>2.6</v>
      </c>
      <c r="F9" s="169">
        <f>H9+J9</f>
        <v>0</v>
      </c>
      <c r="G9" s="169">
        <f>ROUND(E9*F9,2)</f>
        <v>0</v>
      </c>
      <c r="H9" s="170"/>
      <c r="I9" s="169">
        <f>ROUND(E9*H9,2)</f>
        <v>0</v>
      </c>
      <c r="J9" s="170"/>
      <c r="K9" s="169">
        <f>ROUND(E9*J9,2)</f>
        <v>0</v>
      </c>
      <c r="L9" s="169">
        <v>0</v>
      </c>
      <c r="M9" s="169">
        <f>G9*(1+L9/100)</f>
        <v>0</v>
      </c>
      <c r="N9" s="161">
        <v>0</v>
      </c>
      <c r="O9" s="161">
        <f>ROUND(E9*N9,5)</f>
        <v>0</v>
      </c>
      <c r="P9" s="161">
        <v>0</v>
      </c>
      <c r="Q9" s="161">
        <f>ROUND(E9*P9,5)</f>
        <v>0</v>
      </c>
      <c r="R9" s="161"/>
      <c r="S9" s="161"/>
      <c r="T9" s="162">
        <v>9.7000000000000003E-2</v>
      </c>
      <c r="U9" s="161">
        <f>ROUND(E9*T9,2)</f>
        <v>0.25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143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9"/>
      <c r="C10" s="191" t="s">
        <v>144</v>
      </c>
      <c r="D10" s="163"/>
      <c r="E10" s="167">
        <v>2.6</v>
      </c>
      <c r="F10" s="169"/>
      <c r="G10" s="169"/>
      <c r="H10" s="169"/>
      <c r="I10" s="169"/>
      <c r="J10" s="169"/>
      <c r="K10" s="169"/>
      <c r="L10" s="169"/>
      <c r="M10" s="169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145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2</v>
      </c>
      <c r="B11" s="159" t="s">
        <v>146</v>
      </c>
      <c r="C11" s="190" t="s">
        <v>147</v>
      </c>
      <c r="D11" s="161" t="s">
        <v>142</v>
      </c>
      <c r="E11" s="166">
        <v>0.96</v>
      </c>
      <c r="F11" s="169">
        <f>H11+J11</f>
        <v>0</v>
      </c>
      <c r="G11" s="169">
        <f>ROUND(E11*F11,2)</f>
        <v>0</v>
      </c>
      <c r="H11" s="170"/>
      <c r="I11" s="169">
        <f>ROUND(E11*H11,2)</f>
        <v>0</v>
      </c>
      <c r="J11" s="170"/>
      <c r="K11" s="169">
        <f>ROUND(E11*J11,2)</f>
        <v>0</v>
      </c>
      <c r="L11" s="169">
        <v>0</v>
      </c>
      <c r="M11" s="169">
        <f>G11*(1+L11/100)</f>
        <v>0</v>
      </c>
      <c r="N11" s="161">
        <v>0</v>
      </c>
      <c r="O11" s="161">
        <f>ROUND(E11*N11,5)</f>
        <v>0</v>
      </c>
      <c r="P11" s="161">
        <v>0</v>
      </c>
      <c r="Q11" s="161">
        <f>ROUND(E11*P11,5)</f>
        <v>0</v>
      </c>
      <c r="R11" s="161"/>
      <c r="S11" s="161"/>
      <c r="T11" s="162">
        <v>3.5329999999999999</v>
      </c>
      <c r="U11" s="161">
        <f>ROUND(E11*T11,2)</f>
        <v>3.39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143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/>
      <c r="B12" s="159"/>
      <c r="C12" s="191" t="s">
        <v>148</v>
      </c>
      <c r="D12" s="163"/>
      <c r="E12" s="167">
        <v>0.96</v>
      </c>
      <c r="F12" s="169"/>
      <c r="G12" s="169"/>
      <c r="H12" s="169"/>
      <c r="I12" s="169"/>
      <c r="J12" s="169"/>
      <c r="K12" s="169"/>
      <c r="L12" s="169"/>
      <c r="M12" s="169"/>
      <c r="N12" s="161"/>
      <c r="O12" s="161"/>
      <c r="P12" s="161"/>
      <c r="Q12" s="161"/>
      <c r="R12" s="161"/>
      <c r="S12" s="161"/>
      <c r="T12" s="162"/>
      <c r="U12" s="161"/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145</v>
      </c>
      <c r="AF12" s="151">
        <v>0</v>
      </c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2">
        <v>3</v>
      </c>
      <c r="B13" s="159" t="s">
        <v>149</v>
      </c>
      <c r="C13" s="190" t="s">
        <v>150</v>
      </c>
      <c r="D13" s="161" t="s">
        <v>151</v>
      </c>
      <c r="E13" s="166">
        <v>35.6</v>
      </c>
      <c r="F13" s="169">
        <f>H13+J13</f>
        <v>0</v>
      </c>
      <c r="G13" s="169">
        <f>ROUND(E13*F13,2)</f>
        <v>0</v>
      </c>
      <c r="H13" s="170"/>
      <c r="I13" s="169">
        <f>ROUND(E13*H13,2)</f>
        <v>0</v>
      </c>
      <c r="J13" s="170"/>
      <c r="K13" s="169">
        <f>ROUND(E13*J13,2)</f>
        <v>0</v>
      </c>
      <c r="L13" s="169">
        <v>0</v>
      </c>
      <c r="M13" s="169">
        <f>G13*(1+L13/100)</f>
        <v>0</v>
      </c>
      <c r="N13" s="161">
        <v>0</v>
      </c>
      <c r="O13" s="161">
        <f>ROUND(E13*N13,5)</f>
        <v>0</v>
      </c>
      <c r="P13" s="161">
        <v>0</v>
      </c>
      <c r="Q13" s="161">
        <f>ROUND(E13*P13,5)</f>
        <v>0</v>
      </c>
      <c r="R13" s="161"/>
      <c r="S13" s="161"/>
      <c r="T13" s="162">
        <v>0.17699999999999999</v>
      </c>
      <c r="U13" s="161">
        <f>ROUND(E13*T13,2)</f>
        <v>6.3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143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9"/>
      <c r="C14" s="191" t="s">
        <v>152</v>
      </c>
      <c r="D14" s="163"/>
      <c r="E14" s="167">
        <v>35.6</v>
      </c>
      <c r="F14" s="169"/>
      <c r="G14" s="169"/>
      <c r="H14" s="169"/>
      <c r="I14" s="169"/>
      <c r="J14" s="169"/>
      <c r="K14" s="169"/>
      <c r="L14" s="169"/>
      <c r="M14" s="169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145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53" t="s">
        <v>138</v>
      </c>
      <c r="B15" s="160" t="s">
        <v>59</v>
      </c>
      <c r="C15" s="192" t="s">
        <v>60</v>
      </c>
      <c r="D15" s="164"/>
      <c r="E15" s="168"/>
      <c r="F15" s="171"/>
      <c r="G15" s="171">
        <f>SUMIF(AE16:AE33,"&lt;&gt;NOR",G16:G33)</f>
        <v>0</v>
      </c>
      <c r="H15" s="171"/>
      <c r="I15" s="171">
        <f>SUM(I16:I33)</f>
        <v>0</v>
      </c>
      <c r="J15" s="171"/>
      <c r="K15" s="171">
        <f>SUM(K16:K33)</f>
        <v>0</v>
      </c>
      <c r="L15" s="171"/>
      <c r="M15" s="171">
        <f>SUM(M16:M33)</f>
        <v>0</v>
      </c>
      <c r="N15" s="164"/>
      <c r="O15" s="164">
        <f>SUM(O16:O33)</f>
        <v>5.0041099999999989</v>
      </c>
      <c r="P15" s="164"/>
      <c r="Q15" s="164">
        <f>SUM(Q16:Q31)</f>
        <v>0</v>
      </c>
      <c r="R15" s="164"/>
      <c r="S15" s="164"/>
      <c r="T15" s="165"/>
      <c r="U15" s="164">
        <f>SUM(U16:U33)</f>
        <v>18.080000000000002</v>
      </c>
      <c r="AE15" t="s">
        <v>139</v>
      </c>
    </row>
    <row r="16" spans="1:60" outlineLevel="1" x14ac:dyDescent="0.2">
      <c r="A16" s="152">
        <v>4</v>
      </c>
      <c r="B16" s="159" t="s">
        <v>153</v>
      </c>
      <c r="C16" s="190" t="s">
        <v>154</v>
      </c>
      <c r="D16" s="161" t="s">
        <v>151</v>
      </c>
      <c r="E16" s="166">
        <v>13.87</v>
      </c>
      <c r="F16" s="169">
        <f>H16+J16</f>
        <v>0</v>
      </c>
      <c r="G16" s="169">
        <f>ROUND(E16*F16,2)</f>
        <v>0</v>
      </c>
      <c r="H16" s="170"/>
      <c r="I16" s="169">
        <f>ROUND(E16*H16,2)</f>
        <v>0</v>
      </c>
      <c r="J16" s="170"/>
      <c r="K16" s="169">
        <f>ROUND(E16*J16,2)</f>
        <v>0</v>
      </c>
      <c r="L16" s="169">
        <v>0</v>
      </c>
      <c r="M16" s="169">
        <f>G16*(1+L16/100)</f>
        <v>0</v>
      </c>
      <c r="N16" s="161">
        <v>2.0000000000000002E-5</v>
      </c>
      <c r="O16" s="161">
        <f>ROUND(E16*N16,5)</f>
        <v>2.7999999999999998E-4</v>
      </c>
      <c r="P16" s="161">
        <v>0</v>
      </c>
      <c r="Q16" s="161">
        <f>ROUND(E16*P16,5)</f>
        <v>0</v>
      </c>
      <c r="R16" s="161"/>
      <c r="S16" s="161"/>
      <c r="T16" s="162">
        <v>0.32</v>
      </c>
      <c r="U16" s="161">
        <f>ROUND(E16*T16,2)</f>
        <v>4.4400000000000004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143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9"/>
      <c r="C17" s="191" t="s">
        <v>155</v>
      </c>
      <c r="D17" s="163"/>
      <c r="E17" s="167">
        <v>4.9000000000000004</v>
      </c>
      <c r="F17" s="169"/>
      <c r="G17" s="169"/>
      <c r="H17" s="169"/>
      <c r="I17" s="169"/>
      <c r="J17" s="169"/>
      <c r="K17" s="169"/>
      <c r="L17" s="169"/>
      <c r="M17" s="169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145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9"/>
      <c r="C18" s="191" t="s">
        <v>156</v>
      </c>
      <c r="D18" s="163"/>
      <c r="E18" s="167">
        <v>2.8</v>
      </c>
      <c r="F18" s="169"/>
      <c r="G18" s="169"/>
      <c r="H18" s="169"/>
      <c r="I18" s="169"/>
      <c r="J18" s="169"/>
      <c r="K18" s="169"/>
      <c r="L18" s="169"/>
      <c r="M18" s="169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145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9"/>
      <c r="C19" s="191" t="s">
        <v>157</v>
      </c>
      <c r="D19" s="163"/>
      <c r="E19" s="167">
        <v>2.2000000000000002</v>
      </c>
      <c r="F19" s="169"/>
      <c r="G19" s="169"/>
      <c r="H19" s="169"/>
      <c r="I19" s="169"/>
      <c r="J19" s="169"/>
      <c r="K19" s="169"/>
      <c r="L19" s="169"/>
      <c r="M19" s="169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145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9"/>
      <c r="C20" s="191" t="s">
        <v>158</v>
      </c>
      <c r="D20" s="163"/>
      <c r="E20" s="167">
        <v>2.7</v>
      </c>
      <c r="F20" s="169"/>
      <c r="G20" s="169"/>
      <c r="H20" s="169"/>
      <c r="I20" s="169"/>
      <c r="J20" s="169"/>
      <c r="K20" s="169"/>
      <c r="L20" s="169"/>
      <c r="M20" s="169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145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152"/>
      <c r="B21" s="159"/>
      <c r="C21" s="191" t="s">
        <v>159</v>
      </c>
      <c r="D21" s="163"/>
      <c r="E21" s="167">
        <v>1.27</v>
      </c>
      <c r="F21" s="169"/>
      <c r="G21" s="169"/>
      <c r="H21" s="169"/>
      <c r="I21" s="169"/>
      <c r="J21" s="169"/>
      <c r="K21" s="169"/>
      <c r="L21" s="169"/>
      <c r="M21" s="169"/>
      <c r="N21" s="161"/>
      <c r="O21" s="161"/>
      <c r="P21" s="161"/>
      <c r="Q21" s="161"/>
      <c r="R21" s="161"/>
      <c r="S21" s="161"/>
      <c r="T21" s="162"/>
      <c r="U21" s="161"/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145</v>
      </c>
      <c r="AF21" s="151">
        <v>0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5</v>
      </c>
      <c r="B22" s="159" t="s">
        <v>160</v>
      </c>
      <c r="C22" s="190" t="s">
        <v>161</v>
      </c>
      <c r="D22" s="161" t="s">
        <v>151</v>
      </c>
      <c r="E22" s="166">
        <v>13.87</v>
      </c>
      <c r="F22" s="169">
        <f>H22+J22</f>
        <v>0</v>
      </c>
      <c r="G22" s="169">
        <f>ROUND(E22*F22,2)</f>
        <v>0</v>
      </c>
      <c r="H22" s="170">
        <v>0</v>
      </c>
      <c r="I22" s="169">
        <f>ROUND(E22*H22,2)</f>
        <v>0</v>
      </c>
      <c r="J22" s="170"/>
      <c r="K22" s="169">
        <f>ROUND(E22*J22,2)</f>
        <v>0</v>
      </c>
      <c r="L22" s="169">
        <v>0</v>
      </c>
      <c r="M22" s="169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0.52600000000000002</v>
      </c>
      <c r="U22" s="161">
        <f>ROUND(E22*T22,2)</f>
        <v>7.3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143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6</v>
      </c>
      <c r="B23" s="159" t="s">
        <v>162</v>
      </c>
      <c r="C23" s="190" t="s">
        <v>163</v>
      </c>
      <c r="D23" s="161" t="s">
        <v>142</v>
      </c>
      <c r="E23" s="166">
        <v>0.75</v>
      </c>
      <c r="F23" s="169">
        <f>H23+J23</f>
        <v>0</v>
      </c>
      <c r="G23" s="169">
        <f>ROUND(E23*F23,2)</f>
        <v>0</v>
      </c>
      <c r="H23" s="170"/>
      <c r="I23" s="169">
        <f>ROUND(E23*H23,2)</f>
        <v>0</v>
      </c>
      <c r="J23" s="170"/>
      <c r="K23" s="169">
        <f>ROUND(E23*J23,2)</f>
        <v>0</v>
      </c>
      <c r="L23" s="169">
        <v>0</v>
      </c>
      <c r="M23" s="169">
        <f>G23*(1+L23/100)</f>
        <v>0</v>
      </c>
      <c r="N23" s="161">
        <v>2.5249999999999999</v>
      </c>
      <c r="O23" s="161">
        <f>ROUND(E23*N23,5)</f>
        <v>1.89375</v>
      </c>
      <c r="P23" s="161">
        <v>0</v>
      </c>
      <c r="Q23" s="161">
        <f>ROUND(E23*P23,5)</f>
        <v>0</v>
      </c>
      <c r="R23" s="161"/>
      <c r="S23" s="161"/>
      <c r="T23" s="162">
        <v>0.48</v>
      </c>
      <c r="U23" s="161">
        <f>ROUND(E23*T23,2)</f>
        <v>0.36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143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9"/>
      <c r="C24" s="191" t="s">
        <v>164</v>
      </c>
      <c r="D24" s="163"/>
      <c r="E24" s="167">
        <v>0.75</v>
      </c>
      <c r="F24" s="169"/>
      <c r="G24" s="169"/>
      <c r="H24" s="169"/>
      <c r="I24" s="169"/>
      <c r="J24" s="169"/>
      <c r="K24" s="169"/>
      <c r="L24" s="169"/>
      <c r="M24" s="169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145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7</v>
      </c>
      <c r="B25" s="159" t="s">
        <v>165</v>
      </c>
      <c r="C25" s="190" t="s">
        <v>166</v>
      </c>
      <c r="D25" s="161" t="s">
        <v>151</v>
      </c>
      <c r="E25" s="166">
        <v>1</v>
      </c>
      <c r="F25" s="169">
        <f>H25+J25</f>
        <v>0</v>
      </c>
      <c r="G25" s="169">
        <f>ROUND(E25*F25,2)</f>
        <v>0</v>
      </c>
      <c r="H25" s="170"/>
      <c r="I25" s="169">
        <f>ROUND(E25*H25,2)</f>
        <v>0</v>
      </c>
      <c r="J25" s="170"/>
      <c r="K25" s="169">
        <f>ROUND(E25*J25,2)</f>
        <v>0</v>
      </c>
      <c r="L25" s="169">
        <v>0</v>
      </c>
      <c r="M25" s="169">
        <f>G25*(1+L25/100)</f>
        <v>0</v>
      </c>
      <c r="N25" s="161">
        <v>3.9199999999999999E-2</v>
      </c>
      <c r="O25" s="161">
        <f>ROUND(E25*N25,5)</f>
        <v>3.9199999999999999E-2</v>
      </c>
      <c r="P25" s="161">
        <v>0</v>
      </c>
      <c r="Q25" s="161">
        <f>ROUND(E25*P25,5)</f>
        <v>0</v>
      </c>
      <c r="R25" s="161"/>
      <c r="S25" s="161"/>
      <c r="T25" s="162">
        <v>1.6</v>
      </c>
      <c r="U25" s="161">
        <f>ROUND(E25*T25,2)</f>
        <v>1.6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143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9"/>
      <c r="C26" s="191" t="s">
        <v>167</v>
      </c>
      <c r="D26" s="163"/>
      <c r="E26" s="167">
        <v>1</v>
      </c>
      <c r="F26" s="169"/>
      <c r="G26" s="169"/>
      <c r="H26" s="169"/>
      <c r="I26" s="169"/>
      <c r="J26" s="169"/>
      <c r="K26" s="169"/>
      <c r="L26" s="169"/>
      <c r="M26" s="169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145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8</v>
      </c>
      <c r="B27" s="159" t="s">
        <v>168</v>
      </c>
      <c r="C27" s="190" t="s">
        <v>169</v>
      </c>
      <c r="D27" s="161" t="s">
        <v>151</v>
      </c>
      <c r="E27" s="166">
        <v>1</v>
      </c>
      <c r="F27" s="169">
        <f>H27+J27</f>
        <v>0</v>
      </c>
      <c r="G27" s="169">
        <f>ROUND(E27*F27,2)</f>
        <v>0</v>
      </c>
      <c r="H27" s="170"/>
      <c r="I27" s="169">
        <f>ROUND(E27*H27,2)</f>
        <v>0</v>
      </c>
      <c r="J27" s="170"/>
      <c r="K27" s="169">
        <f>ROUND(E27*J27,2)</f>
        <v>0</v>
      </c>
      <c r="L27" s="169">
        <v>0</v>
      </c>
      <c r="M27" s="169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0.32</v>
      </c>
      <c r="U27" s="161">
        <f>ROUND(E27*T27,2)</f>
        <v>0.32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143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52">
        <v>9</v>
      </c>
      <c r="B28" s="159" t="s">
        <v>170</v>
      </c>
      <c r="C28" s="190" t="s">
        <v>171</v>
      </c>
      <c r="D28" s="161" t="s">
        <v>172</v>
      </c>
      <c r="E28" s="166">
        <v>1.595295E-2</v>
      </c>
      <c r="F28" s="169">
        <f>H28+J28</f>
        <v>0</v>
      </c>
      <c r="G28" s="169">
        <f>ROUND(E28*F28,2)</f>
        <v>0</v>
      </c>
      <c r="H28" s="170"/>
      <c r="I28" s="169">
        <f>ROUND(E28*H28,2)</f>
        <v>0</v>
      </c>
      <c r="J28" s="170"/>
      <c r="K28" s="169">
        <f>ROUND(E28*J28,2)</f>
        <v>0</v>
      </c>
      <c r="L28" s="169">
        <v>0</v>
      </c>
      <c r="M28" s="169">
        <f>G28*(1+L28/100)</f>
        <v>0</v>
      </c>
      <c r="N28" s="161">
        <v>1.0554399999999999</v>
      </c>
      <c r="O28" s="161">
        <f>ROUND(E28*N28,5)</f>
        <v>1.6840000000000001E-2</v>
      </c>
      <c r="P28" s="161">
        <v>0</v>
      </c>
      <c r="Q28" s="161">
        <f>ROUND(E28*P28,5)</f>
        <v>0</v>
      </c>
      <c r="R28" s="161"/>
      <c r="S28" s="161"/>
      <c r="T28" s="162">
        <v>15.231</v>
      </c>
      <c r="U28" s="161">
        <f>ROUND(E28*T28,2)</f>
        <v>0.24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143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2"/>
      <c r="B29" s="159"/>
      <c r="C29" s="191" t="s">
        <v>173</v>
      </c>
      <c r="D29" s="163"/>
      <c r="E29" s="167">
        <v>1.595295E-2</v>
      </c>
      <c r="F29" s="169"/>
      <c r="G29" s="169"/>
      <c r="H29" s="169"/>
      <c r="I29" s="169"/>
      <c r="J29" s="169"/>
      <c r="K29" s="169"/>
      <c r="L29" s="169"/>
      <c r="M29" s="169"/>
      <c r="N29" s="161"/>
      <c r="O29" s="161"/>
      <c r="P29" s="161"/>
      <c r="Q29" s="161"/>
      <c r="R29" s="161"/>
      <c r="S29" s="161"/>
      <c r="T29" s="162"/>
      <c r="U29" s="161"/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145</v>
      </c>
      <c r="AF29" s="151">
        <v>0</v>
      </c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10</v>
      </c>
      <c r="B30" s="159" t="s">
        <v>174</v>
      </c>
      <c r="C30" s="190" t="s">
        <v>175</v>
      </c>
      <c r="D30" s="161" t="s">
        <v>142</v>
      </c>
      <c r="E30" s="166">
        <v>0.96</v>
      </c>
      <c r="F30" s="169">
        <f>H30+J30</f>
        <v>0</v>
      </c>
      <c r="G30" s="169">
        <f>ROUND(E30*F30,2)</f>
        <v>0</v>
      </c>
      <c r="H30" s="170"/>
      <c r="I30" s="169">
        <f>ROUND(E30*H30,2)</f>
        <v>0</v>
      </c>
      <c r="J30" s="170"/>
      <c r="K30" s="169">
        <f>ROUND(E30*J30,2)</f>
        <v>0</v>
      </c>
      <c r="L30" s="169">
        <v>0</v>
      </c>
      <c r="M30" s="169">
        <f>G30*(1+L30/100)</f>
        <v>0</v>
      </c>
      <c r="N30" s="161">
        <v>2.5249999999999999</v>
      </c>
      <c r="O30" s="161">
        <f>ROUND(E30*N30,5)</f>
        <v>2.4239999999999999</v>
      </c>
      <c r="P30" s="161">
        <v>0</v>
      </c>
      <c r="Q30" s="161">
        <f>ROUND(E30*P30,5)</f>
        <v>0</v>
      </c>
      <c r="R30" s="161"/>
      <c r="S30" s="161"/>
      <c r="T30" s="162">
        <v>0.47699999999999998</v>
      </c>
      <c r="U30" s="161">
        <f>ROUND(E30*T30,2)</f>
        <v>0.46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143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9"/>
      <c r="C31" s="191" t="s">
        <v>148</v>
      </c>
      <c r="D31" s="163"/>
      <c r="E31" s="167">
        <v>0.96</v>
      </c>
      <c r="F31" s="169"/>
      <c r="G31" s="169"/>
      <c r="H31" s="169"/>
      <c r="I31" s="169"/>
      <c r="J31" s="169"/>
      <c r="K31" s="169"/>
      <c r="L31" s="169"/>
      <c r="M31" s="169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145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11</v>
      </c>
      <c r="B32" s="159" t="s">
        <v>516</v>
      </c>
      <c r="C32" s="279" t="s">
        <v>517</v>
      </c>
      <c r="D32" s="277" t="s">
        <v>246</v>
      </c>
      <c r="E32" s="278">
        <v>1</v>
      </c>
      <c r="F32" s="169">
        <f>H32+J32</f>
        <v>0</v>
      </c>
      <c r="G32" s="169">
        <f>ROUND(E32*F32,2)</f>
        <v>0</v>
      </c>
      <c r="H32" s="170"/>
      <c r="I32" s="169">
        <f>ROUND(E32*H32,2)</f>
        <v>0</v>
      </c>
      <c r="J32" s="170"/>
      <c r="K32" s="169">
        <f>ROUND(E32*J32,2)</f>
        <v>0</v>
      </c>
      <c r="L32" s="169">
        <v>0</v>
      </c>
      <c r="M32" s="169">
        <f>G32*(1+L32/100)</f>
        <v>0</v>
      </c>
      <c r="N32" s="161">
        <v>0.31502000000000002</v>
      </c>
      <c r="O32" s="161">
        <f>ROUND(E32*N32,5)</f>
        <v>0.31502000000000002</v>
      </c>
      <c r="P32" s="161">
        <v>0</v>
      </c>
      <c r="Q32" s="161">
        <f>ROUND(E32*P32,5)</f>
        <v>0</v>
      </c>
      <c r="R32" s="161"/>
      <c r="S32" s="161"/>
      <c r="T32" s="162">
        <v>1.68</v>
      </c>
      <c r="U32" s="161">
        <f>ROUND(E32*T32,2)</f>
        <v>1.68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143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33.75" outlineLevel="1" x14ac:dyDescent="0.2">
      <c r="A33" s="152">
        <v>12</v>
      </c>
      <c r="B33" s="280" t="s">
        <v>518</v>
      </c>
      <c r="C33" s="279" t="s">
        <v>519</v>
      </c>
      <c r="D33" s="277" t="s">
        <v>246</v>
      </c>
      <c r="E33" s="278">
        <v>1</v>
      </c>
      <c r="F33" s="169">
        <f>H33+J33</f>
        <v>0</v>
      </c>
      <c r="G33" s="169">
        <f>ROUND(E33*F33,2)</f>
        <v>0</v>
      </c>
      <c r="H33" s="170"/>
      <c r="I33" s="169">
        <f>ROUND(E33*H33,2)</f>
        <v>0</v>
      </c>
      <c r="J33" s="170"/>
      <c r="K33" s="169">
        <f>ROUND(E33*J33,2)</f>
        <v>0</v>
      </c>
      <c r="L33" s="169">
        <v>0</v>
      </c>
      <c r="M33" s="169">
        <f>G33*(1+L33/100)</f>
        <v>0</v>
      </c>
      <c r="N33" s="161">
        <v>0.31502000000000002</v>
      </c>
      <c r="O33" s="161">
        <f>ROUND(E33*N33,5)</f>
        <v>0.31502000000000002</v>
      </c>
      <c r="P33" s="161">
        <v>0</v>
      </c>
      <c r="Q33" s="161">
        <f>ROUND(E33*P33,5)</f>
        <v>0</v>
      </c>
      <c r="R33" s="161"/>
      <c r="S33" s="161"/>
      <c r="T33" s="162">
        <v>1.68</v>
      </c>
      <c r="U33" s="161">
        <f>ROUND(E33*T33,2)</f>
        <v>1.68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143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53" t="s">
        <v>138</v>
      </c>
      <c r="B34" s="160" t="s">
        <v>61</v>
      </c>
      <c r="C34" s="192" t="s">
        <v>62</v>
      </c>
      <c r="D34" s="164"/>
      <c r="E34" s="168"/>
      <c r="F34" s="171"/>
      <c r="G34" s="171">
        <f>SUMIF(AE35:AE40,"&lt;&gt;NOR",G35:G40)</f>
        <v>0</v>
      </c>
      <c r="H34" s="171"/>
      <c r="I34" s="171">
        <f>SUM(I35:I40)</f>
        <v>0</v>
      </c>
      <c r="J34" s="171"/>
      <c r="K34" s="171">
        <f>SUM(K35:K40)</f>
        <v>0</v>
      </c>
      <c r="L34" s="171"/>
      <c r="M34" s="171">
        <f>SUM(M35:M40)</f>
        <v>0</v>
      </c>
      <c r="N34" s="164"/>
      <c r="O34" s="164">
        <f>SUM(O35:O40)</f>
        <v>1.5345599999999999</v>
      </c>
      <c r="P34" s="164"/>
      <c r="Q34" s="164">
        <f>SUM(Q35:Q40)</f>
        <v>0</v>
      </c>
      <c r="R34" s="164"/>
      <c r="S34" s="164"/>
      <c r="T34" s="165"/>
      <c r="U34" s="164">
        <f>SUM(U35:U40)</f>
        <v>11.78</v>
      </c>
      <c r="AE34" t="s">
        <v>139</v>
      </c>
    </row>
    <row r="35" spans="1:60" outlineLevel="1" x14ac:dyDescent="0.2">
      <c r="A35" s="152">
        <v>13</v>
      </c>
      <c r="B35" s="159" t="s">
        <v>176</v>
      </c>
      <c r="C35" s="190" t="s">
        <v>177</v>
      </c>
      <c r="D35" s="161" t="s">
        <v>151</v>
      </c>
      <c r="E35" s="166">
        <v>6.05</v>
      </c>
      <c r="F35" s="169">
        <f>H35+J35</f>
        <v>0</v>
      </c>
      <c r="G35" s="169">
        <f>ROUND(E35*F35,2)</f>
        <v>0</v>
      </c>
      <c r="H35" s="170"/>
      <c r="I35" s="169">
        <f>ROUND(E35*H35,2)</f>
        <v>0</v>
      </c>
      <c r="J35" s="170"/>
      <c r="K35" s="169">
        <f>ROUND(E35*J35,2)</f>
        <v>0</v>
      </c>
      <c r="L35" s="169">
        <v>0</v>
      </c>
      <c r="M35" s="169">
        <f>G35*(1+L35/100)</f>
        <v>0</v>
      </c>
      <c r="N35" s="161">
        <v>0.14419999999999999</v>
      </c>
      <c r="O35" s="161">
        <f>ROUND(E35*N35,5)</f>
        <v>0.87241000000000002</v>
      </c>
      <c r="P35" s="161">
        <v>0</v>
      </c>
      <c r="Q35" s="161">
        <f>ROUND(E35*P35,5)</f>
        <v>0</v>
      </c>
      <c r="R35" s="161"/>
      <c r="S35" s="161"/>
      <c r="T35" s="162">
        <v>0.88</v>
      </c>
      <c r="U35" s="161">
        <f>ROUND(E35*T35,2)</f>
        <v>5.32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143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2"/>
      <c r="B36" s="159"/>
      <c r="C36" s="191" t="s">
        <v>178</v>
      </c>
      <c r="D36" s="163"/>
      <c r="E36" s="167">
        <v>6.05</v>
      </c>
      <c r="F36" s="169"/>
      <c r="G36" s="169"/>
      <c r="H36" s="169"/>
      <c r="I36" s="169"/>
      <c r="J36" s="169"/>
      <c r="K36" s="169"/>
      <c r="L36" s="169"/>
      <c r="M36" s="169"/>
      <c r="N36" s="161"/>
      <c r="O36" s="161"/>
      <c r="P36" s="161"/>
      <c r="Q36" s="161"/>
      <c r="R36" s="161"/>
      <c r="S36" s="161"/>
      <c r="T36" s="162"/>
      <c r="U36" s="161"/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145</v>
      </c>
      <c r="AF36" s="151">
        <v>0</v>
      </c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14</v>
      </c>
      <c r="B37" s="159" t="s">
        <v>179</v>
      </c>
      <c r="C37" s="190" t="s">
        <v>180</v>
      </c>
      <c r="D37" s="161" t="s">
        <v>151</v>
      </c>
      <c r="E37" s="166">
        <v>4.5650000000000004</v>
      </c>
      <c r="F37" s="169">
        <f>H37+J37</f>
        <v>0</v>
      </c>
      <c r="G37" s="169">
        <f>ROUND(E37*F37,2)</f>
        <v>0</v>
      </c>
      <c r="H37" s="170"/>
      <c r="I37" s="169">
        <f>ROUND(E37*H37,2)</f>
        <v>0</v>
      </c>
      <c r="J37" s="170"/>
      <c r="K37" s="169">
        <f>ROUND(E37*J37,2)</f>
        <v>0</v>
      </c>
      <c r="L37" s="169">
        <v>0</v>
      </c>
      <c r="M37" s="169">
        <f>G37*(1+L37/100)</f>
        <v>0</v>
      </c>
      <c r="N37" s="161">
        <v>0.11219</v>
      </c>
      <c r="O37" s="161">
        <f>ROUND(E37*N37,5)</f>
        <v>0.51214999999999999</v>
      </c>
      <c r="P37" s="161">
        <v>0</v>
      </c>
      <c r="Q37" s="161">
        <f>ROUND(E37*P37,5)</f>
        <v>0</v>
      </c>
      <c r="R37" s="161"/>
      <c r="S37" s="161"/>
      <c r="T37" s="162">
        <v>0.55488999999999999</v>
      </c>
      <c r="U37" s="161">
        <f>ROUND(E37*T37,2)</f>
        <v>2.5299999999999998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143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/>
      <c r="B38" s="159"/>
      <c r="C38" s="191" t="s">
        <v>181</v>
      </c>
      <c r="D38" s="163"/>
      <c r="E38" s="167">
        <v>4.5650000000000004</v>
      </c>
      <c r="F38" s="169"/>
      <c r="G38" s="169"/>
      <c r="H38" s="169"/>
      <c r="I38" s="169"/>
      <c r="J38" s="169"/>
      <c r="K38" s="169"/>
      <c r="L38" s="169"/>
      <c r="M38" s="169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145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15</v>
      </c>
      <c r="B39" s="159" t="s">
        <v>182</v>
      </c>
      <c r="C39" s="190" t="s">
        <v>183</v>
      </c>
      <c r="D39" s="161" t="s">
        <v>184</v>
      </c>
      <c r="E39" s="166">
        <v>1</v>
      </c>
      <c r="F39" s="169">
        <f>H39+J39</f>
        <v>0</v>
      </c>
      <c r="G39" s="169">
        <f>ROUND(E39*F39,2)</f>
        <v>0</v>
      </c>
      <c r="H39" s="170"/>
      <c r="I39" s="169">
        <f>ROUND(E39*H39,2)</f>
        <v>0</v>
      </c>
      <c r="J39" s="170"/>
      <c r="K39" s="169">
        <f>ROUND(E39*J39,2)</f>
        <v>0</v>
      </c>
      <c r="L39" s="169">
        <v>0</v>
      </c>
      <c r="M39" s="169">
        <f>G39*(1+L39/100)</f>
        <v>0</v>
      </c>
      <c r="N39" s="161">
        <v>0.15</v>
      </c>
      <c r="O39" s="161">
        <f>ROUND(E39*N39,5)</f>
        <v>0.15</v>
      </c>
      <c r="P39" s="161">
        <v>0</v>
      </c>
      <c r="Q39" s="161">
        <f>ROUND(E39*P39,5)</f>
        <v>0</v>
      </c>
      <c r="R39" s="161"/>
      <c r="S39" s="161"/>
      <c r="T39" s="162">
        <v>3.9289999999999998</v>
      </c>
      <c r="U39" s="161">
        <f>ROUND(E39*T39,2)</f>
        <v>3.93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143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9"/>
      <c r="C40" s="191" t="s">
        <v>185</v>
      </c>
      <c r="D40" s="163"/>
      <c r="E40" s="167">
        <v>1</v>
      </c>
      <c r="F40" s="169"/>
      <c r="G40" s="169"/>
      <c r="H40" s="169"/>
      <c r="I40" s="169"/>
      <c r="J40" s="169"/>
      <c r="K40" s="169"/>
      <c r="L40" s="169"/>
      <c r="M40" s="169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145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53" t="s">
        <v>138</v>
      </c>
      <c r="B41" s="160" t="s">
        <v>63</v>
      </c>
      <c r="C41" s="192" t="s">
        <v>64</v>
      </c>
      <c r="D41" s="164"/>
      <c r="E41" s="168"/>
      <c r="F41" s="171"/>
      <c r="G41" s="171">
        <f>SUMIF(AE42:AE56,"&lt;&gt;NOR",G42:G56)</f>
        <v>0</v>
      </c>
      <c r="H41" s="171"/>
      <c r="I41" s="171">
        <f>SUM(I42:I56)</f>
        <v>0</v>
      </c>
      <c r="J41" s="171"/>
      <c r="K41" s="171">
        <f>SUM(K42:K56)</f>
        <v>0</v>
      </c>
      <c r="L41" s="171"/>
      <c r="M41" s="171">
        <f>SUM(M42:M56)</f>
        <v>0</v>
      </c>
      <c r="N41" s="164"/>
      <c r="O41" s="164">
        <f>SUM(O42:O56)</f>
        <v>6.2140699999999995</v>
      </c>
      <c r="P41" s="164"/>
      <c r="Q41" s="164">
        <f>SUM(Q42:Q56)</f>
        <v>0</v>
      </c>
      <c r="R41" s="164"/>
      <c r="S41" s="164"/>
      <c r="T41" s="165"/>
      <c r="U41" s="164">
        <f>SUM(U42:U56)</f>
        <v>2.09</v>
      </c>
      <c r="AE41" t="s">
        <v>139</v>
      </c>
    </row>
    <row r="42" spans="1:60" outlineLevel="1" x14ac:dyDescent="0.2">
      <c r="A42" s="152">
        <v>16</v>
      </c>
      <c r="B42" s="159" t="s">
        <v>186</v>
      </c>
      <c r="C42" s="190" t="s">
        <v>187</v>
      </c>
      <c r="D42" s="161" t="s">
        <v>151</v>
      </c>
      <c r="E42" s="166">
        <v>11.462</v>
      </c>
      <c r="F42" s="169">
        <f>H42+J42</f>
        <v>0</v>
      </c>
      <c r="G42" s="169">
        <f>ROUND(E42*F42,2)</f>
        <v>0</v>
      </c>
      <c r="H42" s="170"/>
      <c r="I42" s="169">
        <f>ROUND(E42*H42,2)</f>
        <v>0</v>
      </c>
      <c r="J42" s="170"/>
      <c r="K42" s="169">
        <f>ROUND(E42*J42,2)</f>
        <v>0</v>
      </c>
      <c r="L42" s="169">
        <v>0</v>
      </c>
      <c r="M42" s="169">
        <f>G42*(1+L42/100)</f>
        <v>0</v>
      </c>
      <c r="N42" s="161">
        <v>0</v>
      </c>
      <c r="O42" s="161">
        <f>ROUND(E42*N42,5)</f>
        <v>0</v>
      </c>
      <c r="P42" s="161">
        <v>0</v>
      </c>
      <c r="Q42" s="161">
        <f>ROUND(E42*P42,5)</f>
        <v>0</v>
      </c>
      <c r="R42" s="161"/>
      <c r="S42" s="161"/>
      <c r="T42" s="162">
        <v>9.0999999999999998E-2</v>
      </c>
      <c r="U42" s="161">
        <f>ROUND(E42*T42,2)</f>
        <v>1.04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143</v>
      </c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2"/>
      <c r="B43" s="159"/>
      <c r="C43" s="191" t="s">
        <v>188</v>
      </c>
      <c r="D43" s="163"/>
      <c r="E43" s="167">
        <v>4.1139999999999999</v>
      </c>
      <c r="F43" s="169"/>
      <c r="G43" s="169"/>
      <c r="H43" s="169"/>
      <c r="I43" s="169"/>
      <c r="J43" s="169"/>
      <c r="K43" s="169"/>
      <c r="L43" s="169"/>
      <c r="M43" s="169"/>
      <c r="N43" s="161"/>
      <c r="O43" s="161"/>
      <c r="P43" s="161"/>
      <c r="Q43" s="161"/>
      <c r="R43" s="161"/>
      <c r="S43" s="161"/>
      <c r="T43" s="162"/>
      <c r="U43" s="161"/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145</v>
      </c>
      <c r="AF43" s="151">
        <v>0</v>
      </c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9"/>
      <c r="C44" s="191" t="s">
        <v>189</v>
      </c>
      <c r="D44" s="163"/>
      <c r="E44" s="167">
        <v>7.3479999999999999</v>
      </c>
      <c r="F44" s="169"/>
      <c r="G44" s="169"/>
      <c r="H44" s="169"/>
      <c r="I44" s="169"/>
      <c r="J44" s="169"/>
      <c r="K44" s="169"/>
      <c r="L44" s="169"/>
      <c r="M44" s="169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145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17</v>
      </c>
      <c r="B45" s="159" t="s">
        <v>190</v>
      </c>
      <c r="C45" s="190" t="s">
        <v>191</v>
      </c>
      <c r="D45" s="161" t="s">
        <v>151</v>
      </c>
      <c r="E45" s="166">
        <v>5.09</v>
      </c>
      <c r="F45" s="169">
        <f>H45+J45</f>
        <v>0</v>
      </c>
      <c r="G45" s="169">
        <f>ROUND(E45*F45,2)</f>
        <v>0</v>
      </c>
      <c r="H45" s="170"/>
      <c r="I45" s="169">
        <f>ROUND(E45*H45,2)</f>
        <v>0</v>
      </c>
      <c r="J45" s="170"/>
      <c r="K45" s="169">
        <f>ROUND(E45*J45,2)</f>
        <v>0</v>
      </c>
      <c r="L45" s="169">
        <v>0</v>
      </c>
      <c r="M45" s="169">
        <f>G45*(1+L45/100)</f>
        <v>0</v>
      </c>
      <c r="N45" s="161">
        <v>0.378</v>
      </c>
      <c r="O45" s="161">
        <f>ROUND(E45*N45,5)</f>
        <v>1.9240200000000001</v>
      </c>
      <c r="P45" s="161">
        <v>0</v>
      </c>
      <c r="Q45" s="161">
        <f>ROUND(E45*P45,5)</f>
        <v>0</v>
      </c>
      <c r="R45" s="161"/>
      <c r="S45" s="161"/>
      <c r="T45" s="162">
        <v>2.5999999999999999E-2</v>
      </c>
      <c r="U45" s="161">
        <f>ROUND(E45*T45,2)</f>
        <v>0.13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143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9"/>
      <c r="C46" s="191" t="s">
        <v>192</v>
      </c>
      <c r="D46" s="163"/>
      <c r="E46" s="167">
        <v>3.74</v>
      </c>
      <c r="F46" s="169"/>
      <c r="G46" s="169"/>
      <c r="H46" s="169"/>
      <c r="I46" s="169"/>
      <c r="J46" s="169"/>
      <c r="K46" s="169"/>
      <c r="L46" s="169"/>
      <c r="M46" s="169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145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/>
      <c r="B47" s="159"/>
      <c r="C47" s="191" t="s">
        <v>193</v>
      </c>
      <c r="D47" s="163"/>
      <c r="E47" s="167">
        <v>1.35</v>
      </c>
      <c r="F47" s="169"/>
      <c r="G47" s="169"/>
      <c r="H47" s="169"/>
      <c r="I47" s="169"/>
      <c r="J47" s="169"/>
      <c r="K47" s="169"/>
      <c r="L47" s="169"/>
      <c r="M47" s="169"/>
      <c r="N47" s="161"/>
      <c r="O47" s="161"/>
      <c r="P47" s="161"/>
      <c r="Q47" s="161"/>
      <c r="R47" s="161"/>
      <c r="S47" s="161"/>
      <c r="T47" s="162"/>
      <c r="U47" s="161"/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145</v>
      </c>
      <c r="AF47" s="151">
        <v>0</v>
      </c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18</v>
      </c>
      <c r="B48" s="159" t="s">
        <v>194</v>
      </c>
      <c r="C48" s="190" t="s">
        <v>195</v>
      </c>
      <c r="D48" s="161" t="s">
        <v>151</v>
      </c>
      <c r="E48" s="166">
        <v>5.09</v>
      </c>
      <c r="F48" s="169">
        <f>H48+J48</f>
        <v>0</v>
      </c>
      <c r="G48" s="169">
        <f>ROUND(E48*F48,2)</f>
        <v>0</v>
      </c>
      <c r="H48" s="170"/>
      <c r="I48" s="169">
        <f>ROUND(E48*H48,2)</f>
        <v>0</v>
      </c>
      <c r="J48" s="170"/>
      <c r="K48" s="169">
        <f>ROUND(E48*J48,2)</f>
        <v>0</v>
      </c>
      <c r="L48" s="169">
        <v>0</v>
      </c>
      <c r="M48" s="169">
        <f>G48*(1+L48/100)</f>
        <v>0</v>
      </c>
      <c r="N48" s="161">
        <v>0.215</v>
      </c>
      <c r="O48" s="161">
        <f>ROUND(E48*N48,5)</f>
        <v>1.0943499999999999</v>
      </c>
      <c r="P48" s="161">
        <v>0</v>
      </c>
      <c r="Q48" s="161">
        <f>ROUND(E48*P48,5)</f>
        <v>0</v>
      </c>
      <c r="R48" s="161"/>
      <c r="S48" s="161"/>
      <c r="T48" s="162">
        <v>2.5000000000000001E-2</v>
      </c>
      <c r="U48" s="161">
        <f>ROUND(E48*T48,2)</f>
        <v>0.13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143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/>
      <c r="B49" s="159"/>
      <c r="C49" s="191" t="s">
        <v>192</v>
      </c>
      <c r="D49" s="163"/>
      <c r="E49" s="167">
        <v>3.74</v>
      </c>
      <c r="F49" s="169"/>
      <c r="G49" s="169"/>
      <c r="H49" s="169"/>
      <c r="I49" s="169"/>
      <c r="J49" s="169"/>
      <c r="K49" s="169"/>
      <c r="L49" s="169"/>
      <c r="M49" s="169"/>
      <c r="N49" s="161"/>
      <c r="O49" s="161"/>
      <c r="P49" s="161"/>
      <c r="Q49" s="161"/>
      <c r="R49" s="161"/>
      <c r="S49" s="161"/>
      <c r="T49" s="162"/>
      <c r="U49" s="161"/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145</v>
      </c>
      <c r="AF49" s="151">
        <v>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/>
      <c r="B50" s="159"/>
      <c r="C50" s="191" t="s">
        <v>193</v>
      </c>
      <c r="D50" s="163"/>
      <c r="E50" s="167">
        <v>1.35</v>
      </c>
      <c r="F50" s="169"/>
      <c r="G50" s="169"/>
      <c r="H50" s="169"/>
      <c r="I50" s="169"/>
      <c r="J50" s="169"/>
      <c r="K50" s="169"/>
      <c r="L50" s="169"/>
      <c r="M50" s="169"/>
      <c r="N50" s="161"/>
      <c r="O50" s="161"/>
      <c r="P50" s="161"/>
      <c r="Q50" s="161"/>
      <c r="R50" s="161"/>
      <c r="S50" s="161"/>
      <c r="T50" s="162"/>
      <c r="U50" s="161"/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145</v>
      </c>
      <c r="AF50" s="151">
        <v>0</v>
      </c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2">
        <v>19</v>
      </c>
      <c r="B51" s="159" t="s">
        <v>196</v>
      </c>
      <c r="C51" s="190" t="s">
        <v>197</v>
      </c>
      <c r="D51" s="161" t="s">
        <v>151</v>
      </c>
      <c r="E51" s="166">
        <v>6.68</v>
      </c>
      <c r="F51" s="169">
        <f>H51+J51</f>
        <v>0</v>
      </c>
      <c r="G51" s="169">
        <f>ROUND(E51*F51,2)</f>
        <v>0</v>
      </c>
      <c r="H51" s="170"/>
      <c r="I51" s="169">
        <f>ROUND(E51*H51,2)</f>
        <v>0</v>
      </c>
      <c r="J51" s="170"/>
      <c r="K51" s="169">
        <f>ROUND(E51*J51,2)</f>
        <v>0</v>
      </c>
      <c r="L51" s="169">
        <v>0</v>
      </c>
      <c r="M51" s="169">
        <f>G51*(1+L51/100)</f>
        <v>0</v>
      </c>
      <c r="N51" s="161">
        <v>0.441</v>
      </c>
      <c r="O51" s="161">
        <f>ROUND(E51*N51,5)</f>
        <v>2.9458799999999998</v>
      </c>
      <c r="P51" s="161">
        <v>0</v>
      </c>
      <c r="Q51" s="161">
        <f>ROUND(E51*P51,5)</f>
        <v>0</v>
      </c>
      <c r="R51" s="161"/>
      <c r="S51" s="161"/>
      <c r="T51" s="162">
        <v>2.9000000000000001E-2</v>
      </c>
      <c r="U51" s="161">
        <f>ROUND(E51*T51,2)</f>
        <v>0.19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143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9"/>
      <c r="C52" s="191" t="s">
        <v>198</v>
      </c>
      <c r="D52" s="163"/>
      <c r="E52" s="167">
        <v>6.68</v>
      </c>
      <c r="F52" s="169"/>
      <c r="G52" s="169"/>
      <c r="H52" s="169"/>
      <c r="I52" s="169"/>
      <c r="J52" s="169"/>
      <c r="K52" s="169"/>
      <c r="L52" s="169"/>
      <c r="M52" s="169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145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20</v>
      </c>
      <c r="B53" s="159" t="s">
        <v>199</v>
      </c>
      <c r="C53" s="190" t="s">
        <v>200</v>
      </c>
      <c r="D53" s="161" t="s">
        <v>151</v>
      </c>
      <c r="E53" s="166">
        <v>1.35</v>
      </c>
      <c r="F53" s="169">
        <f>H53+J53</f>
        <v>0</v>
      </c>
      <c r="G53" s="169">
        <f>ROUND(E53*F53,2)</f>
        <v>0</v>
      </c>
      <c r="H53" s="170"/>
      <c r="I53" s="169">
        <f>ROUND(E53*H53,2)</f>
        <v>0</v>
      </c>
      <c r="J53" s="170"/>
      <c r="K53" s="169">
        <f>ROUND(E53*J53,2)</f>
        <v>0</v>
      </c>
      <c r="L53" s="169">
        <v>0</v>
      </c>
      <c r="M53" s="169">
        <f>G53*(1+L53/100)</f>
        <v>0</v>
      </c>
      <c r="N53" s="161">
        <v>5.5449999999999999E-2</v>
      </c>
      <c r="O53" s="161">
        <f>ROUND(E53*N53,5)</f>
        <v>7.4859999999999996E-2</v>
      </c>
      <c r="P53" s="161">
        <v>0</v>
      </c>
      <c r="Q53" s="161">
        <f>ROUND(E53*P53,5)</f>
        <v>0</v>
      </c>
      <c r="R53" s="161"/>
      <c r="S53" s="161"/>
      <c r="T53" s="162">
        <v>0.442</v>
      </c>
      <c r="U53" s="161">
        <f>ROUND(E53*T53,2)</f>
        <v>0.6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143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9"/>
      <c r="C54" s="191" t="s">
        <v>201</v>
      </c>
      <c r="D54" s="163"/>
      <c r="E54" s="167">
        <v>1.35</v>
      </c>
      <c r="F54" s="169"/>
      <c r="G54" s="169"/>
      <c r="H54" s="169"/>
      <c r="I54" s="169"/>
      <c r="J54" s="169"/>
      <c r="K54" s="169"/>
      <c r="L54" s="169"/>
      <c r="M54" s="169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145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52">
        <v>21</v>
      </c>
      <c r="B55" s="159" t="s">
        <v>202</v>
      </c>
      <c r="C55" s="190" t="s">
        <v>203</v>
      </c>
      <c r="D55" s="161" t="s">
        <v>151</v>
      </c>
      <c r="E55" s="166">
        <v>1.35</v>
      </c>
      <c r="F55" s="169">
        <f>H55+J55</f>
        <v>0</v>
      </c>
      <c r="G55" s="169">
        <f>ROUND(E55*F55,2)</f>
        <v>0</v>
      </c>
      <c r="H55" s="170"/>
      <c r="I55" s="169">
        <f>ROUND(E55*H55,2)</f>
        <v>0</v>
      </c>
      <c r="J55" s="170"/>
      <c r="K55" s="169">
        <f>ROUND(E55*J55,2)</f>
        <v>0</v>
      </c>
      <c r="L55" s="169">
        <v>0</v>
      </c>
      <c r="M55" s="169">
        <f>G55*(1+L55/100)</f>
        <v>0</v>
      </c>
      <c r="N55" s="161">
        <v>0.12959999999999999</v>
      </c>
      <c r="O55" s="161">
        <f>ROUND(E55*N55,5)</f>
        <v>0.17496</v>
      </c>
      <c r="P55" s="161">
        <v>0</v>
      </c>
      <c r="Q55" s="161">
        <f>ROUND(E55*P55,5)</f>
        <v>0</v>
      </c>
      <c r="R55" s="161"/>
      <c r="S55" s="161"/>
      <c r="T55" s="162">
        <v>0</v>
      </c>
      <c r="U55" s="161">
        <f>ROUND(E55*T55,2)</f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204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9"/>
      <c r="C56" s="191" t="s">
        <v>201</v>
      </c>
      <c r="D56" s="163"/>
      <c r="E56" s="167">
        <v>1.35</v>
      </c>
      <c r="F56" s="169"/>
      <c r="G56" s="169"/>
      <c r="H56" s="169"/>
      <c r="I56" s="169"/>
      <c r="J56" s="169"/>
      <c r="K56" s="169"/>
      <c r="L56" s="169"/>
      <c r="M56" s="169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145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53" t="s">
        <v>138</v>
      </c>
      <c r="B57" s="160" t="s">
        <v>65</v>
      </c>
      <c r="C57" s="192" t="s">
        <v>66</v>
      </c>
      <c r="D57" s="164"/>
      <c r="E57" s="168"/>
      <c r="F57" s="171"/>
      <c r="G57" s="171">
        <f>SUMIF(AE58:AE62,"&lt;&gt;NOR",G58:G62)</f>
        <v>0</v>
      </c>
      <c r="H57" s="171"/>
      <c r="I57" s="171">
        <f>SUM(I58:I62)</f>
        <v>0</v>
      </c>
      <c r="J57" s="171"/>
      <c r="K57" s="171">
        <f>SUM(K58:K62)</f>
        <v>0</v>
      </c>
      <c r="L57" s="171"/>
      <c r="M57" s="171">
        <f>SUM(M58:M62)</f>
        <v>0</v>
      </c>
      <c r="N57" s="164"/>
      <c r="O57" s="164">
        <f>SUM(O58:O62)</f>
        <v>3.2903500000000001</v>
      </c>
      <c r="P57" s="164"/>
      <c r="Q57" s="164">
        <f>SUM(Q58:Q62)</f>
        <v>0</v>
      </c>
      <c r="R57" s="164"/>
      <c r="S57" s="164"/>
      <c r="T57" s="165"/>
      <c r="U57" s="164">
        <f>SUM(U58:U62)</f>
        <v>57.99</v>
      </c>
      <c r="AE57" t="s">
        <v>139</v>
      </c>
    </row>
    <row r="58" spans="1:60" outlineLevel="1" x14ac:dyDescent="0.2">
      <c r="A58" s="152">
        <v>22</v>
      </c>
      <c r="B58" s="159" t="s">
        <v>205</v>
      </c>
      <c r="C58" s="190" t="s">
        <v>206</v>
      </c>
      <c r="D58" s="161" t="s">
        <v>151</v>
      </c>
      <c r="E58" s="166">
        <v>69.037972499999995</v>
      </c>
      <c r="F58" s="169">
        <f>H58+J58</f>
        <v>0</v>
      </c>
      <c r="G58" s="169">
        <f>ROUND(E58*F58,2)</f>
        <v>0</v>
      </c>
      <c r="H58" s="170"/>
      <c r="I58" s="169">
        <f>ROUND(E58*H58,2)</f>
        <v>0</v>
      </c>
      <c r="J58" s="170"/>
      <c r="K58" s="169">
        <f>ROUND(E58*J58,2)</f>
        <v>0</v>
      </c>
      <c r="L58" s="169">
        <v>0</v>
      </c>
      <c r="M58" s="169">
        <f>G58*(1+L58/100)</f>
        <v>0</v>
      </c>
      <c r="N58" s="161">
        <v>4.7660000000000001E-2</v>
      </c>
      <c r="O58" s="161">
        <f>ROUND(E58*N58,5)</f>
        <v>3.2903500000000001</v>
      </c>
      <c r="P58" s="161">
        <v>0</v>
      </c>
      <c r="Q58" s="161">
        <f>ROUND(E58*P58,5)</f>
        <v>0</v>
      </c>
      <c r="R58" s="161"/>
      <c r="S58" s="161"/>
      <c r="T58" s="162">
        <v>0.84</v>
      </c>
      <c r="U58" s="161">
        <f>ROUND(E58*T58,2)</f>
        <v>57.99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143</v>
      </c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9"/>
      <c r="C59" s="191" t="s">
        <v>207</v>
      </c>
      <c r="D59" s="163"/>
      <c r="E59" s="167">
        <v>68.400000000000006</v>
      </c>
      <c r="F59" s="169"/>
      <c r="G59" s="169"/>
      <c r="H59" s="169"/>
      <c r="I59" s="169"/>
      <c r="J59" s="169"/>
      <c r="K59" s="169"/>
      <c r="L59" s="169"/>
      <c r="M59" s="169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145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52"/>
      <c r="B60" s="159"/>
      <c r="C60" s="191" t="s">
        <v>208</v>
      </c>
      <c r="D60" s="163"/>
      <c r="E60" s="167">
        <v>2.4585499999999998</v>
      </c>
      <c r="F60" s="169"/>
      <c r="G60" s="169"/>
      <c r="H60" s="169"/>
      <c r="I60" s="169"/>
      <c r="J60" s="169"/>
      <c r="K60" s="169"/>
      <c r="L60" s="169"/>
      <c r="M60" s="169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145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9"/>
      <c r="C61" s="191" t="s">
        <v>209</v>
      </c>
      <c r="D61" s="163"/>
      <c r="E61" s="167">
        <v>-5.1081000000000003</v>
      </c>
      <c r="F61" s="169"/>
      <c r="G61" s="169"/>
      <c r="H61" s="169"/>
      <c r="I61" s="169"/>
      <c r="J61" s="169"/>
      <c r="K61" s="169"/>
      <c r="L61" s="169"/>
      <c r="M61" s="169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145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9"/>
      <c r="C62" s="191" t="s">
        <v>210</v>
      </c>
      <c r="D62" s="163"/>
      <c r="E62" s="167">
        <v>3.2875225000000001</v>
      </c>
      <c r="F62" s="169"/>
      <c r="G62" s="169"/>
      <c r="H62" s="169"/>
      <c r="I62" s="169"/>
      <c r="J62" s="169"/>
      <c r="K62" s="169"/>
      <c r="L62" s="169"/>
      <c r="M62" s="169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145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53" t="s">
        <v>138</v>
      </c>
      <c r="B63" s="160" t="s">
        <v>67</v>
      </c>
      <c r="C63" s="192" t="s">
        <v>68</v>
      </c>
      <c r="D63" s="164"/>
      <c r="E63" s="168"/>
      <c r="F63" s="171"/>
      <c r="G63" s="171">
        <f>SUMIF(AE64:AE81,"&lt;&gt;NOR",G64:G81)</f>
        <v>0</v>
      </c>
      <c r="H63" s="171"/>
      <c r="I63" s="171">
        <f>SUM(I64:I81)</f>
        <v>0</v>
      </c>
      <c r="J63" s="171"/>
      <c r="K63" s="171">
        <f>SUM(K64:K81)</f>
        <v>0</v>
      </c>
      <c r="L63" s="171"/>
      <c r="M63" s="171">
        <f>SUM(M64:M81)</f>
        <v>0</v>
      </c>
      <c r="N63" s="164"/>
      <c r="O63" s="164">
        <f>SUM(O64:O81)</f>
        <v>6.334010000000001</v>
      </c>
      <c r="P63" s="164"/>
      <c r="Q63" s="164">
        <f>SUM(Q64:Q81)</f>
        <v>1.0181500000000001</v>
      </c>
      <c r="R63" s="164"/>
      <c r="S63" s="164"/>
      <c r="T63" s="165"/>
      <c r="U63" s="164">
        <f>SUM(U64:U81)</f>
        <v>186.91</v>
      </c>
      <c r="AE63" t="s">
        <v>139</v>
      </c>
    </row>
    <row r="64" spans="1:60" ht="22.5" outlineLevel="1" x14ac:dyDescent="0.2">
      <c r="A64" s="152">
        <v>23</v>
      </c>
      <c r="B64" s="159" t="s">
        <v>211</v>
      </c>
      <c r="C64" s="190" t="s">
        <v>212</v>
      </c>
      <c r="D64" s="161" t="s">
        <v>151</v>
      </c>
      <c r="E64" s="166">
        <v>63.634399999999999</v>
      </c>
      <c r="F64" s="169">
        <f>H64+J64</f>
        <v>0</v>
      </c>
      <c r="G64" s="169">
        <f>ROUND(E64*F64,2)</f>
        <v>0</v>
      </c>
      <c r="H64" s="170"/>
      <c r="I64" s="169">
        <f>ROUND(E64*H64,2)</f>
        <v>0</v>
      </c>
      <c r="J64" s="170"/>
      <c r="K64" s="169">
        <f>ROUND(E64*J64,2)</f>
        <v>0</v>
      </c>
      <c r="L64" s="169">
        <v>0</v>
      </c>
      <c r="M64" s="169">
        <f>G64*(1+L64/100)</f>
        <v>0</v>
      </c>
      <c r="N64" s="161">
        <v>5.5230000000000001E-2</v>
      </c>
      <c r="O64" s="161">
        <f>ROUND(E64*N64,5)</f>
        <v>3.5145300000000002</v>
      </c>
      <c r="P64" s="161">
        <v>1.6E-2</v>
      </c>
      <c r="Q64" s="161">
        <f>ROUND(E64*P64,5)</f>
        <v>1.0181500000000001</v>
      </c>
      <c r="R64" s="161"/>
      <c r="S64" s="161"/>
      <c r="T64" s="162">
        <v>1.10178</v>
      </c>
      <c r="U64" s="161">
        <f>ROUND(E64*T64,2)</f>
        <v>70.11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213</v>
      </c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9"/>
      <c r="C65" s="191" t="s">
        <v>214</v>
      </c>
      <c r="D65" s="163"/>
      <c r="E65" s="167">
        <v>17.634399999999999</v>
      </c>
      <c r="F65" s="169"/>
      <c r="G65" s="169"/>
      <c r="H65" s="169"/>
      <c r="I65" s="169"/>
      <c r="J65" s="169"/>
      <c r="K65" s="169"/>
      <c r="L65" s="169"/>
      <c r="M65" s="169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145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9"/>
      <c r="C66" s="191" t="s">
        <v>215</v>
      </c>
      <c r="D66" s="163"/>
      <c r="E66" s="167">
        <v>16</v>
      </c>
      <c r="F66" s="169"/>
      <c r="G66" s="169"/>
      <c r="H66" s="169"/>
      <c r="I66" s="169"/>
      <c r="J66" s="169"/>
      <c r="K66" s="169"/>
      <c r="L66" s="169"/>
      <c r="M66" s="169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145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9"/>
      <c r="C67" s="191" t="s">
        <v>216</v>
      </c>
      <c r="D67" s="163"/>
      <c r="E67" s="167">
        <v>16</v>
      </c>
      <c r="F67" s="169"/>
      <c r="G67" s="169"/>
      <c r="H67" s="169"/>
      <c r="I67" s="169"/>
      <c r="J67" s="169"/>
      <c r="K67" s="169"/>
      <c r="L67" s="169"/>
      <c r="M67" s="169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145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9"/>
      <c r="C68" s="191" t="s">
        <v>217</v>
      </c>
      <c r="D68" s="163"/>
      <c r="E68" s="167">
        <v>14</v>
      </c>
      <c r="F68" s="169"/>
      <c r="G68" s="169"/>
      <c r="H68" s="169"/>
      <c r="I68" s="169"/>
      <c r="J68" s="169"/>
      <c r="K68" s="169"/>
      <c r="L68" s="169"/>
      <c r="M68" s="169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145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52">
        <v>24</v>
      </c>
      <c r="B69" s="159" t="s">
        <v>218</v>
      </c>
      <c r="C69" s="190" t="s">
        <v>219</v>
      </c>
      <c r="D69" s="161" t="s">
        <v>151</v>
      </c>
      <c r="E69" s="166">
        <v>63.634399999999999</v>
      </c>
      <c r="F69" s="169">
        <f>H69+J69</f>
        <v>0</v>
      </c>
      <c r="G69" s="169">
        <f>ROUND(E69*F69,2)</f>
        <v>0</v>
      </c>
      <c r="H69" s="170"/>
      <c r="I69" s="169">
        <f>ROUND(E69*H69,2)</f>
        <v>0</v>
      </c>
      <c r="J69" s="170"/>
      <c r="K69" s="169">
        <f>ROUND(E69*J69,2)</f>
        <v>0</v>
      </c>
      <c r="L69" s="169">
        <v>0</v>
      </c>
      <c r="M69" s="169">
        <f>G69*(1+L69/100)</f>
        <v>0</v>
      </c>
      <c r="N69" s="161">
        <v>3.8899999999999997E-2</v>
      </c>
      <c r="O69" s="161">
        <f>ROUND(E69*N69,5)</f>
        <v>2.4753799999999999</v>
      </c>
      <c r="P69" s="161">
        <v>0</v>
      </c>
      <c r="Q69" s="161">
        <f>ROUND(E69*P69,5)</f>
        <v>0</v>
      </c>
      <c r="R69" s="161"/>
      <c r="S69" s="161"/>
      <c r="T69" s="162">
        <v>1.11368</v>
      </c>
      <c r="U69" s="161">
        <f>ROUND(E69*T69,2)</f>
        <v>70.87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143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2">
        <v>25</v>
      </c>
      <c r="B70" s="159" t="s">
        <v>220</v>
      </c>
      <c r="C70" s="190" t="s">
        <v>221</v>
      </c>
      <c r="D70" s="161" t="s">
        <v>151</v>
      </c>
      <c r="E70" s="166">
        <v>63.634399999999999</v>
      </c>
      <c r="F70" s="169">
        <f>H70+J70</f>
        <v>0</v>
      </c>
      <c r="G70" s="169">
        <f>ROUND(E70*F70,2)</f>
        <v>0</v>
      </c>
      <c r="H70" s="170"/>
      <c r="I70" s="169">
        <f>ROUND(E70*H70,2)</f>
        <v>0</v>
      </c>
      <c r="J70" s="170"/>
      <c r="K70" s="169">
        <f>ROUND(E70*J70,2)</f>
        <v>0</v>
      </c>
      <c r="L70" s="169">
        <v>0</v>
      </c>
      <c r="M70" s="169">
        <f>G70*(1+L70/100)</f>
        <v>0</v>
      </c>
      <c r="N70" s="161">
        <v>1.08E-3</v>
      </c>
      <c r="O70" s="161">
        <f>ROUND(E70*N70,5)</f>
        <v>6.8729999999999999E-2</v>
      </c>
      <c r="P70" s="161">
        <v>0</v>
      </c>
      <c r="Q70" s="161">
        <f>ROUND(E70*P70,5)</f>
        <v>0</v>
      </c>
      <c r="R70" s="161"/>
      <c r="S70" s="161"/>
      <c r="T70" s="162">
        <v>0.28799999999999998</v>
      </c>
      <c r="U70" s="161">
        <f>ROUND(E70*T70,2)</f>
        <v>18.329999999999998</v>
      </c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143</v>
      </c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2">
        <v>26</v>
      </c>
      <c r="B71" s="159" t="s">
        <v>222</v>
      </c>
      <c r="C71" s="190" t="s">
        <v>223</v>
      </c>
      <c r="D71" s="161" t="s">
        <v>224</v>
      </c>
      <c r="E71" s="166">
        <v>8.8699999999999992</v>
      </c>
      <c r="F71" s="169">
        <f>H71+J71</f>
        <v>0</v>
      </c>
      <c r="G71" s="169">
        <f>ROUND(E71*F71,2)</f>
        <v>0</v>
      </c>
      <c r="H71" s="170"/>
      <c r="I71" s="169">
        <f>ROUND(E71*H71,2)</f>
        <v>0</v>
      </c>
      <c r="J71" s="170"/>
      <c r="K71" s="169">
        <f>ROUND(E71*J71,2)</f>
        <v>0</v>
      </c>
      <c r="L71" s="169">
        <v>0</v>
      </c>
      <c r="M71" s="169">
        <f>G71*(1+L71/100)</f>
        <v>0</v>
      </c>
      <c r="N71" s="161">
        <v>4.4999999999999999E-4</v>
      </c>
      <c r="O71" s="161">
        <f>ROUND(E71*N71,5)</f>
        <v>3.9899999999999996E-3</v>
      </c>
      <c r="P71" s="161">
        <v>0</v>
      </c>
      <c r="Q71" s="161">
        <f>ROUND(E71*P71,5)</f>
        <v>0</v>
      </c>
      <c r="R71" s="161"/>
      <c r="S71" s="161"/>
      <c r="T71" s="162">
        <v>0</v>
      </c>
      <c r="U71" s="161">
        <f>ROUND(E71*T71,2)</f>
        <v>0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143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/>
      <c r="B72" s="159"/>
      <c r="C72" s="191" t="s">
        <v>225</v>
      </c>
      <c r="D72" s="163"/>
      <c r="E72" s="167">
        <v>8.8699999999999992</v>
      </c>
      <c r="F72" s="169"/>
      <c r="G72" s="169"/>
      <c r="H72" s="169"/>
      <c r="I72" s="169"/>
      <c r="J72" s="169"/>
      <c r="K72" s="169"/>
      <c r="L72" s="169"/>
      <c r="M72" s="169"/>
      <c r="N72" s="161"/>
      <c r="O72" s="161"/>
      <c r="P72" s="161"/>
      <c r="Q72" s="161"/>
      <c r="R72" s="161"/>
      <c r="S72" s="161"/>
      <c r="T72" s="162"/>
      <c r="U72" s="161"/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145</v>
      </c>
      <c r="AF72" s="151">
        <v>0</v>
      </c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52">
        <v>27</v>
      </c>
      <c r="B73" s="159" t="s">
        <v>226</v>
      </c>
      <c r="C73" s="190" t="s">
        <v>227</v>
      </c>
      <c r="D73" s="161" t="s">
        <v>224</v>
      </c>
      <c r="E73" s="166">
        <v>6.9960000000000004</v>
      </c>
      <c r="F73" s="169">
        <f>H73+J73</f>
        <v>0</v>
      </c>
      <c r="G73" s="169">
        <f>ROUND(E73*F73,2)</f>
        <v>0</v>
      </c>
      <c r="H73" s="170"/>
      <c r="I73" s="169">
        <f>ROUND(E73*H73,2)</f>
        <v>0</v>
      </c>
      <c r="J73" s="170"/>
      <c r="K73" s="169">
        <f>ROUND(E73*J73,2)</f>
        <v>0</v>
      </c>
      <c r="L73" s="169">
        <v>0</v>
      </c>
      <c r="M73" s="169">
        <f>G73*(1+L73/100)</f>
        <v>0</v>
      </c>
      <c r="N73" s="161">
        <v>1.4999999999999999E-4</v>
      </c>
      <c r="O73" s="161">
        <f>ROUND(E73*N73,5)</f>
        <v>1.0499999999999999E-3</v>
      </c>
      <c r="P73" s="161">
        <v>0</v>
      </c>
      <c r="Q73" s="161">
        <f>ROUND(E73*P73,5)</f>
        <v>0</v>
      </c>
      <c r="R73" s="161"/>
      <c r="S73" s="161"/>
      <c r="T73" s="162">
        <v>0.06</v>
      </c>
      <c r="U73" s="161">
        <f>ROUND(E73*T73,2)</f>
        <v>0.42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143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2"/>
      <c r="B74" s="159"/>
      <c r="C74" s="191" t="s">
        <v>228</v>
      </c>
      <c r="D74" s="163"/>
      <c r="E74" s="167">
        <v>6.9960000000000004</v>
      </c>
      <c r="F74" s="169"/>
      <c r="G74" s="169"/>
      <c r="H74" s="169"/>
      <c r="I74" s="169"/>
      <c r="J74" s="169"/>
      <c r="K74" s="169"/>
      <c r="L74" s="169"/>
      <c r="M74" s="169"/>
      <c r="N74" s="161"/>
      <c r="O74" s="161"/>
      <c r="P74" s="161"/>
      <c r="Q74" s="161"/>
      <c r="R74" s="161"/>
      <c r="S74" s="161"/>
      <c r="T74" s="162"/>
      <c r="U74" s="161"/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145</v>
      </c>
      <c r="AF74" s="151">
        <v>0</v>
      </c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52">
        <v>28</v>
      </c>
      <c r="B75" s="159" t="s">
        <v>229</v>
      </c>
      <c r="C75" s="190" t="s">
        <v>230</v>
      </c>
      <c r="D75" s="161" t="s">
        <v>151</v>
      </c>
      <c r="E75" s="166">
        <v>69.997839999999997</v>
      </c>
      <c r="F75" s="169">
        <f>H75+J75</f>
        <v>0</v>
      </c>
      <c r="G75" s="169">
        <f>ROUND(E75*F75,2)</f>
        <v>0</v>
      </c>
      <c r="H75" s="170"/>
      <c r="I75" s="169">
        <f>ROUND(E75*H75,2)</f>
        <v>0</v>
      </c>
      <c r="J75" s="170"/>
      <c r="K75" s="169">
        <f>ROUND(E75*J75,2)</f>
        <v>0</v>
      </c>
      <c r="L75" s="169">
        <v>0</v>
      </c>
      <c r="M75" s="169">
        <f>G75*(1+L75/100)</f>
        <v>0</v>
      </c>
      <c r="N75" s="161">
        <v>3.6700000000000001E-3</v>
      </c>
      <c r="O75" s="161">
        <f>ROUND(E75*N75,5)</f>
        <v>0.25689000000000001</v>
      </c>
      <c r="P75" s="161">
        <v>0</v>
      </c>
      <c r="Q75" s="161">
        <f>ROUND(E75*P75,5)</f>
        <v>0</v>
      </c>
      <c r="R75" s="161"/>
      <c r="S75" s="161"/>
      <c r="T75" s="162">
        <v>0.36199999999999999</v>
      </c>
      <c r="U75" s="161">
        <f>ROUND(E75*T75,2)</f>
        <v>25.34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143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/>
      <c r="B76" s="159"/>
      <c r="C76" s="191" t="s">
        <v>231</v>
      </c>
      <c r="D76" s="163"/>
      <c r="E76" s="167">
        <v>69.997839999999997</v>
      </c>
      <c r="F76" s="169"/>
      <c r="G76" s="169"/>
      <c r="H76" s="169"/>
      <c r="I76" s="169"/>
      <c r="J76" s="169"/>
      <c r="K76" s="169"/>
      <c r="L76" s="169"/>
      <c r="M76" s="169"/>
      <c r="N76" s="161"/>
      <c r="O76" s="161"/>
      <c r="P76" s="161"/>
      <c r="Q76" s="161"/>
      <c r="R76" s="161"/>
      <c r="S76" s="161"/>
      <c r="T76" s="162"/>
      <c r="U76" s="161"/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145</v>
      </c>
      <c r="AF76" s="151">
        <v>0</v>
      </c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>
        <v>29</v>
      </c>
      <c r="B77" s="159" t="s">
        <v>232</v>
      </c>
      <c r="C77" s="190" t="s">
        <v>233</v>
      </c>
      <c r="D77" s="161" t="s">
        <v>224</v>
      </c>
      <c r="E77" s="166">
        <v>17.350000000000001</v>
      </c>
      <c r="F77" s="169">
        <f>H77+J77</f>
        <v>0</v>
      </c>
      <c r="G77" s="169">
        <f>ROUND(E77*F77,2)</f>
        <v>0</v>
      </c>
      <c r="H77" s="170"/>
      <c r="I77" s="169">
        <f>ROUND(E77*H77,2)</f>
        <v>0</v>
      </c>
      <c r="J77" s="170"/>
      <c r="K77" s="169">
        <f>ROUND(E77*J77,2)</f>
        <v>0</v>
      </c>
      <c r="L77" s="169">
        <v>0</v>
      </c>
      <c r="M77" s="169">
        <f>G77*(1+L77/100)</f>
        <v>0</v>
      </c>
      <c r="N77" s="161">
        <v>3.1E-4</v>
      </c>
      <c r="O77" s="161">
        <f>ROUND(E77*N77,5)</f>
        <v>5.3800000000000002E-3</v>
      </c>
      <c r="P77" s="161">
        <v>0</v>
      </c>
      <c r="Q77" s="161">
        <f>ROUND(E77*P77,5)</f>
        <v>0</v>
      </c>
      <c r="R77" s="161"/>
      <c r="S77" s="161"/>
      <c r="T77" s="162">
        <v>0.05</v>
      </c>
      <c r="U77" s="161">
        <f>ROUND(E77*T77,2)</f>
        <v>0.87</v>
      </c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143</v>
      </c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/>
      <c r="B78" s="159"/>
      <c r="C78" s="191" t="s">
        <v>234</v>
      </c>
      <c r="D78" s="163"/>
      <c r="E78" s="167">
        <v>17.350000000000001</v>
      </c>
      <c r="F78" s="169"/>
      <c r="G78" s="169"/>
      <c r="H78" s="169"/>
      <c r="I78" s="169"/>
      <c r="J78" s="169"/>
      <c r="K78" s="169"/>
      <c r="L78" s="169"/>
      <c r="M78" s="169"/>
      <c r="N78" s="161"/>
      <c r="O78" s="161"/>
      <c r="P78" s="161"/>
      <c r="Q78" s="161"/>
      <c r="R78" s="161"/>
      <c r="S78" s="161"/>
      <c r="T78" s="162"/>
      <c r="U78" s="161"/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145</v>
      </c>
      <c r="AF78" s="151">
        <v>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30</v>
      </c>
      <c r="B79" s="159" t="s">
        <v>235</v>
      </c>
      <c r="C79" s="190" t="s">
        <v>236</v>
      </c>
      <c r="D79" s="161" t="s">
        <v>151</v>
      </c>
      <c r="E79" s="166">
        <v>1.27</v>
      </c>
      <c r="F79" s="169">
        <f>H79+J79</f>
        <v>0</v>
      </c>
      <c r="G79" s="169">
        <f>ROUND(E79*F79,2)</f>
        <v>0</v>
      </c>
      <c r="H79" s="170"/>
      <c r="I79" s="169">
        <f>ROUND(E79*H79,2)</f>
        <v>0</v>
      </c>
      <c r="J79" s="170"/>
      <c r="K79" s="169">
        <f>ROUND(E79*J79,2)</f>
        <v>0</v>
      </c>
      <c r="L79" s="169">
        <v>0</v>
      </c>
      <c r="M79" s="169">
        <f>G79*(1+L79/100)</f>
        <v>0</v>
      </c>
      <c r="N79" s="161">
        <v>6.1799999999999997E-3</v>
      </c>
      <c r="O79" s="161">
        <f>ROUND(E79*N79,5)</f>
        <v>7.8499999999999993E-3</v>
      </c>
      <c r="P79" s="161">
        <v>0</v>
      </c>
      <c r="Q79" s="161">
        <f>ROUND(E79*P79,5)</f>
        <v>0</v>
      </c>
      <c r="R79" s="161"/>
      <c r="S79" s="161"/>
      <c r="T79" s="162">
        <v>0.5</v>
      </c>
      <c r="U79" s="161">
        <f>ROUND(E79*T79,2)</f>
        <v>0.64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143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52"/>
      <c r="B80" s="159"/>
      <c r="C80" s="191" t="s">
        <v>237</v>
      </c>
      <c r="D80" s="163"/>
      <c r="E80" s="167">
        <v>1.27</v>
      </c>
      <c r="F80" s="169"/>
      <c r="G80" s="169"/>
      <c r="H80" s="169"/>
      <c r="I80" s="169"/>
      <c r="J80" s="169"/>
      <c r="K80" s="169"/>
      <c r="L80" s="169"/>
      <c r="M80" s="169"/>
      <c r="N80" s="161"/>
      <c r="O80" s="161"/>
      <c r="P80" s="161"/>
      <c r="Q80" s="161"/>
      <c r="R80" s="161"/>
      <c r="S80" s="161"/>
      <c r="T80" s="162"/>
      <c r="U80" s="161"/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145</v>
      </c>
      <c r="AF80" s="151">
        <v>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31</v>
      </c>
      <c r="B81" s="159" t="s">
        <v>182</v>
      </c>
      <c r="C81" s="190" t="s">
        <v>238</v>
      </c>
      <c r="D81" s="161" t="s">
        <v>184</v>
      </c>
      <c r="E81" s="166">
        <v>1</v>
      </c>
      <c r="F81" s="169">
        <f>H81+J81</f>
        <v>0</v>
      </c>
      <c r="G81" s="169">
        <f>ROUND(E81*F81,2)</f>
        <v>0</v>
      </c>
      <c r="H81" s="170"/>
      <c r="I81" s="169">
        <f>ROUND(E81*H81,2)</f>
        <v>0</v>
      </c>
      <c r="J81" s="170"/>
      <c r="K81" s="169">
        <f>ROUND(E81*J81,2)</f>
        <v>0</v>
      </c>
      <c r="L81" s="169">
        <v>0</v>
      </c>
      <c r="M81" s="169">
        <f>G81*(1+L81/100)</f>
        <v>0</v>
      </c>
      <c r="N81" s="161">
        <v>2.1000000000000001E-4</v>
      </c>
      <c r="O81" s="161">
        <f>ROUND(E81*N81,5)</f>
        <v>2.1000000000000001E-4</v>
      </c>
      <c r="P81" s="161">
        <v>0</v>
      </c>
      <c r="Q81" s="161">
        <f>ROUND(E81*P81,5)</f>
        <v>0</v>
      </c>
      <c r="R81" s="161"/>
      <c r="S81" s="161"/>
      <c r="T81" s="162">
        <v>0.33</v>
      </c>
      <c r="U81" s="161">
        <f>ROUND(E81*T81,2)</f>
        <v>0.33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143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53" t="s">
        <v>138</v>
      </c>
      <c r="B82" s="160" t="s">
        <v>69</v>
      </c>
      <c r="C82" s="192" t="s">
        <v>70</v>
      </c>
      <c r="D82" s="164"/>
      <c r="E82" s="168"/>
      <c r="F82" s="171"/>
      <c r="G82" s="171">
        <f>SUMIF(AE83:AE86,"&lt;&gt;NOR",G83:G86)</f>
        <v>0</v>
      </c>
      <c r="H82" s="171"/>
      <c r="I82" s="171">
        <f>SUM(I83:I86)</f>
        <v>0</v>
      </c>
      <c r="J82" s="171"/>
      <c r="K82" s="171">
        <f>SUM(K83:K86)</f>
        <v>0</v>
      </c>
      <c r="L82" s="171"/>
      <c r="M82" s="171">
        <f>SUM(M83:M86)</f>
        <v>0</v>
      </c>
      <c r="N82" s="164"/>
      <c r="O82" s="164">
        <f>SUM(O83:O86)</f>
        <v>1.8823700000000001</v>
      </c>
      <c r="P82" s="164"/>
      <c r="Q82" s="164">
        <f>SUM(Q83:Q86)</f>
        <v>0</v>
      </c>
      <c r="R82" s="164"/>
      <c r="S82" s="164"/>
      <c r="T82" s="165"/>
      <c r="U82" s="164">
        <f>SUM(U83:U86)</f>
        <v>11.59</v>
      </c>
      <c r="AE82" t="s">
        <v>139</v>
      </c>
    </row>
    <row r="83" spans="1:60" outlineLevel="1" x14ac:dyDescent="0.2">
      <c r="A83" s="152">
        <v>32</v>
      </c>
      <c r="B83" s="159" t="s">
        <v>239</v>
      </c>
      <c r="C83" s="190" t="s">
        <v>240</v>
      </c>
      <c r="D83" s="161" t="s">
        <v>151</v>
      </c>
      <c r="E83" s="166">
        <v>22.34</v>
      </c>
      <c r="F83" s="169">
        <f>H83+J83</f>
        <v>0</v>
      </c>
      <c r="G83" s="169">
        <f>ROUND(E83*F83,2)</f>
        <v>0</v>
      </c>
      <c r="H83" s="170"/>
      <c r="I83" s="169">
        <f>ROUND(E83*H83,2)</f>
        <v>0</v>
      </c>
      <c r="J83" s="170"/>
      <c r="K83" s="169">
        <f>ROUND(E83*J83,2)</f>
        <v>0</v>
      </c>
      <c r="L83" s="169">
        <v>0</v>
      </c>
      <c r="M83" s="169">
        <f>G83*(1+L83/100)</f>
        <v>0</v>
      </c>
      <c r="N83" s="161">
        <v>2.5999999999999998E-4</v>
      </c>
      <c r="O83" s="161">
        <f>ROUND(E83*N83,5)</f>
        <v>5.8100000000000001E-3</v>
      </c>
      <c r="P83" s="161">
        <v>0</v>
      </c>
      <c r="Q83" s="161">
        <f>ROUND(E83*P83,5)</f>
        <v>0</v>
      </c>
      <c r="R83" s="161"/>
      <c r="S83" s="161"/>
      <c r="T83" s="162">
        <v>0.09</v>
      </c>
      <c r="U83" s="161">
        <f>ROUND(E83*T83,2)</f>
        <v>2.0099999999999998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143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9"/>
      <c r="C84" s="191" t="s">
        <v>241</v>
      </c>
      <c r="D84" s="163"/>
      <c r="E84" s="167">
        <v>22.34</v>
      </c>
      <c r="F84" s="169"/>
      <c r="G84" s="169"/>
      <c r="H84" s="169"/>
      <c r="I84" s="169"/>
      <c r="J84" s="169"/>
      <c r="K84" s="169"/>
      <c r="L84" s="169"/>
      <c r="M84" s="169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145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2">
        <v>33</v>
      </c>
      <c r="B85" s="159" t="s">
        <v>242</v>
      </c>
      <c r="C85" s="190" t="s">
        <v>243</v>
      </c>
      <c r="D85" s="161" t="s">
        <v>151</v>
      </c>
      <c r="E85" s="166">
        <v>22.34</v>
      </c>
      <c r="F85" s="169">
        <f>H85+J85</f>
        <v>0</v>
      </c>
      <c r="G85" s="169">
        <f>ROUND(E85*F85,2)</f>
        <v>0</v>
      </c>
      <c r="H85" s="170"/>
      <c r="I85" s="169">
        <f>ROUND(E85*H85,2)</f>
        <v>0</v>
      </c>
      <c r="J85" s="170"/>
      <c r="K85" s="169">
        <f>ROUND(E85*J85,2)</f>
        <v>0</v>
      </c>
      <c r="L85" s="169">
        <v>0</v>
      </c>
      <c r="M85" s="169">
        <f>G85*(1+L85/100)</f>
        <v>0</v>
      </c>
      <c r="N85" s="161">
        <v>8.4000000000000005E-2</v>
      </c>
      <c r="O85" s="161">
        <f>ROUND(E85*N85,5)</f>
        <v>1.87656</v>
      </c>
      <c r="P85" s="161">
        <v>0</v>
      </c>
      <c r="Q85" s="161">
        <f>ROUND(E85*P85,5)</f>
        <v>0</v>
      </c>
      <c r="R85" s="161"/>
      <c r="S85" s="161"/>
      <c r="T85" s="162">
        <v>0.42899999999999999</v>
      </c>
      <c r="U85" s="161">
        <f>ROUND(E85*T85,2)</f>
        <v>9.58</v>
      </c>
      <c r="V85" s="151"/>
      <c r="W85" s="151"/>
      <c r="X85" s="151"/>
      <c r="Y85" s="151"/>
      <c r="Z85" s="151"/>
      <c r="AA85" s="151"/>
      <c r="AB85" s="151"/>
      <c r="AC85" s="151"/>
      <c r="AD85" s="151"/>
      <c r="AE85" s="151" t="s">
        <v>143</v>
      </c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2"/>
      <c r="B86" s="159"/>
      <c r="C86" s="191" t="s">
        <v>241</v>
      </c>
      <c r="D86" s="163"/>
      <c r="E86" s="167">
        <v>22.34</v>
      </c>
      <c r="F86" s="169"/>
      <c r="G86" s="169"/>
      <c r="H86" s="169"/>
      <c r="I86" s="169"/>
      <c r="J86" s="169"/>
      <c r="K86" s="169"/>
      <c r="L86" s="169"/>
      <c r="M86" s="169"/>
      <c r="N86" s="161"/>
      <c r="O86" s="161"/>
      <c r="P86" s="161"/>
      <c r="Q86" s="161"/>
      <c r="R86" s="161"/>
      <c r="S86" s="161"/>
      <c r="T86" s="162"/>
      <c r="U86" s="161"/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145</v>
      </c>
      <c r="AF86" s="151">
        <v>0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53" t="s">
        <v>138</v>
      </c>
      <c r="B87" s="160" t="s">
        <v>71</v>
      </c>
      <c r="C87" s="192" t="s">
        <v>72</v>
      </c>
      <c r="D87" s="164"/>
      <c r="E87" s="168"/>
      <c r="F87" s="171"/>
      <c r="G87" s="171">
        <f>SUMIF(AE88:AE92,"&lt;&gt;NOR",G88:G92)</f>
        <v>0</v>
      </c>
      <c r="H87" s="171"/>
      <c r="I87" s="171">
        <f>SUM(I88:I92)</f>
        <v>0</v>
      </c>
      <c r="J87" s="171"/>
      <c r="K87" s="171">
        <f>SUM(K88:K92)</f>
        <v>0</v>
      </c>
      <c r="L87" s="171"/>
      <c r="M87" s="171">
        <f>SUM(M88:M92)</f>
        <v>0</v>
      </c>
      <c r="N87" s="164"/>
      <c r="O87" s="164">
        <f>SUM(O88:O92)</f>
        <v>0.05</v>
      </c>
      <c r="P87" s="164"/>
      <c r="Q87" s="164">
        <f>SUM(Q88:Q92)</f>
        <v>0</v>
      </c>
      <c r="R87" s="164"/>
      <c r="S87" s="164"/>
      <c r="T87" s="165"/>
      <c r="U87" s="164">
        <f>SUM(U88:U92)</f>
        <v>2.0099999999999998</v>
      </c>
      <c r="AE87" t="s">
        <v>139</v>
      </c>
    </row>
    <row r="88" spans="1:60" outlineLevel="1" x14ac:dyDescent="0.2">
      <c r="A88" s="152">
        <v>34</v>
      </c>
      <c r="B88" s="159" t="s">
        <v>244</v>
      </c>
      <c r="C88" s="190" t="s">
        <v>245</v>
      </c>
      <c r="D88" s="161" t="s">
        <v>246</v>
      </c>
      <c r="E88" s="166">
        <v>1</v>
      </c>
      <c r="F88" s="169">
        <f>H88+J88</f>
        <v>0</v>
      </c>
      <c r="G88" s="169">
        <f>ROUND(E88*F88,2)</f>
        <v>0</v>
      </c>
      <c r="H88" s="170"/>
      <c r="I88" s="169">
        <f>ROUND(E88*H88,2)</f>
        <v>0</v>
      </c>
      <c r="J88" s="170"/>
      <c r="K88" s="169">
        <f>ROUND(E88*J88,2)</f>
        <v>0</v>
      </c>
      <c r="L88" s="169">
        <v>0</v>
      </c>
      <c r="M88" s="169">
        <f>G88*(1+L88/100)</f>
        <v>0</v>
      </c>
      <c r="N88" s="161">
        <v>0</v>
      </c>
      <c r="O88" s="161">
        <f>ROUND(E88*N88,5)</f>
        <v>0</v>
      </c>
      <c r="P88" s="161">
        <v>0</v>
      </c>
      <c r="Q88" s="161">
        <f>ROUND(E88*P88,5)</f>
        <v>0</v>
      </c>
      <c r="R88" s="161"/>
      <c r="S88" s="161"/>
      <c r="T88" s="162">
        <v>0.52</v>
      </c>
      <c r="U88" s="161">
        <f>ROUND(E88*T88,2)</f>
        <v>0.52</v>
      </c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143</v>
      </c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9"/>
      <c r="C89" s="191" t="s">
        <v>247</v>
      </c>
      <c r="D89" s="163"/>
      <c r="E89" s="167">
        <v>1</v>
      </c>
      <c r="F89" s="169"/>
      <c r="G89" s="169"/>
      <c r="H89" s="169"/>
      <c r="I89" s="169"/>
      <c r="J89" s="169"/>
      <c r="K89" s="169"/>
      <c r="L89" s="169"/>
      <c r="M89" s="169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145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52">
        <v>35</v>
      </c>
      <c r="B90" s="159" t="s">
        <v>244</v>
      </c>
      <c r="C90" s="190" t="s">
        <v>248</v>
      </c>
      <c r="D90" s="161" t="s">
        <v>246</v>
      </c>
      <c r="E90" s="166">
        <v>1</v>
      </c>
      <c r="F90" s="169">
        <f>H90+J90</f>
        <v>0</v>
      </c>
      <c r="G90" s="169">
        <f>ROUND(E90*F90,2)</f>
        <v>0</v>
      </c>
      <c r="H90" s="170"/>
      <c r="I90" s="169">
        <f>ROUND(E90*H90,2)</f>
        <v>0</v>
      </c>
      <c r="J90" s="170"/>
      <c r="K90" s="169">
        <f>ROUND(E90*J90,2)</f>
        <v>0</v>
      </c>
      <c r="L90" s="169">
        <v>0</v>
      </c>
      <c r="M90" s="169">
        <f>G90*(1+L90/100)</f>
        <v>0</v>
      </c>
      <c r="N90" s="161">
        <v>0</v>
      </c>
      <c r="O90" s="161">
        <f>ROUND(E90*N90,5)</f>
        <v>0</v>
      </c>
      <c r="P90" s="161">
        <v>0</v>
      </c>
      <c r="Q90" s="161">
        <f>ROUND(E90*P90,5)</f>
        <v>0</v>
      </c>
      <c r="R90" s="161"/>
      <c r="S90" s="161"/>
      <c r="T90" s="162">
        <v>0.52</v>
      </c>
      <c r="U90" s="161">
        <f>ROUND(E90*T90,2)</f>
        <v>0.52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143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/>
      <c r="B91" s="159"/>
      <c r="C91" s="191" t="s">
        <v>249</v>
      </c>
      <c r="D91" s="163"/>
      <c r="E91" s="167">
        <v>1</v>
      </c>
      <c r="F91" s="169"/>
      <c r="G91" s="169"/>
      <c r="H91" s="169"/>
      <c r="I91" s="169"/>
      <c r="J91" s="169"/>
      <c r="K91" s="169"/>
      <c r="L91" s="169"/>
      <c r="M91" s="169"/>
      <c r="N91" s="161"/>
      <c r="O91" s="161"/>
      <c r="P91" s="161"/>
      <c r="Q91" s="161"/>
      <c r="R91" s="161"/>
      <c r="S91" s="161"/>
      <c r="T91" s="162"/>
      <c r="U91" s="161"/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145</v>
      </c>
      <c r="AF91" s="151">
        <v>0</v>
      </c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52">
        <v>36</v>
      </c>
      <c r="B92" s="159" t="s">
        <v>182</v>
      </c>
      <c r="C92" s="190" t="s">
        <v>250</v>
      </c>
      <c r="D92" s="161" t="s">
        <v>184</v>
      </c>
      <c r="E92" s="166">
        <v>1</v>
      </c>
      <c r="F92" s="169">
        <f>H92+J92</f>
        <v>0</v>
      </c>
      <c r="G92" s="169">
        <f>ROUND(E92*F92,2)</f>
        <v>0</v>
      </c>
      <c r="H92" s="170"/>
      <c r="I92" s="169">
        <f>ROUND(E92*H92,2)</f>
        <v>0</v>
      </c>
      <c r="J92" s="170"/>
      <c r="K92" s="169">
        <f>ROUND(E92*J92,2)</f>
        <v>0</v>
      </c>
      <c r="L92" s="169">
        <v>0</v>
      </c>
      <c r="M92" s="169">
        <f>G92*(1+L92/100)</f>
        <v>0</v>
      </c>
      <c r="N92" s="161">
        <v>0.05</v>
      </c>
      <c r="O92" s="161">
        <f>ROUND(E92*N92,5)</f>
        <v>0.05</v>
      </c>
      <c r="P92" s="161">
        <v>0</v>
      </c>
      <c r="Q92" s="161">
        <f>ROUND(E92*P92,5)</f>
        <v>0</v>
      </c>
      <c r="R92" s="161"/>
      <c r="S92" s="161"/>
      <c r="T92" s="162">
        <v>0.96628999999999998</v>
      </c>
      <c r="U92" s="161">
        <f>ROUND(E92*T92,2)</f>
        <v>0.97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143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53" t="s">
        <v>138</v>
      </c>
      <c r="B93" s="160" t="s">
        <v>73</v>
      </c>
      <c r="C93" s="192" t="s">
        <v>74</v>
      </c>
      <c r="D93" s="164"/>
      <c r="E93" s="168"/>
      <c r="F93" s="171"/>
      <c r="G93" s="171">
        <f>SUMIF(AE94:AE98,"&lt;&gt;NOR",G94:G98)</f>
        <v>0</v>
      </c>
      <c r="H93" s="171"/>
      <c r="I93" s="171">
        <f>SUM(I94:I98)</f>
        <v>0</v>
      </c>
      <c r="J93" s="171"/>
      <c r="K93" s="171">
        <f>SUM(K94:K98)</f>
        <v>0</v>
      </c>
      <c r="L93" s="171"/>
      <c r="M93" s="171">
        <f>SUM(M94:M98)</f>
        <v>0</v>
      </c>
      <c r="N93" s="164"/>
      <c r="O93" s="164">
        <f>SUM(O94:O98)</f>
        <v>4.8150300000000001</v>
      </c>
      <c r="P93" s="164"/>
      <c r="Q93" s="164">
        <f>SUM(Q94:Q98)</f>
        <v>0</v>
      </c>
      <c r="R93" s="164"/>
      <c r="S93" s="164"/>
      <c r="T93" s="165"/>
      <c r="U93" s="164">
        <f>SUM(U94:U98)</f>
        <v>6.55</v>
      </c>
      <c r="AE93" t="s">
        <v>139</v>
      </c>
    </row>
    <row r="94" spans="1:60" ht="22.5" outlineLevel="1" x14ac:dyDescent="0.2">
      <c r="A94" s="152">
        <v>37</v>
      </c>
      <c r="B94" s="159" t="s">
        <v>251</v>
      </c>
      <c r="C94" s="190" t="s">
        <v>252</v>
      </c>
      <c r="D94" s="161" t="s">
        <v>224</v>
      </c>
      <c r="E94" s="166">
        <v>6</v>
      </c>
      <c r="F94" s="169">
        <f>H94+J94</f>
        <v>0</v>
      </c>
      <c r="G94" s="169">
        <f>ROUND(E94*F94,2)</f>
        <v>0</v>
      </c>
      <c r="H94" s="170"/>
      <c r="I94" s="169">
        <f>ROUND(E94*H94,2)</f>
        <v>0</v>
      </c>
      <c r="J94" s="170"/>
      <c r="K94" s="169">
        <f>ROUND(E94*J94,2)</f>
        <v>0</v>
      </c>
      <c r="L94" s="169">
        <v>0</v>
      </c>
      <c r="M94" s="169">
        <f>G94*(1+L94/100)</f>
        <v>0</v>
      </c>
      <c r="N94" s="161">
        <v>0.22133</v>
      </c>
      <c r="O94" s="161">
        <f>ROUND(E94*N94,5)</f>
        <v>1.3279799999999999</v>
      </c>
      <c r="P94" s="161">
        <v>0</v>
      </c>
      <c r="Q94" s="161">
        <f>ROUND(E94*P94,5)</f>
        <v>0</v>
      </c>
      <c r="R94" s="161"/>
      <c r="S94" s="161"/>
      <c r="T94" s="162">
        <v>0.27200000000000002</v>
      </c>
      <c r="U94" s="161">
        <f>ROUND(E94*T94,2)</f>
        <v>1.63</v>
      </c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143</v>
      </c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9"/>
      <c r="C95" s="191" t="s">
        <v>63</v>
      </c>
      <c r="D95" s="163"/>
      <c r="E95" s="167">
        <v>5</v>
      </c>
      <c r="F95" s="169"/>
      <c r="G95" s="169"/>
      <c r="H95" s="169"/>
      <c r="I95" s="169"/>
      <c r="J95" s="169"/>
      <c r="K95" s="169"/>
      <c r="L95" s="169"/>
      <c r="M95" s="169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145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52"/>
      <c r="B96" s="159"/>
      <c r="C96" s="191" t="s">
        <v>253</v>
      </c>
      <c r="D96" s="163"/>
      <c r="E96" s="167">
        <v>1</v>
      </c>
      <c r="F96" s="169"/>
      <c r="G96" s="169"/>
      <c r="H96" s="169"/>
      <c r="I96" s="169"/>
      <c r="J96" s="169"/>
      <c r="K96" s="169"/>
      <c r="L96" s="169"/>
      <c r="M96" s="169"/>
      <c r="N96" s="161"/>
      <c r="O96" s="161"/>
      <c r="P96" s="161"/>
      <c r="Q96" s="161"/>
      <c r="R96" s="161"/>
      <c r="S96" s="161"/>
      <c r="T96" s="162"/>
      <c r="U96" s="161"/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145</v>
      </c>
      <c r="AF96" s="151">
        <v>0</v>
      </c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2">
        <v>38</v>
      </c>
      <c r="B97" s="159" t="s">
        <v>254</v>
      </c>
      <c r="C97" s="190" t="s">
        <v>255</v>
      </c>
      <c r="D97" s="161" t="s">
        <v>224</v>
      </c>
      <c r="E97" s="166">
        <v>12.3</v>
      </c>
      <c r="F97" s="169">
        <f>H97+J97</f>
        <v>0</v>
      </c>
      <c r="G97" s="169">
        <f>ROUND(E97*F97,2)</f>
        <v>0</v>
      </c>
      <c r="H97" s="170"/>
      <c r="I97" s="169">
        <f>ROUND(E97*H97,2)</f>
        <v>0</v>
      </c>
      <c r="J97" s="170"/>
      <c r="K97" s="169">
        <f>ROUND(E97*J97,2)</f>
        <v>0</v>
      </c>
      <c r="L97" s="169">
        <v>0</v>
      </c>
      <c r="M97" s="169">
        <f>G97*(1+L97/100)</f>
        <v>0</v>
      </c>
      <c r="N97" s="161">
        <v>0.28349999999999997</v>
      </c>
      <c r="O97" s="161">
        <f>ROUND(E97*N97,5)</f>
        <v>3.48705</v>
      </c>
      <c r="P97" s="161">
        <v>0</v>
      </c>
      <c r="Q97" s="161">
        <f>ROUND(E97*P97,5)</f>
        <v>0</v>
      </c>
      <c r="R97" s="161"/>
      <c r="S97" s="161"/>
      <c r="T97" s="162">
        <v>0.4</v>
      </c>
      <c r="U97" s="161">
        <f>ROUND(E97*T97,2)</f>
        <v>4.92</v>
      </c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143</v>
      </c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9"/>
      <c r="C98" s="191" t="s">
        <v>256</v>
      </c>
      <c r="D98" s="163"/>
      <c r="E98" s="167">
        <v>12.3</v>
      </c>
      <c r="F98" s="169"/>
      <c r="G98" s="169"/>
      <c r="H98" s="169"/>
      <c r="I98" s="169"/>
      <c r="J98" s="169"/>
      <c r="K98" s="169"/>
      <c r="L98" s="169"/>
      <c r="M98" s="169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145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53" t="s">
        <v>138</v>
      </c>
      <c r="B99" s="160" t="s">
        <v>75</v>
      </c>
      <c r="C99" s="192" t="s">
        <v>76</v>
      </c>
      <c r="D99" s="164"/>
      <c r="E99" s="168"/>
      <c r="F99" s="171"/>
      <c r="G99" s="171">
        <f>SUMIF(AE100:AE104,"&lt;&gt;NOR",G100:G104)</f>
        <v>0</v>
      </c>
      <c r="H99" s="171"/>
      <c r="I99" s="171">
        <f>SUM(I100:I104)</f>
        <v>0</v>
      </c>
      <c r="J99" s="171"/>
      <c r="K99" s="171">
        <f>SUM(K100:K104)</f>
        <v>0</v>
      </c>
      <c r="L99" s="171"/>
      <c r="M99" s="171">
        <f>SUM(M100:M104)</f>
        <v>0</v>
      </c>
      <c r="N99" s="164"/>
      <c r="O99" s="164">
        <f>SUM(O100:O104)</f>
        <v>1.2343899999999999</v>
      </c>
      <c r="P99" s="164"/>
      <c r="Q99" s="164">
        <f>SUM(Q100:Q104)</f>
        <v>0</v>
      </c>
      <c r="R99" s="164"/>
      <c r="S99" s="164"/>
      <c r="T99" s="165"/>
      <c r="U99" s="164">
        <f>SUM(U100:U104)</f>
        <v>21.419999999999998</v>
      </c>
      <c r="AE99" t="s">
        <v>139</v>
      </c>
    </row>
    <row r="100" spans="1:60" outlineLevel="1" x14ac:dyDescent="0.2">
      <c r="A100" s="152">
        <v>39</v>
      </c>
      <c r="B100" s="159" t="s">
        <v>257</v>
      </c>
      <c r="C100" s="190" t="s">
        <v>258</v>
      </c>
      <c r="D100" s="161" t="s">
        <v>151</v>
      </c>
      <c r="E100" s="166">
        <v>64</v>
      </c>
      <c r="F100" s="169">
        <f>H100+J100</f>
        <v>0</v>
      </c>
      <c r="G100" s="169">
        <f>ROUND(E100*F100,2)</f>
        <v>0</v>
      </c>
      <c r="H100" s="170"/>
      <c r="I100" s="169">
        <f>ROUND(E100*H100,2)</f>
        <v>0</v>
      </c>
      <c r="J100" s="170"/>
      <c r="K100" s="169">
        <f>ROUND(E100*J100,2)</f>
        <v>0</v>
      </c>
      <c r="L100" s="169">
        <v>0</v>
      </c>
      <c r="M100" s="169">
        <f>G100*(1+L100/100)</f>
        <v>0</v>
      </c>
      <c r="N100" s="161">
        <v>1.8380000000000001E-2</v>
      </c>
      <c r="O100" s="161">
        <f>ROUND(E100*N100,5)</f>
        <v>1.17632</v>
      </c>
      <c r="P100" s="161">
        <v>0</v>
      </c>
      <c r="Q100" s="161">
        <f>ROUND(E100*P100,5)</f>
        <v>0</v>
      </c>
      <c r="R100" s="161"/>
      <c r="S100" s="161"/>
      <c r="T100" s="162">
        <v>0.14399999999999999</v>
      </c>
      <c r="U100" s="161">
        <f>ROUND(E100*T100,2)</f>
        <v>9.2200000000000006</v>
      </c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143</v>
      </c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>
        <v>40</v>
      </c>
      <c r="B101" s="159" t="s">
        <v>259</v>
      </c>
      <c r="C101" s="190" t="s">
        <v>260</v>
      </c>
      <c r="D101" s="161" t="s">
        <v>151</v>
      </c>
      <c r="E101" s="166">
        <v>32</v>
      </c>
      <c r="F101" s="169">
        <f>H101+J101</f>
        <v>0</v>
      </c>
      <c r="G101" s="169">
        <f>ROUND(E101*F101,2)</f>
        <v>0</v>
      </c>
      <c r="H101" s="170"/>
      <c r="I101" s="169">
        <f>ROUND(E101*H101,2)</f>
        <v>0</v>
      </c>
      <c r="J101" s="170"/>
      <c r="K101" s="169">
        <f>ROUND(E101*J101,2)</f>
        <v>0</v>
      </c>
      <c r="L101" s="169">
        <v>0</v>
      </c>
      <c r="M101" s="169">
        <f>G101*(1+L101/100)</f>
        <v>0</v>
      </c>
      <c r="N101" s="161">
        <v>9.7000000000000005E-4</v>
      </c>
      <c r="O101" s="161">
        <f>ROUND(E101*N101,5)</f>
        <v>3.1040000000000002E-2</v>
      </c>
      <c r="P101" s="161">
        <v>0</v>
      </c>
      <c r="Q101" s="161">
        <f>ROUND(E101*P101,5)</f>
        <v>0</v>
      </c>
      <c r="R101" s="161"/>
      <c r="S101" s="161"/>
      <c r="T101" s="162">
        <v>6.0000000000000001E-3</v>
      </c>
      <c r="U101" s="161">
        <f>ROUND(E101*T101,2)</f>
        <v>0.19</v>
      </c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143</v>
      </c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9"/>
      <c r="C102" s="191" t="s">
        <v>261</v>
      </c>
      <c r="D102" s="163"/>
      <c r="E102" s="167">
        <v>32</v>
      </c>
      <c r="F102" s="169"/>
      <c r="G102" s="169"/>
      <c r="H102" s="169"/>
      <c r="I102" s="169"/>
      <c r="J102" s="169"/>
      <c r="K102" s="169"/>
      <c r="L102" s="169"/>
      <c r="M102" s="169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145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>
        <v>41</v>
      </c>
      <c r="B103" s="159" t="s">
        <v>262</v>
      </c>
      <c r="C103" s="190" t="s">
        <v>263</v>
      </c>
      <c r="D103" s="161" t="s">
        <v>151</v>
      </c>
      <c r="E103" s="166">
        <v>64</v>
      </c>
      <c r="F103" s="169">
        <f>H103+J103</f>
        <v>0</v>
      </c>
      <c r="G103" s="169">
        <f>ROUND(E103*F103,2)</f>
        <v>0</v>
      </c>
      <c r="H103" s="170"/>
      <c r="I103" s="169">
        <f>ROUND(E103*H103,2)</f>
        <v>0</v>
      </c>
      <c r="J103" s="170"/>
      <c r="K103" s="169">
        <f>ROUND(E103*J103,2)</f>
        <v>0</v>
      </c>
      <c r="L103" s="169">
        <v>0</v>
      </c>
      <c r="M103" s="169">
        <f>G103*(1+L103/100)</f>
        <v>0</v>
      </c>
      <c r="N103" s="161">
        <v>0</v>
      </c>
      <c r="O103" s="161">
        <f>ROUND(E103*N103,5)</f>
        <v>0</v>
      </c>
      <c r="P103" s="161">
        <v>0</v>
      </c>
      <c r="Q103" s="161">
        <f>ROUND(E103*P103,5)</f>
        <v>0</v>
      </c>
      <c r="R103" s="161"/>
      <c r="S103" s="161"/>
      <c r="T103" s="162">
        <v>0.126</v>
      </c>
      <c r="U103" s="161">
        <f>ROUND(E103*T103,2)</f>
        <v>8.06</v>
      </c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143</v>
      </c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>
        <v>42</v>
      </c>
      <c r="B104" s="159" t="s">
        <v>264</v>
      </c>
      <c r="C104" s="190" t="s">
        <v>265</v>
      </c>
      <c r="D104" s="161" t="s">
        <v>151</v>
      </c>
      <c r="E104" s="166">
        <v>22.34</v>
      </c>
      <c r="F104" s="169">
        <f>H104+J104</f>
        <v>0</v>
      </c>
      <c r="G104" s="169">
        <f>ROUND(E104*F104,2)</f>
        <v>0</v>
      </c>
      <c r="H104" s="170"/>
      <c r="I104" s="169">
        <f>ROUND(E104*H104,2)</f>
        <v>0</v>
      </c>
      <c r="J104" s="170"/>
      <c r="K104" s="169">
        <f>ROUND(E104*J104,2)</f>
        <v>0</v>
      </c>
      <c r="L104" s="169">
        <v>0</v>
      </c>
      <c r="M104" s="169">
        <f>G104*(1+L104/100)</f>
        <v>0</v>
      </c>
      <c r="N104" s="161">
        <v>1.2099999999999999E-3</v>
      </c>
      <c r="O104" s="161">
        <f>ROUND(E104*N104,5)</f>
        <v>2.7029999999999998E-2</v>
      </c>
      <c r="P104" s="161">
        <v>0</v>
      </c>
      <c r="Q104" s="161">
        <f>ROUND(E104*P104,5)</f>
        <v>0</v>
      </c>
      <c r="R104" s="161"/>
      <c r="S104" s="161"/>
      <c r="T104" s="162">
        <v>0.17699999999999999</v>
      </c>
      <c r="U104" s="161">
        <f>ROUND(E104*T104,2)</f>
        <v>3.95</v>
      </c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143</v>
      </c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53" t="s">
        <v>138</v>
      </c>
      <c r="B105" s="160" t="s">
        <v>77</v>
      </c>
      <c r="C105" s="192" t="s">
        <v>78</v>
      </c>
      <c r="D105" s="164"/>
      <c r="E105" s="168"/>
      <c r="F105" s="171"/>
      <c r="G105" s="171">
        <f>SUMIF(AE106:AE106,"&lt;&gt;NOR",G106:G106)</f>
        <v>0</v>
      </c>
      <c r="H105" s="171"/>
      <c r="I105" s="171">
        <f>SUM(I106:I106)</f>
        <v>0</v>
      </c>
      <c r="J105" s="171"/>
      <c r="K105" s="171">
        <f>SUM(K106:K106)</f>
        <v>0</v>
      </c>
      <c r="L105" s="171"/>
      <c r="M105" s="171">
        <f>SUM(M106:M106)</f>
        <v>0</v>
      </c>
      <c r="N105" s="164"/>
      <c r="O105" s="164">
        <f>SUM(O106:O106)</f>
        <v>8.8999999999999995E-4</v>
      </c>
      <c r="P105" s="164"/>
      <c r="Q105" s="164">
        <f>SUM(Q106:Q106)</f>
        <v>0</v>
      </c>
      <c r="R105" s="164"/>
      <c r="S105" s="164"/>
      <c r="T105" s="165"/>
      <c r="U105" s="164">
        <f>SUM(U106:U106)</f>
        <v>6.88</v>
      </c>
      <c r="AE105" t="s">
        <v>139</v>
      </c>
    </row>
    <row r="106" spans="1:60" outlineLevel="1" x14ac:dyDescent="0.2">
      <c r="A106" s="152">
        <v>43</v>
      </c>
      <c r="B106" s="159" t="s">
        <v>266</v>
      </c>
      <c r="C106" s="190" t="s">
        <v>267</v>
      </c>
      <c r="D106" s="161" t="s">
        <v>151</v>
      </c>
      <c r="E106" s="166">
        <v>22.34</v>
      </c>
      <c r="F106" s="169">
        <f>H106+J106</f>
        <v>0</v>
      </c>
      <c r="G106" s="169">
        <f>ROUND(E106*F106,2)</f>
        <v>0</v>
      </c>
      <c r="H106" s="170"/>
      <c r="I106" s="169">
        <f>ROUND(E106*H106,2)</f>
        <v>0</v>
      </c>
      <c r="J106" s="170"/>
      <c r="K106" s="169">
        <f>ROUND(E106*J106,2)</f>
        <v>0</v>
      </c>
      <c r="L106" s="169">
        <v>0</v>
      </c>
      <c r="M106" s="169">
        <f>G106*(1+L106/100)</f>
        <v>0</v>
      </c>
      <c r="N106" s="161">
        <v>4.0000000000000003E-5</v>
      </c>
      <c r="O106" s="161">
        <f>ROUND(E106*N106,5)</f>
        <v>8.8999999999999995E-4</v>
      </c>
      <c r="P106" s="161">
        <v>0</v>
      </c>
      <c r="Q106" s="161">
        <f>ROUND(E106*P106,5)</f>
        <v>0</v>
      </c>
      <c r="R106" s="161"/>
      <c r="S106" s="161"/>
      <c r="T106" s="162">
        <v>0.308</v>
      </c>
      <c r="U106" s="161">
        <f>ROUND(E106*T106,2)</f>
        <v>6.88</v>
      </c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143</v>
      </c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53" t="s">
        <v>138</v>
      </c>
      <c r="B107" s="160" t="s">
        <v>79</v>
      </c>
      <c r="C107" s="192" t="s">
        <v>80</v>
      </c>
      <c r="D107" s="164"/>
      <c r="E107" s="168"/>
      <c r="F107" s="171"/>
      <c r="G107" s="171">
        <f>SUMIF(AE108:AE126,"&lt;&gt;NOR",G108:G126)</f>
        <v>0</v>
      </c>
      <c r="H107" s="171"/>
      <c r="I107" s="171">
        <f>SUM(I108:I126)</f>
        <v>0</v>
      </c>
      <c r="J107" s="171"/>
      <c r="K107" s="171">
        <f>SUM(K108:K126)</f>
        <v>0</v>
      </c>
      <c r="L107" s="171"/>
      <c r="M107" s="171">
        <f>SUM(M108:M126)</f>
        <v>0</v>
      </c>
      <c r="N107" s="164"/>
      <c r="O107" s="164">
        <f>SUM(O108:O126)</f>
        <v>1.387E-2</v>
      </c>
      <c r="P107" s="164"/>
      <c r="Q107" s="164">
        <f>SUM(Q108:Q126)</f>
        <v>11.044780000000001</v>
      </c>
      <c r="R107" s="164"/>
      <c r="S107" s="164"/>
      <c r="T107" s="165"/>
      <c r="U107" s="164">
        <f>SUM(U108:U126)</f>
        <v>56.970000000000013</v>
      </c>
      <c r="AE107" t="s">
        <v>139</v>
      </c>
    </row>
    <row r="108" spans="1:60" outlineLevel="1" x14ac:dyDescent="0.2">
      <c r="A108" s="152">
        <v>44</v>
      </c>
      <c r="B108" s="159" t="s">
        <v>268</v>
      </c>
      <c r="C108" s="190" t="s">
        <v>269</v>
      </c>
      <c r="D108" s="161" t="s">
        <v>142</v>
      </c>
      <c r="E108" s="166">
        <v>0.27</v>
      </c>
      <c r="F108" s="169">
        <f>H108+J108</f>
        <v>0</v>
      </c>
      <c r="G108" s="169">
        <f>ROUND(E108*F108,2)</f>
        <v>0</v>
      </c>
      <c r="H108" s="170"/>
      <c r="I108" s="169">
        <f>ROUND(E108*H108,2)</f>
        <v>0</v>
      </c>
      <c r="J108" s="170"/>
      <c r="K108" s="169">
        <f>ROUND(E108*J108,2)</f>
        <v>0</v>
      </c>
      <c r="L108" s="169">
        <v>0</v>
      </c>
      <c r="M108" s="169">
        <f>G108*(1+L108/100)</f>
        <v>0</v>
      </c>
      <c r="N108" s="161">
        <v>0</v>
      </c>
      <c r="O108" s="161">
        <f>ROUND(E108*N108,5)</f>
        <v>0</v>
      </c>
      <c r="P108" s="161">
        <v>2.4</v>
      </c>
      <c r="Q108" s="161">
        <f>ROUND(E108*P108,5)</f>
        <v>0.64800000000000002</v>
      </c>
      <c r="R108" s="161"/>
      <c r="S108" s="161"/>
      <c r="T108" s="162">
        <v>13.301</v>
      </c>
      <c r="U108" s="161">
        <f>ROUND(E108*T108,2)</f>
        <v>3.59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143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52"/>
      <c r="B109" s="159"/>
      <c r="C109" s="191" t="s">
        <v>270</v>
      </c>
      <c r="D109" s="163"/>
      <c r="E109" s="167">
        <v>0.27</v>
      </c>
      <c r="F109" s="169"/>
      <c r="G109" s="169"/>
      <c r="H109" s="169"/>
      <c r="I109" s="169"/>
      <c r="J109" s="169"/>
      <c r="K109" s="169"/>
      <c r="L109" s="169"/>
      <c r="M109" s="169"/>
      <c r="N109" s="161"/>
      <c r="O109" s="161"/>
      <c r="P109" s="161"/>
      <c r="Q109" s="161"/>
      <c r="R109" s="161"/>
      <c r="S109" s="161"/>
      <c r="T109" s="162"/>
      <c r="U109" s="16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145</v>
      </c>
      <c r="AF109" s="151">
        <v>0</v>
      </c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52">
        <v>45</v>
      </c>
      <c r="B110" s="159" t="s">
        <v>271</v>
      </c>
      <c r="C110" s="190" t="s">
        <v>272</v>
      </c>
      <c r="D110" s="161" t="s">
        <v>142</v>
      </c>
      <c r="E110" s="166">
        <v>1.7871999999999999</v>
      </c>
      <c r="F110" s="169">
        <f>H110+J110</f>
        <v>0</v>
      </c>
      <c r="G110" s="169">
        <f>ROUND(E110*F110,2)</f>
        <v>0</v>
      </c>
      <c r="H110" s="170"/>
      <c r="I110" s="169">
        <f>ROUND(E110*H110,2)</f>
        <v>0</v>
      </c>
      <c r="J110" s="170"/>
      <c r="K110" s="169">
        <f>ROUND(E110*J110,2)</f>
        <v>0</v>
      </c>
      <c r="L110" s="169">
        <v>0</v>
      </c>
      <c r="M110" s="169">
        <f>G110*(1+L110/100)</f>
        <v>0</v>
      </c>
      <c r="N110" s="161">
        <v>0</v>
      </c>
      <c r="O110" s="161">
        <f>ROUND(E110*N110,5)</f>
        <v>0</v>
      </c>
      <c r="P110" s="161">
        <v>2.2000000000000002</v>
      </c>
      <c r="Q110" s="161">
        <f>ROUND(E110*P110,5)</f>
        <v>3.9318399999999998</v>
      </c>
      <c r="R110" s="161"/>
      <c r="S110" s="161"/>
      <c r="T110" s="162">
        <v>11.05</v>
      </c>
      <c r="U110" s="161">
        <f>ROUND(E110*T110,2)</f>
        <v>19.75</v>
      </c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143</v>
      </c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52"/>
      <c r="B111" s="159"/>
      <c r="C111" s="191" t="s">
        <v>273</v>
      </c>
      <c r="D111" s="163"/>
      <c r="E111" s="167">
        <v>1.7871999999999999</v>
      </c>
      <c r="F111" s="169"/>
      <c r="G111" s="169"/>
      <c r="H111" s="169"/>
      <c r="I111" s="169"/>
      <c r="J111" s="169"/>
      <c r="K111" s="169"/>
      <c r="L111" s="169"/>
      <c r="M111" s="169"/>
      <c r="N111" s="161"/>
      <c r="O111" s="161"/>
      <c r="P111" s="161"/>
      <c r="Q111" s="161"/>
      <c r="R111" s="161"/>
      <c r="S111" s="161"/>
      <c r="T111" s="162"/>
      <c r="U111" s="16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145</v>
      </c>
      <c r="AF111" s="151">
        <v>0</v>
      </c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2">
        <v>46</v>
      </c>
      <c r="B112" s="159" t="s">
        <v>274</v>
      </c>
      <c r="C112" s="190" t="s">
        <v>275</v>
      </c>
      <c r="D112" s="161" t="s">
        <v>151</v>
      </c>
      <c r="E112" s="166">
        <v>22.34</v>
      </c>
      <c r="F112" s="169">
        <f>H112+J112</f>
        <v>0</v>
      </c>
      <c r="G112" s="169">
        <f>ROUND(E112*F112,2)</f>
        <v>0</v>
      </c>
      <c r="H112" s="170"/>
      <c r="I112" s="169">
        <f>ROUND(E112*H112,2)</f>
        <v>0</v>
      </c>
      <c r="J112" s="170"/>
      <c r="K112" s="169">
        <f>ROUND(E112*J112,2)</f>
        <v>0</v>
      </c>
      <c r="L112" s="169">
        <v>0</v>
      </c>
      <c r="M112" s="169">
        <f>G112*(1+L112/100)</f>
        <v>0</v>
      </c>
      <c r="N112" s="161">
        <v>0</v>
      </c>
      <c r="O112" s="161">
        <f>ROUND(E112*N112,5)</f>
        <v>0</v>
      </c>
      <c r="P112" s="161">
        <v>1.26E-2</v>
      </c>
      <c r="Q112" s="161">
        <f>ROUND(E112*P112,5)</f>
        <v>0.28148000000000001</v>
      </c>
      <c r="R112" s="161"/>
      <c r="S112" s="161"/>
      <c r="T112" s="162">
        <v>0.33</v>
      </c>
      <c r="U112" s="161">
        <f>ROUND(E112*T112,2)</f>
        <v>7.37</v>
      </c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 t="s">
        <v>143</v>
      </c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2">
        <v>47</v>
      </c>
      <c r="B113" s="159" t="s">
        <v>276</v>
      </c>
      <c r="C113" s="190" t="s">
        <v>277</v>
      </c>
      <c r="D113" s="161" t="s">
        <v>151</v>
      </c>
      <c r="E113" s="166">
        <v>111.7</v>
      </c>
      <c r="F113" s="169">
        <f>H113+J113</f>
        <v>0</v>
      </c>
      <c r="G113" s="169">
        <f>ROUND(E113*F113,2)</f>
        <v>0</v>
      </c>
      <c r="H113" s="170"/>
      <c r="I113" s="169">
        <f>ROUND(E113*H113,2)</f>
        <v>0</v>
      </c>
      <c r="J113" s="170"/>
      <c r="K113" s="169">
        <f>ROUND(E113*J113,2)</f>
        <v>0</v>
      </c>
      <c r="L113" s="169">
        <v>0</v>
      </c>
      <c r="M113" s="169">
        <f>G113*(1+L113/100)</f>
        <v>0</v>
      </c>
      <c r="N113" s="161">
        <v>0</v>
      </c>
      <c r="O113" s="161">
        <f>ROUND(E113*N113,5)</f>
        <v>0</v>
      </c>
      <c r="P113" s="161">
        <v>2.5200000000000001E-3</v>
      </c>
      <c r="Q113" s="161">
        <f>ROUND(E113*P113,5)</f>
        <v>0.28148000000000001</v>
      </c>
      <c r="R113" s="161"/>
      <c r="S113" s="161"/>
      <c r="T113" s="162">
        <v>5.7000000000000002E-2</v>
      </c>
      <c r="U113" s="161">
        <f>ROUND(E113*T113,2)</f>
        <v>6.37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143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9"/>
      <c r="C114" s="191" t="s">
        <v>278</v>
      </c>
      <c r="D114" s="163"/>
      <c r="E114" s="167">
        <v>111.7</v>
      </c>
      <c r="F114" s="169"/>
      <c r="G114" s="169"/>
      <c r="H114" s="169"/>
      <c r="I114" s="169"/>
      <c r="J114" s="169"/>
      <c r="K114" s="169"/>
      <c r="L114" s="169"/>
      <c r="M114" s="169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145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2">
        <v>48</v>
      </c>
      <c r="B115" s="159" t="s">
        <v>279</v>
      </c>
      <c r="C115" s="190" t="s">
        <v>280</v>
      </c>
      <c r="D115" s="161" t="s">
        <v>224</v>
      </c>
      <c r="E115" s="166">
        <v>0.5</v>
      </c>
      <c r="F115" s="169">
        <f>H115+J115</f>
        <v>0</v>
      </c>
      <c r="G115" s="169">
        <f>ROUND(E115*F115,2)</f>
        <v>0</v>
      </c>
      <c r="H115" s="170"/>
      <c r="I115" s="169">
        <f>ROUND(E115*H115,2)</f>
        <v>0</v>
      </c>
      <c r="J115" s="170"/>
      <c r="K115" s="169">
        <f>ROUND(E115*J115,2)</f>
        <v>0</v>
      </c>
      <c r="L115" s="169">
        <v>0</v>
      </c>
      <c r="M115" s="169">
        <f>G115*(1+L115/100)</f>
        <v>0</v>
      </c>
      <c r="N115" s="161">
        <v>0</v>
      </c>
      <c r="O115" s="161">
        <f>ROUND(E115*N115,5)</f>
        <v>0</v>
      </c>
      <c r="P115" s="161">
        <v>0.60155999999999998</v>
      </c>
      <c r="Q115" s="161">
        <f>ROUND(E115*P115,5)</f>
        <v>0.30077999999999999</v>
      </c>
      <c r="R115" s="161"/>
      <c r="S115" s="161"/>
      <c r="T115" s="162">
        <v>2.6797499999999999</v>
      </c>
      <c r="U115" s="161">
        <f>ROUND(E115*T115,2)</f>
        <v>1.34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213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/>
      <c r="B116" s="159"/>
      <c r="C116" s="191" t="s">
        <v>281</v>
      </c>
      <c r="D116" s="163"/>
      <c r="E116" s="167">
        <v>0.5</v>
      </c>
      <c r="F116" s="169"/>
      <c r="G116" s="169"/>
      <c r="H116" s="169"/>
      <c r="I116" s="169"/>
      <c r="J116" s="169"/>
      <c r="K116" s="169"/>
      <c r="L116" s="169"/>
      <c r="M116" s="169"/>
      <c r="N116" s="161"/>
      <c r="O116" s="161"/>
      <c r="P116" s="161"/>
      <c r="Q116" s="161"/>
      <c r="R116" s="161"/>
      <c r="S116" s="161"/>
      <c r="T116" s="162"/>
      <c r="U116" s="16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145</v>
      </c>
      <c r="AF116" s="151">
        <v>0</v>
      </c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>
        <v>49</v>
      </c>
      <c r="B117" s="159" t="s">
        <v>282</v>
      </c>
      <c r="C117" s="190" t="s">
        <v>283</v>
      </c>
      <c r="D117" s="161" t="s">
        <v>151</v>
      </c>
      <c r="E117" s="166">
        <v>1.9656</v>
      </c>
      <c r="F117" s="169">
        <f>H117+J117</f>
        <v>0</v>
      </c>
      <c r="G117" s="169">
        <f>ROUND(E117*F117,2)</f>
        <v>0</v>
      </c>
      <c r="H117" s="170"/>
      <c r="I117" s="169">
        <f>ROUND(E117*H117,2)</f>
        <v>0</v>
      </c>
      <c r="J117" s="170"/>
      <c r="K117" s="169">
        <f>ROUND(E117*J117,2)</f>
        <v>0</v>
      </c>
      <c r="L117" s="169">
        <v>0</v>
      </c>
      <c r="M117" s="169">
        <f>G117*(1+L117/100)</f>
        <v>0</v>
      </c>
      <c r="N117" s="161">
        <v>2.1900000000000001E-3</v>
      </c>
      <c r="O117" s="161">
        <f>ROUND(E117*N117,5)</f>
        <v>4.3E-3</v>
      </c>
      <c r="P117" s="161">
        <v>4.1000000000000002E-2</v>
      </c>
      <c r="Q117" s="161">
        <f>ROUND(E117*P117,5)</f>
        <v>8.0589999999999995E-2</v>
      </c>
      <c r="R117" s="161"/>
      <c r="S117" s="161"/>
      <c r="T117" s="162">
        <v>0.52</v>
      </c>
      <c r="U117" s="161">
        <f>ROUND(E117*T117,2)</f>
        <v>1.02</v>
      </c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143</v>
      </c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/>
      <c r="B118" s="159"/>
      <c r="C118" s="191" t="s">
        <v>284</v>
      </c>
      <c r="D118" s="163"/>
      <c r="E118" s="167">
        <v>1.9656</v>
      </c>
      <c r="F118" s="169"/>
      <c r="G118" s="169"/>
      <c r="H118" s="169"/>
      <c r="I118" s="169"/>
      <c r="J118" s="169"/>
      <c r="K118" s="169"/>
      <c r="L118" s="169"/>
      <c r="M118" s="169"/>
      <c r="N118" s="161"/>
      <c r="O118" s="161"/>
      <c r="P118" s="161"/>
      <c r="Q118" s="161"/>
      <c r="R118" s="161"/>
      <c r="S118" s="161"/>
      <c r="T118" s="162"/>
      <c r="U118" s="16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145</v>
      </c>
      <c r="AF118" s="151">
        <v>0</v>
      </c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2">
        <v>50</v>
      </c>
      <c r="B119" s="159" t="s">
        <v>285</v>
      </c>
      <c r="C119" s="190" t="s">
        <v>286</v>
      </c>
      <c r="D119" s="161" t="s">
        <v>151</v>
      </c>
      <c r="E119" s="166">
        <v>2.919</v>
      </c>
      <c r="F119" s="169">
        <f>H119+J119</f>
        <v>0</v>
      </c>
      <c r="G119" s="169">
        <f>ROUND(E119*F119,2)</f>
        <v>0</v>
      </c>
      <c r="H119" s="170"/>
      <c r="I119" s="169">
        <f>ROUND(E119*H119,2)</f>
        <v>0</v>
      </c>
      <c r="J119" s="170"/>
      <c r="K119" s="169">
        <f>ROUND(E119*J119,2)</f>
        <v>0</v>
      </c>
      <c r="L119" s="169">
        <v>0</v>
      </c>
      <c r="M119" s="169">
        <f>G119*(1+L119/100)</f>
        <v>0</v>
      </c>
      <c r="N119" s="161">
        <v>6.8999999999999997E-4</v>
      </c>
      <c r="O119" s="161">
        <f>ROUND(E119*N119,5)</f>
        <v>2.0100000000000001E-3</v>
      </c>
      <c r="P119" s="161">
        <v>3.4000000000000002E-2</v>
      </c>
      <c r="Q119" s="161">
        <f>ROUND(E119*P119,5)</f>
        <v>9.9250000000000005E-2</v>
      </c>
      <c r="R119" s="161"/>
      <c r="S119" s="161"/>
      <c r="T119" s="162">
        <v>0.32700000000000001</v>
      </c>
      <c r="U119" s="161">
        <f>ROUND(E119*T119,2)</f>
        <v>0.95</v>
      </c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 t="s">
        <v>143</v>
      </c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2"/>
      <c r="B120" s="159"/>
      <c r="C120" s="191" t="s">
        <v>287</v>
      </c>
      <c r="D120" s="163"/>
      <c r="E120" s="167">
        <v>2.919</v>
      </c>
      <c r="F120" s="169"/>
      <c r="G120" s="169"/>
      <c r="H120" s="169"/>
      <c r="I120" s="169"/>
      <c r="J120" s="169"/>
      <c r="K120" s="169"/>
      <c r="L120" s="169"/>
      <c r="M120" s="169"/>
      <c r="N120" s="161"/>
      <c r="O120" s="161"/>
      <c r="P120" s="161"/>
      <c r="Q120" s="161"/>
      <c r="R120" s="161"/>
      <c r="S120" s="161"/>
      <c r="T120" s="162"/>
      <c r="U120" s="16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145</v>
      </c>
      <c r="AF120" s="151">
        <v>0</v>
      </c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2">
        <v>51</v>
      </c>
      <c r="B121" s="159" t="s">
        <v>288</v>
      </c>
      <c r="C121" s="190" t="s">
        <v>289</v>
      </c>
      <c r="D121" s="161" t="s">
        <v>246</v>
      </c>
      <c r="E121" s="166">
        <v>2</v>
      </c>
      <c r="F121" s="169">
        <f>H121+J121</f>
        <v>0</v>
      </c>
      <c r="G121" s="169">
        <f>ROUND(E121*F121,2)</f>
        <v>0</v>
      </c>
      <c r="H121" s="170"/>
      <c r="I121" s="169">
        <f>ROUND(E121*H121,2)</f>
        <v>0</v>
      </c>
      <c r="J121" s="170"/>
      <c r="K121" s="169">
        <f>ROUND(E121*J121,2)</f>
        <v>0</v>
      </c>
      <c r="L121" s="169">
        <v>0</v>
      </c>
      <c r="M121" s="169">
        <f>G121*(1+L121/100)</f>
        <v>0</v>
      </c>
      <c r="N121" s="161">
        <v>0</v>
      </c>
      <c r="O121" s="161">
        <f>ROUND(E121*N121,5)</f>
        <v>0</v>
      </c>
      <c r="P121" s="161">
        <v>0</v>
      </c>
      <c r="Q121" s="161">
        <f>ROUND(E121*P121,5)</f>
        <v>0</v>
      </c>
      <c r="R121" s="161"/>
      <c r="S121" s="161"/>
      <c r="T121" s="162">
        <v>0.03</v>
      </c>
      <c r="U121" s="161">
        <f>ROUND(E121*T121,2)</f>
        <v>0.06</v>
      </c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 t="s">
        <v>143</v>
      </c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2">
        <v>52</v>
      </c>
      <c r="B122" s="159" t="s">
        <v>290</v>
      </c>
      <c r="C122" s="190" t="s">
        <v>291</v>
      </c>
      <c r="D122" s="161" t="s">
        <v>246</v>
      </c>
      <c r="E122" s="166">
        <v>2</v>
      </c>
      <c r="F122" s="169">
        <f>H122+J122</f>
        <v>0</v>
      </c>
      <c r="G122" s="169">
        <f>ROUND(E122*F122,2)</f>
        <v>0</v>
      </c>
      <c r="H122" s="170"/>
      <c r="I122" s="169">
        <f>ROUND(E122*H122,2)</f>
        <v>0</v>
      </c>
      <c r="J122" s="170"/>
      <c r="K122" s="169">
        <f>ROUND(E122*J122,2)</f>
        <v>0</v>
      </c>
      <c r="L122" s="169">
        <v>0</v>
      </c>
      <c r="M122" s="169">
        <f>G122*(1+L122/100)</f>
        <v>0</v>
      </c>
      <c r="N122" s="161">
        <v>0</v>
      </c>
      <c r="O122" s="161">
        <f>ROUND(E122*N122,5)</f>
        <v>0</v>
      </c>
      <c r="P122" s="161">
        <v>0</v>
      </c>
      <c r="Q122" s="161">
        <f>ROUND(E122*P122,5)</f>
        <v>0</v>
      </c>
      <c r="R122" s="161"/>
      <c r="S122" s="161"/>
      <c r="T122" s="162">
        <v>0.14000000000000001</v>
      </c>
      <c r="U122" s="161">
        <f>ROUND(E122*T122,2)</f>
        <v>0.28000000000000003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143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>
        <v>53</v>
      </c>
      <c r="B123" s="159" t="s">
        <v>292</v>
      </c>
      <c r="C123" s="190" t="s">
        <v>293</v>
      </c>
      <c r="D123" s="161" t="s">
        <v>151</v>
      </c>
      <c r="E123" s="166">
        <v>11.28</v>
      </c>
      <c r="F123" s="169">
        <f>H123+J123</f>
        <v>0</v>
      </c>
      <c r="G123" s="169">
        <f>ROUND(E123*F123,2)</f>
        <v>0</v>
      </c>
      <c r="H123" s="170"/>
      <c r="I123" s="169">
        <f>ROUND(E123*H123,2)</f>
        <v>0</v>
      </c>
      <c r="J123" s="170"/>
      <c r="K123" s="169">
        <f>ROUND(E123*J123,2)</f>
        <v>0</v>
      </c>
      <c r="L123" s="169">
        <v>0</v>
      </c>
      <c r="M123" s="169">
        <f>G123*(1+L123/100)</f>
        <v>0</v>
      </c>
      <c r="N123" s="161">
        <v>6.7000000000000002E-4</v>
      </c>
      <c r="O123" s="161">
        <f>ROUND(E123*N123,5)</f>
        <v>7.5599999999999999E-3</v>
      </c>
      <c r="P123" s="161">
        <v>0.31900000000000001</v>
      </c>
      <c r="Q123" s="161">
        <f>ROUND(E123*P123,5)</f>
        <v>3.5983200000000002</v>
      </c>
      <c r="R123" s="161"/>
      <c r="S123" s="161"/>
      <c r="T123" s="162">
        <v>0.317</v>
      </c>
      <c r="U123" s="161">
        <f>ROUND(E123*T123,2)</f>
        <v>3.58</v>
      </c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143</v>
      </c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9"/>
      <c r="C124" s="191" t="s">
        <v>294</v>
      </c>
      <c r="D124" s="163"/>
      <c r="E124" s="167">
        <v>11.28</v>
      </c>
      <c r="F124" s="169"/>
      <c r="G124" s="169"/>
      <c r="H124" s="169"/>
      <c r="I124" s="169"/>
      <c r="J124" s="169"/>
      <c r="K124" s="169"/>
      <c r="L124" s="169"/>
      <c r="M124" s="169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145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>
        <v>54</v>
      </c>
      <c r="B125" s="159" t="s">
        <v>295</v>
      </c>
      <c r="C125" s="190" t="s">
        <v>296</v>
      </c>
      <c r="D125" s="161" t="s">
        <v>151</v>
      </c>
      <c r="E125" s="166">
        <v>4.22</v>
      </c>
      <c r="F125" s="169">
        <f>H125+J125</f>
        <v>0</v>
      </c>
      <c r="G125" s="169">
        <f>ROUND(E125*F125,2)</f>
        <v>0</v>
      </c>
      <c r="H125" s="170"/>
      <c r="I125" s="169">
        <f>ROUND(E125*H125,2)</f>
        <v>0</v>
      </c>
      <c r="J125" s="170"/>
      <c r="K125" s="169">
        <f>ROUND(E125*J125,2)</f>
        <v>0</v>
      </c>
      <c r="L125" s="169">
        <v>0</v>
      </c>
      <c r="M125" s="169">
        <f>G125*(1+L125/100)</f>
        <v>0</v>
      </c>
      <c r="N125" s="161">
        <v>0</v>
      </c>
      <c r="O125" s="161">
        <f>ROUND(E125*N125,5)</f>
        <v>0</v>
      </c>
      <c r="P125" s="161">
        <v>0.432</v>
      </c>
      <c r="Q125" s="161">
        <f>ROUND(E125*P125,5)</f>
        <v>1.82304</v>
      </c>
      <c r="R125" s="161"/>
      <c r="S125" s="161"/>
      <c r="T125" s="162">
        <v>3</v>
      </c>
      <c r="U125" s="161">
        <f>ROUND(E125*T125,2)</f>
        <v>12.66</v>
      </c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143</v>
      </c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/>
      <c r="B126" s="159"/>
      <c r="C126" s="191" t="s">
        <v>297</v>
      </c>
      <c r="D126" s="163"/>
      <c r="E126" s="167">
        <v>4.22</v>
      </c>
      <c r="F126" s="169"/>
      <c r="G126" s="169"/>
      <c r="H126" s="169"/>
      <c r="I126" s="169"/>
      <c r="J126" s="169"/>
      <c r="K126" s="169"/>
      <c r="L126" s="169"/>
      <c r="M126" s="169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145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53" t="s">
        <v>138</v>
      </c>
      <c r="B127" s="160" t="s">
        <v>81</v>
      </c>
      <c r="C127" s="192" t="s">
        <v>82</v>
      </c>
      <c r="D127" s="164"/>
      <c r="E127" s="168"/>
      <c r="F127" s="171"/>
      <c r="G127" s="171">
        <f>SUMIF(AE128:AE144,"&lt;&gt;NOR",G128:G144)</f>
        <v>0</v>
      </c>
      <c r="H127" s="171"/>
      <c r="I127" s="171">
        <f>SUM(I128:I144)</f>
        <v>0</v>
      </c>
      <c r="J127" s="171"/>
      <c r="K127" s="171">
        <f>SUM(K128:K144)</f>
        <v>0</v>
      </c>
      <c r="L127" s="171"/>
      <c r="M127" s="171">
        <f>SUM(M128:M144)</f>
        <v>0</v>
      </c>
      <c r="N127" s="164"/>
      <c r="O127" s="164">
        <f>SUM(O128:O144)</f>
        <v>2.66E-3</v>
      </c>
      <c r="P127" s="164"/>
      <c r="Q127" s="164">
        <f>SUM(Q128:Q144)</f>
        <v>3.2320600000000002</v>
      </c>
      <c r="R127" s="164"/>
      <c r="S127" s="164"/>
      <c r="T127" s="165"/>
      <c r="U127" s="164">
        <f>SUM(U128:U144)</f>
        <v>44.86</v>
      </c>
      <c r="AE127" t="s">
        <v>139</v>
      </c>
    </row>
    <row r="128" spans="1:60" ht="22.5" outlineLevel="1" x14ac:dyDescent="0.2">
      <c r="A128" s="152">
        <v>55</v>
      </c>
      <c r="B128" s="159" t="s">
        <v>298</v>
      </c>
      <c r="C128" s="190" t="s">
        <v>299</v>
      </c>
      <c r="D128" s="161" t="s">
        <v>151</v>
      </c>
      <c r="E128" s="166">
        <v>56.336399999999998</v>
      </c>
      <c r="F128" s="169">
        <f>H128+J128</f>
        <v>0</v>
      </c>
      <c r="G128" s="169">
        <f>ROUND(E128*F128,2)</f>
        <v>0</v>
      </c>
      <c r="H128" s="170"/>
      <c r="I128" s="169">
        <f>ROUND(E128*H128,2)</f>
        <v>0</v>
      </c>
      <c r="J128" s="170"/>
      <c r="K128" s="169">
        <f>ROUND(E128*J128,2)</f>
        <v>0</v>
      </c>
      <c r="L128" s="169">
        <v>0</v>
      </c>
      <c r="M128" s="169">
        <f>G128*(1+L128/100)</f>
        <v>0</v>
      </c>
      <c r="N128" s="161">
        <v>0</v>
      </c>
      <c r="O128" s="161">
        <f>ROUND(E128*N128,5)</f>
        <v>0</v>
      </c>
      <c r="P128" s="161">
        <v>4.5999999999999999E-2</v>
      </c>
      <c r="Q128" s="161">
        <f>ROUND(E128*P128,5)</f>
        <v>2.5914700000000002</v>
      </c>
      <c r="R128" s="161"/>
      <c r="S128" s="161"/>
      <c r="T128" s="162">
        <v>0.26</v>
      </c>
      <c r="U128" s="161">
        <f>ROUND(E128*T128,2)</f>
        <v>14.65</v>
      </c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143</v>
      </c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/>
      <c r="B129" s="159"/>
      <c r="C129" s="272" t="s">
        <v>300</v>
      </c>
      <c r="D129" s="273"/>
      <c r="E129" s="274"/>
      <c r="F129" s="275"/>
      <c r="G129" s="276"/>
      <c r="H129" s="169"/>
      <c r="I129" s="169"/>
      <c r="J129" s="169"/>
      <c r="K129" s="169"/>
      <c r="L129" s="169"/>
      <c r="M129" s="169"/>
      <c r="N129" s="161"/>
      <c r="O129" s="161"/>
      <c r="P129" s="161"/>
      <c r="Q129" s="161"/>
      <c r="R129" s="161"/>
      <c r="S129" s="161"/>
      <c r="T129" s="162"/>
      <c r="U129" s="16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301</v>
      </c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4" t="str">
        <f>C129</f>
        <v>vč. vyškrábání spár a očištění zdiva</v>
      </c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/>
      <c r="B130" s="159"/>
      <c r="C130" s="191" t="s">
        <v>302</v>
      </c>
      <c r="D130" s="163"/>
      <c r="E130" s="167">
        <v>51.831899999999997</v>
      </c>
      <c r="F130" s="169"/>
      <c r="G130" s="169"/>
      <c r="H130" s="169"/>
      <c r="I130" s="169"/>
      <c r="J130" s="169"/>
      <c r="K130" s="169"/>
      <c r="L130" s="169"/>
      <c r="M130" s="169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145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ht="22.5" outlineLevel="1" x14ac:dyDescent="0.2">
      <c r="A131" s="152"/>
      <c r="B131" s="159"/>
      <c r="C131" s="191" t="s">
        <v>303</v>
      </c>
      <c r="D131" s="163"/>
      <c r="E131" s="167">
        <v>4.5045000000000002</v>
      </c>
      <c r="F131" s="169"/>
      <c r="G131" s="169"/>
      <c r="H131" s="169"/>
      <c r="I131" s="169"/>
      <c r="J131" s="169"/>
      <c r="K131" s="169"/>
      <c r="L131" s="169"/>
      <c r="M131" s="169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145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>
        <v>56</v>
      </c>
      <c r="B132" s="159" t="s">
        <v>304</v>
      </c>
      <c r="C132" s="190" t="s">
        <v>305</v>
      </c>
      <c r="D132" s="161" t="s">
        <v>246</v>
      </c>
      <c r="E132" s="166">
        <v>2</v>
      </c>
      <c r="F132" s="169">
        <f>H132+J132</f>
        <v>0</v>
      </c>
      <c r="G132" s="169">
        <f>ROUND(E132*F132,2)</f>
        <v>0</v>
      </c>
      <c r="H132" s="170"/>
      <c r="I132" s="169">
        <f>ROUND(E132*H132,2)</f>
        <v>0</v>
      </c>
      <c r="J132" s="170"/>
      <c r="K132" s="169">
        <f>ROUND(E132*J132,2)</f>
        <v>0</v>
      </c>
      <c r="L132" s="169">
        <v>0</v>
      </c>
      <c r="M132" s="169">
        <f>G132*(1+L132/100)</f>
        <v>0</v>
      </c>
      <c r="N132" s="161">
        <v>1.33E-3</v>
      </c>
      <c r="O132" s="161">
        <f>ROUND(E132*N132,5)</f>
        <v>2.66E-3</v>
      </c>
      <c r="P132" s="161">
        <v>0.26200000000000001</v>
      </c>
      <c r="Q132" s="161">
        <f>ROUND(E132*P132,5)</f>
        <v>0.52400000000000002</v>
      </c>
      <c r="R132" s="161"/>
      <c r="S132" s="161"/>
      <c r="T132" s="162">
        <v>1.6839999999999999</v>
      </c>
      <c r="U132" s="161">
        <f>ROUND(E132*T132,2)</f>
        <v>3.37</v>
      </c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143</v>
      </c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2">
        <v>57</v>
      </c>
      <c r="B133" s="159" t="s">
        <v>306</v>
      </c>
      <c r="C133" s="190" t="s">
        <v>307</v>
      </c>
      <c r="D133" s="161" t="s">
        <v>151</v>
      </c>
      <c r="E133" s="166">
        <v>1.31</v>
      </c>
      <c r="F133" s="169">
        <f>H133+J133</f>
        <v>0</v>
      </c>
      <c r="G133" s="169">
        <f>ROUND(E133*F133,2)</f>
        <v>0</v>
      </c>
      <c r="H133" s="170"/>
      <c r="I133" s="169">
        <f>ROUND(E133*H133,2)</f>
        <v>0</v>
      </c>
      <c r="J133" s="170"/>
      <c r="K133" s="169">
        <f>ROUND(E133*J133,2)</f>
        <v>0</v>
      </c>
      <c r="L133" s="169">
        <v>0</v>
      </c>
      <c r="M133" s="169">
        <f>G133*(1+L133/100)</f>
        <v>0</v>
      </c>
      <c r="N133" s="161">
        <v>0</v>
      </c>
      <c r="O133" s="161">
        <f>ROUND(E133*N133,5)</f>
        <v>0</v>
      </c>
      <c r="P133" s="161">
        <v>8.8999999999999996E-2</v>
      </c>
      <c r="Q133" s="161">
        <f>ROUND(E133*P133,5)</f>
        <v>0.11659</v>
      </c>
      <c r="R133" s="161"/>
      <c r="S133" s="161"/>
      <c r="T133" s="162">
        <v>0.6</v>
      </c>
      <c r="U133" s="161">
        <f>ROUND(E133*T133,2)</f>
        <v>0.79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143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>
        <v>58</v>
      </c>
      <c r="B134" s="159" t="s">
        <v>308</v>
      </c>
      <c r="C134" s="197" t="s">
        <v>309</v>
      </c>
      <c r="D134" s="161" t="s">
        <v>246</v>
      </c>
      <c r="E134" s="166">
        <v>0</v>
      </c>
      <c r="F134" s="169">
        <f>H134+J134</f>
        <v>0</v>
      </c>
      <c r="G134" s="169">
        <f>ROUND(E134*F134,2)</f>
        <v>0</v>
      </c>
      <c r="H134" s="170"/>
      <c r="I134" s="169">
        <f>ROUND(E134*H134,2)</f>
        <v>0</v>
      </c>
      <c r="J134" s="170"/>
      <c r="K134" s="169">
        <f>ROUND(E134*J134,2)</f>
        <v>0</v>
      </c>
      <c r="L134" s="169">
        <v>0</v>
      </c>
      <c r="M134" s="169">
        <f>G134*(1+L134/100)</f>
        <v>0</v>
      </c>
      <c r="N134" s="161">
        <v>0</v>
      </c>
      <c r="O134" s="161">
        <f>ROUND(E134*N134,5)</f>
        <v>0</v>
      </c>
      <c r="P134" s="161">
        <v>1.1800000000000001E-3</v>
      </c>
      <c r="Q134" s="161">
        <f>ROUND(E134*P134,5)</f>
        <v>0</v>
      </c>
      <c r="R134" s="161"/>
      <c r="S134" s="161"/>
      <c r="T134" s="162">
        <v>2.3975</v>
      </c>
      <c r="U134" s="161">
        <f>ROUND(E134*T134,2)</f>
        <v>0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143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2"/>
      <c r="B135" s="159"/>
      <c r="C135" s="272" t="s">
        <v>310</v>
      </c>
      <c r="D135" s="273"/>
      <c r="E135" s="274"/>
      <c r="F135" s="275"/>
      <c r="G135" s="276"/>
      <c r="H135" s="169"/>
      <c r="I135" s="169"/>
      <c r="J135" s="169"/>
      <c r="K135" s="169"/>
      <c r="L135" s="169"/>
      <c r="M135" s="169"/>
      <c r="N135" s="161"/>
      <c r="O135" s="161"/>
      <c r="P135" s="161"/>
      <c r="Q135" s="161"/>
      <c r="R135" s="161"/>
      <c r="S135" s="161"/>
      <c r="T135" s="162"/>
      <c r="U135" s="16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301</v>
      </c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4" t="str">
        <f>C135</f>
        <v>N18 - vypuštěno z rozpočtu.</v>
      </c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2">
        <v>59</v>
      </c>
      <c r="B136" s="159" t="s">
        <v>311</v>
      </c>
      <c r="C136" s="190" t="s">
        <v>312</v>
      </c>
      <c r="D136" s="161" t="s">
        <v>172</v>
      </c>
      <c r="E136" s="166">
        <v>18.191579999999998</v>
      </c>
      <c r="F136" s="169">
        <f>H136+J136</f>
        <v>0</v>
      </c>
      <c r="G136" s="169">
        <f>ROUND(E136*F136,2)</f>
        <v>0</v>
      </c>
      <c r="H136" s="170"/>
      <c r="I136" s="169">
        <f>ROUND(E136*H136,2)</f>
        <v>0</v>
      </c>
      <c r="J136" s="170"/>
      <c r="K136" s="169">
        <f>ROUND(E136*J136,2)</f>
        <v>0</v>
      </c>
      <c r="L136" s="169">
        <v>0</v>
      </c>
      <c r="M136" s="169">
        <f>G136*(1+L136/100)</f>
        <v>0</v>
      </c>
      <c r="N136" s="161">
        <v>0</v>
      </c>
      <c r="O136" s="161">
        <f>ROUND(E136*N136,5)</f>
        <v>0</v>
      </c>
      <c r="P136" s="161">
        <v>0</v>
      </c>
      <c r="Q136" s="161">
        <f>ROUND(E136*P136,5)</f>
        <v>0</v>
      </c>
      <c r="R136" s="161"/>
      <c r="S136" s="161"/>
      <c r="T136" s="162">
        <v>0.94199999999999995</v>
      </c>
      <c r="U136" s="161">
        <f>ROUND(E136*T136,2)</f>
        <v>17.14</v>
      </c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 t="s">
        <v>143</v>
      </c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2">
        <v>60</v>
      </c>
      <c r="B137" s="159" t="s">
        <v>313</v>
      </c>
      <c r="C137" s="190" t="s">
        <v>314</v>
      </c>
      <c r="D137" s="161" t="s">
        <v>172</v>
      </c>
      <c r="E137" s="166">
        <v>18.191579999999998</v>
      </c>
      <c r="F137" s="169">
        <f>H137+J137</f>
        <v>0</v>
      </c>
      <c r="G137" s="169">
        <f>ROUND(E137*F137,2)</f>
        <v>0</v>
      </c>
      <c r="H137" s="170"/>
      <c r="I137" s="169">
        <f>ROUND(E137*H137,2)</f>
        <v>0</v>
      </c>
      <c r="J137" s="170"/>
      <c r="K137" s="169">
        <f>ROUND(E137*J137,2)</f>
        <v>0</v>
      </c>
      <c r="L137" s="169">
        <v>0</v>
      </c>
      <c r="M137" s="169">
        <f>G137*(1+L137/100)</f>
        <v>0</v>
      </c>
      <c r="N137" s="161">
        <v>0</v>
      </c>
      <c r="O137" s="161">
        <f>ROUND(E137*N137,5)</f>
        <v>0</v>
      </c>
      <c r="P137" s="161">
        <v>0</v>
      </c>
      <c r="Q137" s="161">
        <f>ROUND(E137*P137,5)</f>
        <v>0</v>
      </c>
      <c r="R137" s="161"/>
      <c r="S137" s="161"/>
      <c r="T137" s="162">
        <v>0.49</v>
      </c>
      <c r="U137" s="161">
        <f>ROUND(E137*T137,2)</f>
        <v>8.91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143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>
        <v>61</v>
      </c>
      <c r="B138" s="159" t="s">
        <v>315</v>
      </c>
      <c r="C138" s="190" t="s">
        <v>316</v>
      </c>
      <c r="D138" s="161" t="s">
        <v>172</v>
      </c>
      <c r="E138" s="166">
        <v>163.72422</v>
      </c>
      <c r="F138" s="169">
        <f>H138+J138</f>
        <v>0</v>
      </c>
      <c r="G138" s="169">
        <f>ROUND(E138*F138,2)</f>
        <v>0</v>
      </c>
      <c r="H138" s="170"/>
      <c r="I138" s="169">
        <f>ROUND(E138*H138,2)</f>
        <v>0</v>
      </c>
      <c r="J138" s="170"/>
      <c r="K138" s="169">
        <f>ROUND(E138*J138,2)</f>
        <v>0</v>
      </c>
      <c r="L138" s="169">
        <v>0</v>
      </c>
      <c r="M138" s="169">
        <f>G138*(1+L138/100)</f>
        <v>0</v>
      </c>
      <c r="N138" s="161">
        <v>0</v>
      </c>
      <c r="O138" s="161">
        <f>ROUND(E138*N138,5)</f>
        <v>0</v>
      </c>
      <c r="P138" s="161">
        <v>0</v>
      </c>
      <c r="Q138" s="161">
        <f>ROUND(E138*P138,5)</f>
        <v>0</v>
      </c>
      <c r="R138" s="161"/>
      <c r="S138" s="161"/>
      <c r="T138" s="162">
        <v>0</v>
      </c>
      <c r="U138" s="161">
        <f>ROUND(E138*T138,2)</f>
        <v>0</v>
      </c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143</v>
      </c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/>
      <c r="B139" s="159"/>
      <c r="C139" s="191" t="s">
        <v>317</v>
      </c>
      <c r="D139" s="163"/>
      <c r="E139" s="167">
        <v>163.72422</v>
      </c>
      <c r="F139" s="169"/>
      <c r="G139" s="169"/>
      <c r="H139" s="169"/>
      <c r="I139" s="169"/>
      <c r="J139" s="169"/>
      <c r="K139" s="169"/>
      <c r="L139" s="169"/>
      <c r="M139" s="169"/>
      <c r="N139" s="161"/>
      <c r="O139" s="161"/>
      <c r="P139" s="161"/>
      <c r="Q139" s="161"/>
      <c r="R139" s="161"/>
      <c r="S139" s="161"/>
      <c r="T139" s="162"/>
      <c r="U139" s="16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145</v>
      </c>
      <c r="AF139" s="151">
        <v>0</v>
      </c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>
        <v>62</v>
      </c>
      <c r="B140" s="159" t="s">
        <v>318</v>
      </c>
      <c r="C140" s="190" t="s">
        <v>319</v>
      </c>
      <c r="D140" s="161" t="s">
        <v>320</v>
      </c>
      <c r="E140" s="166">
        <v>10</v>
      </c>
      <c r="F140" s="169">
        <f>H140+J140</f>
        <v>0</v>
      </c>
      <c r="G140" s="169">
        <f>ROUND(E140*F140,2)</f>
        <v>0</v>
      </c>
      <c r="H140" s="170"/>
      <c r="I140" s="169">
        <f>ROUND(E140*H140,2)</f>
        <v>0</v>
      </c>
      <c r="J140" s="170"/>
      <c r="K140" s="169">
        <f>ROUND(E140*J140,2)</f>
        <v>0</v>
      </c>
      <c r="L140" s="169">
        <v>0</v>
      </c>
      <c r="M140" s="169">
        <f>G140*(1+L140/100)</f>
        <v>0</v>
      </c>
      <c r="N140" s="161">
        <v>0</v>
      </c>
      <c r="O140" s="161">
        <f>ROUND(E140*N140,5)</f>
        <v>0</v>
      </c>
      <c r="P140" s="161">
        <v>0</v>
      </c>
      <c r="Q140" s="161">
        <f>ROUND(E140*P140,5)</f>
        <v>0</v>
      </c>
      <c r="R140" s="161"/>
      <c r="S140" s="161"/>
      <c r="T140" s="162">
        <v>0</v>
      </c>
      <c r="U140" s="161">
        <f>ROUND(E140*T140,2)</f>
        <v>0</v>
      </c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143</v>
      </c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2">
        <v>63</v>
      </c>
      <c r="B141" s="159" t="s">
        <v>321</v>
      </c>
      <c r="C141" s="190" t="s">
        <v>322</v>
      </c>
      <c r="D141" s="161" t="s">
        <v>172</v>
      </c>
      <c r="E141" s="166">
        <v>14.999739999999999</v>
      </c>
      <c r="F141" s="169">
        <f>H141+J141</f>
        <v>0</v>
      </c>
      <c r="G141" s="169">
        <f>ROUND(E141*F141,2)</f>
        <v>0</v>
      </c>
      <c r="H141" s="170"/>
      <c r="I141" s="169">
        <f>ROUND(E141*H141,2)</f>
        <v>0</v>
      </c>
      <c r="J141" s="170"/>
      <c r="K141" s="169">
        <f>ROUND(E141*J141,2)</f>
        <v>0</v>
      </c>
      <c r="L141" s="169">
        <v>0</v>
      </c>
      <c r="M141" s="169">
        <f>G141*(1+L141/100)</f>
        <v>0</v>
      </c>
      <c r="N141" s="161">
        <v>0</v>
      </c>
      <c r="O141" s="161">
        <f>ROUND(E141*N141,5)</f>
        <v>0</v>
      </c>
      <c r="P141" s="161">
        <v>0</v>
      </c>
      <c r="Q141" s="161">
        <f>ROUND(E141*P141,5)</f>
        <v>0</v>
      </c>
      <c r="R141" s="161"/>
      <c r="S141" s="161"/>
      <c r="T141" s="162">
        <v>0</v>
      </c>
      <c r="U141" s="161">
        <f>ROUND(E141*T141,2)</f>
        <v>0</v>
      </c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 t="s">
        <v>143</v>
      </c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2">
        <v>64</v>
      </c>
      <c r="B142" s="159" t="s">
        <v>323</v>
      </c>
      <c r="C142" s="190" t="s">
        <v>324</v>
      </c>
      <c r="D142" s="161" t="s">
        <v>172</v>
      </c>
      <c r="E142" s="166">
        <v>2.40259</v>
      </c>
      <c r="F142" s="169">
        <f>H142+J142</f>
        <v>0</v>
      </c>
      <c r="G142" s="169">
        <f>ROUND(E142*F142,2)</f>
        <v>0</v>
      </c>
      <c r="H142" s="170"/>
      <c r="I142" s="169">
        <f>ROUND(E142*H142,2)</f>
        <v>0</v>
      </c>
      <c r="J142" s="170"/>
      <c r="K142" s="169">
        <f>ROUND(E142*J142,2)</f>
        <v>0</v>
      </c>
      <c r="L142" s="169">
        <v>0</v>
      </c>
      <c r="M142" s="169">
        <f>G142*(1+L142/100)</f>
        <v>0</v>
      </c>
      <c r="N142" s="161">
        <v>0</v>
      </c>
      <c r="O142" s="161">
        <f>ROUND(E142*N142,5)</f>
        <v>0</v>
      </c>
      <c r="P142" s="161">
        <v>0</v>
      </c>
      <c r="Q142" s="161">
        <f>ROUND(E142*P142,5)</f>
        <v>0</v>
      </c>
      <c r="R142" s="161"/>
      <c r="S142" s="161"/>
      <c r="T142" s="162">
        <v>0</v>
      </c>
      <c r="U142" s="161">
        <f>ROUND(E142*T142,2)</f>
        <v>0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143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>
        <v>65</v>
      </c>
      <c r="B143" s="159" t="s">
        <v>325</v>
      </c>
      <c r="C143" s="190" t="s">
        <v>326</v>
      </c>
      <c r="D143" s="161" t="s">
        <v>172</v>
      </c>
      <c r="E143" s="166">
        <v>0.11659</v>
      </c>
      <c r="F143" s="169">
        <f>H143+J143</f>
        <v>0</v>
      </c>
      <c r="G143" s="169">
        <f>ROUND(E143*F143,2)</f>
        <v>0</v>
      </c>
      <c r="H143" s="170"/>
      <c r="I143" s="169">
        <f>ROUND(E143*H143,2)</f>
        <v>0</v>
      </c>
      <c r="J143" s="170"/>
      <c r="K143" s="169">
        <f>ROUND(E143*J143,2)</f>
        <v>0</v>
      </c>
      <c r="L143" s="169">
        <v>0</v>
      </c>
      <c r="M143" s="169">
        <f>G143*(1+L143/100)</f>
        <v>0</v>
      </c>
      <c r="N143" s="161">
        <v>0</v>
      </c>
      <c r="O143" s="161">
        <f>ROUND(E143*N143,5)</f>
        <v>0</v>
      </c>
      <c r="P143" s="161">
        <v>0</v>
      </c>
      <c r="Q143" s="161">
        <f>ROUND(E143*P143,5)</f>
        <v>0</v>
      </c>
      <c r="R143" s="161"/>
      <c r="S143" s="161"/>
      <c r="T143" s="162">
        <v>0</v>
      </c>
      <c r="U143" s="161">
        <f>ROUND(E143*T143,2)</f>
        <v>0</v>
      </c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143</v>
      </c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2">
        <v>66</v>
      </c>
      <c r="B144" s="159" t="s">
        <v>327</v>
      </c>
      <c r="C144" s="190" t="s">
        <v>328</v>
      </c>
      <c r="D144" s="161" t="s">
        <v>172</v>
      </c>
      <c r="E144" s="166">
        <v>0.192</v>
      </c>
      <c r="F144" s="169">
        <f>H144+J144</f>
        <v>0</v>
      </c>
      <c r="G144" s="169">
        <f>ROUND(E144*F144,2)</f>
        <v>0</v>
      </c>
      <c r="H144" s="170"/>
      <c r="I144" s="169">
        <f>ROUND(E144*H144,2)</f>
        <v>0</v>
      </c>
      <c r="J144" s="170"/>
      <c r="K144" s="169">
        <f>ROUND(E144*J144,2)</f>
        <v>0</v>
      </c>
      <c r="L144" s="169">
        <v>0</v>
      </c>
      <c r="M144" s="169">
        <f>G144*(1+L144/100)</f>
        <v>0</v>
      </c>
      <c r="N144" s="161">
        <v>0</v>
      </c>
      <c r="O144" s="161">
        <f>ROUND(E144*N144,5)</f>
        <v>0</v>
      </c>
      <c r="P144" s="161">
        <v>0</v>
      </c>
      <c r="Q144" s="161">
        <f>ROUND(E144*P144,5)</f>
        <v>0</v>
      </c>
      <c r="R144" s="161"/>
      <c r="S144" s="161"/>
      <c r="T144" s="162">
        <v>0</v>
      </c>
      <c r="U144" s="161">
        <f>ROUND(E144*T144,2)</f>
        <v>0</v>
      </c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 t="s">
        <v>143</v>
      </c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53" t="s">
        <v>138</v>
      </c>
      <c r="B145" s="160" t="s">
        <v>83</v>
      </c>
      <c r="C145" s="192" t="s">
        <v>84</v>
      </c>
      <c r="D145" s="164"/>
      <c r="E145" s="168"/>
      <c r="F145" s="171"/>
      <c r="G145" s="171">
        <f>SUMIF(AE146:AE146,"&lt;&gt;NOR",G146:G146)</f>
        <v>0</v>
      </c>
      <c r="H145" s="171"/>
      <c r="I145" s="171">
        <f>SUM(I146:I146)</f>
        <v>0</v>
      </c>
      <c r="J145" s="171"/>
      <c r="K145" s="171">
        <f>SUM(K146:K146)</f>
        <v>0</v>
      </c>
      <c r="L145" s="171"/>
      <c r="M145" s="171">
        <f>SUM(M146:M146)</f>
        <v>0</v>
      </c>
      <c r="N145" s="164"/>
      <c r="O145" s="164">
        <f>SUM(O146:O146)</f>
        <v>0</v>
      </c>
      <c r="P145" s="164"/>
      <c r="Q145" s="164">
        <f>SUM(Q146:Q146)</f>
        <v>0</v>
      </c>
      <c r="R145" s="164"/>
      <c r="S145" s="164"/>
      <c r="T145" s="165"/>
      <c r="U145" s="164">
        <f>SUM(U146:U146)</f>
        <v>9.1300000000000008</v>
      </c>
      <c r="AE145" t="s">
        <v>139</v>
      </c>
    </row>
    <row r="146" spans="1:60" outlineLevel="1" x14ac:dyDescent="0.2">
      <c r="A146" s="152">
        <v>67</v>
      </c>
      <c r="B146" s="159" t="s">
        <v>329</v>
      </c>
      <c r="C146" s="190" t="s">
        <v>330</v>
      </c>
      <c r="D146" s="161" t="s">
        <v>172</v>
      </c>
      <c r="E146" s="166">
        <v>29.746269999999999</v>
      </c>
      <c r="F146" s="169">
        <f>H146+J146</f>
        <v>0</v>
      </c>
      <c r="G146" s="169">
        <f>ROUND(E146*F146,2)</f>
        <v>0</v>
      </c>
      <c r="H146" s="170"/>
      <c r="I146" s="169">
        <f>ROUND(E146*H146,2)</f>
        <v>0</v>
      </c>
      <c r="J146" s="170"/>
      <c r="K146" s="169">
        <f>ROUND(E146*J146,2)</f>
        <v>0</v>
      </c>
      <c r="L146" s="169">
        <v>0</v>
      </c>
      <c r="M146" s="169">
        <f>G146*(1+L146/100)</f>
        <v>0</v>
      </c>
      <c r="N146" s="161">
        <v>0</v>
      </c>
      <c r="O146" s="161">
        <f>ROUND(E146*N146,5)</f>
        <v>0</v>
      </c>
      <c r="P146" s="161">
        <v>0</v>
      </c>
      <c r="Q146" s="161">
        <f>ROUND(E146*P146,5)</f>
        <v>0</v>
      </c>
      <c r="R146" s="161"/>
      <c r="S146" s="161"/>
      <c r="T146" s="162">
        <v>0.307</v>
      </c>
      <c r="U146" s="161">
        <f>ROUND(E146*T146,2)</f>
        <v>9.1300000000000008</v>
      </c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143</v>
      </c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53" t="s">
        <v>138</v>
      </c>
      <c r="B147" s="160" t="s">
        <v>85</v>
      </c>
      <c r="C147" s="192" t="s">
        <v>86</v>
      </c>
      <c r="D147" s="164"/>
      <c r="E147" s="168"/>
      <c r="F147" s="171"/>
      <c r="G147" s="171">
        <f>SUMIF(AE148:AE150,"&lt;&gt;NOR",G148:G150)</f>
        <v>0</v>
      </c>
      <c r="H147" s="171"/>
      <c r="I147" s="171">
        <f>SUM(I148:I150)</f>
        <v>0</v>
      </c>
      <c r="J147" s="171"/>
      <c r="K147" s="171">
        <f>SUM(K148:K150)</f>
        <v>0</v>
      </c>
      <c r="L147" s="171"/>
      <c r="M147" s="171">
        <f>SUM(M148:M150)</f>
        <v>0</v>
      </c>
      <c r="N147" s="164"/>
      <c r="O147" s="164">
        <f>SUM(O148:O150)</f>
        <v>1.163E-2</v>
      </c>
      <c r="P147" s="164"/>
      <c r="Q147" s="164">
        <f>SUM(Q148:Q150)</f>
        <v>0</v>
      </c>
      <c r="R147" s="164"/>
      <c r="S147" s="164"/>
      <c r="T147" s="165"/>
      <c r="U147" s="164">
        <f>SUM(U148:U150)</f>
        <v>1.75</v>
      </c>
      <c r="AE147" t="s">
        <v>139</v>
      </c>
    </row>
    <row r="148" spans="1:60" outlineLevel="1" x14ac:dyDescent="0.2">
      <c r="A148" s="152">
        <v>68</v>
      </c>
      <c r="B148" s="159" t="s">
        <v>331</v>
      </c>
      <c r="C148" s="190" t="s">
        <v>332</v>
      </c>
      <c r="D148" s="161" t="s">
        <v>151</v>
      </c>
      <c r="E148" s="166">
        <v>3.6</v>
      </c>
      <c r="F148" s="169">
        <f>H148+J148</f>
        <v>0</v>
      </c>
      <c r="G148" s="169">
        <f>ROUND(E148*F148,2)</f>
        <v>0</v>
      </c>
      <c r="H148" s="170"/>
      <c r="I148" s="169">
        <f>ROUND(E148*H148,2)</f>
        <v>0</v>
      </c>
      <c r="J148" s="170"/>
      <c r="K148" s="169">
        <f>ROUND(E148*J148,2)</f>
        <v>0</v>
      </c>
      <c r="L148" s="169">
        <v>0</v>
      </c>
      <c r="M148" s="169">
        <f>G148*(1+L148/100)</f>
        <v>0</v>
      </c>
      <c r="N148" s="161">
        <v>3.2299999999999998E-3</v>
      </c>
      <c r="O148" s="161">
        <f>ROUND(E148*N148,5)</f>
        <v>1.163E-2</v>
      </c>
      <c r="P148" s="161">
        <v>0</v>
      </c>
      <c r="Q148" s="161">
        <f>ROUND(E148*P148,5)</f>
        <v>0</v>
      </c>
      <c r="R148" s="161"/>
      <c r="S148" s="161"/>
      <c r="T148" s="162">
        <v>0.48</v>
      </c>
      <c r="U148" s="161">
        <f>ROUND(E148*T148,2)</f>
        <v>1.73</v>
      </c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143</v>
      </c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/>
      <c r="B149" s="159"/>
      <c r="C149" s="191" t="s">
        <v>333</v>
      </c>
      <c r="D149" s="163"/>
      <c r="E149" s="167">
        <v>3.6</v>
      </c>
      <c r="F149" s="169"/>
      <c r="G149" s="169"/>
      <c r="H149" s="169"/>
      <c r="I149" s="169"/>
      <c r="J149" s="169"/>
      <c r="K149" s="169"/>
      <c r="L149" s="169"/>
      <c r="M149" s="169"/>
      <c r="N149" s="161"/>
      <c r="O149" s="161"/>
      <c r="P149" s="161"/>
      <c r="Q149" s="161"/>
      <c r="R149" s="161"/>
      <c r="S149" s="161"/>
      <c r="T149" s="162"/>
      <c r="U149" s="16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145</v>
      </c>
      <c r="AF149" s="151">
        <v>0</v>
      </c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>
        <v>69</v>
      </c>
      <c r="B150" s="159" t="s">
        <v>334</v>
      </c>
      <c r="C150" s="190" t="s">
        <v>335</v>
      </c>
      <c r="D150" s="161" t="s">
        <v>172</v>
      </c>
      <c r="E150" s="166">
        <v>1.163E-2</v>
      </c>
      <c r="F150" s="169">
        <f>H150+J150</f>
        <v>0</v>
      </c>
      <c r="G150" s="169">
        <f>ROUND(E150*F150,2)</f>
        <v>0</v>
      </c>
      <c r="H150" s="170"/>
      <c r="I150" s="169">
        <f>ROUND(E150*H150,2)</f>
        <v>0</v>
      </c>
      <c r="J150" s="170"/>
      <c r="K150" s="169">
        <f>ROUND(E150*J150,2)</f>
        <v>0</v>
      </c>
      <c r="L150" s="169">
        <v>0</v>
      </c>
      <c r="M150" s="169">
        <f>G150*(1+L150/100)</f>
        <v>0</v>
      </c>
      <c r="N150" s="161">
        <v>0</v>
      </c>
      <c r="O150" s="161">
        <f>ROUND(E150*N150,5)</f>
        <v>0</v>
      </c>
      <c r="P150" s="161">
        <v>0</v>
      </c>
      <c r="Q150" s="161">
        <f>ROUND(E150*P150,5)</f>
        <v>0</v>
      </c>
      <c r="R150" s="161"/>
      <c r="S150" s="161"/>
      <c r="T150" s="162">
        <v>1.5669999999999999</v>
      </c>
      <c r="U150" s="161">
        <f>ROUND(E150*T150,2)</f>
        <v>0.02</v>
      </c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143</v>
      </c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x14ac:dyDescent="0.2">
      <c r="A151" s="153" t="s">
        <v>138</v>
      </c>
      <c r="B151" s="160" t="s">
        <v>87</v>
      </c>
      <c r="C151" s="192" t="s">
        <v>88</v>
      </c>
      <c r="D151" s="164"/>
      <c r="E151" s="168"/>
      <c r="F151" s="171"/>
      <c r="G151" s="171">
        <f>SUMIF(AE152:AE163,"&lt;&gt;NOR",G152:G163)</f>
        <v>0</v>
      </c>
      <c r="H151" s="171"/>
      <c r="I151" s="171">
        <f>SUM(I152:I163)</f>
        <v>0</v>
      </c>
      <c r="J151" s="171"/>
      <c r="K151" s="171">
        <f>SUM(K152:K163)</f>
        <v>0</v>
      </c>
      <c r="L151" s="171"/>
      <c r="M151" s="171">
        <f>SUM(M152:M163)</f>
        <v>0</v>
      </c>
      <c r="N151" s="164"/>
      <c r="O151" s="164">
        <f>SUM(O152:O163)</f>
        <v>0.12564000000000003</v>
      </c>
      <c r="P151" s="164"/>
      <c r="Q151" s="164">
        <f>SUM(Q152:Q163)</f>
        <v>0.192</v>
      </c>
      <c r="R151" s="164"/>
      <c r="S151" s="164"/>
      <c r="T151" s="165"/>
      <c r="U151" s="164">
        <f>SUM(U152:U163)</f>
        <v>41.79</v>
      </c>
      <c r="AE151" t="s">
        <v>139</v>
      </c>
    </row>
    <row r="152" spans="1:60" ht="22.5" outlineLevel="1" x14ac:dyDescent="0.2">
      <c r="A152" s="152">
        <v>70</v>
      </c>
      <c r="B152" s="159" t="s">
        <v>336</v>
      </c>
      <c r="C152" s="190" t="s">
        <v>337</v>
      </c>
      <c r="D152" s="161" t="s">
        <v>151</v>
      </c>
      <c r="E152" s="166">
        <v>32</v>
      </c>
      <c r="F152" s="169">
        <f>H152+J152</f>
        <v>0</v>
      </c>
      <c r="G152" s="169">
        <f>ROUND(E152*F152,2)</f>
        <v>0</v>
      </c>
      <c r="H152" s="170"/>
      <c r="I152" s="169">
        <f>ROUND(E152*H152,2)</f>
        <v>0</v>
      </c>
      <c r="J152" s="170"/>
      <c r="K152" s="169">
        <f>ROUND(E152*J152,2)</f>
        <v>0</v>
      </c>
      <c r="L152" s="169">
        <v>0</v>
      </c>
      <c r="M152" s="169">
        <f>G152*(1+L152/100)</f>
        <v>0</v>
      </c>
      <c r="N152" s="161">
        <v>0</v>
      </c>
      <c r="O152" s="161">
        <f>ROUND(E152*N152,5)</f>
        <v>0</v>
      </c>
      <c r="P152" s="161">
        <v>6.0000000000000001E-3</v>
      </c>
      <c r="Q152" s="161">
        <f>ROUND(E152*P152,5)</f>
        <v>0.192</v>
      </c>
      <c r="R152" s="161"/>
      <c r="S152" s="161"/>
      <c r="T152" s="162">
        <v>5.1999999999999998E-2</v>
      </c>
      <c r="U152" s="161">
        <f>ROUND(E152*T152,2)</f>
        <v>1.66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143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/>
      <c r="B153" s="159"/>
      <c r="C153" s="191" t="s">
        <v>338</v>
      </c>
      <c r="D153" s="163"/>
      <c r="E153" s="167">
        <v>32</v>
      </c>
      <c r="F153" s="169"/>
      <c r="G153" s="169"/>
      <c r="H153" s="169"/>
      <c r="I153" s="169"/>
      <c r="J153" s="169"/>
      <c r="K153" s="169"/>
      <c r="L153" s="169"/>
      <c r="M153" s="169"/>
      <c r="N153" s="161"/>
      <c r="O153" s="161"/>
      <c r="P153" s="161"/>
      <c r="Q153" s="161"/>
      <c r="R153" s="161"/>
      <c r="S153" s="161"/>
      <c r="T153" s="162"/>
      <c r="U153" s="16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145</v>
      </c>
      <c r="AF153" s="151">
        <v>0</v>
      </c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52">
        <v>71</v>
      </c>
      <c r="B154" s="159" t="s">
        <v>339</v>
      </c>
      <c r="C154" s="190" t="s">
        <v>340</v>
      </c>
      <c r="D154" s="161" t="s">
        <v>151</v>
      </c>
      <c r="E154" s="166">
        <v>34.1</v>
      </c>
      <c r="F154" s="169">
        <f>H154+J154</f>
        <v>0</v>
      </c>
      <c r="G154" s="169">
        <f>ROUND(E154*F154,2)</f>
        <v>0</v>
      </c>
      <c r="H154" s="170"/>
      <c r="I154" s="169">
        <f>ROUND(E154*H154,2)</f>
        <v>0</v>
      </c>
      <c r="J154" s="170"/>
      <c r="K154" s="169">
        <f>ROUND(E154*J154,2)</f>
        <v>0</v>
      </c>
      <c r="L154" s="169">
        <v>0</v>
      </c>
      <c r="M154" s="169">
        <f>G154*(1+L154/100)</f>
        <v>0</v>
      </c>
      <c r="N154" s="161">
        <v>1.2999999999999999E-4</v>
      </c>
      <c r="O154" s="161">
        <f>ROUND(E154*N154,5)</f>
        <v>4.4299999999999999E-3</v>
      </c>
      <c r="P154" s="161">
        <v>0</v>
      </c>
      <c r="Q154" s="161">
        <f>ROUND(E154*P154,5)</f>
        <v>0</v>
      </c>
      <c r="R154" s="161"/>
      <c r="S154" s="161"/>
      <c r="T154" s="162">
        <v>0.1</v>
      </c>
      <c r="U154" s="161">
        <f>ROUND(E154*T154,2)</f>
        <v>3.41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143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/>
      <c r="B155" s="159"/>
      <c r="C155" s="191" t="s">
        <v>341</v>
      </c>
      <c r="D155" s="163"/>
      <c r="E155" s="167">
        <v>34.1</v>
      </c>
      <c r="F155" s="169"/>
      <c r="G155" s="169"/>
      <c r="H155" s="169"/>
      <c r="I155" s="169"/>
      <c r="J155" s="169"/>
      <c r="K155" s="169"/>
      <c r="L155" s="169"/>
      <c r="M155" s="169"/>
      <c r="N155" s="161"/>
      <c r="O155" s="161"/>
      <c r="P155" s="161"/>
      <c r="Q155" s="161"/>
      <c r="R155" s="161"/>
      <c r="S155" s="161"/>
      <c r="T155" s="162"/>
      <c r="U155" s="16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145</v>
      </c>
      <c r="AF155" s="151">
        <v>0</v>
      </c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52">
        <v>72</v>
      </c>
      <c r="B156" s="159" t="s">
        <v>342</v>
      </c>
      <c r="C156" s="190" t="s">
        <v>343</v>
      </c>
      <c r="D156" s="161" t="s">
        <v>151</v>
      </c>
      <c r="E156" s="166">
        <v>34.1</v>
      </c>
      <c r="F156" s="169">
        <f>H156+J156</f>
        <v>0</v>
      </c>
      <c r="G156" s="169">
        <f>ROUND(E156*F156,2)</f>
        <v>0</v>
      </c>
      <c r="H156" s="170"/>
      <c r="I156" s="169">
        <f>ROUND(E156*H156,2)</f>
        <v>0</v>
      </c>
      <c r="J156" s="170"/>
      <c r="K156" s="169">
        <f>ROUND(E156*J156,2)</f>
        <v>0</v>
      </c>
      <c r="L156" s="169">
        <v>0</v>
      </c>
      <c r="M156" s="169">
        <f>G156*(1+L156/100)</f>
        <v>0</v>
      </c>
      <c r="N156" s="161">
        <v>2.2000000000000001E-3</v>
      </c>
      <c r="O156" s="161">
        <f>ROUND(E156*N156,5)</f>
        <v>7.5020000000000003E-2</v>
      </c>
      <c r="P156" s="161">
        <v>0</v>
      </c>
      <c r="Q156" s="161">
        <f>ROUND(E156*P156,5)</f>
        <v>0</v>
      </c>
      <c r="R156" s="161"/>
      <c r="S156" s="161"/>
      <c r="T156" s="162">
        <v>0.84799999999999998</v>
      </c>
      <c r="U156" s="161">
        <f>ROUND(E156*T156,2)</f>
        <v>28.92</v>
      </c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 t="s">
        <v>143</v>
      </c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2"/>
      <c r="B157" s="159"/>
      <c r="C157" s="191" t="s">
        <v>341</v>
      </c>
      <c r="D157" s="163"/>
      <c r="E157" s="167">
        <v>34.1</v>
      </c>
      <c r="F157" s="169"/>
      <c r="G157" s="169"/>
      <c r="H157" s="169"/>
      <c r="I157" s="169"/>
      <c r="J157" s="169"/>
      <c r="K157" s="169"/>
      <c r="L157" s="169"/>
      <c r="M157" s="169"/>
      <c r="N157" s="161"/>
      <c r="O157" s="161"/>
      <c r="P157" s="161"/>
      <c r="Q157" s="161"/>
      <c r="R157" s="161"/>
      <c r="S157" s="161"/>
      <c r="T157" s="162"/>
      <c r="U157" s="16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145</v>
      </c>
      <c r="AF157" s="151">
        <v>0</v>
      </c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52">
        <v>73</v>
      </c>
      <c r="B158" s="159" t="s">
        <v>344</v>
      </c>
      <c r="C158" s="190" t="s">
        <v>345</v>
      </c>
      <c r="D158" s="161" t="s">
        <v>151</v>
      </c>
      <c r="E158" s="166">
        <v>8.5</v>
      </c>
      <c r="F158" s="169">
        <f>H158+J158</f>
        <v>0</v>
      </c>
      <c r="G158" s="169">
        <f>ROUND(E158*F158,2)</f>
        <v>0</v>
      </c>
      <c r="H158" s="170"/>
      <c r="I158" s="169">
        <f>ROUND(E158*H158,2)</f>
        <v>0</v>
      </c>
      <c r="J158" s="170"/>
      <c r="K158" s="169">
        <f>ROUND(E158*J158,2)</f>
        <v>0</v>
      </c>
      <c r="L158" s="169">
        <v>0</v>
      </c>
      <c r="M158" s="169">
        <f>G158*(1+L158/100)</f>
        <v>0</v>
      </c>
      <c r="N158" s="161">
        <v>2.6800000000000001E-3</v>
      </c>
      <c r="O158" s="161">
        <f>ROUND(E158*N158,5)</f>
        <v>2.2780000000000002E-2</v>
      </c>
      <c r="P158" s="161">
        <v>0</v>
      </c>
      <c r="Q158" s="161">
        <f>ROUND(E158*P158,5)</f>
        <v>0</v>
      </c>
      <c r="R158" s="161"/>
      <c r="S158" s="161"/>
      <c r="T158" s="162">
        <v>0.34</v>
      </c>
      <c r="U158" s="161">
        <f>ROUND(E158*T158,2)</f>
        <v>2.89</v>
      </c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 t="s">
        <v>143</v>
      </c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2"/>
      <c r="B159" s="159"/>
      <c r="C159" s="191" t="s">
        <v>346</v>
      </c>
      <c r="D159" s="163"/>
      <c r="E159" s="167">
        <v>8.5</v>
      </c>
      <c r="F159" s="169"/>
      <c r="G159" s="169"/>
      <c r="H159" s="169"/>
      <c r="I159" s="169"/>
      <c r="J159" s="169"/>
      <c r="K159" s="169"/>
      <c r="L159" s="169"/>
      <c r="M159" s="169"/>
      <c r="N159" s="161"/>
      <c r="O159" s="161"/>
      <c r="P159" s="161"/>
      <c r="Q159" s="161"/>
      <c r="R159" s="161"/>
      <c r="S159" s="161"/>
      <c r="T159" s="162"/>
      <c r="U159" s="16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145</v>
      </c>
      <c r="AF159" s="151">
        <v>0</v>
      </c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2">
        <v>74</v>
      </c>
      <c r="B160" s="159" t="s">
        <v>347</v>
      </c>
      <c r="C160" s="190" t="s">
        <v>348</v>
      </c>
      <c r="D160" s="161" t="s">
        <v>224</v>
      </c>
      <c r="E160" s="166">
        <v>17</v>
      </c>
      <c r="F160" s="169">
        <f>H160+J160</f>
        <v>0</v>
      </c>
      <c r="G160" s="169">
        <f>ROUND(E160*F160,2)</f>
        <v>0</v>
      </c>
      <c r="H160" s="170"/>
      <c r="I160" s="169">
        <f>ROUND(E160*H160,2)</f>
        <v>0</v>
      </c>
      <c r="J160" s="170"/>
      <c r="K160" s="169">
        <f>ROUND(E160*J160,2)</f>
        <v>0</v>
      </c>
      <c r="L160" s="169">
        <v>0</v>
      </c>
      <c r="M160" s="169">
        <f>G160*(1+L160/100)</f>
        <v>0</v>
      </c>
      <c r="N160" s="161">
        <v>7.6000000000000004E-4</v>
      </c>
      <c r="O160" s="161">
        <f>ROUND(E160*N160,5)</f>
        <v>1.2919999999999999E-2</v>
      </c>
      <c r="P160" s="161">
        <v>0</v>
      </c>
      <c r="Q160" s="161">
        <f>ROUND(E160*P160,5)</f>
        <v>0</v>
      </c>
      <c r="R160" s="161"/>
      <c r="S160" s="161"/>
      <c r="T160" s="162">
        <v>0.189</v>
      </c>
      <c r="U160" s="161">
        <f>ROUND(E160*T160,2)</f>
        <v>3.21</v>
      </c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143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2">
        <v>75</v>
      </c>
      <c r="B161" s="159" t="s">
        <v>349</v>
      </c>
      <c r="C161" s="197" t="s">
        <v>350</v>
      </c>
      <c r="D161" s="161" t="s">
        <v>224</v>
      </c>
      <c r="E161" s="166">
        <v>5.7</v>
      </c>
      <c r="F161" s="169">
        <f>H161+J161</f>
        <v>0</v>
      </c>
      <c r="G161" s="169">
        <f>ROUND(E161*F161,2)</f>
        <v>0</v>
      </c>
      <c r="H161" s="170"/>
      <c r="I161" s="169">
        <f>ROUND(E161*H161,2)</f>
        <v>0</v>
      </c>
      <c r="J161" s="170"/>
      <c r="K161" s="169">
        <f>ROUND(E161*J161,2)</f>
        <v>0</v>
      </c>
      <c r="L161" s="169">
        <v>0</v>
      </c>
      <c r="M161" s="169">
        <f>G161*(1+L161/100)</f>
        <v>0</v>
      </c>
      <c r="N161" s="161">
        <v>1.8400000000000001E-3</v>
      </c>
      <c r="O161" s="161">
        <f>ROUND(E161*N161,5)</f>
        <v>1.0489999999999999E-2</v>
      </c>
      <c r="P161" s="161">
        <v>0</v>
      </c>
      <c r="Q161" s="161">
        <f>ROUND(E161*P161,5)</f>
        <v>0</v>
      </c>
      <c r="R161" s="161"/>
      <c r="S161" s="161"/>
      <c r="T161" s="162">
        <v>0.252</v>
      </c>
      <c r="U161" s="161">
        <f>ROUND(E161*T161,2)</f>
        <v>1.44</v>
      </c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143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2"/>
      <c r="B162" s="159"/>
      <c r="C162" s="191" t="s">
        <v>351</v>
      </c>
      <c r="D162" s="163"/>
      <c r="E162" s="167">
        <v>5.7</v>
      </c>
      <c r="F162" s="169"/>
      <c r="G162" s="169"/>
      <c r="H162" s="169"/>
      <c r="I162" s="169"/>
      <c r="J162" s="169"/>
      <c r="K162" s="169"/>
      <c r="L162" s="169"/>
      <c r="M162" s="169"/>
      <c r="N162" s="161"/>
      <c r="O162" s="161"/>
      <c r="P162" s="161"/>
      <c r="Q162" s="161"/>
      <c r="R162" s="161"/>
      <c r="S162" s="161"/>
      <c r="T162" s="162"/>
      <c r="U162" s="16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 t="s">
        <v>145</v>
      </c>
      <c r="AF162" s="151">
        <v>0</v>
      </c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2">
        <v>76</v>
      </c>
      <c r="B163" s="159" t="s">
        <v>352</v>
      </c>
      <c r="C163" s="190" t="s">
        <v>353</v>
      </c>
      <c r="D163" s="161" t="s">
        <v>172</v>
      </c>
      <c r="E163" s="166">
        <v>0.12564</v>
      </c>
      <c r="F163" s="169">
        <f>H163+J163</f>
        <v>0</v>
      </c>
      <c r="G163" s="169">
        <f>ROUND(E163*F163,2)</f>
        <v>0</v>
      </c>
      <c r="H163" s="170"/>
      <c r="I163" s="169">
        <f>ROUND(E163*H163,2)</f>
        <v>0</v>
      </c>
      <c r="J163" s="170"/>
      <c r="K163" s="169">
        <f>ROUND(E163*J163,2)</f>
        <v>0</v>
      </c>
      <c r="L163" s="169">
        <v>0</v>
      </c>
      <c r="M163" s="169">
        <f>G163*(1+L163/100)</f>
        <v>0</v>
      </c>
      <c r="N163" s="161">
        <v>0</v>
      </c>
      <c r="O163" s="161">
        <f>ROUND(E163*N163,5)</f>
        <v>0</v>
      </c>
      <c r="P163" s="161">
        <v>0</v>
      </c>
      <c r="Q163" s="161">
        <f>ROUND(E163*P163,5)</f>
        <v>0</v>
      </c>
      <c r="R163" s="161"/>
      <c r="S163" s="161"/>
      <c r="T163" s="162">
        <v>2.048</v>
      </c>
      <c r="U163" s="161">
        <f>ROUND(E163*T163,2)</f>
        <v>0.26</v>
      </c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 t="s">
        <v>143</v>
      </c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">
      <c r="A164" s="153" t="s">
        <v>138</v>
      </c>
      <c r="B164" s="160" t="s">
        <v>89</v>
      </c>
      <c r="C164" s="192" t="s">
        <v>90</v>
      </c>
      <c r="D164" s="164"/>
      <c r="E164" s="168"/>
      <c r="F164" s="171"/>
      <c r="G164" s="171">
        <f>SUMIF(AE165:AE168,"&lt;&gt;NOR",G165:G168)</f>
        <v>0</v>
      </c>
      <c r="H164" s="171"/>
      <c r="I164" s="171">
        <f>SUM(I165:I168)</f>
        <v>0</v>
      </c>
      <c r="J164" s="171"/>
      <c r="K164" s="171">
        <f>SUM(K165:K168)</f>
        <v>0</v>
      </c>
      <c r="L164" s="171"/>
      <c r="M164" s="171">
        <f>SUM(M165:M168)</f>
        <v>0</v>
      </c>
      <c r="N164" s="164"/>
      <c r="O164" s="164">
        <f>SUM(O165:O168)</f>
        <v>8.1500000000000003E-2</v>
      </c>
      <c r="P164" s="164"/>
      <c r="Q164" s="164">
        <f>SUM(Q165:Q168)</f>
        <v>2.9610000000000001E-2</v>
      </c>
      <c r="R164" s="164"/>
      <c r="S164" s="164"/>
      <c r="T164" s="165"/>
      <c r="U164" s="164">
        <f>SUM(U165:U168)</f>
        <v>1.47</v>
      </c>
      <c r="AE164" t="s">
        <v>139</v>
      </c>
    </row>
    <row r="165" spans="1:60" outlineLevel="1" x14ac:dyDescent="0.2">
      <c r="A165" s="152">
        <v>77</v>
      </c>
      <c r="B165" s="159" t="s">
        <v>354</v>
      </c>
      <c r="C165" s="190" t="s">
        <v>355</v>
      </c>
      <c r="D165" s="161" t="s">
        <v>246</v>
      </c>
      <c r="E165" s="166">
        <v>1</v>
      </c>
      <c r="F165" s="169">
        <f>H165+J165</f>
        <v>0</v>
      </c>
      <c r="G165" s="169">
        <f>ROUND(E165*F165,2)</f>
        <v>0</v>
      </c>
      <c r="H165" s="170"/>
      <c r="I165" s="169">
        <f>ROUND(E165*H165,2)</f>
        <v>0</v>
      </c>
      <c r="J165" s="170"/>
      <c r="K165" s="169">
        <f>ROUND(E165*J165,2)</f>
        <v>0</v>
      </c>
      <c r="L165" s="169">
        <v>0</v>
      </c>
      <c r="M165" s="169">
        <f>G165*(1+L165/100)</f>
        <v>0</v>
      </c>
      <c r="N165" s="161">
        <v>0</v>
      </c>
      <c r="O165" s="161">
        <f>ROUND(E165*N165,5)</f>
        <v>0</v>
      </c>
      <c r="P165" s="161">
        <v>2.9610000000000001E-2</v>
      </c>
      <c r="Q165" s="161">
        <f>ROUND(E165*P165,5)</f>
        <v>2.9610000000000001E-2</v>
      </c>
      <c r="R165" s="161"/>
      <c r="S165" s="161"/>
      <c r="T165" s="162">
        <v>0.50700000000000001</v>
      </c>
      <c r="U165" s="161">
        <f>ROUND(E165*T165,2)</f>
        <v>0.51</v>
      </c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 t="s">
        <v>143</v>
      </c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52">
        <v>78</v>
      </c>
      <c r="B166" s="159" t="s">
        <v>356</v>
      </c>
      <c r="C166" s="190" t="s">
        <v>357</v>
      </c>
      <c r="D166" s="161" t="s">
        <v>246</v>
      </c>
      <c r="E166" s="166">
        <v>1</v>
      </c>
      <c r="F166" s="169">
        <f>H166+J166</f>
        <v>0</v>
      </c>
      <c r="G166" s="169">
        <f>ROUND(E166*F166,2)</f>
        <v>0</v>
      </c>
      <c r="H166" s="170"/>
      <c r="I166" s="169">
        <f>ROUND(E166*H166,2)</f>
        <v>0</v>
      </c>
      <c r="J166" s="170"/>
      <c r="K166" s="169">
        <f>ROUND(E166*J166,2)</f>
        <v>0</v>
      </c>
      <c r="L166" s="169">
        <v>0</v>
      </c>
      <c r="M166" s="169">
        <f>G166*(1+L166/100)</f>
        <v>0</v>
      </c>
      <c r="N166" s="161">
        <v>7.5800000000000006E-2</v>
      </c>
      <c r="O166" s="161">
        <f>ROUND(E166*N166,5)</f>
        <v>7.5800000000000006E-2</v>
      </c>
      <c r="P166" s="161">
        <v>0</v>
      </c>
      <c r="Q166" s="161">
        <f>ROUND(E166*P166,5)</f>
        <v>0</v>
      </c>
      <c r="R166" s="161"/>
      <c r="S166" s="161"/>
      <c r="T166" s="162">
        <v>0.5</v>
      </c>
      <c r="U166" s="161">
        <f>ROUND(E166*T166,2)</f>
        <v>0.5</v>
      </c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 t="s">
        <v>143</v>
      </c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52">
        <v>79</v>
      </c>
      <c r="B167" s="159" t="s">
        <v>358</v>
      </c>
      <c r="C167" s="197" t="s">
        <v>515</v>
      </c>
      <c r="D167" s="161" t="s">
        <v>246</v>
      </c>
      <c r="E167" s="166">
        <v>1</v>
      </c>
      <c r="F167" s="169">
        <f>H167+J167</f>
        <v>0</v>
      </c>
      <c r="G167" s="169">
        <f>ROUND(E167*F167,2)</f>
        <v>0</v>
      </c>
      <c r="H167" s="170"/>
      <c r="I167" s="169">
        <f>ROUND(E167*H167,2)</f>
        <v>0</v>
      </c>
      <c r="J167" s="170"/>
      <c r="K167" s="169">
        <f>ROUND(E167*J167,2)</f>
        <v>0</v>
      </c>
      <c r="L167" s="169">
        <v>0</v>
      </c>
      <c r="M167" s="169">
        <f>G167*(1+L167/100)</f>
        <v>0</v>
      </c>
      <c r="N167" s="161">
        <v>5.7000000000000002E-3</v>
      </c>
      <c r="O167" s="161">
        <f>ROUND(E167*N167,5)</f>
        <v>5.7000000000000002E-3</v>
      </c>
      <c r="P167" s="161">
        <v>0</v>
      </c>
      <c r="Q167" s="161">
        <f>ROUND(E167*P167,5)</f>
        <v>0</v>
      </c>
      <c r="R167" s="161"/>
      <c r="S167" s="161"/>
      <c r="T167" s="162">
        <v>0.35</v>
      </c>
      <c r="U167" s="161">
        <f>ROUND(E167*T167,2)</f>
        <v>0.35</v>
      </c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 t="s">
        <v>143</v>
      </c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2">
        <v>80</v>
      </c>
      <c r="B168" s="159" t="s">
        <v>359</v>
      </c>
      <c r="C168" s="190" t="s">
        <v>360</v>
      </c>
      <c r="D168" s="161" t="s">
        <v>172</v>
      </c>
      <c r="E168" s="166">
        <v>7.5800000000000006E-2</v>
      </c>
      <c r="F168" s="169">
        <f>H168+J168</f>
        <v>0</v>
      </c>
      <c r="G168" s="169">
        <f>ROUND(E168*F168,2)</f>
        <v>0</v>
      </c>
      <c r="H168" s="170"/>
      <c r="I168" s="169">
        <f>ROUND(E168*H168,2)</f>
        <v>0</v>
      </c>
      <c r="J168" s="170"/>
      <c r="K168" s="169">
        <f>ROUND(E168*J168,2)</f>
        <v>0</v>
      </c>
      <c r="L168" s="169">
        <v>0</v>
      </c>
      <c r="M168" s="169">
        <f>G168*(1+L168/100)</f>
        <v>0</v>
      </c>
      <c r="N168" s="161">
        <v>0</v>
      </c>
      <c r="O168" s="161">
        <f>ROUND(E168*N168,5)</f>
        <v>0</v>
      </c>
      <c r="P168" s="161">
        <v>0</v>
      </c>
      <c r="Q168" s="161">
        <f>ROUND(E168*P168,5)</f>
        <v>0</v>
      </c>
      <c r="R168" s="161"/>
      <c r="S168" s="161"/>
      <c r="T168" s="162">
        <v>1.47</v>
      </c>
      <c r="U168" s="161">
        <f>ROUND(E168*T168,2)</f>
        <v>0.11</v>
      </c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 t="s">
        <v>143</v>
      </c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53" t="s">
        <v>138</v>
      </c>
      <c r="B169" s="160" t="s">
        <v>91</v>
      </c>
      <c r="C169" s="192" t="s">
        <v>92</v>
      </c>
      <c r="D169" s="164"/>
      <c r="E169" s="168"/>
      <c r="F169" s="171"/>
      <c r="G169" s="171">
        <f>SUMIF(AE170:AE173,"&lt;&gt;NOR",G170:G173)</f>
        <v>0</v>
      </c>
      <c r="H169" s="171"/>
      <c r="I169" s="171">
        <f>SUM(I170:I173)</f>
        <v>0</v>
      </c>
      <c r="J169" s="171"/>
      <c r="K169" s="171">
        <f>SUM(K170:K173)</f>
        <v>0</v>
      </c>
      <c r="L169" s="171"/>
      <c r="M169" s="171">
        <f>SUM(M170:M173)</f>
        <v>0</v>
      </c>
      <c r="N169" s="164"/>
      <c r="O169" s="164">
        <f>SUM(O170:O173)</f>
        <v>2.7E-4</v>
      </c>
      <c r="P169" s="164"/>
      <c r="Q169" s="164">
        <f>SUM(Q170:Q173)</f>
        <v>4.8999999999999998E-4</v>
      </c>
      <c r="R169" s="164"/>
      <c r="S169" s="164"/>
      <c r="T169" s="165"/>
      <c r="U169" s="164">
        <f>SUM(U170:U173)</f>
        <v>0.32</v>
      </c>
      <c r="AE169" t="s">
        <v>139</v>
      </c>
    </row>
    <row r="170" spans="1:60" outlineLevel="1" x14ac:dyDescent="0.2">
      <c r="A170" s="152">
        <v>81</v>
      </c>
      <c r="B170" s="159" t="s">
        <v>361</v>
      </c>
      <c r="C170" s="190" t="s">
        <v>362</v>
      </c>
      <c r="D170" s="161" t="s">
        <v>246</v>
      </c>
      <c r="E170" s="166">
        <v>1</v>
      </c>
      <c r="F170" s="169">
        <f>H170+J170</f>
        <v>0</v>
      </c>
      <c r="G170" s="169">
        <f>ROUND(E170*F170,2)</f>
        <v>0</v>
      </c>
      <c r="H170" s="170"/>
      <c r="I170" s="169">
        <f>ROUND(E170*H170,2)</f>
        <v>0</v>
      </c>
      <c r="J170" s="170"/>
      <c r="K170" s="169">
        <f>ROUND(E170*J170,2)</f>
        <v>0</v>
      </c>
      <c r="L170" s="169">
        <v>0</v>
      </c>
      <c r="M170" s="169">
        <f>G170*(1+L170/100)</f>
        <v>0</v>
      </c>
      <c r="N170" s="161">
        <v>2.7E-4</v>
      </c>
      <c r="O170" s="161">
        <f>ROUND(E170*N170,5)</f>
        <v>2.7E-4</v>
      </c>
      <c r="P170" s="161">
        <v>0</v>
      </c>
      <c r="Q170" s="161">
        <f>ROUND(E170*P170,5)</f>
        <v>0</v>
      </c>
      <c r="R170" s="161"/>
      <c r="S170" s="161"/>
      <c r="T170" s="162">
        <v>0.20699999999999999</v>
      </c>
      <c r="U170" s="161">
        <f>ROUND(E170*T170,2)</f>
        <v>0.21</v>
      </c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 t="s">
        <v>143</v>
      </c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2"/>
      <c r="B171" s="159"/>
      <c r="C171" s="191" t="s">
        <v>363</v>
      </c>
      <c r="D171" s="163"/>
      <c r="E171" s="167">
        <v>1</v>
      </c>
      <c r="F171" s="169"/>
      <c r="G171" s="169"/>
      <c r="H171" s="169"/>
      <c r="I171" s="169"/>
      <c r="J171" s="169"/>
      <c r="K171" s="169"/>
      <c r="L171" s="169"/>
      <c r="M171" s="169"/>
      <c r="N171" s="161"/>
      <c r="O171" s="161"/>
      <c r="P171" s="161"/>
      <c r="Q171" s="161"/>
      <c r="R171" s="161"/>
      <c r="S171" s="161"/>
      <c r="T171" s="162"/>
      <c r="U171" s="16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 t="s">
        <v>145</v>
      </c>
      <c r="AF171" s="151">
        <v>0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2">
        <v>82</v>
      </c>
      <c r="B172" s="159" t="s">
        <v>364</v>
      </c>
      <c r="C172" s="190" t="s">
        <v>365</v>
      </c>
      <c r="D172" s="161" t="s">
        <v>246</v>
      </c>
      <c r="E172" s="166">
        <v>1</v>
      </c>
      <c r="F172" s="169">
        <f>H172+J172</f>
        <v>0</v>
      </c>
      <c r="G172" s="169">
        <f>ROUND(E172*F172,2)</f>
        <v>0</v>
      </c>
      <c r="H172" s="170"/>
      <c r="I172" s="169">
        <f>ROUND(E172*H172,2)</f>
        <v>0</v>
      </c>
      <c r="J172" s="170"/>
      <c r="K172" s="169">
        <f>ROUND(E172*J172,2)</f>
        <v>0</v>
      </c>
      <c r="L172" s="169">
        <v>0</v>
      </c>
      <c r="M172" s="169">
        <f>G172*(1+L172/100)</f>
        <v>0</v>
      </c>
      <c r="N172" s="161">
        <v>0</v>
      </c>
      <c r="O172" s="161">
        <f>ROUND(E172*N172,5)</f>
        <v>0</v>
      </c>
      <c r="P172" s="161">
        <v>4.8999999999999998E-4</v>
      </c>
      <c r="Q172" s="161">
        <f>ROUND(E172*P172,5)</f>
        <v>4.8999999999999998E-4</v>
      </c>
      <c r="R172" s="161"/>
      <c r="S172" s="161"/>
      <c r="T172" s="162">
        <v>0.114</v>
      </c>
      <c r="U172" s="161">
        <f>ROUND(E172*T172,2)</f>
        <v>0.11</v>
      </c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 t="s">
        <v>143</v>
      </c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2">
        <v>83</v>
      </c>
      <c r="B173" s="159" t="s">
        <v>366</v>
      </c>
      <c r="C173" s="190" t="s">
        <v>367</v>
      </c>
      <c r="D173" s="161" t="s">
        <v>172</v>
      </c>
      <c r="E173" s="166">
        <v>2.7E-4</v>
      </c>
      <c r="F173" s="169">
        <f>H173+J173</f>
        <v>0</v>
      </c>
      <c r="G173" s="169">
        <f>ROUND(E173*F173,2)</f>
        <v>0</v>
      </c>
      <c r="H173" s="170"/>
      <c r="I173" s="169">
        <f>ROUND(E173*H173,2)</f>
        <v>0</v>
      </c>
      <c r="J173" s="170"/>
      <c r="K173" s="169">
        <f>ROUND(E173*J173,2)</f>
        <v>0</v>
      </c>
      <c r="L173" s="169">
        <v>0</v>
      </c>
      <c r="M173" s="169">
        <f>G173*(1+L173/100)</f>
        <v>0</v>
      </c>
      <c r="N173" s="161">
        <v>0</v>
      </c>
      <c r="O173" s="161">
        <f>ROUND(E173*N173,5)</f>
        <v>0</v>
      </c>
      <c r="P173" s="161">
        <v>0</v>
      </c>
      <c r="Q173" s="161">
        <f>ROUND(E173*P173,5)</f>
        <v>0</v>
      </c>
      <c r="R173" s="161"/>
      <c r="S173" s="161"/>
      <c r="T173" s="162">
        <v>1.327</v>
      </c>
      <c r="U173" s="161">
        <f>ROUND(E173*T173,2)</f>
        <v>0</v>
      </c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 t="s">
        <v>143</v>
      </c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x14ac:dyDescent="0.2">
      <c r="A174" s="153" t="s">
        <v>138</v>
      </c>
      <c r="B174" s="160" t="s">
        <v>93</v>
      </c>
      <c r="C174" s="192" t="s">
        <v>94</v>
      </c>
      <c r="D174" s="164"/>
      <c r="E174" s="168"/>
      <c r="F174" s="171"/>
      <c r="G174" s="171">
        <f>SUMIF(AE175:AE182,"&lt;&gt;NOR",G175:G182)</f>
        <v>0</v>
      </c>
      <c r="H174" s="171"/>
      <c r="I174" s="171">
        <f>SUM(I175:I182)</f>
        <v>0</v>
      </c>
      <c r="J174" s="171"/>
      <c r="K174" s="171">
        <f>SUM(K175:K182)</f>
        <v>0</v>
      </c>
      <c r="L174" s="171"/>
      <c r="M174" s="171">
        <f>SUM(M175:M182)</f>
        <v>0</v>
      </c>
      <c r="N174" s="164"/>
      <c r="O174" s="164">
        <f>SUM(O175:O182)</f>
        <v>1.2000000000000001E-3</v>
      </c>
      <c r="P174" s="164"/>
      <c r="Q174" s="164">
        <f>SUM(Q175:Q182)</f>
        <v>0</v>
      </c>
      <c r="R174" s="164"/>
      <c r="S174" s="164"/>
      <c r="T174" s="165"/>
      <c r="U174" s="164">
        <f>SUM(U175:U182)</f>
        <v>1.66</v>
      </c>
      <c r="AE174" t="s">
        <v>139</v>
      </c>
    </row>
    <row r="175" spans="1:60" outlineLevel="1" x14ac:dyDescent="0.2">
      <c r="A175" s="152">
        <v>84</v>
      </c>
      <c r="B175" s="159" t="s">
        <v>368</v>
      </c>
      <c r="C175" s="190" t="s">
        <v>369</v>
      </c>
      <c r="D175" s="161" t="s">
        <v>246</v>
      </c>
      <c r="E175" s="166">
        <v>3</v>
      </c>
      <c r="F175" s="169">
        <f>H175+J175</f>
        <v>0</v>
      </c>
      <c r="G175" s="169">
        <f>ROUND(E175*F175,2)</f>
        <v>0</v>
      </c>
      <c r="H175" s="170"/>
      <c r="I175" s="169">
        <f>ROUND(E175*H175,2)</f>
        <v>0</v>
      </c>
      <c r="J175" s="170"/>
      <c r="K175" s="169">
        <f>ROUND(E175*J175,2)</f>
        <v>0</v>
      </c>
      <c r="L175" s="169">
        <v>0</v>
      </c>
      <c r="M175" s="169">
        <f>G175*(1+L175/100)</f>
        <v>0</v>
      </c>
      <c r="N175" s="161">
        <v>0</v>
      </c>
      <c r="O175" s="161">
        <f>ROUND(E175*N175,5)</f>
        <v>0</v>
      </c>
      <c r="P175" s="161">
        <v>0</v>
      </c>
      <c r="Q175" s="161">
        <f>ROUND(E175*P175,5)</f>
        <v>0</v>
      </c>
      <c r="R175" s="161"/>
      <c r="S175" s="161"/>
      <c r="T175" s="162">
        <v>0.55000000000000004</v>
      </c>
      <c r="U175" s="161">
        <f>ROUND(E175*T175,2)</f>
        <v>1.65</v>
      </c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 t="s">
        <v>143</v>
      </c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2"/>
      <c r="B176" s="159"/>
      <c r="C176" s="191" t="s">
        <v>370</v>
      </c>
      <c r="D176" s="163"/>
      <c r="E176" s="167">
        <v>2</v>
      </c>
      <c r="F176" s="169"/>
      <c r="G176" s="169"/>
      <c r="H176" s="169"/>
      <c r="I176" s="169"/>
      <c r="J176" s="169"/>
      <c r="K176" s="169"/>
      <c r="L176" s="169"/>
      <c r="M176" s="169"/>
      <c r="N176" s="161"/>
      <c r="O176" s="161"/>
      <c r="P176" s="161"/>
      <c r="Q176" s="161"/>
      <c r="R176" s="161"/>
      <c r="S176" s="161"/>
      <c r="T176" s="162"/>
      <c r="U176" s="16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 t="s">
        <v>145</v>
      </c>
      <c r="AF176" s="151">
        <v>0</v>
      </c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2"/>
      <c r="B177" s="159"/>
      <c r="C177" s="191" t="s">
        <v>371</v>
      </c>
      <c r="D177" s="163"/>
      <c r="E177" s="167">
        <v>1</v>
      </c>
      <c r="F177" s="169"/>
      <c r="G177" s="169"/>
      <c r="H177" s="169"/>
      <c r="I177" s="169"/>
      <c r="J177" s="169"/>
      <c r="K177" s="169"/>
      <c r="L177" s="169"/>
      <c r="M177" s="169"/>
      <c r="N177" s="161"/>
      <c r="O177" s="161"/>
      <c r="P177" s="161"/>
      <c r="Q177" s="161"/>
      <c r="R177" s="161"/>
      <c r="S177" s="161"/>
      <c r="T177" s="162"/>
      <c r="U177" s="16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 t="s">
        <v>145</v>
      </c>
      <c r="AF177" s="151">
        <v>0</v>
      </c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2">
        <v>85</v>
      </c>
      <c r="B178" s="159" t="s">
        <v>372</v>
      </c>
      <c r="C178" s="190" t="s">
        <v>373</v>
      </c>
      <c r="D178" s="161" t="s">
        <v>246</v>
      </c>
      <c r="E178" s="166">
        <v>2</v>
      </c>
      <c r="F178" s="169">
        <f>H178+J178</f>
        <v>0</v>
      </c>
      <c r="G178" s="169">
        <f>ROUND(E178*F178,2)</f>
        <v>0</v>
      </c>
      <c r="H178" s="170"/>
      <c r="I178" s="169">
        <f>ROUND(E178*H178,2)</f>
        <v>0</v>
      </c>
      <c r="J178" s="170"/>
      <c r="K178" s="169">
        <f>ROUND(E178*J178,2)</f>
        <v>0</v>
      </c>
      <c r="L178" s="169">
        <v>0</v>
      </c>
      <c r="M178" s="169">
        <f>G178*(1+L178/100)</f>
        <v>0</v>
      </c>
      <c r="N178" s="161">
        <v>4.0000000000000002E-4</v>
      </c>
      <c r="O178" s="161">
        <f>ROUND(E178*N178,5)</f>
        <v>8.0000000000000004E-4</v>
      </c>
      <c r="P178" s="161">
        <v>0</v>
      </c>
      <c r="Q178" s="161">
        <f>ROUND(E178*P178,5)</f>
        <v>0</v>
      </c>
      <c r="R178" s="161"/>
      <c r="S178" s="161"/>
      <c r="T178" s="162">
        <v>0</v>
      </c>
      <c r="U178" s="161">
        <f>ROUND(E178*T178,2)</f>
        <v>0</v>
      </c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 t="s">
        <v>204</v>
      </c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2"/>
      <c r="B179" s="159"/>
      <c r="C179" s="191" t="s">
        <v>370</v>
      </c>
      <c r="D179" s="163"/>
      <c r="E179" s="167">
        <v>2</v>
      </c>
      <c r="F179" s="169"/>
      <c r="G179" s="169"/>
      <c r="H179" s="169"/>
      <c r="I179" s="169"/>
      <c r="J179" s="169"/>
      <c r="K179" s="169"/>
      <c r="L179" s="169"/>
      <c r="M179" s="169"/>
      <c r="N179" s="161"/>
      <c r="O179" s="161"/>
      <c r="P179" s="161"/>
      <c r="Q179" s="161"/>
      <c r="R179" s="161"/>
      <c r="S179" s="161"/>
      <c r="T179" s="162"/>
      <c r="U179" s="16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 t="s">
        <v>145</v>
      </c>
      <c r="AF179" s="151">
        <v>0</v>
      </c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2">
        <v>86</v>
      </c>
      <c r="B180" s="159" t="s">
        <v>374</v>
      </c>
      <c r="C180" s="190" t="s">
        <v>375</v>
      </c>
      <c r="D180" s="161" t="s">
        <v>246</v>
      </c>
      <c r="E180" s="166">
        <v>1</v>
      </c>
      <c r="F180" s="169">
        <f>H180+J180</f>
        <v>0</v>
      </c>
      <c r="G180" s="169">
        <f>ROUND(E180*F180,2)</f>
        <v>0</v>
      </c>
      <c r="H180" s="170"/>
      <c r="I180" s="169">
        <f>ROUND(E180*H180,2)</f>
        <v>0</v>
      </c>
      <c r="J180" s="170"/>
      <c r="K180" s="169">
        <f>ROUND(E180*J180,2)</f>
        <v>0</v>
      </c>
      <c r="L180" s="169">
        <v>0</v>
      </c>
      <c r="M180" s="169">
        <f>G180*(1+L180/100)</f>
        <v>0</v>
      </c>
      <c r="N180" s="161">
        <v>4.0000000000000002E-4</v>
      </c>
      <c r="O180" s="161">
        <f>ROUND(E180*N180,5)</f>
        <v>4.0000000000000002E-4</v>
      </c>
      <c r="P180" s="161">
        <v>0</v>
      </c>
      <c r="Q180" s="161">
        <f>ROUND(E180*P180,5)</f>
        <v>0</v>
      </c>
      <c r="R180" s="161"/>
      <c r="S180" s="161"/>
      <c r="T180" s="162">
        <v>0</v>
      </c>
      <c r="U180" s="161">
        <f>ROUND(E180*T180,2)</f>
        <v>0</v>
      </c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 t="s">
        <v>204</v>
      </c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2"/>
      <c r="B181" s="159"/>
      <c r="C181" s="191" t="s">
        <v>371</v>
      </c>
      <c r="D181" s="163"/>
      <c r="E181" s="167">
        <v>1</v>
      </c>
      <c r="F181" s="169"/>
      <c r="G181" s="169"/>
      <c r="H181" s="169"/>
      <c r="I181" s="169"/>
      <c r="J181" s="169"/>
      <c r="K181" s="169"/>
      <c r="L181" s="169"/>
      <c r="M181" s="169"/>
      <c r="N181" s="161"/>
      <c r="O181" s="161"/>
      <c r="P181" s="161"/>
      <c r="Q181" s="161"/>
      <c r="R181" s="161"/>
      <c r="S181" s="161"/>
      <c r="T181" s="162"/>
      <c r="U181" s="16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 t="s">
        <v>145</v>
      </c>
      <c r="AF181" s="151">
        <v>0</v>
      </c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2">
        <v>87</v>
      </c>
      <c r="B182" s="159" t="s">
        <v>376</v>
      </c>
      <c r="C182" s="190" t="s">
        <v>377</v>
      </c>
      <c r="D182" s="161" t="s">
        <v>172</v>
      </c>
      <c r="E182" s="166">
        <v>1.1999999999999999E-3</v>
      </c>
      <c r="F182" s="169">
        <f>H182+J182</f>
        <v>0</v>
      </c>
      <c r="G182" s="169">
        <f>ROUND(E182*F182,2)</f>
        <v>0</v>
      </c>
      <c r="H182" s="170"/>
      <c r="I182" s="169">
        <f>ROUND(E182*H182,2)</f>
        <v>0</v>
      </c>
      <c r="J182" s="170"/>
      <c r="K182" s="169">
        <f>ROUND(E182*J182,2)</f>
        <v>0</v>
      </c>
      <c r="L182" s="169">
        <v>0</v>
      </c>
      <c r="M182" s="169">
        <f>G182*(1+L182/100)</f>
        <v>0</v>
      </c>
      <c r="N182" s="161">
        <v>0</v>
      </c>
      <c r="O182" s="161">
        <f>ROUND(E182*N182,5)</f>
        <v>0</v>
      </c>
      <c r="P182" s="161">
        <v>0</v>
      </c>
      <c r="Q182" s="161">
        <f>ROUND(E182*P182,5)</f>
        <v>0</v>
      </c>
      <c r="R182" s="161"/>
      <c r="S182" s="161"/>
      <c r="T182" s="162">
        <v>5.0640000000000001</v>
      </c>
      <c r="U182" s="161">
        <f>ROUND(E182*T182,2)</f>
        <v>0.01</v>
      </c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 t="s">
        <v>143</v>
      </c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53" t="s">
        <v>138</v>
      </c>
      <c r="B183" s="160" t="s">
        <v>95</v>
      </c>
      <c r="C183" s="192" t="s">
        <v>96</v>
      </c>
      <c r="D183" s="164"/>
      <c r="E183" s="168"/>
      <c r="F183" s="171"/>
      <c r="G183" s="171">
        <f>SUMIF(AE184:AE200,"&lt;&gt;NOR",G184:G200)</f>
        <v>0</v>
      </c>
      <c r="H183" s="171"/>
      <c r="I183" s="171">
        <f>SUM(I184:I200)</f>
        <v>0</v>
      </c>
      <c r="J183" s="171"/>
      <c r="K183" s="171">
        <f>SUM(K184:K200)</f>
        <v>0</v>
      </c>
      <c r="L183" s="171"/>
      <c r="M183" s="171">
        <f>SUM(M184:M200)</f>
        <v>0</v>
      </c>
      <c r="N183" s="164"/>
      <c r="O183" s="164">
        <f>SUM(O184:O200)</f>
        <v>0.63351000000000002</v>
      </c>
      <c r="P183" s="164"/>
      <c r="Q183" s="164">
        <f>SUM(Q184:Q200)</f>
        <v>2.3220000000000001</v>
      </c>
      <c r="R183" s="164"/>
      <c r="S183" s="164"/>
      <c r="T183" s="165"/>
      <c r="U183" s="164">
        <f>SUM(U184:U200)</f>
        <v>37.9</v>
      </c>
      <c r="AE183" t="s">
        <v>139</v>
      </c>
    </row>
    <row r="184" spans="1:60" outlineLevel="1" x14ac:dyDescent="0.2">
      <c r="A184" s="152">
        <v>88</v>
      </c>
      <c r="B184" s="159" t="s">
        <v>378</v>
      </c>
      <c r="C184" s="190" t="s">
        <v>379</v>
      </c>
      <c r="D184" s="161" t="s">
        <v>224</v>
      </c>
      <c r="E184" s="166">
        <v>24</v>
      </c>
      <c r="F184" s="169">
        <f>H184+J184</f>
        <v>0</v>
      </c>
      <c r="G184" s="169">
        <f>ROUND(E184*F184,2)</f>
        <v>0</v>
      </c>
      <c r="H184" s="170"/>
      <c r="I184" s="169">
        <f>ROUND(E184*H184,2)</f>
        <v>0</v>
      </c>
      <c r="J184" s="170"/>
      <c r="K184" s="169">
        <f>ROUND(E184*J184,2)</f>
        <v>0</v>
      </c>
      <c r="L184" s="169">
        <v>0</v>
      </c>
      <c r="M184" s="169">
        <f>G184*(1+L184/100)</f>
        <v>0</v>
      </c>
      <c r="N184" s="161">
        <v>1.6000000000000001E-4</v>
      </c>
      <c r="O184" s="161">
        <f>ROUND(E184*N184,5)</f>
        <v>3.8400000000000001E-3</v>
      </c>
      <c r="P184" s="161">
        <v>1.7000000000000001E-2</v>
      </c>
      <c r="Q184" s="161">
        <f>ROUND(E184*P184,5)</f>
        <v>0.40799999999999997</v>
      </c>
      <c r="R184" s="161"/>
      <c r="S184" s="161"/>
      <c r="T184" s="162">
        <v>0.126</v>
      </c>
      <c r="U184" s="161">
        <f>ROUND(E184*T184,2)</f>
        <v>3.02</v>
      </c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 t="s">
        <v>143</v>
      </c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2"/>
      <c r="B185" s="159"/>
      <c r="C185" s="191" t="s">
        <v>380</v>
      </c>
      <c r="D185" s="163"/>
      <c r="E185" s="167">
        <v>24</v>
      </c>
      <c r="F185" s="169"/>
      <c r="G185" s="169"/>
      <c r="H185" s="169"/>
      <c r="I185" s="169"/>
      <c r="J185" s="169"/>
      <c r="K185" s="169"/>
      <c r="L185" s="169"/>
      <c r="M185" s="169"/>
      <c r="N185" s="161"/>
      <c r="O185" s="161"/>
      <c r="P185" s="161"/>
      <c r="Q185" s="161"/>
      <c r="R185" s="161"/>
      <c r="S185" s="161"/>
      <c r="T185" s="162"/>
      <c r="U185" s="16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 t="s">
        <v>145</v>
      </c>
      <c r="AF185" s="151">
        <v>0</v>
      </c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2">
        <v>89</v>
      </c>
      <c r="B186" s="159" t="s">
        <v>381</v>
      </c>
      <c r="C186" s="190" t="s">
        <v>382</v>
      </c>
      <c r="D186" s="161" t="s">
        <v>151</v>
      </c>
      <c r="E186" s="166">
        <v>22.34</v>
      </c>
      <c r="F186" s="169">
        <f>H186+J186</f>
        <v>0</v>
      </c>
      <c r="G186" s="169">
        <f>ROUND(E186*F186,2)</f>
        <v>0</v>
      </c>
      <c r="H186" s="170"/>
      <c r="I186" s="169">
        <f>ROUND(E186*H186,2)</f>
        <v>0</v>
      </c>
      <c r="J186" s="170"/>
      <c r="K186" s="169">
        <f>ROUND(E186*J186,2)</f>
        <v>0</v>
      </c>
      <c r="L186" s="169">
        <v>0</v>
      </c>
      <c r="M186" s="169">
        <f>G186*(1+L186/100)</f>
        <v>0</v>
      </c>
      <c r="N186" s="161">
        <v>1.6000000000000001E-4</v>
      </c>
      <c r="O186" s="161">
        <f>ROUND(E186*N186,5)</f>
        <v>3.5699999999999998E-3</v>
      </c>
      <c r="P186" s="161">
        <v>0.04</v>
      </c>
      <c r="Q186" s="161">
        <f>ROUND(E186*P186,5)</f>
        <v>0.89359999999999995</v>
      </c>
      <c r="R186" s="161"/>
      <c r="S186" s="161"/>
      <c r="T186" s="162">
        <v>0.13600000000000001</v>
      </c>
      <c r="U186" s="161">
        <f>ROUND(E186*T186,2)</f>
        <v>3.04</v>
      </c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 t="s">
        <v>143</v>
      </c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2"/>
      <c r="B187" s="159"/>
      <c r="C187" s="191" t="s">
        <v>383</v>
      </c>
      <c r="D187" s="163"/>
      <c r="E187" s="167">
        <v>22.34</v>
      </c>
      <c r="F187" s="169"/>
      <c r="G187" s="169"/>
      <c r="H187" s="169"/>
      <c r="I187" s="169"/>
      <c r="J187" s="169"/>
      <c r="K187" s="169"/>
      <c r="L187" s="169"/>
      <c r="M187" s="169"/>
      <c r="N187" s="161"/>
      <c r="O187" s="161"/>
      <c r="P187" s="161"/>
      <c r="Q187" s="161"/>
      <c r="R187" s="161"/>
      <c r="S187" s="161"/>
      <c r="T187" s="162"/>
      <c r="U187" s="16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 t="s">
        <v>145</v>
      </c>
      <c r="AF187" s="151">
        <v>0</v>
      </c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2">
        <v>90</v>
      </c>
      <c r="B188" s="159" t="s">
        <v>384</v>
      </c>
      <c r="C188" s="190" t="s">
        <v>385</v>
      </c>
      <c r="D188" s="161" t="s">
        <v>224</v>
      </c>
      <c r="E188" s="166">
        <v>38.6</v>
      </c>
      <c r="F188" s="169">
        <f>H188+J188</f>
        <v>0</v>
      </c>
      <c r="G188" s="169">
        <f>ROUND(E188*F188,2)</f>
        <v>0</v>
      </c>
      <c r="H188" s="170"/>
      <c r="I188" s="169">
        <f>ROUND(E188*H188,2)</f>
        <v>0</v>
      </c>
      <c r="J188" s="170"/>
      <c r="K188" s="169">
        <f>ROUND(E188*J188,2)</f>
        <v>0</v>
      </c>
      <c r="L188" s="169">
        <v>0</v>
      </c>
      <c r="M188" s="169">
        <f>G188*(1+L188/100)</f>
        <v>0</v>
      </c>
      <c r="N188" s="161">
        <v>0</v>
      </c>
      <c r="O188" s="161">
        <f>ROUND(E188*N188,5)</f>
        <v>0</v>
      </c>
      <c r="P188" s="161">
        <v>1.4E-2</v>
      </c>
      <c r="Q188" s="161">
        <f>ROUND(E188*P188,5)</f>
        <v>0.54039999999999999</v>
      </c>
      <c r="R188" s="161"/>
      <c r="S188" s="161"/>
      <c r="T188" s="162">
        <v>0.128</v>
      </c>
      <c r="U188" s="161">
        <f>ROUND(E188*T188,2)</f>
        <v>4.9400000000000004</v>
      </c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 t="s">
        <v>143</v>
      </c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2"/>
      <c r="B189" s="159"/>
      <c r="C189" s="191" t="s">
        <v>386</v>
      </c>
      <c r="D189" s="163"/>
      <c r="E189" s="167">
        <v>26.7</v>
      </c>
      <c r="F189" s="169"/>
      <c r="G189" s="169"/>
      <c r="H189" s="169"/>
      <c r="I189" s="169"/>
      <c r="J189" s="169"/>
      <c r="K189" s="169"/>
      <c r="L189" s="169"/>
      <c r="M189" s="169"/>
      <c r="N189" s="161"/>
      <c r="O189" s="161"/>
      <c r="P189" s="161"/>
      <c r="Q189" s="161"/>
      <c r="R189" s="161"/>
      <c r="S189" s="161"/>
      <c r="T189" s="162"/>
      <c r="U189" s="16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 t="s">
        <v>145</v>
      </c>
      <c r="AF189" s="151">
        <v>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2"/>
      <c r="B190" s="159"/>
      <c r="C190" s="191" t="s">
        <v>387</v>
      </c>
      <c r="D190" s="163"/>
      <c r="E190" s="167">
        <v>11.9</v>
      </c>
      <c r="F190" s="169"/>
      <c r="G190" s="169"/>
      <c r="H190" s="169"/>
      <c r="I190" s="169"/>
      <c r="J190" s="169"/>
      <c r="K190" s="169"/>
      <c r="L190" s="169"/>
      <c r="M190" s="169"/>
      <c r="N190" s="161"/>
      <c r="O190" s="161"/>
      <c r="P190" s="161"/>
      <c r="Q190" s="161"/>
      <c r="R190" s="161"/>
      <c r="S190" s="161"/>
      <c r="T190" s="162"/>
      <c r="U190" s="16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 t="s">
        <v>145</v>
      </c>
      <c r="AF190" s="151">
        <v>0</v>
      </c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2">
        <v>91</v>
      </c>
      <c r="B191" s="159" t="s">
        <v>388</v>
      </c>
      <c r="C191" s="190" t="s">
        <v>389</v>
      </c>
      <c r="D191" s="161" t="s">
        <v>151</v>
      </c>
      <c r="E191" s="166">
        <v>32</v>
      </c>
      <c r="F191" s="169">
        <f>H191+J191</f>
        <v>0</v>
      </c>
      <c r="G191" s="169">
        <f>ROUND(E191*F191,2)</f>
        <v>0</v>
      </c>
      <c r="H191" s="170"/>
      <c r="I191" s="169">
        <f>ROUND(E191*H191,2)</f>
        <v>0</v>
      </c>
      <c r="J191" s="170"/>
      <c r="K191" s="169">
        <f>ROUND(E191*J191,2)</f>
        <v>0</v>
      </c>
      <c r="L191" s="169">
        <v>0</v>
      </c>
      <c r="M191" s="169">
        <f>G191*(1+L191/100)</f>
        <v>0</v>
      </c>
      <c r="N191" s="161">
        <v>0</v>
      </c>
      <c r="O191" s="161">
        <f>ROUND(E191*N191,5)</f>
        <v>0</v>
      </c>
      <c r="P191" s="161">
        <v>1.4999999999999999E-2</v>
      </c>
      <c r="Q191" s="161">
        <f>ROUND(E191*P191,5)</f>
        <v>0.48</v>
      </c>
      <c r="R191" s="161"/>
      <c r="S191" s="161"/>
      <c r="T191" s="162">
        <v>0.09</v>
      </c>
      <c r="U191" s="161">
        <f>ROUND(E191*T191,2)</f>
        <v>2.88</v>
      </c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 t="s">
        <v>143</v>
      </c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2">
        <v>92</v>
      </c>
      <c r="B192" s="159" t="s">
        <v>390</v>
      </c>
      <c r="C192" s="190" t="s">
        <v>391</v>
      </c>
      <c r="D192" s="161" t="s">
        <v>224</v>
      </c>
      <c r="E192" s="166">
        <v>63.472000000000001</v>
      </c>
      <c r="F192" s="169">
        <f>H192+J192</f>
        <v>0</v>
      </c>
      <c r="G192" s="169">
        <f>ROUND(E192*F192,2)</f>
        <v>0</v>
      </c>
      <c r="H192" s="170"/>
      <c r="I192" s="169">
        <f>ROUND(E192*H192,2)</f>
        <v>0</v>
      </c>
      <c r="J192" s="170"/>
      <c r="K192" s="169">
        <f>ROUND(E192*J192,2)</f>
        <v>0</v>
      </c>
      <c r="L192" s="169">
        <v>0</v>
      </c>
      <c r="M192" s="169">
        <f>G192*(1+L192/100)</f>
        <v>0</v>
      </c>
      <c r="N192" s="161">
        <v>9.8999999999999999E-4</v>
      </c>
      <c r="O192" s="161">
        <f>ROUND(E192*N192,5)</f>
        <v>6.2839999999999993E-2</v>
      </c>
      <c r="P192" s="161">
        <v>0</v>
      </c>
      <c r="Q192" s="161">
        <f>ROUND(E192*P192,5)</f>
        <v>0</v>
      </c>
      <c r="R192" s="161"/>
      <c r="S192" s="161"/>
      <c r="T192" s="162">
        <v>0.36099999999999999</v>
      </c>
      <c r="U192" s="161">
        <f>ROUND(E192*T192,2)</f>
        <v>22.91</v>
      </c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 t="s">
        <v>143</v>
      </c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33.75" outlineLevel="1" x14ac:dyDescent="0.2">
      <c r="A193" s="152"/>
      <c r="B193" s="159"/>
      <c r="C193" s="191" t="s">
        <v>392</v>
      </c>
      <c r="D193" s="163"/>
      <c r="E193" s="167">
        <v>52.161999999999999</v>
      </c>
      <c r="F193" s="169"/>
      <c r="G193" s="169"/>
      <c r="H193" s="169"/>
      <c r="I193" s="169"/>
      <c r="J193" s="169"/>
      <c r="K193" s="169"/>
      <c r="L193" s="169"/>
      <c r="M193" s="169"/>
      <c r="N193" s="161"/>
      <c r="O193" s="161"/>
      <c r="P193" s="161"/>
      <c r="Q193" s="161"/>
      <c r="R193" s="161"/>
      <c r="S193" s="161"/>
      <c r="T193" s="162"/>
      <c r="U193" s="16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 t="s">
        <v>145</v>
      </c>
      <c r="AF193" s="151">
        <v>0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2"/>
      <c r="B194" s="159"/>
      <c r="C194" s="191" t="s">
        <v>393</v>
      </c>
      <c r="D194" s="163"/>
      <c r="E194" s="167">
        <v>11.31</v>
      </c>
      <c r="F194" s="169"/>
      <c r="G194" s="169"/>
      <c r="H194" s="169"/>
      <c r="I194" s="169"/>
      <c r="J194" s="169"/>
      <c r="K194" s="169"/>
      <c r="L194" s="169"/>
      <c r="M194" s="169"/>
      <c r="N194" s="161"/>
      <c r="O194" s="161"/>
      <c r="P194" s="161"/>
      <c r="Q194" s="161"/>
      <c r="R194" s="161"/>
      <c r="S194" s="161"/>
      <c r="T194" s="162"/>
      <c r="U194" s="16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 t="s">
        <v>145</v>
      </c>
      <c r="AF194" s="151">
        <v>0</v>
      </c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2">
        <v>93</v>
      </c>
      <c r="B195" s="159" t="s">
        <v>394</v>
      </c>
      <c r="C195" s="190" t="s">
        <v>395</v>
      </c>
      <c r="D195" s="161" t="s">
        <v>142</v>
      </c>
      <c r="E195" s="166">
        <v>0.97829999999999995</v>
      </c>
      <c r="F195" s="169">
        <f>H195+J195</f>
        <v>0</v>
      </c>
      <c r="G195" s="169">
        <f>ROUND(E195*F195,2)</f>
        <v>0</v>
      </c>
      <c r="H195" s="170"/>
      <c r="I195" s="169">
        <f>ROUND(E195*H195,2)</f>
        <v>0</v>
      </c>
      <c r="J195" s="170"/>
      <c r="K195" s="169">
        <f>ROUND(E195*J195,2)</f>
        <v>0</v>
      </c>
      <c r="L195" s="169">
        <v>0</v>
      </c>
      <c r="M195" s="169">
        <f>G195*(1+L195/100)</f>
        <v>0</v>
      </c>
      <c r="N195" s="161">
        <v>0.55000000000000004</v>
      </c>
      <c r="O195" s="161">
        <f>ROUND(E195*N195,5)</f>
        <v>0.53807000000000005</v>
      </c>
      <c r="P195" s="161">
        <v>0</v>
      </c>
      <c r="Q195" s="161">
        <f>ROUND(E195*P195,5)</f>
        <v>0</v>
      </c>
      <c r="R195" s="161"/>
      <c r="S195" s="161"/>
      <c r="T195" s="162">
        <v>0</v>
      </c>
      <c r="U195" s="161">
        <f>ROUND(E195*T195,2)</f>
        <v>0</v>
      </c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 t="s">
        <v>204</v>
      </c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2">
        <v>94</v>
      </c>
      <c r="B196" s="159" t="s">
        <v>396</v>
      </c>
      <c r="C196" s="190" t="s">
        <v>397</v>
      </c>
      <c r="D196" s="161" t="s">
        <v>142</v>
      </c>
      <c r="E196" s="166">
        <v>0.97829999999999995</v>
      </c>
      <c r="F196" s="169">
        <f>H196+J196</f>
        <v>0</v>
      </c>
      <c r="G196" s="169">
        <f>ROUND(E196*F196,2)</f>
        <v>0</v>
      </c>
      <c r="H196" s="170"/>
      <c r="I196" s="169">
        <f>ROUND(E196*H196,2)</f>
        <v>0</v>
      </c>
      <c r="J196" s="170"/>
      <c r="K196" s="169">
        <f>ROUND(E196*J196,2)</f>
        <v>0</v>
      </c>
      <c r="L196" s="169">
        <v>0</v>
      </c>
      <c r="M196" s="169">
        <f>G196*(1+L196/100)</f>
        <v>0</v>
      </c>
      <c r="N196" s="161">
        <v>2.3570000000000001E-2</v>
      </c>
      <c r="O196" s="161">
        <f>ROUND(E196*N196,5)</f>
        <v>2.3060000000000001E-2</v>
      </c>
      <c r="P196" s="161">
        <v>0</v>
      </c>
      <c r="Q196" s="161">
        <f>ROUND(E196*P196,5)</f>
        <v>0</v>
      </c>
      <c r="R196" s="161"/>
      <c r="S196" s="161"/>
      <c r="T196" s="162">
        <v>0</v>
      </c>
      <c r="U196" s="161">
        <f>ROUND(E196*T196,2)</f>
        <v>0</v>
      </c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 t="s">
        <v>143</v>
      </c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2">
        <v>95</v>
      </c>
      <c r="B197" s="159" t="s">
        <v>398</v>
      </c>
      <c r="C197" s="190" t="s">
        <v>399</v>
      </c>
      <c r="D197" s="161" t="s">
        <v>151</v>
      </c>
      <c r="E197" s="166">
        <v>35.544319999999999</v>
      </c>
      <c r="F197" s="169">
        <f>H197+J197</f>
        <v>0</v>
      </c>
      <c r="G197" s="169">
        <f>ROUND(E197*F197,2)</f>
        <v>0</v>
      </c>
      <c r="H197" s="170"/>
      <c r="I197" s="169">
        <f>ROUND(E197*H197,2)</f>
        <v>0</v>
      </c>
      <c r="J197" s="170"/>
      <c r="K197" s="169">
        <f>ROUND(E197*J197,2)</f>
        <v>0</v>
      </c>
      <c r="L197" s="169">
        <v>0</v>
      </c>
      <c r="M197" s="169">
        <f>G197*(1+L197/100)</f>
        <v>0</v>
      </c>
      <c r="N197" s="161">
        <v>6.0000000000000002E-5</v>
      </c>
      <c r="O197" s="161">
        <f>ROUND(E197*N197,5)</f>
        <v>2.1299999999999999E-3</v>
      </c>
      <c r="P197" s="161">
        <v>0</v>
      </c>
      <c r="Q197" s="161">
        <f>ROUND(E197*P197,5)</f>
        <v>0</v>
      </c>
      <c r="R197" s="161"/>
      <c r="S197" s="161"/>
      <c r="T197" s="162">
        <v>0</v>
      </c>
      <c r="U197" s="161">
        <f>ROUND(E197*T197,2)</f>
        <v>0</v>
      </c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 t="s">
        <v>143</v>
      </c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33.75" outlineLevel="1" x14ac:dyDescent="0.2">
      <c r="A198" s="152"/>
      <c r="B198" s="159"/>
      <c r="C198" s="191" t="s">
        <v>400</v>
      </c>
      <c r="D198" s="163"/>
      <c r="E198" s="167">
        <v>29.210719999999998</v>
      </c>
      <c r="F198" s="169"/>
      <c r="G198" s="169"/>
      <c r="H198" s="169"/>
      <c r="I198" s="169"/>
      <c r="J198" s="169"/>
      <c r="K198" s="169"/>
      <c r="L198" s="169"/>
      <c r="M198" s="169"/>
      <c r="N198" s="161"/>
      <c r="O198" s="161"/>
      <c r="P198" s="161"/>
      <c r="Q198" s="161"/>
      <c r="R198" s="161"/>
      <c r="S198" s="161"/>
      <c r="T198" s="162"/>
      <c r="U198" s="16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 t="s">
        <v>145</v>
      </c>
      <c r="AF198" s="151">
        <v>0</v>
      </c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2"/>
      <c r="B199" s="159"/>
      <c r="C199" s="191" t="s">
        <v>401</v>
      </c>
      <c r="D199" s="163"/>
      <c r="E199" s="167">
        <v>6.3335999999999997</v>
      </c>
      <c r="F199" s="169"/>
      <c r="G199" s="169"/>
      <c r="H199" s="169"/>
      <c r="I199" s="169"/>
      <c r="J199" s="169"/>
      <c r="K199" s="169"/>
      <c r="L199" s="169"/>
      <c r="M199" s="169"/>
      <c r="N199" s="161"/>
      <c r="O199" s="161"/>
      <c r="P199" s="161"/>
      <c r="Q199" s="161"/>
      <c r="R199" s="161"/>
      <c r="S199" s="161"/>
      <c r="T199" s="162"/>
      <c r="U199" s="16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 t="s">
        <v>145</v>
      </c>
      <c r="AF199" s="151">
        <v>0</v>
      </c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52">
        <v>96</v>
      </c>
      <c r="B200" s="159" t="s">
        <v>402</v>
      </c>
      <c r="C200" s="190" t="s">
        <v>403</v>
      </c>
      <c r="D200" s="161" t="s">
        <v>172</v>
      </c>
      <c r="E200" s="166">
        <v>0.63351000000000002</v>
      </c>
      <c r="F200" s="169">
        <f>H200+J200</f>
        <v>0</v>
      </c>
      <c r="G200" s="169">
        <f>ROUND(E200*F200,2)</f>
        <v>0</v>
      </c>
      <c r="H200" s="170"/>
      <c r="I200" s="169">
        <f>ROUND(E200*H200,2)</f>
        <v>0</v>
      </c>
      <c r="J200" s="170"/>
      <c r="K200" s="169">
        <f>ROUND(E200*J200,2)</f>
        <v>0</v>
      </c>
      <c r="L200" s="169">
        <v>0</v>
      </c>
      <c r="M200" s="169">
        <f>G200*(1+L200/100)</f>
        <v>0</v>
      </c>
      <c r="N200" s="161">
        <v>0</v>
      </c>
      <c r="O200" s="161">
        <f>ROUND(E200*N200,5)</f>
        <v>0</v>
      </c>
      <c r="P200" s="161">
        <v>0</v>
      </c>
      <c r="Q200" s="161">
        <f>ROUND(E200*P200,5)</f>
        <v>0</v>
      </c>
      <c r="R200" s="161"/>
      <c r="S200" s="161"/>
      <c r="T200" s="162">
        <v>1.7509999999999999</v>
      </c>
      <c r="U200" s="161">
        <f>ROUND(E200*T200,2)</f>
        <v>1.1100000000000001</v>
      </c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 t="s">
        <v>143</v>
      </c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x14ac:dyDescent="0.2">
      <c r="A201" s="153" t="s">
        <v>138</v>
      </c>
      <c r="B201" s="160" t="s">
        <v>97</v>
      </c>
      <c r="C201" s="192" t="s">
        <v>98</v>
      </c>
      <c r="D201" s="164"/>
      <c r="E201" s="168"/>
      <c r="F201" s="171"/>
      <c r="G201" s="171">
        <f>SUMIF(AE202:AE204,"&lt;&gt;NOR",G202:G204)</f>
        <v>0</v>
      </c>
      <c r="H201" s="171"/>
      <c r="I201" s="171">
        <f>SUM(I202:I204)</f>
        <v>0</v>
      </c>
      <c r="J201" s="171"/>
      <c r="K201" s="171">
        <f>SUM(K202:K204)</f>
        <v>0</v>
      </c>
      <c r="L201" s="171"/>
      <c r="M201" s="171">
        <f>SUM(M202:M204)</f>
        <v>0</v>
      </c>
      <c r="N201" s="164"/>
      <c r="O201" s="164">
        <f>SUM(O202:O204)</f>
        <v>0.46615000000000001</v>
      </c>
      <c r="P201" s="164"/>
      <c r="Q201" s="164">
        <f>SUM(Q202:Q204)</f>
        <v>0</v>
      </c>
      <c r="R201" s="164"/>
      <c r="S201" s="164"/>
      <c r="T201" s="165"/>
      <c r="U201" s="164">
        <f>SUM(U202:U204)</f>
        <v>10.260000000000002</v>
      </c>
      <c r="AE201" t="s">
        <v>139</v>
      </c>
    </row>
    <row r="202" spans="1:60" ht="22.5" outlineLevel="1" x14ac:dyDescent="0.2">
      <c r="A202" s="152">
        <v>97</v>
      </c>
      <c r="B202" s="159" t="s">
        <v>404</v>
      </c>
      <c r="C202" s="190" t="s">
        <v>405</v>
      </c>
      <c r="D202" s="161" t="s">
        <v>151</v>
      </c>
      <c r="E202" s="166">
        <v>34.1</v>
      </c>
      <c r="F202" s="169">
        <f>H202+J202</f>
        <v>0</v>
      </c>
      <c r="G202" s="169">
        <f>ROUND(E202*F202,2)</f>
        <v>0</v>
      </c>
      <c r="H202" s="170"/>
      <c r="I202" s="169">
        <f>ROUND(E202*H202,2)</f>
        <v>0</v>
      </c>
      <c r="J202" s="170"/>
      <c r="K202" s="169">
        <f>ROUND(E202*J202,2)</f>
        <v>0</v>
      </c>
      <c r="L202" s="169">
        <v>0</v>
      </c>
      <c r="M202" s="169">
        <f>G202*(1+L202/100)</f>
        <v>0</v>
      </c>
      <c r="N202" s="161">
        <v>1.367E-2</v>
      </c>
      <c r="O202" s="161">
        <f>ROUND(E202*N202,5)</f>
        <v>0.46615000000000001</v>
      </c>
      <c r="P202" s="161">
        <v>0</v>
      </c>
      <c r="Q202" s="161">
        <f>ROUND(E202*P202,5)</f>
        <v>0</v>
      </c>
      <c r="R202" s="161"/>
      <c r="S202" s="161"/>
      <c r="T202" s="162">
        <v>0.28499999999999998</v>
      </c>
      <c r="U202" s="161">
        <f>ROUND(E202*T202,2)</f>
        <v>9.7200000000000006</v>
      </c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 t="s">
        <v>143</v>
      </c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2"/>
      <c r="B203" s="159"/>
      <c r="C203" s="191" t="s">
        <v>341</v>
      </c>
      <c r="D203" s="163"/>
      <c r="E203" s="167">
        <v>34.1</v>
      </c>
      <c r="F203" s="169"/>
      <c r="G203" s="169"/>
      <c r="H203" s="169"/>
      <c r="I203" s="169"/>
      <c r="J203" s="169"/>
      <c r="K203" s="169"/>
      <c r="L203" s="169"/>
      <c r="M203" s="169"/>
      <c r="N203" s="161"/>
      <c r="O203" s="161"/>
      <c r="P203" s="161"/>
      <c r="Q203" s="161"/>
      <c r="R203" s="161"/>
      <c r="S203" s="161"/>
      <c r="T203" s="162"/>
      <c r="U203" s="16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 t="s">
        <v>145</v>
      </c>
      <c r="AF203" s="151">
        <v>0</v>
      </c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2">
        <v>98</v>
      </c>
      <c r="B204" s="159" t="s">
        <v>406</v>
      </c>
      <c r="C204" s="190" t="s">
        <v>407</v>
      </c>
      <c r="D204" s="161" t="s">
        <v>172</v>
      </c>
      <c r="E204" s="166">
        <v>0.46615000000000001</v>
      </c>
      <c r="F204" s="169">
        <f>H204+J204</f>
        <v>0</v>
      </c>
      <c r="G204" s="169">
        <f>ROUND(E204*F204,2)</f>
        <v>0</v>
      </c>
      <c r="H204" s="170"/>
      <c r="I204" s="169">
        <f>ROUND(E204*H204,2)</f>
        <v>0</v>
      </c>
      <c r="J204" s="170"/>
      <c r="K204" s="169">
        <f>ROUND(E204*J204,2)</f>
        <v>0</v>
      </c>
      <c r="L204" s="169">
        <v>0</v>
      </c>
      <c r="M204" s="169">
        <f>G204*(1+L204/100)</f>
        <v>0</v>
      </c>
      <c r="N204" s="161">
        <v>0</v>
      </c>
      <c r="O204" s="161">
        <f>ROUND(E204*N204,5)</f>
        <v>0</v>
      </c>
      <c r="P204" s="161">
        <v>0</v>
      </c>
      <c r="Q204" s="161">
        <f>ROUND(E204*P204,5)</f>
        <v>0</v>
      </c>
      <c r="R204" s="161"/>
      <c r="S204" s="161"/>
      <c r="T204" s="162">
        <v>1.1559999999999999</v>
      </c>
      <c r="U204" s="161">
        <f>ROUND(E204*T204,2)</f>
        <v>0.54</v>
      </c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 t="s">
        <v>143</v>
      </c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53" t="s">
        <v>138</v>
      </c>
      <c r="B205" s="160" t="s">
        <v>99</v>
      </c>
      <c r="C205" s="192" t="s">
        <v>100</v>
      </c>
      <c r="D205" s="164"/>
      <c r="E205" s="168"/>
      <c r="F205" s="171"/>
      <c r="G205" s="171">
        <f>SUMIF(AE206:AE229,"&lt;&gt;NOR",G206:G229)</f>
        <v>0</v>
      </c>
      <c r="H205" s="171"/>
      <c r="I205" s="171">
        <f>SUM(I206:I229)</f>
        <v>0</v>
      </c>
      <c r="J205" s="171"/>
      <c r="K205" s="171">
        <f>SUM(K206:K229)</f>
        <v>0</v>
      </c>
      <c r="L205" s="171"/>
      <c r="M205" s="171">
        <f>SUM(M206:M229)</f>
        <v>0</v>
      </c>
      <c r="N205" s="164"/>
      <c r="O205" s="164">
        <f>SUM(O206:O229)</f>
        <v>8.3990000000000009E-2</v>
      </c>
      <c r="P205" s="164"/>
      <c r="Q205" s="164">
        <f>SUM(Q206:Q229)</f>
        <v>0.32131000000000004</v>
      </c>
      <c r="R205" s="164"/>
      <c r="S205" s="164"/>
      <c r="T205" s="165"/>
      <c r="U205" s="164">
        <f>SUM(U206:U229)</f>
        <v>23.56</v>
      </c>
      <c r="AE205" t="s">
        <v>139</v>
      </c>
    </row>
    <row r="206" spans="1:60" outlineLevel="1" x14ac:dyDescent="0.2">
      <c r="A206" s="152">
        <v>99</v>
      </c>
      <c r="B206" s="159" t="s">
        <v>408</v>
      </c>
      <c r="C206" s="190" t="s">
        <v>409</v>
      </c>
      <c r="D206" s="161" t="s">
        <v>151</v>
      </c>
      <c r="E206" s="166">
        <v>32</v>
      </c>
      <c r="F206" s="169">
        <f t="shared" ref="F206:F211" si="0">H206+J206</f>
        <v>0</v>
      </c>
      <c r="G206" s="169">
        <f t="shared" ref="G206:G211" si="1">ROUND(E206*F206,2)</f>
        <v>0</v>
      </c>
      <c r="H206" s="170"/>
      <c r="I206" s="169">
        <f t="shared" ref="I206:I211" si="2">ROUND(E206*H206,2)</f>
        <v>0</v>
      </c>
      <c r="J206" s="170"/>
      <c r="K206" s="169">
        <f t="shared" ref="K206:K211" si="3">ROUND(E206*J206,2)</f>
        <v>0</v>
      </c>
      <c r="L206" s="169">
        <v>0</v>
      </c>
      <c r="M206" s="169">
        <f t="shared" ref="M206:M211" si="4">G206*(1+L206/100)</f>
        <v>0</v>
      </c>
      <c r="N206" s="161">
        <v>0</v>
      </c>
      <c r="O206" s="161">
        <f t="shared" ref="O206:O211" si="5">ROUND(E206*N206,5)</f>
        <v>0</v>
      </c>
      <c r="P206" s="161">
        <v>7.3200000000000001E-3</v>
      </c>
      <c r="Q206" s="161">
        <f t="shared" ref="Q206:Q211" si="6">ROUND(E206*P206,5)</f>
        <v>0.23424</v>
      </c>
      <c r="R206" s="161"/>
      <c r="S206" s="161"/>
      <c r="T206" s="162">
        <v>9.1999999999999998E-2</v>
      </c>
      <c r="U206" s="161">
        <f t="shared" ref="U206:U211" si="7">ROUND(E206*T206,2)</f>
        <v>2.94</v>
      </c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 t="s">
        <v>143</v>
      </c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2">
        <v>100</v>
      </c>
      <c r="B207" s="159" t="s">
        <v>410</v>
      </c>
      <c r="C207" s="190" t="s">
        <v>411</v>
      </c>
      <c r="D207" s="161" t="s">
        <v>224</v>
      </c>
      <c r="E207" s="166">
        <v>6</v>
      </c>
      <c r="F207" s="169">
        <f t="shared" si="0"/>
        <v>0</v>
      </c>
      <c r="G207" s="169">
        <f t="shared" si="1"/>
        <v>0</v>
      </c>
      <c r="H207" s="170"/>
      <c r="I207" s="169">
        <f t="shared" si="2"/>
        <v>0</v>
      </c>
      <c r="J207" s="170"/>
      <c r="K207" s="169">
        <f t="shared" si="3"/>
        <v>0</v>
      </c>
      <c r="L207" s="169">
        <v>0</v>
      </c>
      <c r="M207" s="169">
        <f t="shared" si="4"/>
        <v>0</v>
      </c>
      <c r="N207" s="161">
        <v>0</v>
      </c>
      <c r="O207" s="161">
        <f t="shared" si="5"/>
        <v>0</v>
      </c>
      <c r="P207" s="161">
        <v>3.2599999999999999E-3</v>
      </c>
      <c r="Q207" s="161">
        <f t="shared" si="6"/>
        <v>1.9560000000000001E-2</v>
      </c>
      <c r="R207" s="161"/>
      <c r="S207" s="161"/>
      <c r="T207" s="162">
        <v>5.7500000000000002E-2</v>
      </c>
      <c r="U207" s="161">
        <f t="shared" si="7"/>
        <v>0.35</v>
      </c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 t="s">
        <v>143</v>
      </c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2">
        <v>101</v>
      </c>
      <c r="B208" s="159" t="s">
        <v>412</v>
      </c>
      <c r="C208" s="190" t="s">
        <v>413</v>
      </c>
      <c r="D208" s="161" t="s">
        <v>246</v>
      </c>
      <c r="E208" s="166">
        <v>6</v>
      </c>
      <c r="F208" s="169">
        <f t="shared" si="0"/>
        <v>0</v>
      </c>
      <c r="G208" s="169">
        <f t="shared" si="1"/>
        <v>0</v>
      </c>
      <c r="H208" s="170"/>
      <c r="I208" s="169">
        <f t="shared" si="2"/>
        <v>0</v>
      </c>
      <c r="J208" s="170"/>
      <c r="K208" s="169">
        <f t="shared" si="3"/>
        <v>0</v>
      </c>
      <c r="L208" s="169">
        <v>0</v>
      </c>
      <c r="M208" s="169">
        <f t="shared" si="4"/>
        <v>0</v>
      </c>
      <c r="N208" s="161">
        <v>0</v>
      </c>
      <c r="O208" s="161">
        <f t="shared" si="5"/>
        <v>0</v>
      </c>
      <c r="P208" s="161">
        <v>9.6000000000000002E-4</v>
      </c>
      <c r="Q208" s="161">
        <f t="shared" si="6"/>
        <v>5.7600000000000004E-3</v>
      </c>
      <c r="R208" s="161"/>
      <c r="S208" s="161"/>
      <c r="T208" s="162">
        <v>5.7500000000000002E-2</v>
      </c>
      <c r="U208" s="161">
        <f t="shared" si="7"/>
        <v>0.35</v>
      </c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 t="s">
        <v>143</v>
      </c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2">
        <v>102</v>
      </c>
      <c r="B209" s="159" t="s">
        <v>414</v>
      </c>
      <c r="C209" s="190" t="s">
        <v>415</v>
      </c>
      <c r="D209" s="161" t="s">
        <v>224</v>
      </c>
      <c r="E209" s="166">
        <v>6</v>
      </c>
      <c r="F209" s="169">
        <f t="shared" si="0"/>
        <v>0</v>
      </c>
      <c r="G209" s="169">
        <f t="shared" si="1"/>
        <v>0</v>
      </c>
      <c r="H209" s="170"/>
      <c r="I209" s="169">
        <f t="shared" si="2"/>
        <v>0</v>
      </c>
      <c r="J209" s="170"/>
      <c r="K209" s="169">
        <f t="shared" si="3"/>
        <v>0</v>
      </c>
      <c r="L209" s="169">
        <v>0</v>
      </c>
      <c r="M209" s="169">
        <f t="shared" si="4"/>
        <v>0</v>
      </c>
      <c r="N209" s="161">
        <v>0</v>
      </c>
      <c r="O209" s="161">
        <f t="shared" si="5"/>
        <v>0</v>
      </c>
      <c r="P209" s="161">
        <v>3.3600000000000001E-3</v>
      </c>
      <c r="Q209" s="161">
        <f t="shared" si="6"/>
        <v>2.0160000000000001E-2</v>
      </c>
      <c r="R209" s="161"/>
      <c r="S209" s="161"/>
      <c r="T209" s="162">
        <v>6.9000000000000006E-2</v>
      </c>
      <c r="U209" s="161">
        <f t="shared" si="7"/>
        <v>0.41</v>
      </c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 t="s">
        <v>143</v>
      </c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2">
        <v>103</v>
      </c>
      <c r="B210" s="159" t="s">
        <v>416</v>
      </c>
      <c r="C210" s="190" t="s">
        <v>417</v>
      </c>
      <c r="D210" s="161" t="s">
        <v>246</v>
      </c>
      <c r="E210" s="166">
        <v>1</v>
      </c>
      <c r="F210" s="169">
        <f t="shared" si="0"/>
        <v>0</v>
      </c>
      <c r="G210" s="169">
        <f t="shared" si="1"/>
        <v>0</v>
      </c>
      <c r="H210" s="170"/>
      <c r="I210" s="169">
        <f t="shared" si="2"/>
        <v>0</v>
      </c>
      <c r="J210" s="170"/>
      <c r="K210" s="169">
        <f t="shared" si="3"/>
        <v>0</v>
      </c>
      <c r="L210" s="169">
        <v>0</v>
      </c>
      <c r="M210" s="169">
        <f t="shared" si="4"/>
        <v>0</v>
      </c>
      <c r="N210" s="161">
        <v>0</v>
      </c>
      <c r="O210" s="161">
        <f t="shared" si="5"/>
        <v>0</v>
      </c>
      <c r="P210" s="161">
        <v>1.15E-3</v>
      </c>
      <c r="Q210" s="161">
        <f t="shared" si="6"/>
        <v>1.15E-3</v>
      </c>
      <c r="R210" s="161"/>
      <c r="S210" s="161"/>
      <c r="T210" s="162">
        <v>9.1999999999999998E-2</v>
      </c>
      <c r="U210" s="161">
        <f t="shared" si="7"/>
        <v>0.09</v>
      </c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 t="s">
        <v>143</v>
      </c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2.5" outlineLevel="1" x14ac:dyDescent="0.2">
      <c r="A211" s="152">
        <v>104</v>
      </c>
      <c r="B211" s="159" t="s">
        <v>418</v>
      </c>
      <c r="C211" s="190" t="s">
        <v>419</v>
      </c>
      <c r="D211" s="161" t="s">
        <v>224</v>
      </c>
      <c r="E211" s="166">
        <v>1.68</v>
      </c>
      <c r="F211" s="169">
        <f t="shared" si="0"/>
        <v>0</v>
      </c>
      <c r="G211" s="169">
        <f t="shared" si="1"/>
        <v>0</v>
      </c>
      <c r="H211" s="170"/>
      <c r="I211" s="169">
        <f t="shared" si="2"/>
        <v>0</v>
      </c>
      <c r="J211" s="170"/>
      <c r="K211" s="169">
        <f t="shared" si="3"/>
        <v>0</v>
      </c>
      <c r="L211" s="169">
        <v>0</v>
      </c>
      <c r="M211" s="169">
        <f t="shared" si="4"/>
        <v>0</v>
      </c>
      <c r="N211" s="161">
        <v>0</v>
      </c>
      <c r="O211" s="161">
        <f t="shared" si="5"/>
        <v>0</v>
      </c>
      <c r="P211" s="161">
        <v>1.3500000000000001E-3</v>
      </c>
      <c r="Q211" s="161">
        <f t="shared" si="6"/>
        <v>2.2699999999999999E-3</v>
      </c>
      <c r="R211" s="161"/>
      <c r="S211" s="161"/>
      <c r="T211" s="162">
        <v>9.1999999999999998E-2</v>
      </c>
      <c r="U211" s="161">
        <f t="shared" si="7"/>
        <v>0.15</v>
      </c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 t="s">
        <v>143</v>
      </c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2"/>
      <c r="B212" s="159"/>
      <c r="C212" s="191" t="s">
        <v>420</v>
      </c>
      <c r="D212" s="163"/>
      <c r="E212" s="167">
        <v>1.68</v>
      </c>
      <c r="F212" s="169"/>
      <c r="G212" s="169"/>
      <c r="H212" s="169"/>
      <c r="I212" s="169"/>
      <c r="J212" s="169"/>
      <c r="K212" s="169"/>
      <c r="L212" s="169"/>
      <c r="M212" s="169"/>
      <c r="N212" s="161"/>
      <c r="O212" s="161"/>
      <c r="P212" s="161"/>
      <c r="Q212" s="161"/>
      <c r="R212" s="161"/>
      <c r="S212" s="161"/>
      <c r="T212" s="162"/>
      <c r="U212" s="16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 t="s">
        <v>145</v>
      </c>
      <c r="AF212" s="151">
        <v>0</v>
      </c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2">
        <v>105</v>
      </c>
      <c r="B213" s="159" t="s">
        <v>421</v>
      </c>
      <c r="C213" s="190" t="s">
        <v>422</v>
      </c>
      <c r="D213" s="161" t="s">
        <v>224</v>
      </c>
      <c r="E213" s="166">
        <v>16.649999999999999</v>
      </c>
      <c r="F213" s="169">
        <f>H213+J213</f>
        <v>0</v>
      </c>
      <c r="G213" s="169">
        <f>ROUND(E213*F213,2)</f>
        <v>0</v>
      </c>
      <c r="H213" s="170"/>
      <c r="I213" s="169">
        <f>ROUND(E213*H213,2)</f>
        <v>0</v>
      </c>
      <c r="J213" s="170"/>
      <c r="K213" s="169">
        <f>ROUND(E213*J213,2)</f>
        <v>0</v>
      </c>
      <c r="L213" s="169">
        <v>0</v>
      </c>
      <c r="M213" s="169">
        <f>G213*(1+L213/100)</f>
        <v>0</v>
      </c>
      <c r="N213" s="161">
        <v>0</v>
      </c>
      <c r="O213" s="161">
        <f>ROUND(E213*N213,5)</f>
        <v>0</v>
      </c>
      <c r="P213" s="161">
        <v>1.75E-3</v>
      </c>
      <c r="Q213" s="161">
        <f>ROUND(E213*P213,5)</f>
        <v>2.9139999999999999E-2</v>
      </c>
      <c r="R213" s="161"/>
      <c r="S213" s="161"/>
      <c r="T213" s="162">
        <v>8.0500000000000002E-2</v>
      </c>
      <c r="U213" s="161">
        <f>ROUND(E213*T213,2)</f>
        <v>1.34</v>
      </c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 t="s">
        <v>143</v>
      </c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2"/>
      <c r="B214" s="159"/>
      <c r="C214" s="191" t="s">
        <v>423</v>
      </c>
      <c r="D214" s="163"/>
      <c r="E214" s="167">
        <v>16.649999999999999</v>
      </c>
      <c r="F214" s="169"/>
      <c r="G214" s="169"/>
      <c r="H214" s="169"/>
      <c r="I214" s="169"/>
      <c r="J214" s="169"/>
      <c r="K214" s="169"/>
      <c r="L214" s="169"/>
      <c r="M214" s="169"/>
      <c r="N214" s="161"/>
      <c r="O214" s="161"/>
      <c r="P214" s="161"/>
      <c r="Q214" s="161"/>
      <c r="R214" s="161"/>
      <c r="S214" s="161"/>
      <c r="T214" s="162"/>
      <c r="U214" s="16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 t="s">
        <v>145</v>
      </c>
      <c r="AF214" s="151">
        <v>0</v>
      </c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52">
        <v>106</v>
      </c>
      <c r="B215" s="159" t="s">
        <v>424</v>
      </c>
      <c r="C215" s="190" t="s">
        <v>425</v>
      </c>
      <c r="D215" s="161" t="s">
        <v>224</v>
      </c>
      <c r="E215" s="166">
        <v>3.4</v>
      </c>
      <c r="F215" s="169">
        <f>H215+J215</f>
        <v>0</v>
      </c>
      <c r="G215" s="169">
        <f>ROUND(E215*F215,2)</f>
        <v>0</v>
      </c>
      <c r="H215" s="170"/>
      <c r="I215" s="169">
        <f>ROUND(E215*H215,2)</f>
        <v>0</v>
      </c>
      <c r="J215" s="170"/>
      <c r="K215" s="169">
        <f>ROUND(E215*J215,2)</f>
        <v>0</v>
      </c>
      <c r="L215" s="169">
        <v>0</v>
      </c>
      <c r="M215" s="169">
        <f>G215*(1+L215/100)</f>
        <v>0</v>
      </c>
      <c r="N215" s="161">
        <v>0</v>
      </c>
      <c r="O215" s="161">
        <f>ROUND(E215*N215,5)</f>
        <v>0</v>
      </c>
      <c r="P215" s="161">
        <v>2.2599999999999999E-3</v>
      </c>
      <c r="Q215" s="161">
        <f>ROUND(E215*P215,5)</f>
        <v>7.6800000000000002E-3</v>
      </c>
      <c r="R215" s="161"/>
      <c r="S215" s="161"/>
      <c r="T215" s="162">
        <v>5.7500000000000002E-2</v>
      </c>
      <c r="U215" s="161">
        <f>ROUND(E215*T215,2)</f>
        <v>0.2</v>
      </c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 t="s">
        <v>143</v>
      </c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2">
        <v>107</v>
      </c>
      <c r="B216" s="159" t="s">
        <v>418</v>
      </c>
      <c r="C216" s="190" t="s">
        <v>426</v>
      </c>
      <c r="D216" s="161" t="s">
        <v>246</v>
      </c>
      <c r="E216" s="166">
        <v>1</v>
      </c>
      <c r="F216" s="169">
        <f>H216+J216</f>
        <v>0</v>
      </c>
      <c r="G216" s="169">
        <f>ROUND(E216*F216,2)</f>
        <v>0</v>
      </c>
      <c r="H216" s="170"/>
      <c r="I216" s="169">
        <f>ROUND(E216*H216,2)</f>
        <v>0</v>
      </c>
      <c r="J216" s="170"/>
      <c r="K216" s="169">
        <f>ROUND(E216*J216,2)</f>
        <v>0</v>
      </c>
      <c r="L216" s="169">
        <v>0</v>
      </c>
      <c r="M216" s="169">
        <f>G216*(1+L216/100)</f>
        <v>0</v>
      </c>
      <c r="N216" s="161">
        <v>0</v>
      </c>
      <c r="O216" s="161">
        <f>ROUND(E216*N216,5)</f>
        <v>0</v>
      </c>
      <c r="P216" s="161">
        <v>1.3500000000000001E-3</v>
      </c>
      <c r="Q216" s="161">
        <f>ROUND(E216*P216,5)</f>
        <v>1.3500000000000001E-3</v>
      </c>
      <c r="R216" s="161"/>
      <c r="S216" s="161"/>
      <c r="T216" s="162">
        <v>9.1999999999999998E-2</v>
      </c>
      <c r="U216" s="161">
        <f>ROUND(E216*T216,2)</f>
        <v>0.09</v>
      </c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 t="s">
        <v>143</v>
      </c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2">
        <v>108</v>
      </c>
      <c r="B217" s="159" t="s">
        <v>427</v>
      </c>
      <c r="C217" s="190" t="s">
        <v>428</v>
      </c>
      <c r="D217" s="161" t="s">
        <v>224</v>
      </c>
      <c r="E217" s="166">
        <v>1.68</v>
      </c>
      <c r="F217" s="169">
        <f>H217+J217</f>
        <v>0</v>
      </c>
      <c r="G217" s="169">
        <f>ROUND(E217*F217,2)</f>
        <v>0</v>
      </c>
      <c r="H217" s="170"/>
      <c r="I217" s="169">
        <f>ROUND(E217*H217,2)</f>
        <v>0</v>
      </c>
      <c r="J217" s="170"/>
      <c r="K217" s="169">
        <f>ROUND(E217*J217,2)</f>
        <v>0</v>
      </c>
      <c r="L217" s="169">
        <v>0</v>
      </c>
      <c r="M217" s="169">
        <f>G217*(1+L217/100)</f>
        <v>0</v>
      </c>
      <c r="N217" s="161">
        <v>1.23E-3</v>
      </c>
      <c r="O217" s="161">
        <f>ROUND(E217*N217,5)</f>
        <v>2.0699999999999998E-3</v>
      </c>
      <c r="P217" s="161">
        <v>0</v>
      </c>
      <c r="Q217" s="161">
        <f>ROUND(E217*P217,5)</f>
        <v>0</v>
      </c>
      <c r="R217" s="161"/>
      <c r="S217" s="161"/>
      <c r="T217" s="162">
        <v>0.77280000000000004</v>
      </c>
      <c r="U217" s="161">
        <f>ROUND(E217*T217,2)</f>
        <v>1.3</v>
      </c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 t="s">
        <v>143</v>
      </c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2"/>
      <c r="B218" s="159"/>
      <c r="C218" s="191" t="s">
        <v>429</v>
      </c>
      <c r="D218" s="163"/>
      <c r="E218" s="167">
        <v>1.68</v>
      </c>
      <c r="F218" s="169"/>
      <c r="G218" s="169"/>
      <c r="H218" s="169"/>
      <c r="I218" s="169"/>
      <c r="J218" s="169"/>
      <c r="K218" s="169"/>
      <c r="L218" s="169"/>
      <c r="M218" s="169"/>
      <c r="N218" s="161"/>
      <c r="O218" s="161"/>
      <c r="P218" s="161"/>
      <c r="Q218" s="161"/>
      <c r="R218" s="161"/>
      <c r="S218" s="161"/>
      <c r="T218" s="162"/>
      <c r="U218" s="16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 t="s">
        <v>145</v>
      </c>
      <c r="AF218" s="151">
        <v>0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2">
        <v>109</v>
      </c>
      <c r="B219" s="159" t="s">
        <v>430</v>
      </c>
      <c r="C219" s="190" t="s">
        <v>431</v>
      </c>
      <c r="D219" s="161" t="s">
        <v>224</v>
      </c>
      <c r="E219" s="166">
        <v>16.59</v>
      </c>
      <c r="F219" s="169">
        <f>H219+J219</f>
        <v>0</v>
      </c>
      <c r="G219" s="169">
        <f>ROUND(E219*F219,2)</f>
        <v>0</v>
      </c>
      <c r="H219" s="170"/>
      <c r="I219" s="169">
        <f>ROUND(E219*H219,2)</f>
        <v>0</v>
      </c>
      <c r="J219" s="170"/>
      <c r="K219" s="169">
        <f>ROUND(E219*J219,2)</f>
        <v>0</v>
      </c>
      <c r="L219" s="169">
        <v>0</v>
      </c>
      <c r="M219" s="169">
        <f>G219*(1+L219/100)</f>
        <v>0</v>
      </c>
      <c r="N219" s="161">
        <v>3.3E-3</v>
      </c>
      <c r="O219" s="161">
        <f>ROUND(E219*N219,5)</f>
        <v>5.475E-2</v>
      </c>
      <c r="P219" s="161">
        <v>0</v>
      </c>
      <c r="Q219" s="161">
        <f>ROUND(E219*P219,5)</f>
        <v>0</v>
      </c>
      <c r="R219" s="161"/>
      <c r="S219" s="161"/>
      <c r="T219" s="162">
        <v>0.77049999999999996</v>
      </c>
      <c r="U219" s="161">
        <f>ROUND(E219*T219,2)</f>
        <v>12.78</v>
      </c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 t="s">
        <v>143</v>
      </c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2"/>
      <c r="B220" s="159"/>
      <c r="C220" s="191" t="s">
        <v>432</v>
      </c>
      <c r="D220" s="163"/>
      <c r="E220" s="167">
        <v>16.59</v>
      </c>
      <c r="F220" s="169"/>
      <c r="G220" s="169"/>
      <c r="H220" s="169"/>
      <c r="I220" s="169"/>
      <c r="J220" s="169"/>
      <c r="K220" s="169"/>
      <c r="L220" s="169"/>
      <c r="M220" s="169"/>
      <c r="N220" s="161"/>
      <c r="O220" s="161"/>
      <c r="P220" s="161"/>
      <c r="Q220" s="161"/>
      <c r="R220" s="161"/>
      <c r="S220" s="161"/>
      <c r="T220" s="162"/>
      <c r="U220" s="16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 t="s">
        <v>145</v>
      </c>
      <c r="AF220" s="151">
        <v>0</v>
      </c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52">
        <v>110</v>
      </c>
      <c r="B221" s="159" t="s">
        <v>433</v>
      </c>
      <c r="C221" s="197" t="s">
        <v>514</v>
      </c>
      <c r="D221" s="161" t="s">
        <v>224</v>
      </c>
      <c r="E221" s="166">
        <v>5.7</v>
      </c>
      <c r="F221" s="169">
        <f>H221+J221</f>
        <v>0</v>
      </c>
      <c r="G221" s="169">
        <f>ROUND(E221*F221,2)</f>
        <v>0</v>
      </c>
      <c r="H221" s="170"/>
      <c r="I221" s="169">
        <f>ROUND(E221*H221,2)</f>
        <v>0</v>
      </c>
      <c r="J221" s="170"/>
      <c r="K221" s="169">
        <f>ROUND(E221*J221,2)</f>
        <v>0</v>
      </c>
      <c r="L221" s="169">
        <v>0</v>
      </c>
      <c r="M221" s="169">
        <f>G221*(1+L221/100)</f>
        <v>0</v>
      </c>
      <c r="N221" s="161">
        <v>1.8400000000000001E-3</v>
      </c>
      <c r="O221" s="161">
        <f>ROUND(E221*N221,5)</f>
        <v>1.0489999999999999E-2</v>
      </c>
      <c r="P221" s="161">
        <v>0</v>
      </c>
      <c r="Q221" s="161">
        <f>ROUND(E221*P221,5)</f>
        <v>0</v>
      </c>
      <c r="R221" s="161"/>
      <c r="S221" s="161"/>
      <c r="T221" s="162">
        <v>0.26400000000000001</v>
      </c>
      <c r="U221" s="161">
        <f>ROUND(E221*T221,2)</f>
        <v>1.5</v>
      </c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 t="s">
        <v>143</v>
      </c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2"/>
      <c r="B222" s="159"/>
      <c r="C222" s="191" t="s">
        <v>434</v>
      </c>
      <c r="D222" s="163"/>
      <c r="E222" s="167">
        <v>5.7</v>
      </c>
      <c r="F222" s="169"/>
      <c r="G222" s="169"/>
      <c r="H222" s="169"/>
      <c r="I222" s="169"/>
      <c r="J222" s="169"/>
      <c r="K222" s="169"/>
      <c r="L222" s="169"/>
      <c r="M222" s="169"/>
      <c r="N222" s="161"/>
      <c r="O222" s="161"/>
      <c r="P222" s="161"/>
      <c r="Q222" s="161"/>
      <c r="R222" s="161"/>
      <c r="S222" s="161"/>
      <c r="T222" s="162"/>
      <c r="U222" s="16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 t="s">
        <v>145</v>
      </c>
      <c r="AF222" s="151">
        <v>0</v>
      </c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2">
        <v>111</v>
      </c>
      <c r="B223" s="159" t="s">
        <v>435</v>
      </c>
      <c r="C223" s="190" t="s">
        <v>436</v>
      </c>
      <c r="D223" s="161" t="s">
        <v>246</v>
      </c>
      <c r="E223" s="166">
        <v>1</v>
      </c>
      <c r="F223" s="169">
        <f>H223+J223</f>
        <v>0</v>
      </c>
      <c r="G223" s="169">
        <f>ROUND(E223*F223,2)</f>
        <v>0</v>
      </c>
      <c r="H223" s="170"/>
      <c r="I223" s="169">
        <f>ROUND(E223*H223,2)</f>
        <v>0</v>
      </c>
      <c r="J223" s="170"/>
      <c r="K223" s="169">
        <f>ROUND(E223*J223,2)</f>
        <v>0</v>
      </c>
      <c r="L223" s="169">
        <v>0</v>
      </c>
      <c r="M223" s="169">
        <f>G223*(1+L223/100)</f>
        <v>0</v>
      </c>
      <c r="N223" s="161">
        <v>4.0000000000000002E-4</v>
      </c>
      <c r="O223" s="161">
        <f>ROUND(E223*N223,5)</f>
        <v>4.0000000000000002E-4</v>
      </c>
      <c r="P223" s="161">
        <v>0</v>
      </c>
      <c r="Q223" s="161">
        <f>ROUND(E223*P223,5)</f>
        <v>0</v>
      </c>
      <c r="R223" s="161"/>
      <c r="S223" s="161"/>
      <c r="T223" s="162">
        <v>0.41</v>
      </c>
      <c r="U223" s="161">
        <f>ROUND(E223*T223,2)</f>
        <v>0.41</v>
      </c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 t="s">
        <v>143</v>
      </c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2"/>
      <c r="B224" s="159"/>
      <c r="C224" s="191" t="s">
        <v>437</v>
      </c>
      <c r="D224" s="163"/>
      <c r="E224" s="167">
        <v>1</v>
      </c>
      <c r="F224" s="169"/>
      <c r="G224" s="169"/>
      <c r="H224" s="169"/>
      <c r="I224" s="169"/>
      <c r="J224" s="169"/>
      <c r="K224" s="169"/>
      <c r="L224" s="169"/>
      <c r="M224" s="169"/>
      <c r="N224" s="161"/>
      <c r="O224" s="161"/>
      <c r="P224" s="161"/>
      <c r="Q224" s="161"/>
      <c r="R224" s="161"/>
      <c r="S224" s="161"/>
      <c r="T224" s="162"/>
      <c r="U224" s="16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 t="s">
        <v>145</v>
      </c>
      <c r="AF224" s="151">
        <v>0</v>
      </c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ht="22.5" outlineLevel="1" x14ac:dyDescent="0.2">
      <c r="A225" s="152">
        <v>112</v>
      </c>
      <c r="B225" s="159" t="s">
        <v>438</v>
      </c>
      <c r="C225" s="197" t="s">
        <v>513</v>
      </c>
      <c r="D225" s="161" t="s">
        <v>224</v>
      </c>
      <c r="E225" s="166">
        <v>5.7</v>
      </c>
      <c r="F225" s="169">
        <f>H225+J225</f>
        <v>0</v>
      </c>
      <c r="G225" s="169">
        <f>ROUND(E225*F225,2)</f>
        <v>0</v>
      </c>
      <c r="H225" s="170"/>
      <c r="I225" s="169">
        <f>ROUND(E225*H225,2)</f>
        <v>0</v>
      </c>
      <c r="J225" s="170"/>
      <c r="K225" s="169">
        <f>ROUND(E225*J225,2)</f>
        <v>0</v>
      </c>
      <c r="L225" s="169">
        <v>0</v>
      </c>
      <c r="M225" s="169">
        <f>G225*(1+L225/100)</f>
        <v>0</v>
      </c>
      <c r="N225" s="161">
        <v>2.7499999999999998E-3</v>
      </c>
      <c r="O225" s="161">
        <f>ROUND(E225*N225,5)</f>
        <v>1.5679999999999999E-2</v>
      </c>
      <c r="P225" s="161">
        <v>0</v>
      </c>
      <c r="Q225" s="161">
        <f>ROUND(E225*P225,5)</f>
        <v>0</v>
      </c>
      <c r="R225" s="161"/>
      <c r="S225" s="161"/>
      <c r="T225" s="162">
        <v>0.219</v>
      </c>
      <c r="U225" s="161">
        <f>ROUND(E225*T225,2)</f>
        <v>1.25</v>
      </c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 t="s">
        <v>143</v>
      </c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2"/>
      <c r="B226" s="159"/>
      <c r="C226" s="191" t="s">
        <v>439</v>
      </c>
      <c r="D226" s="163"/>
      <c r="E226" s="167">
        <v>5.7</v>
      </c>
      <c r="F226" s="169"/>
      <c r="G226" s="169"/>
      <c r="H226" s="169"/>
      <c r="I226" s="169"/>
      <c r="J226" s="169"/>
      <c r="K226" s="169"/>
      <c r="L226" s="169"/>
      <c r="M226" s="169"/>
      <c r="N226" s="161"/>
      <c r="O226" s="161"/>
      <c r="P226" s="161"/>
      <c r="Q226" s="161"/>
      <c r="R226" s="161"/>
      <c r="S226" s="161"/>
      <c r="T226" s="162"/>
      <c r="U226" s="16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 t="s">
        <v>145</v>
      </c>
      <c r="AF226" s="151">
        <v>0</v>
      </c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2">
        <v>113</v>
      </c>
      <c r="B227" s="159" t="s">
        <v>440</v>
      </c>
      <c r="C227" s="190" t="s">
        <v>441</v>
      </c>
      <c r="D227" s="161" t="s">
        <v>246</v>
      </c>
      <c r="E227" s="166">
        <v>2</v>
      </c>
      <c r="F227" s="169">
        <f>H227+J227</f>
        <v>0</v>
      </c>
      <c r="G227" s="169">
        <f>ROUND(E227*F227,2)</f>
        <v>0</v>
      </c>
      <c r="H227" s="170"/>
      <c r="I227" s="169">
        <f>ROUND(E227*H227,2)</f>
        <v>0</v>
      </c>
      <c r="J227" s="170"/>
      <c r="K227" s="169">
        <f>ROUND(E227*J227,2)</f>
        <v>0</v>
      </c>
      <c r="L227" s="169">
        <v>0</v>
      </c>
      <c r="M227" s="169">
        <f>G227*(1+L227/100)</f>
        <v>0</v>
      </c>
      <c r="N227" s="161">
        <v>2.9999999999999997E-4</v>
      </c>
      <c r="O227" s="161">
        <f>ROUND(E227*N227,5)</f>
        <v>5.9999999999999995E-4</v>
      </c>
      <c r="P227" s="161">
        <v>0</v>
      </c>
      <c r="Q227" s="161">
        <f>ROUND(E227*P227,5)</f>
        <v>0</v>
      </c>
      <c r="R227" s="161"/>
      <c r="S227" s="161"/>
      <c r="T227" s="162">
        <v>0</v>
      </c>
      <c r="U227" s="161">
        <f>ROUND(E227*T227,2)</f>
        <v>0</v>
      </c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 t="s">
        <v>204</v>
      </c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2"/>
      <c r="B228" s="159"/>
      <c r="C228" s="191" t="s">
        <v>442</v>
      </c>
      <c r="D228" s="163"/>
      <c r="E228" s="167">
        <v>2</v>
      </c>
      <c r="F228" s="169"/>
      <c r="G228" s="169"/>
      <c r="H228" s="169"/>
      <c r="I228" s="169"/>
      <c r="J228" s="169"/>
      <c r="K228" s="169"/>
      <c r="L228" s="169"/>
      <c r="M228" s="169"/>
      <c r="N228" s="161"/>
      <c r="O228" s="161"/>
      <c r="P228" s="161"/>
      <c r="Q228" s="161"/>
      <c r="R228" s="161"/>
      <c r="S228" s="161"/>
      <c r="T228" s="162"/>
      <c r="U228" s="16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 t="s">
        <v>145</v>
      </c>
      <c r="AF228" s="151">
        <v>0</v>
      </c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2">
        <v>114</v>
      </c>
      <c r="B229" s="159" t="s">
        <v>443</v>
      </c>
      <c r="C229" s="190" t="s">
        <v>444</v>
      </c>
      <c r="D229" s="161" t="s">
        <v>172</v>
      </c>
      <c r="E229" s="166">
        <v>8.3979999999999999E-2</v>
      </c>
      <c r="F229" s="169">
        <f>H229+J229</f>
        <v>0</v>
      </c>
      <c r="G229" s="169">
        <f>ROUND(E229*F229,2)</f>
        <v>0</v>
      </c>
      <c r="H229" s="170"/>
      <c r="I229" s="169">
        <f>ROUND(E229*H229,2)</f>
        <v>0</v>
      </c>
      <c r="J229" s="170"/>
      <c r="K229" s="169">
        <f>ROUND(E229*J229,2)</f>
        <v>0</v>
      </c>
      <c r="L229" s="169">
        <v>0</v>
      </c>
      <c r="M229" s="169">
        <f>G229*(1+L229/100)</f>
        <v>0</v>
      </c>
      <c r="N229" s="161">
        <v>0</v>
      </c>
      <c r="O229" s="161">
        <f>ROUND(E229*N229,5)</f>
        <v>0</v>
      </c>
      <c r="P229" s="161">
        <v>0</v>
      </c>
      <c r="Q229" s="161">
        <f>ROUND(E229*P229,5)</f>
        <v>0</v>
      </c>
      <c r="R229" s="161"/>
      <c r="S229" s="161"/>
      <c r="T229" s="162">
        <v>4.7370000000000001</v>
      </c>
      <c r="U229" s="161">
        <f>ROUND(E229*T229,2)</f>
        <v>0.4</v>
      </c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 t="s">
        <v>143</v>
      </c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x14ac:dyDescent="0.2">
      <c r="A230" s="153" t="s">
        <v>138</v>
      </c>
      <c r="B230" s="160" t="s">
        <v>101</v>
      </c>
      <c r="C230" s="192" t="s">
        <v>102</v>
      </c>
      <c r="D230" s="164"/>
      <c r="E230" s="168"/>
      <c r="F230" s="171"/>
      <c r="G230" s="171">
        <f>SUMIF(AE231:AE237,"&lt;&gt;NOR",G231:G237)</f>
        <v>0</v>
      </c>
      <c r="H230" s="171"/>
      <c r="I230" s="171">
        <f>SUM(I231:I237)</f>
        <v>0</v>
      </c>
      <c r="J230" s="171"/>
      <c r="K230" s="171">
        <f>SUM(K231:K237)</f>
        <v>0</v>
      </c>
      <c r="L230" s="171"/>
      <c r="M230" s="171">
        <f>SUM(M231:M237)</f>
        <v>0</v>
      </c>
      <c r="N230" s="164"/>
      <c r="O230" s="164">
        <f>SUM(O231:O237)</f>
        <v>8.9800000000000001E-3</v>
      </c>
      <c r="P230" s="164"/>
      <c r="Q230" s="164">
        <f>SUM(Q231:Q237)</f>
        <v>0</v>
      </c>
      <c r="R230" s="164"/>
      <c r="S230" s="164"/>
      <c r="T230" s="165"/>
      <c r="U230" s="164">
        <f>SUM(U231:U237)</f>
        <v>5.8299999999999983</v>
      </c>
      <c r="AE230" t="s">
        <v>139</v>
      </c>
    </row>
    <row r="231" spans="1:60" ht="22.5" outlineLevel="1" x14ac:dyDescent="0.2">
      <c r="A231" s="152">
        <v>115</v>
      </c>
      <c r="B231" s="159" t="s">
        <v>445</v>
      </c>
      <c r="C231" s="190" t="s">
        <v>446</v>
      </c>
      <c r="D231" s="161" t="s">
        <v>246</v>
      </c>
      <c r="E231" s="166">
        <v>2</v>
      </c>
      <c r="F231" s="169">
        <f>H231+J231</f>
        <v>0</v>
      </c>
      <c r="G231" s="169">
        <f>ROUND(E231*F231,2)</f>
        <v>0</v>
      </c>
      <c r="H231" s="170"/>
      <c r="I231" s="169">
        <f>ROUND(E231*H231,2)</f>
        <v>0</v>
      </c>
      <c r="J231" s="170"/>
      <c r="K231" s="169">
        <f>ROUND(E231*J231,2)</f>
        <v>0</v>
      </c>
      <c r="L231" s="169">
        <v>0</v>
      </c>
      <c r="M231" s="169">
        <f>G231*(1+L231/100)</f>
        <v>0</v>
      </c>
      <c r="N231" s="161">
        <v>1.4E-3</v>
      </c>
      <c r="O231" s="161">
        <f>ROUND(E231*N231,5)</f>
        <v>2.8E-3</v>
      </c>
      <c r="P231" s="161">
        <v>0</v>
      </c>
      <c r="Q231" s="161">
        <f>ROUND(E231*P231,5)</f>
        <v>0</v>
      </c>
      <c r="R231" s="161"/>
      <c r="S231" s="161"/>
      <c r="T231" s="162">
        <v>0.157</v>
      </c>
      <c r="U231" s="161">
        <f>ROUND(E231*T231,2)</f>
        <v>0.31</v>
      </c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 t="s">
        <v>143</v>
      </c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ht="22.5" outlineLevel="1" x14ac:dyDescent="0.2">
      <c r="A232" s="152">
        <v>116</v>
      </c>
      <c r="B232" s="159" t="s">
        <v>447</v>
      </c>
      <c r="C232" s="190" t="s">
        <v>448</v>
      </c>
      <c r="D232" s="161" t="s">
        <v>246</v>
      </c>
      <c r="E232" s="166">
        <v>1</v>
      </c>
      <c r="F232" s="169">
        <f>H232+J232</f>
        <v>0</v>
      </c>
      <c r="G232" s="169">
        <f>ROUND(E232*F232,2)</f>
        <v>0</v>
      </c>
      <c r="H232" s="170"/>
      <c r="I232" s="169">
        <f>ROUND(E232*H232,2)</f>
        <v>0</v>
      </c>
      <c r="J232" s="170"/>
      <c r="K232" s="169">
        <f>ROUND(E232*J232,2)</f>
        <v>0</v>
      </c>
      <c r="L232" s="169">
        <v>0</v>
      </c>
      <c r="M232" s="169">
        <f>G232*(1+L232/100)</f>
        <v>0</v>
      </c>
      <c r="N232" s="161">
        <v>2.0000000000000002E-5</v>
      </c>
      <c r="O232" s="161">
        <f>ROUND(E232*N232,5)</f>
        <v>2.0000000000000002E-5</v>
      </c>
      <c r="P232" s="161">
        <v>0</v>
      </c>
      <c r="Q232" s="161">
        <f>ROUND(E232*P232,5)</f>
        <v>0</v>
      </c>
      <c r="R232" s="161"/>
      <c r="S232" s="161"/>
      <c r="T232" s="162">
        <v>4.0199999999999996</v>
      </c>
      <c r="U232" s="161">
        <f>ROUND(E232*T232,2)</f>
        <v>4.0199999999999996</v>
      </c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 t="s">
        <v>143</v>
      </c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2">
        <v>117</v>
      </c>
      <c r="B233" s="159" t="s">
        <v>449</v>
      </c>
      <c r="C233" s="190" t="s">
        <v>450</v>
      </c>
      <c r="D233" s="161" t="s">
        <v>246</v>
      </c>
      <c r="E233" s="166">
        <v>2</v>
      </c>
      <c r="F233" s="169">
        <f>H233+J233</f>
        <v>0</v>
      </c>
      <c r="G233" s="169">
        <f>ROUND(E233*F233,2)</f>
        <v>0</v>
      </c>
      <c r="H233" s="170"/>
      <c r="I233" s="169">
        <f>ROUND(E233*H233,2)</f>
        <v>0</v>
      </c>
      <c r="J233" s="170"/>
      <c r="K233" s="169">
        <f>ROUND(E233*J233,2)</f>
        <v>0</v>
      </c>
      <c r="L233" s="169">
        <v>0</v>
      </c>
      <c r="M233" s="169">
        <f>G233*(1+L233/100)</f>
        <v>0</v>
      </c>
      <c r="N233" s="161">
        <v>2.0000000000000002E-5</v>
      </c>
      <c r="O233" s="161">
        <f>ROUND(E233*N233,5)</f>
        <v>4.0000000000000003E-5</v>
      </c>
      <c r="P233" s="161">
        <v>0</v>
      </c>
      <c r="Q233" s="161">
        <f>ROUND(E233*P233,5)</f>
        <v>0</v>
      </c>
      <c r="R233" s="161"/>
      <c r="S233" s="161"/>
      <c r="T233" s="162">
        <v>0.74034</v>
      </c>
      <c r="U233" s="161">
        <f>ROUND(E233*T233,2)</f>
        <v>1.48</v>
      </c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 t="s">
        <v>143</v>
      </c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2"/>
      <c r="B234" s="159"/>
      <c r="C234" s="191" t="s">
        <v>451</v>
      </c>
      <c r="D234" s="163"/>
      <c r="E234" s="167">
        <v>2</v>
      </c>
      <c r="F234" s="169"/>
      <c r="G234" s="169"/>
      <c r="H234" s="169"/>
      <c r="I234" s="169"/>
      <c r="J234" s="169"/>
      <c r="K234" s="169"/>
      <c r="L234" s="169"/>
      <c r="M234" s="169"/>
      <c r="N234" s="161"/>
      <c r="O234" s="161"/>
      <c r="P234" s="161"/>
      <c r="Q234" s="161"/>
      <c r="R234" s="161"/>
      <c r="S234" s="161"/>
      <c r="T234" s="162"/>
      <c r="U234" s="16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 t="s">
        <v>145</v>
      </c>
      <c r="AF234" s="151">
        <v>0</v>
      </c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2">
        <v>118</v>
      </c>
      <c r="B235" s="159" t="s">
        <v>452</v>
      </c>
      <c r="C235" s="190" t="s">
        <v>453</v>
      </c>
      <c r="D235" s="161" t="s">
        <v>224</v>
      </c>
      <c r="E235" s="166">
        <v>1.68</v>
      </c>
      <c r="F235" s="169">
        <f>H235+J235</f>
        <v>0</v>
      </c>
      <c r="G235" s="169">
        <f>ROUND(E235*F235,2)</f>
        <v>0</v>
      </c>
      <c r="H235" s="170"/>
      <c r="I235" s="169">
        <f>ROUND(E235*H235,2)</f>
        <v>0</v>
      </c>
      <c r="J235" s="170"/>
      <c r="K235" s="169">
        <f>ROUND(E235*J235,2)</f>
        <v>0</v>
      </c>
      <c r="L235" s="169">
        <v>0</v>
      </c>
      <c r="M235" s="169">
        <f>G235*(1+L235/100)</f>
        <v>0</v>
      </c>
      <c r="N235" s="161">
        <v>3.64E-3</v>
      </c>
      <c r="O235" s="161">
        <f>ROUND(E235*N235,5)</f>
        <v>6.1199999999999996E-3</v>
      </c>
      <c r="P235" s="161">
        <v>0</v>
      </c>
      <c r="Q235" s="161">
        <f>ROUND(E235*P235,5)</f>
        <v>0</v>
      </c>
      <c r="R235" s="161"/>
      <c r="S235" s="161"/>
      <c r="T235" s="162">
        <v>0</v>
      </c>
      <c r="U235" s="161">
        <f>ROUND(E235*T235,2)</f>
        <v>0</v>
      </c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 t="s">
        <v>204</v>
      </c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2"/>
      <c r="B236" s="159"/>
      <c r="C236" s="191" t="s">
        <v>454</v>
      </c>
      <c r="D236" s="163"/>
      <c r="E236" s="167">
        <v>1.68</v>
      </c>
      <c r="F236" s="169"/>
      <c r="G236" s="169"/>
      <c r="H236" s="169"/>
      <c r="I236" s="169"/>
      <c r="J236" s="169"/>
      <c r="K236" s="169"/>
      <c r="L236" s="169"/>
      <c r="M236" s="169"/>
      <c r="N236" s="161"/>
      <c r="O236" s="161"/>
      <c r="P236" s="161"/>
      <c r="Q236" s="161"/>
      <c r="R236" s="161"/>
      <c r="S236" s="161"/>
      <c r="T236" s="162"/>
      <c r="U236" s="16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 t="s">
        <v>145</v>
      </c>
      <c r="AF236" s="151">
        <v>0</v>
      </c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2">
        <v>119</v>
      </c>
      <c r="B237" s="159" t="s">
        <v>455</v>
      </c>
      <c r="C237" s="190" t="s">
        <v>456</v>
      </c>
      <c r="D237" s="161" t="s">
        <v>172</v>
      </c>
      <c r="E237" s="166">
        <v>8.9800000000000001E-3</v>
      </c>
      <c r="F237" s="169">
        <f>H237+J237</f>
        <v>0</v>
      </c>
      <c r="G237" s="169">
        <f>ROUND(E237*F237,2)</f>
        <v>0</v>
      </c>
      <c r="H237" s="170"/>
      <c r="I237" s="169">
        <f>ROUND(E237*H237,2)</f>
        <v>0</v>
      </c>
      <c r="J237" s="170"/>
      <c r="K237" s="169">
        <f>ROUND(E237*J237,2)</f>
        <v>0</v>
      </c>
      <c r="L237" s="169">
        <v>0</v>
      </c>
      <c r="M237" s="169">
        <f>G237*(1+L237/100)</f>
        <v>0</v>
      </c>
      <c r="N237" s="161">
        <v>0</v>
      </c>
      <c r="O237" s="161">
        <f>ROUND(E237*N237,5)</f>
        <v>0</v>
      </c>
      <c r="P237" s="161">
        <v>0</v>
      </c>
      <c r="Q237" s="161">
        <f>ROUND(E237*P237,5)</f>
        <v>0</v>
      </c>
      <c r="R237" s="161"/>
      <c r="S237" s="161"/>
      <c r="T237" s="162">
        <v>2.2549999999999999</v>
      </c>
      <c r="U237" s="161">
        <f>ROUND(E237*T237,2)</f>
        <v>0.02</v>
      </c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 t="s">
        <v>143</v>
      </c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53" t="s">
        <v>138</v>
      </c>
      <c r="B238" s="160" t="s">
        <v>103</v>
      </c>
      <c r="C238" s="192" t="s">
        <v>104</v>
      </c>
      <c r="D238" s="164"/>
      <c r="E238" s="168"/>
      <c r="F238" s="171"/>
      <c r="G238" s="171">
        <f>SUMIF(AE239:AE246,"&lt;&gt;NOR",G239:G246)</f>
        <v>0</v>
      </c>
      <c r="H238" s="171"/>
      <c r="I238" s="171">
        <f>SUM(I239:I246)</f>
        <v>0</v>
      </c>
      <c r="J238" s="171"/>
      <c r="K238" s="171">
        <f>SUM(K239:K246)</f>
        <v>0</v>
      </c>
      <c r="L238" s="171"/>
      <c r="M238" s="171">
        <f>SUM(M239:M246)</f>
        <v>0</v>
      </c>
      <c r="N238" s="164"/>
      <c r="O238" s="164">
        <f>SUM(O239:O246)</f>
        <v>0.16222</v>
      </c>
      <c r="P238" s="164"/>
      <c r="Q238" s="164">
        <f>SUM(Q239:Q246)</f>
        <v>0.03</v>
      </c>
      <c r="R238" s="164"/>
      <c r="S238" s="164"/>
      <c r="T238" s="165"/>
      <c r="U238" s="164">
        <f>SUM(U239:U246)</f>
        <v>9.4199999999999982</v>
      </c>
      <c r="AE238" t="s">
        <v>139</v>
      </c>
    </row>
    <row r="239" spans="1:60" outlineLevel="1" x14ac:dyDescent="0.2">
      <c r="A239" s="152">
        <v>120</v>
      </c>
      <c r="B239" s="159" t="s">
        <v>457</v>
      </c>
      <c r="C239" s="190" t="s">
        <v>458</v>
      </c>
      <c r="D239" s="161" t="s">
        <v>459</v>
      </c>
      <c r="E239" s="166">
        <v>30</v>
      </c>
      <c r="F239" s="169">
        <f>H239+J239</f>
        <v>0</v>
      </c>
      <c r="G239" s="169">
        <f>ROUND(E239*F239,2)</f>
        <v>0</v>
      </c>
      <c r="H239" s="170"/>
      <c r="I239" s="169">
        <f>ROUND(E239*H239,2)</f>
        <v>0</v>
      </c>
      <c r="J239" s="170"/>
      <c r="K239" s="169">
        <f>ROUND(E239*J239,2)</f>
        <v>0</v>
      </c>
      <c r="L239" s="169">
        <v>0</v>
      </c>
      <c r="M239" s="169">
        <f>G239*(1+L239/100)</f>
        <v>0</v>
      </c>
      <c r="N239" s="161">
        <v>5.0000000000000002E-5</v>
      </c>
      <c r="O239" s="161">
        <f>ROUND(E239*N239,5)</f>
        <v>1.5E-3</v>
      </c>
      <c r="P239" s="161">
        <v>1E-3</v>
      </c>
      <c r="Q239" s="161">
        <f>ROUND(E239*P239,5)</f>
        <v>0.03</v>
      </c>
      <c r="R239" s="161"/>
      <c r="S239" s="161"/>
      <c r="T239" s="162">
        <v>9.7000000000000003E-2</v>
      </c>
      <c r="U239" s="161">
        <f>ROUND(E239*T239,2)</f>
        <v>2.91</v>
      </c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 t="s">
        <v>143</v>
      </c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52"/>
      <c r="B240" s="159"/>
      <c r="C240" s="191" t="s">
        <v>460</v>
      </c>
      <c r="D240" s="163"/>
      <c r="E240" s="167">
        <v>30</v>
      </c>
      <c r="F240" s="169"/>
      <c r="G240" s="169"/>
      <c r="H240" s="169"/>
      <c r="I240" s="169"/>
      <c r="J240" s="169"/>
      <c r="K240" s="169"/>
      <c r="L240" s="169"/>
      <c r="M240" s="169"/>
      <c r="N240" s="161"/>
      <c r="O240" s="161"/>
      <c r="P240" s="161"/>
      <c r="Q240" s="161"/>
      <c r="R240" s="161"/>
      <c r="S240" s="161"/>
      <c r="T240" s="162"/>
      <c r="U240" s="16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 t="s">
        <v>145</v>
      </c>
      <c r="AF240" s="151">
        <v>0</v>
      </c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2">
        <v>121</v>
      </c>
      <c r="B241" s="159" t="s">
        <v>461</v>
      </c>
      <c r="C241" s="190" t="s">
        <v>462</v>
      </c>
      <c r="D241" s="161" t="s">
        <v>246</v>
      </c>
      <c r="E241" s="166">
        <v>12</v>
      </c>
      <c r="F241" s="169">
        <f>H241+J241</f>
        <v>0</v>
      </c>
      <c r="G241" s="169">
        <f>ROUND(E241*F241,2)</f>
        <v>0</v>
      </c>
      <c r="H241" s="170"/>
      <c r="I241" s="169">
        <f>ROUND(E241*H241,2)</f>
        <v>0</v>
      </c>
      <c r="J241" s="170"/>
      <c r="K241" s="169">
        <f>ROUND(E241*J241,2)</f>
        <v>0</v>
      </c>
      <c r="L241" s="169">
        <v>0</v>
      </c>
      <c r="M241" s="169">
        <f>G241*(1+L241/100)</f>
        <v>0</v>
      </c>
      <c r="N241" s="161">
        <v>6.0000000000000002E-5</v>
      </c>
      <c r="O241" s="161">
        <f>ROUND(E241*N241,5)</f>
        <v>7.2000000000000005E-4</v>
      </c>
      <c r="P241" s="161">
        <v>0</v>
      </c>
      <c r="Q241" s="161">
        <f>ROUND(E241*P241,5)</f>
        <v>0</v>
      </c>
      <c r="R241" s="161"/>
      <c r="S241" s="161"/>
      <c r="T241" s="162">
        <v>0.42599999999999999</v>
      </c>
      <c r="U241" s="161">
        <f>ROUND(E241*T241,2)</f>
        <v>5.1100000000000003</v>
      </c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 t="s">
        <v>143</v>
      </c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2"/>
      <c r="B242" s="159"/>
      <c r="C242" s="191" t="s">
        <v>463</v>
      </c>
      <c r="D242" s="163"/>
      <c r="E242" s="167">
        <v>12</v>
      </c>
      <c r="F242" s="169"/>
      <c r="G242" s="169"/>
      <c r="H242" s="169"/>
      <c r="I242" s="169"/>
      <c r="J242" s="169"/>
      <c r="K242" s="169"/>
      <c r="L242" s="169"/>
      <c r="M242" s="169"/>
      <c r="N242" s="161"/>
      <c r="O242" s="161"/>
      <c r="P242" s="161"/>
      <c r="Q242" s="161"/>
      <c r="R242" s="161"/>
      <c r="S242" s="161"/>
      <c r="T242" s="162"/>
      <c r="U242" s="16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 t="s">
        <v>145</v>
      </c>
      <c r="AF242" s="151">
        <v>0</v>
      </c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2">
        <v>122</v>
      </c>
      <c r="B243" s="159" t="s">
        <v>464</v>
      </c>
      <c r="C243" s="190" t="s">
        <v>512</v>
      </c>
      <c r="D243" s="161" t="s">
        <v>246</v>
      </c>
      <c r="E243" s="166">
        <v>1</v>
      </c>
      <c r="F243" s="169">
        <f>H243+J243</f>
        <v>0</v>
      </c>
      <c r="G243" s="169">
        <f>ROUND(E243*F243,2)</f>
        <v>0</v>
      </c>
      <c r="H243" s="170"/>
      <c r="I243" s="169">
        <f>ROUND(E243*H243,2)</f>
        <v>0</v>
      </c>
      <c r="J243" s="170"/>
      <c r="K243" s="169">
        <f>ROUND(E243*J243,2)</f>
        <v>0</v>
      </c>
      <c r="L243" s="169">
        <v>0</v>
      </c>
      <c r="M243" s="169">
        <f>G243*(1+L243/100)</f>
        <v>0</v>
      </c>
      <c r="N243" s="161">
        <v>0.06</v>
      </c>
      <c r="O243" s="161">
        <f>ROUND(E243*N243,5)</f>
        <v>0.06</v>
      </c>
      <c r="P243" s="161">
        <v>0</v>
      </c>
      <c r="Q243" s="161">
        <f>ROUND(E243*P243,5)</f>
        <v>0</v>
      </c>
      <c r="R243" s="161"/>
      <c r="S243" s="161"/>
      <c r="T243" s="162">
        <v>0.42599999999999999</v>
      </c>
      <c r="U243" s="161">
        <f>ROUND(E243*T243,2)</f>
        <v>0.43</v>
      </c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 t="s">
        <v>143</v>
      </c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2"/>
      <c r="B244" s="159"/>
      <c r="C244" s="191" t="s">
        <v>465</v>
      </c>
      <c r="D244" s="163"/>
      <c r="E244" s="167">
        <v>1</v>
      </c>
      <c r="F244" s="169"/>
      <c r="G244" s="169"/>
      <c r="H244" s="169"/>
      <c r="I244" s="169"/>
      <c r="J244" s="169"/>
      <c r="K244" s="169"/>
      <c r="L244" s="169"/>
      <c r="M244" s="169"/>
      <c r="N244" s="161"/>
      <c r="O244" s="161"/>
      <c r="P244" s="161"/>
      <c r="Q244" s="161"/>
      <c r="R244" s="161"/>
      <c r="S244" s="161"/>
      <c r="T244" s="162"/>
      <c r="U244" s="16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 t="s">
        <v>145</v>
      </c>
      <c r="AF244" s="151">
        <v>0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2">
        <v>123</v>
      </c>
      <c r="B245" s="159" t="s">
        <v>466</v>
      </c>
      <c r="C245" s="190" t="s">
        <v>467</v>
      </c>
      <c r="D245" s="161" t="s">
        <v>246</v>
      </c>
      <c r="E245" s="166">
        <v>1</v>
      </c>
      <c r="F245" s="169">
        <f>H245+J245</f>
        <v>0</v>
      </c>
      <c r="G245" s="169">
        <f>ROUND(E245*F245,2)</f>
        <v>0</v>
      </c>
      <c r="H245" s="170"/>
      <c r="I245" s="169">
        <f>ROUND(E245*H245,2)</f>
        <v>0</v>
      </c>
      <c r="J245" s="170"/>
      <c r="K245" s="169">
        <f>ROUND(E245*J245,2)</f>
        <v>0</v>
      </c>
      <c r="L245" s="169">
        <v>0</v>
      </c>
      <c r="M245" s="169">
        <f>G245*(1+L245/100)</f>
        <v>0</v>
      </c>
      <c r="N245" s="161">
        <v>0.1</v>
      </c>
      <c r="O245" s="161">
        <f>ROUND(E245*N245,5)</f>
        <v>0.1</v>
      </c>
      <c r="P245" s="161">
        <v>0</v>
      </c>
      <c r="Q245" s="161">
        <f>ROUND(E245*P245,5)</f>
        <v>0</v>
      </c>
      <c r="R245" s="161"/>
      <c r="S245" s="161"/>
      <c r="T245" s="162">
        <v>0.42599999999999999</v>
      </c>
      <c r="U245" s="161">
        <f>ROUND(E245*T245,2)</f>
        <v>0.43</v>
      </c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 t="s">
        <v>143</v>
      </c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52">
        <v>124</v>
      </c>
      <c r="B246" s="159" t="s">
        <v>468</v>
      </c>
      <c r="C246" s="190" t="s">
        <v>469</v>
      </c>
      <c r="D246" s="161" t="s">
        <v>172</v>
      </c>
      <c r="E246" s="166">
        <v>0.16222</v>
      </c>
      <c r="F246" s="169">
        <f>H246+J246</f>
        <v>0</v>
      </c>
      <c r="G246" s="169">
        <f>ROUND(E246*F246,2)</f>
        <v>0</v>
      </c>
      <c r="H246" s="170"/>
      <c r="I246" s="169">
        <f>ROUND(E246*H246,2)</f>
        <v>0</v>
      </c>
      <c r="J246" s="170"/>
      <c r="K246" s="169">
        <f>ROUND(E246*J246,2)</f>
        <v>0</v>
      </c>
      <c r="L246" s="169">
        <v>0</v>
      </c>
      <c r="M246" s="169">
        <f>G246*(1+L246/100)</f>
        <v>0</v>
      </c>
      <c r="N246" s="161">
        <v>0</v>
      </c>
      <c r="O246" s="161">
        <f>ROUND(E246*N246,5)</f>
        <v>0</v>
      </c>
      <c r="P246" s="161">
        <v>0</v>
      </c>
      <c r="Q246" s="161">
        <f>ROUND(E246*P246,5)</f>
        <v>0</v>
      </c>
      <c r="R246" s="161"/>
      <c r="S246" s="161"/>
      <c r="T246" s="162">
        <v>3.327</v>
      </c>
      <c r="U246" s="161">
        <f>ROUND(E246*T246,2)</f>
        <v>0.54</v>
      </c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 t="s">
        <v>143</v>
      </c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x14ac:dyDescent="0.2">
      <c r="A247" s="153" t="s">
        <v>138</v>
      </c>
      <c r="B247" s="160" t="s">
        <v>105</v>
      </c>
      <c r="C247" s="192" t="s">
        <v>106</v>
      </c>
      <c r="D247" s="164"/>
      <c r="E247" s="168"/>
      <c r="F247" s="171"/>
      <c r="G247" s="171">
        <f>SUMIF(AE248:AE253,"&lt;&gt;NOR",G248:G253)</f>
        <v>0</v>
      </c>
      <c r="H247" s="171"/>
      <c r="I247" s="171">
        <f>SUM(I248:I253)</f>
        <v>0</v>
      </c>
      <c r="J247" s="171"/>
      <c r="K247" s="171">
        <f>SUM(K248:K253)</f>
        <v>0</v>
      </c>
      <c r="L247" s="171"/>
      <c r="M247" s="171">
        <f>SUM(M248:M253)</f>
        <v>0</v>
      </c>
      <c r="N247" s="164"/>
      <c r="O247" s="164">
        <f>SUM(O248:O253)</f>
        <v>8.413000000000001E-2</v>
      </c>
      <c r="P247" s="164"/>
      <c r="Q247" s="164">
        <f>SUM(Q248:Q253)</f>
        <v>0</v>
      </c>
      <c r="R247" s="164"/>
      <c r="S247" s="164"/>
      <c r="T247" s="165"/>
      <c r="U247" s="164">
        <f>SUM(U248:U253)</f>
        <v>3.7699999999999996</v>
      </c>
      <c r="AE247" t="s">
        <v>139</v>
      </c>
    </row>
    <row r="248" spans="1:60" outlineLevel="1" x14ac:dyDescent="0.2">
      <c r="A248" s="152">
        <v>125</v>
      </c>
      <c r="B248" s="159" t="s">
        <v>470</v>
      </c>
      <c r="C248" s="190" t="s">
        <v>471</v>
      </c>
      <c r="D248" s="161" t="s">
        <v>151</v>
      </c>
      <c r="E248" s="166">
        <v>3.6</v>
      </c>
      <c r="F248" s="169">
        <f>H248+J248</f>
        <v>0</v>
      </c>
      <c r="G248" s="169">
        <f>ROUND(E248*F248,2)</f>
        <v>0</v>
      </c>
      <c r="H248" s="170"/>
      <c r="I248" s="169">
        <f>ROUND(E248*H248,2)</f>
        <v>0</v>
      </c>
      <c r="J248" s="170"/>
      <c r="K248" s="169">
        <f>ROUND(E248*J248,2)</f>
        <v>0</v>
      </c>
      <c r="L248" s="169">
        <v>0</v>
      </c>
      <c r="M248" s="169">
        <f>G248*(1+L248/100)</f>
        <v>0</v>
      </c>
      <c r="N248" s="161">
        <v>3.0200000000000001E-3</v>
      </c>
      <c r="O248" s="161">
        <f>ROUND(E248*N248,5)</f>
        <v>1.0869999999999999E-2</v>
      </c>
      <c r="P248" s="161">
        <v>0</v>
      </c>
      <c r="Q248" s="161">
        <f>ROUND(E248*P248,5)</f>
        <v>0</v>
      </c>
      <c r="R248" s="161"/>
      <c r="S248" s="161"/>
      <c r="T248" s="162">
        <v>0.87970000000000004</v>
      </c>
      <c r="U248" s="161">
        <f>ROUND(E248*T248,2)</f>
        <v>3.17</v>
      </c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 t="s">
        <v>143</v>
      </c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2"/>
      <c r="B249" s="159"/>
      <c r="C249" s="191" t="s">
        <v>472</v>
      </c>
      <c r="D249" s="163"/>
      <c r="E249" s="167">
        <v>3.6</v>
      </c>
      <c r="F249" s="169"/>
      <c r="G249" s="169"/>
      <c r="H249" s="169"/>
      <c r="I249" s="169"/>
      <c r="J249" s="169"/>
      <c r="K249" s="169"/>
      <c r="L249" s="169"/>
      <c r="M249" s="169"/>
      <c r="N249" s="161"/>
      <c r="O249" s="161"/>
      <c r="P249" s="161"/>
      <c r="Q249" s="161"/>
      <c r="R249" s="161"/>
      <c r="S249" s="161"/>
      <c r="T249" s="162"/>
      <c r="U249" s="16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 t="s">
        <v>145</v>
      </c>
      <c r="AF249" s="151">
        <v>0</v>
      </c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2">
        <v>126</v>
      </c>
      <c r="B250" s="159" t="s">
        <v>473</v>
      </c>
      <c r="C250" s="190" t="s">
        <v>474</v>
      </c>
      <c r="D250" s="161" t="s">
        <v>151</v>
      </c>
      <c r="E250" s="166">
        <v>3.6</v>
      </c>
      <c r="F250" s="169">
        <f>H250+J250</f>
        <v>0</v>
      </c>
      <c r="G250" s="169">
        <f>ROUND(E250*F250,2)</f>
        <v>0</v>
      </c>
      <c r="H250" s="170"/>
      <c r="I250" s="169">
        <f>ROUND(E250*H250,2)</f>
        <v>0</v>
      </c>
      <c r="J250" s="170"/>
      <c r="K250" s="169">
        <f>ROUND(E250*J250,2)</f>
        <v>0</v>
      </c>
      <c r="L250" s="169">
        <v>0</v>
      </c>
      <c r="M250" s="169">
        <f>G250*(1+L250/100)</f>
        <v>0</v>
      </c>
      <c r="N250" s="161">
        <v>0</v>
      </c>
      <c r="O250" s="161">
        <f>ROUND(E250*N250,5)</f>
        <v>0</v>
      </c>
      <c r="P250" s="161">
        <v>0</v>
      </c>
      <c r="Q250" s="161">
        <f>ROUND(E250*P250,5)</f>
        <v>0</v>
      </c>
      <c r="R250" s="161"/>
      <c r="S250" s="161"/>
      <c r="T250" s="162">
        <v>0.13</v>
      </c>
      <c r="U250" s="161">
        <f>ROUND(E250*T250,2)</f>
        <v>0.47</v>
      </c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 t="s">
        <v>143</v>
      </c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2">
        <v>127</v>
      </c>
      <c r="B251" s="159" t="s">
        <v>475</v>
      </c>
      <c r="C251" s="190" t="s">
        <v>476</v>
      </c>
      <c r="D251" s="161" t="s">
        <v>151</v>
      </c>
      <c r="E251" s="166">
        <v>3.96</v>
      </c>
      <c r="F251" s="169">
        <f>H251+J251</f>
        <v>0</v>
      </c>
      <c r="G251" s="169">
        <f>ROUND(E251*F251,2)</f>
        <v>0</v>
      </c>
      <c r="H251" s="170"/>
      <c r="I251" s="169">
        <f>ROUND(E251*H251,2)</f>
        <v>0</v>
      </c>
      <c r="J251" s="170"/>
      <c r="K251" s="169">
        <f>ROUND(E251*J251,2)</f>
        <v>0</v>
      </c>
      <c r="L251" s="169">
        <v>0</v>
      </c>
      <c r="M251" s="169">
        <f>G251*(1+L251/100)</f>
        <v>0</v>
      </c>
      <c r="N251" s="161">
        <v>1.8499999999999999E-2</v>
      </c>
      <c r="O251" s="161">
        <f>ROUND(E251*N251,5)</f>
        <v>7.3260000000000006E-2</v>
      </c>
      <c r="P251" s="161">
        <v>0</v>
      </c>
      <c r="Q251" s="161">
        <f>ROUND(E251*P251,5)</f>
        <v>0</v>
      </c>
      <c r="R251" s="161"/>
      <c r="S251" s="161"/>
      <c r="T251" s="162">
        <v>0</v>
      </c>
      <c r="U251" s="161">
        <f>ROUND(E251*T251,2)</f>
        <v>0</v>
      </c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 t="s">
        <v>204</v>
      </c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2"/>
      <c r="B252" s="159"/>
      <c r="C252" s="191" t="s">
        <v>477</v>
      </c>
      <c r="D252" s="163"/>
      <c r="E252" s="167">
        <v>3.96</v>
      </c>
      <c r="F252" s="169"/>
      <c r="G252" s="169"/>
      <c r="H252" s="169"/>
      <c r="I252" s="169"/>
      <c r="J252" s="169"/>
      <c r="K252" s="169"/>
      <c r="L252" s="169"/>
      <c r="M252" s="169"/>
      <c r="N252" s="161"/>
      <c r="O252" s="161"/>
      <c r="P252" s="161"/>
      <c r="Q252" s="161"/>
      <c r="R252" s="161"/>
      <c r="S252" s="161"/>
      <c r="T252" s="162"/>
      <c r="U252" s="16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 t="s">
        <v>145</v>
      </c>
      <c r="AF252" s="151">
        <v>0</v>
      </c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2">
        <v>128</v>
      </c>
      <c r="B253" s="159" t="s">
        <v>478</v>
      </c>
      <c r="C253" s="190" t="s">
        <v>479</v>
      </c>
      <c r="D253" s="161" t="s">
        <v>172</v>
      </c>
      <c r="E253" s="166">
        <v>8.4129999999999996E-2</v>
      </c>
      <c r="F253" s="169">
        <f>H253+J253</f>
        <v>0</v>
      </c>
      <c r="G253" s="169">
        <f>ROUND(E253*F253,2)</f>
        <v>0</v>
      </c>
      <c r="H253" s="170"/>
      <c r="I253" s="169">
        <f>ROUND(E253*H253,2)</f>
        <v>0</v>
      </c>
      <c r="J253" s="170"/>
      <c r="K253" s="169">
        <f>ROUND(E253*J253,2)</f>
        <v>0</v>
      </c>
      <c r="L253" s="169">
        <v>0</v>
      </c>
      <c r="M253" s="169">
        <f>G253*(1+L253/100)</f>
        <v>0</v>
      </c>
      <c r="N253" s="161">
        <v>0</v>
      </c>
      <c r="O253" s="161">
        <f>ROUND(E253*N253,5)</f>
        <v>0</v>
      </c>
      <c r="P253" s="161">
        <v>0</v>
      </c>
      <c r="Q253" s="161">
        <f>ROUND(E253*P253,5)</f>
        <v>0</v>
      </c>
      <c r="R253" s="161"/>
      <c r="S253" s="161"/>
      <c r="T253" s="162">
        <v>1.5980000000000001</v>
      </c>
      <c r="U253" s="161">
        <f>ROUND(E253*T253,2)</f>
        <v>0.13</v>
      </c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 t="s">
        <v>143</v>
      </c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x14ac:dyDescent="0.2">
      <c r="A254" s="153" t="s">
        <v>138</v>
      </c>
      <c r="B254" s="160" t="s">
        <v>107</v>
      </c>
      <c r="C254" s="192" t="s">
        <v>108</v>
      </c>
      <c r="D254" s="164"/>
      <c r="E254" s="168"/>
      <c r="F254" s="171"/>
      <c r="G254" s="171">
        <f>SUMIF(AE255:AE257,"&lt;&gt;NOR",G255:G257)</f>
        <v>0</v>
      </c>
      <c r="H254" s="171"/>
      <c r="I254" s="171">
        <f>SUM(I255:I257)</f>
        <v>0</v>
      </c>
      <c r="J254" s="171"/>
      <c r="K254" s="171">
        <f>SUM(K255:K257)</f>
        <v>0</v>
      </c>
      <c r="L254" s="171"/>
      <c r="M254" s="171">
        <f>SUM(M255:M257)</f>
        <v>0</v>
      </c>
      <c r="N254" s="164"/>
      <c r="O254" s="164">
        <f>SUM(O255:O257)</f>
        <v>3.8000000000000002E-4</v>
      </c>
      <c r="P254" s="164"/>
      <c r="Q254" s="164">
        <f>SUM(Q255:Q257)</f>
        <v>0</v>
      </c>
      <c r="R254" s="164"/>
      <c r="S254" s="164"/>
      <c r="T254" s="165"/>
      <c r="U254" s="164">
        <f>SUM(U255:U257)</f>
        <v>0.19</v>
      </c>
      <c r="AE254" t="s">
        <v>139</v>
      </c>
    </row>
    <row r="255" spans="1:60" ht="22.5" outlineLevel="1" x14ac:dyDescent="0.2">
      <c r="A255" s="152">
        <v>129</v>
      </c>
      <c r="B255" s="159" t="s">
        <v>480</v>
      </c>
      <c r="C255" s="190" t="s">
        <v>481</v>
      </c>
      <c r="D255" s="161" t="s">
        <v>184</v>
      </c>
      <c r="E255" s="166">
        <v>1</v>
      </c>
      <c r="F255" s="169">
        <f>H255+J255</f>
        <v>0</v>
      </c>
      <c r="G255" s="169">
        <f>ROUND(E255*F255,2)</f>
        <v>0</v>
      </c>
      <c r="H255" s="170"/>
      <c r="I255" s="169">
        <f>ROUND(E255*H255,2)</f>
        <v>0</v>
      </c>
      <c r="J255" s="170"/>
      <c r="K255" s="169">
        <f>ROUND(E255*J255,2)</f>
        <v>0</v>
      </c>
      <c r="L255" s="169">
        <v>0</v>
      </c>
      <c r="M255" s="169">
        <f>G255*(1+L255/100)</f>
        <v>0</v>
      </c>
      <c r="N255" s="161">
        <v>1.0000000000000001E-5</v>
      </c>
      <c r="O255" s="161">
        <f>ROUND(E255*N255,5)</f>
        <v>1.0000000000000001E-5</v>
      </c>
      <c r="P255" s="161">
        <v>0</v>
      </c>
      <c r="Q255" s="161">
        <f>ROUND(E255*P255,5)</f>
        <v>0</v>
      </c>
      <c r="R255" s="161"/>
      <c r="S255" s="161"/>
      <c r="T255" s="162">
        <v>7.1999999999999995E-2</v>
      </c>
      <c r="U255" s="161">
        <f>ROUND(E255*T255,2)</f>
        <v>7.0000000000000007E-2</v>
      </c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 t="s">
        <v>143</v>
      </c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2">
        <v>130</v>
      </c>
      <c r="B256" s="159" t="s">
        <v>482</v>
      </c>
      <c r="C256" s="190" t="s">
        <v>483</v>
      </c>
      <c r="D256" s="161" t="s">
        <v>184</v>
      </c>
      <c r="E256" s="166">
        <v>1</v>
      </c>
      <c r="F256" s="169">
        <f>H256+J256</f>
        <v>0</v>
      </c>
      <c r="G256" s="169">
        <f>ROUND(E256*F256,2)</f>
        <v>0</v>
      </c>
      <c r="H256" s="170"/>
      <c r="I256" s="169">
        <f>ROUND(E256*H256,2)</f>
        <v>0</v>
      </c>
      <c r="J256" s="170"/>
      <c r="K256" s="169">
        <f>ROUND(E256*J256,2)</f>
        <v>0</v>
      </c>
      <c r="L256" s="169">
        <v>0</v>
      </c>
      <c r="M256" s="169">
        <f>G256*(1+L256/100)</f>
        <v>0</v>
      </c>
      <c r="N256" s="161">
        <v>1.4999999999999999E-4</v>
      </c>
      <c r="O256" s="161">
        <f>ROUND(E256*N256,5)</f>
        <v>1.4999999999999999E-4</v>
      </c>
      <c r="P256" s="161">
        <v>0</v>
      </c>
      <c r="Q256" s="161">
        <f>ROUND(E256*P256,5)</f>
        <v>0</v>
      </c>
      <c r="R256" s="161"/>
      <c r="S256" s="161"/>
      <c r="T256" s="162">
        <v>3.1E-2</v>
      </c>
      <c r="U256" s="161">
        <f>ROUND(E256*T256,2)</f>
        <v>0.03</v>
      </c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 t="s">
        <v>143</v>
      </c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2">
        <v>131</v>
      </c>
      <c r="B257" s="159" t="s">
        <v>484</v>
      </c>
      <c r="C257" s="190" t="s">
        <v>485</v>
      </c>
      <c r="D257" s="161" t="s">
        <v>184</v>
      </c>
      <c r="E257" s="166">
        <v>1</v>
      </c>
      <c r="F257" s="169">
        <f>H257+J257</f>
        <v>0</v>
      </c>
      <c r="G257" s="169">
        <f>ROUND(E257*F257,2)</f>
        <v>0</v>
      </c>
      <c r="H257" s="170"/>
      <c r="I257" s="169">
        <f>ROUND(E257*H257,2)</f>
        <v>0</v>
      </c>
      <c r="J257" s="170"/>
      <c r="K257" s="169">
        <f>ROUND(E257*J257,2)</f>
        <v>0</v>
      </c>
      <c r="L257" s="169">
        <v>0</v>
      </c>
      <c r="M257" s="169">
        <f>G257*(1+L257/100)</f>
        <v>0</v>
      </c>
      <c r="N257" s="161">
        <v>2.2000000000000001E-4</v>
      </c>
      <c r="O257" s="161">
        <f>ROUND(E257*N257,5)</f>
        <v>2.2000000000000001E-4</v>
      </c>
      <c r="P257" s="161">
        <v>0</v>
      </c>
      <c r="Q257" s="161">
        <f>ROUND(E257*P257,5)</f>
        <v>0</v>
      </c>
      <c r="R257" s="161"/>
      <c r="S257" s="161"/>
      <c r="T257" s="162">
        <v>9.2999999999999999E-2</v>
      </c>
      <c r="U257" s="161">
        <f>ROUND(E257*T257,2)</f>
        <v>0.09</v>
      </c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 t="s">
        <v>143</v>
      </c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x14ac:dyDescent="0.2">
      <c r="A258" s="153" t="s">
        <v>138</v>
      </c>
      <c r="B258" s="160" t="s">
        <v>109</v>
      </c>
      <c r="C258" s="192" t="s">
        <v>110</v>
      </c>
      <c r="D258" s="164"/>
      <c r="E258" s="168"/>
      <c r="F258" s="171"/>
      <c r="G258" s="171">
        <f>SUMIF(AE259:AE267,"&lt;&gt;NOR",G259:G267)</f>
        <v>0</v>
      </c>
      <c r="H258" s="171"/>
      <c r="I258" s="171">
        <f>SUM(I259:I267)</f>
        <v>0</v>
      </c>
      <c r="J258" s="171"/>
      <c r="K258" s="171">
        <f>SUM(K259:K267)</f>
        <v>0</v>
      </c>
      <c r="L258" s="171"/>
      <c r="M258" s="171">
        <f>SUM(M259:M267)</f>
        <v>0</v>
      </c>
      <c r="N258" s="164"/>
      <c r="O258" s="164">
        <f>SUM(O259:O267)</f>
        <v>2.163E-2</v>
      </c>
      <c r="P258" s="164"/>
      <c r="Q258" s="164">
        <f>SUM(Q259:Q267)</f>
        <v>0</v>
      </c>
      <c r="R258" s="164"/>
      <c r="S258" s="164"/>
      <c r="T258" s="165"/>
      <c r="U258" s="164">
        <f>SUM(U259:U267)</f>
        <v>9.14</v>
      </c>
      <c r="AE258" t="s">
        <v>139</v>
      </c>
    </row>
    <row r="259" spans="1:60" outlineLevel="1" x14ac:dyDescent="0.2">
      <c r="A259" s="152">
        <v>132</v>
      </c>
      <c r="B259" s="159" t="s">
        <v>486</v>
      </c>
      <c r="C259" s="190" t="s">
        <v>487</v>
      </c>
      <c r="D259" s="161" t="s">
        <v>151</v>
      </c>
      <c r="E259" s="166">
        <v>22.34</v>
      </c>
      <c r="F259" s="169">
        <f>H259+J259</f>
        <v>0</v>
      </c>
      <c r="G259" s="169">
        <f>ROUND(E259*F259,2)</f>
        <v>0</v>
      </c>
      <c r="H259" s="170"/>
      <c r="I259" s="169">
        <f>ROUND(E259*H259,2)</f>
        <v>0</v>
      </c>
      <c r="J259" s="170"/>
      <c r="K259" s="169">
        <f>ROUND(E259*J259,2)</f>
        <v>0</v>
      </c>
      <c r="L259" s="169">
        <v>0</v>
      </c>
      <c r="M259" s="169">
        <f>G259*(1+L259/100)</f>
        <v>0</v>
      </c>
      <c r="N259" s="161">
        <v>3.5E-4</v>
      </c>
      <c r="O259" s="161">
        <f>ROUND(E259*N259,5)</f>
        <v>7.8200000000000006E-3</v>
      </c>
      <c r="P259" s="161">
        <v>0</v>
      </c>
      <c r="Q259" s="161">
        <f>ROUND(E259*P259,5)</f>
        <v>0</v>
      </c>
      <c r="R259" s="161"/>
      <c r="S259" s="161"/>
      <c r="T259" s="162">
        <v>1.35E-2</v>
      </c>
      <c r="U259" s="161">
        <f>ROUND(E259*T259,2)</f>
        <v>0.3</v>
      </c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 t="s">
        <v>143</v>
      </c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2">
        <v>133</v>
      </c>
      <c r="B260" s="159" t="s">
        <v>488</v>
      </c>
      <c r="C260" s="190" t="s">
        <v>489</v>
      </c>
      <c r="D260" s="161" t="s">
        <v>151</v>
      </c>
      <c r="E260" s="166">
        <v>65.750450000000001</v>
      </c>
      <c r="F260" s="169">
        <f>H260+J260</f>
        <v>0</v>
      </c>
      <c r="G260" s="169">
        <f>ROUND(E260*F260,2)</f>
        <v>0</v>
      </c>
      <c r="H260" s="170"/>
      <c r="I260" s="169">
        <f>ROUND(E260*H260,2)</f>
        <v>0</v>
      </c>
      <c r="J260" s="170"/>
      <c r="K260" s="169">
        <f>ROUND(E260*J260,2)</f>
        <v>0</v>
      </c>
      <c r="L260" s="169">
        <v>0</v>
      </c>
      <c r="M260" s="169">
        <f>G260*(1+L260/100)</f>
        <v>0</v>
      </c>
      <c r="N260" s="161">
        <v>6.9999999999999994E-5</v>
      </c>
      <c r="O260" s="161">
        <f>ROUND(E260*N260,5)</f>
        <v>4.5999999999999999E-3</v>
      </c>
      <c r="P260" s="161">
        <v>0</v>
      </c>
      <c r="Q260" s="161">
        <f>ROUND(E260*P260,5)</f>
        <v>0</v>
      </c>
      <c r="R260" s="161"/>
      <c r="S260" s="161"/>
      <c r="T260" s="162">
        <v>3.2480000000000002E-2</v>
      </c>
      <c r="U260" s="161">
        <f>ROUND(E260*T260,2)</f>
        <v>2.14</v>
      </c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 t="s">
        <v>143</v>
      </c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">
      <c r="A261" s="152"/>
      <c r="B261" s="159"/>
      <c r="C261" s="191" t="s">
        <v>207</v>
      </c>
      <c r="D261" s="163"/>
      <c r="E261" s="167">
        <v>68.400000000000006</v>
      </c>
      <c r="F261" s="169"/>
      <c r="G261" s="169"/>
      <c r="H261" s="169"/>
      <c r="I261" s="169"/>
      <c r="J261" s="169"/>
      <c r="K261" s="169"/>
      <c r="L261" s="169"/>
      <c r="M261" s="169"/>
      <c r="N261" s="161"/>
      <c r="O261" s="161"/>
      <c r="P261" s="161"/>
      <c r="Q261" s="161"/>
      <c r="R261" s="161"/>
      <c r="S261" s="161"/>
      <c r="T261" s="162"/>
      <c r="U261" s="16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 t="s">
        <v>145</v>
      </c>
      <c r="AF261" s="151">
        <v>0</v>
      </c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52"/>
      <c r="B262" s="159"/>
      <c r="C262" s="191" t="s">
        <v>208</v>
      </c>
      <c r="D262" s="163"/>
      <c r="E262" s="167">
        <v>2.4585499999999998</v>
      </c>
      <c r="F262" s="169"/>
      <c r="G262" s="169"/>
      <c r="H262" s="169"/>
      <c r="I262" s="169"/>
      <c r="J262" s="169"/>
      <c r="K262" s="169"/>
      <c r="L262" s="169"/>
      <c r="M262" s="169"/>
      <c r="N262" s="161"/>
      <c r="O262" s="161"/>
      <c r="P262" s="161"/>
      <c r="Q262" s="161"/>
      <c r="R262" s="161"/>
      <c r="S262" s="161"/>
      <c r="T262" s="162"/>
      <c r="U262" s="16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 t="s">
        <v>145</v>
      </c>
      <c r="AF262" s="151">
        <v>0</v>
      </c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2"/>
      <c r="B263" s="159"/>
      <c r="C263" s="191" t="s">
        <v>209</v>
      </c>
      <c r="D263" s="163"/>
      <c r="E263" s="167">
        <v>-5.1081000000000003</v>
      </c>
      <c r="F263" s="169"/>
      <c r="G263" s="169"/>
      <c r="H263" s="169"/>
      <c r="I263" s="169"/>
      <c r="J263" s="169"/>
      <c r="K263" s="169"/>
      <c r="L263" s="169"/>
      <c r="M263" s="169"/>
      <c r="N263" s="161"/>
      <c r="O263" s="161"/>
      <c r="P263" s="161"/>
      <c r="Q263" s="161"/>
      <c r="R263" s="161"/>
      <c r="S263" s="161"/>
      <c r="T263" s="162"/>
      <c r="U263" s="16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 t="s">
        <v>145</v>
      </c>
      <c r="AF263" s="151">
        <v>0</v>
      </c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2">
        <v>134</v>
      </c>
      <c r="B264" s="159" t="s">
        <v>490</v>
      </c>
      <c r="C264" s="190" t="s">
        <v>491</v>
      </c>
      <c r="D264" s="161" t="s">
        <v>151</v>
      </c>
      <c r="E264" s="166">
        <v>65.750450000000001</v>
      </c>
      <c r="F264" s="169">
        <f>H264+J264</f>
        <v>0</v>
      </c>
      <c r="G264" s="169">
        <f>ROUND(E264*F264,2)</f>
        <v>0</v>
      </c>
      <c r="H264" s="170"/>
      <c r="I264" s="169">
        <f>ROUND(E264*H264,2)</f>
        <v>0</v>
      </c>
      <c r="J264" s="170"/>
      <c r="K264" s="169">
        <f>ROUND(E264*J264,2)</f>
        <v>0</v>
      </c>
      <c r="L264" s="169">
        <v>0</v>
      </c>
      <c r="M264" s="169">
        <f>G264*(1+L264/100)</f>
        <v>0</v>
      </c>
      <c r="N264" s="161">
        <v>1.3999999999999999E-4</v>
      </c>
      <c r="O264" s="161">
        <f>ROUND(E264*N264,5)</f>
        <v>9.2099999999999994E-3</v>
      </c>
      <c r="P264" s="161">
        <v>0</v>
      </c>
      <c r="Q264" s="161">
        <f>ROUND(E264*P264,5)</f>
        <v>0</v>
      </c>
      <c r="R264" s="161"/>
      <c r="S264" s="161"/>
      <c r="T264" s="162">
        <v>0.10191</v>
      </c>
      <c r="U264" s="161">
        <f>ROUND(E264*T264,2)</f>
        <v>6.7</v>
      </c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 t="s">
        <v>143</v>
      </c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2"/>
      <c r="B265" s="159"/>
      <c r="C265" s="191" t="s">
        <v>207</v>
      </c>
      <c r="D265" s="163"/>
      <c r="E265" s="167">
        <v>68.400000000000006</v>
      </c>
      <c r="F265" s="169"/>
      <c r="G265" s="169"/>
      <c r="H265" s="169"/>
      <c r="I265" s="169"/>
      <c r="J265" s="169"/>
      <c r="K265" s="169"/>
      <c r="L265" s="169"/>
      <c r="M265" s="169"/>
      <c r="N265" s="161"/>
      <c r="O265" s="161"/>
      <c r="P265" s="161"/>
      <c r="Q265" s="161"/>
      <c r="R265" s="161"/>
      <c r="S265" s="161"/>
      <c r="T265" s="162"/>
      <c r="U265" s="16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 t="s">
        <v>145</v>
      </c>
      <c r="AF265" s="151">
        <v>0</v>
      </c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 x14ac:dyDescent="0.2">
      <c r="A266" s="152"/>
      <c r="B266" s="159"/>
      <c r="C266" s="191" t="s">
        <v>208</v>
      </c>
      <c r="D266" s="163"/>
      <c r="E266" s="167">
        <v>2.4585499999999998</v>
      </c>
      <c r="F266" s="169"/>
      <c r="G266" s="169"/>
      <c r="H266" s="169"/>
      <c r="I266" s="169"/>
      <c r="J266" s="169"/>
      <c r="K266" s="169"/>
      <c r="L266" s="169"/>
      <c r="M266" s="169"/>
      <c r="N266" s="161"/>
      <c r="O266" s="161"/>
      <c r="P266" s="161"/>
      <c r="Q266" s="161"/>
      <c r="R266" s="161"/>
      <c r="S266" s="161"/>
      <c r="T266" s="162"/>
      <c r="U266" s="16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 t="s">
        <v>145</v>
      </c>
      <c r="AF266" s="151">
        <v>0</v>
      </c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2"/>
      <c r="B267" s="159"/>
      <c r="C267" s="191" t="s">
        <v>209</v>
      </c>
      <c r="D267" s="163"/>
      <c r="E267" s="167">
        <v>-5.1081000000000003</v>
      </c>
      <c r="F267" s="169"/>
      <c r="G267" s="169"/>
      <c r="H267" s="169"/>
      <c r="I267" s="169"/>
      <c r="J267" s="169"/>
      <c r="K267" s="169"/>
      <c r="L267" s="169"/>
      <c r="M267" s="169"/>
      <c r="N267" s="161"/>
      <c r="O267" s="161"/>
      <c r="P267" s="161"/>
      <c r="Q267" s="161"/>
      <c r="R267" s="161"/>
      <c r="S267" s="161"/>
      <c r="T267" s="162"/>
      <c r="U267" s="16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 t="s">
        <v>145</v>
      </c>
      <c r="AF267" s="151">
        <v>0</v>
      </c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x14ac:dyDescent="0.2">
      <c r="A268" s="153" t="s">
        <v>138</v>
      </c>
      <c r="B268" s="160" t="s">
        <v>111</v>
      </c>
      <c r="C268" s="192" t="s">
        <v>26</v>
      </c>
      <c r="D268" s="164"/>
      <c r="E268" s="168"/>
      <c r="F268" s="171"/>
      <c r="G268" s="171">
        <f>SUMIF(AE269:AE275,"&lt;&gt;NOR",G269:G275)</f>
        <v>0</v>
      </c>
      <c r="H268" s="171"/>
      <c r="I268" s="171">
        <f>SUM(I269:I275)</f>
        <v>0</v>
      </c>
      <c r="J268" s="171"/>
      <c r="K268" s="171">
        <f>SUM(K269:K275)</f>
        <v>0</v>
      </c>
      <c r="L268" s="171"/>
      <c r="M268" s="171">
        <f>SUM(M269:M275)</f>
        <v>0</v>
      </c>
      <c r="N268" s="164"/>
      <c r="O268" s="164">
        <f>SUM(O269:O275)</f>
        <v>0</v>
      </c>
      <c r="P268" s="164"/>
      <c r="Q268" s="164">
        <f>SUM(Q269:Q275)</f>
        <v>0</v>
      </c>
      <c r="R268" s="164"/>
      <c r="S268" s="164"/>
      <c r="T268" s="165"/>
      <c r="U268" s="164">
        <f>SUM(U269:U275)</f>
        <v>0</v>
      </c>
      <c r="AE268" t="s">
        <v>139</v>
      </c>
    </row>
    <row r="269" spans="1:60" outlineLevel="1" x14ac:dyDescent="0.2">
      <c r="A269" s="152">
        <v>135</v>
      </c>
      <c r="B269" s="159" t="s">
        <v>492</v>
      </c>
      <c r="C269" s="190" t="s">
        <v>493</v>
      </c>
      <c r="D269" s="161" t="s">
        <v>494</v>
      </c>
      <c r="E269" s="166">
        <v>1</v>
      </c>
      <c r="F269" s="169">
        <f t="shared" ref="F269:F275" si="8">H269+J269</f>
        <v>0</v>
      </c>
      <c r="G269" s="169">
        <f t="shared" ref="G269:G275" si="9">ROUND(E269*F269,2)</f>
        <v>0</v>
      </c>
      <c r="H269" s="170"/>
      <c r="I269" s="169">
        <f t="shared" ref="I269:I275" si="10">ROUND(E269*H269,2)</f>
        <v>0</v>
      </c>
      <c r="J269" s="170"/>
      <c r="K269" s="169">
        <f t="shared" ref="K269:K275" si="11">ROUND(E269*J269,2)</f>
        <v>0</v>
      </c>
      <c r="L269" s="169">
        <v>0</v>
      </c>
      <c r="M269" s="169">
        <f t="shared" ref="M269:M275" si="12">G269*(1+L269/100)</f>
        <v>0</v>
      </c>
      <c r="N269" s="161">
        <v>0</v>
      </c>
      <c r="O269" s="161">
        <f t="shared" ref="O269:O275" si="13">ROUND(E269*N269,5)</f>
        <v>0</v>
      </c>
      <c r="P269" s="161">
        <v>0</v>
      </c>
      <c r="Q269" s="161">
        <f t="shared" ref="Q269:Q275" si="14">ROUND(E269*P269,5)</f>
        <v>0</v>
      </c>
      <c r="R269" s="161"/>
      <c r="S269" s="161"/>
      <c r="T269" s="162">
        <v>0</v>
      </c>
      <c r="U269" s="161">
        <f t="shared" ref="U269:U275" si="15">ROUND(E269*T269,2)</f>
        <v>0</v>
      </c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 t="s">
        <v>143</v>
      </c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2">
        <v>136</v>
      </c>
      <c r="B270" s="159" t="s">
        <v>495</v>
      </c>
      <c r="C270" s="190" t="s">
        <v>496</v>
      </c>
      <c r="D270" s="161" t="s">
        <v>494</v>
      </c>
      <c r="E270" s="166">
        <v>1</v>
      </c>
      <c r="F270" s="169">
        <f t="shared" si="8"/>
        <v>0</v>
      </c>
      <c r="G270" s="169">
        <f t="shared" si="9"/>
        <v>0</v>
      </c>
      <c r="H270" s="170"/>
      <c r="I270" s="169">
        <f t="shared" si="10"/>
        <v>0</v>
      </c>
      <c r="J270" s="170"/>
      <c r="K270" s="169">
        <f t="shared" si="11"/>
        <v>0</v>
      </c>
      <c r="L270" s="169">
        <v>0</v>
      </c>
      <c r="M270" s="169">
        <f t="shared" si="12"/>
        <v>0</v>
      </c>
      <c r="N270" s="161">
        <v>0</v>
      </c>
      <c r="O270" s="161">
        <f t="shared" si="13"/>
        <v>0</v>
      </c>
      <c r="P270" s="161">
        <v>0</v>
      </c>
      <c r="Q270" s="161">
        <f t="shared" si="14"/>
        <v>0</v>
      </c>
      <c r="R270" s="161"/>
      <c r="S270" s="161"/>
      <c r="T270" s="162">
        <v>0</v>
      </c>
      <c r="U270" s="161">
        <f t="shared" si="15"/>
        <v>0</v>
      </c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 t="s">
        <v>143</v>
      </c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2">
        <v>137</v>
      </c>
      <c r="B271" s="159" t="s">
        <v>497</v>
      </c>
      <c r="C271" s="190" t="s">
        <v>498</v>
      </c>
      <c r="D271" s="161" t="s">
        <v>494</v>
      </c>
      <c r="E271" s="166">
        <v>0</v>
      </c>
      <c r="F271" s="169">
        <f t="shared" si="8"/>
        <v>0</v>
      </c>
      <c r="G271" s="169">
        <f t="shared" si="9"/>
        <v>0</v>
      </c>
      <c r="H271" s="170"/>
      <c r="I271" s="169">
        <f t="shared" si="10"/>
        <v>0</v>
      </c>
      <c r="J271" s="170"/>
      <c r="K271" s="169">
        <f t="shared" si="11"/>
        <v>0</v>
      </c>
      <c r="L271" s="169">
        <v>0</v>
      </c>
      <c r="M271" s="169">
        <f t="shared" si="12"/>
        <v>0</v>
      </c>
      <c r="N271" s="161">
        <v>0</v>
      </c>
      <c r="O271" s="161">
        <f t="shared" si="13"/>
        <v>0</v>
      </c>
      <c r="P271" s="161">
        <v>0</v>
      </c>
      <c r="Q271" s="161">
        <f t="shared" si="14"/>
        <v>0</v>
      </c>
      <c r="R271" s="161"/>
      <c r="S271" s="161"/>
      <c r="T271" s="162">
        <v>0</v>
      </c>
      <c r="U271" s="161">
        <f t="shared" si="15"/>
        <v>0</v>
      </c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 t="s">
        <v>143</v>
      </c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2">
        <v>138</v>
      </c>
      <c r="B272" s="159" t="s">
        <v>499</v>
      </c>
      <c r="C272" s="190" t="s">
        <v>500</v>
      </c>
      <c r="D272" s="161" t="s">
        <v>494</v>
      </c>
      <c r="E272" s="166">
        <v>1</v>
      </c>
      <c r="F272" s="169">
        <f t="shared" si="8"/>
        <v>0</v>
      </c>
      <c r="G272" s="169">
        <f t="shared" si="9"/>
        <v>0</v>
      </c>
      <c r="H272" s="170"/>
      <c r="I272" s="169">
        <f t="shared" si="10"/>
        <v>0</v>
      </c>
      <c r="J272" s="170"/>
      <c r="K272" s="169">
        <f t="shared" si="11"/>
        <v>0</v>
      </c>
      <c r="L272" s="169">
        <v>0</v>
      </c>
      <c r="M272" s="169">
        <f t="shared" si="12"/>
        <v>0</v>
      </c>
      <c r="N272" s="161">
        <v>0</v>
      </c>
      <c r="O272" s="161">
        <f t="shared" si="13"/>
        <v>0</v>
      </c>
      <c r="P272" s="161">
        <v>0</v>
      </c>
      <c r="Q272" s="161">
        <f t="shared" si="14"/>
        <v>0</v>
      </c>
      <c r="R272" s="161"/>
      <c r="S272" s="161"/>
      <c r="T272" s="162">
        <v>0</v>
      </c>
      <c r="U272" s="161">
        <f t="shared" si="15"/>
        <v>0</v>
      </c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 t="s">
        <v>143</v>
      </c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2">
        <v>139</v>
      </c>
      <c r="B273" s="159" t="s">
        <v>501</v>
      </c>
      <c r="C273" s="190" t="s">
        <v>502</v>
      </c>
      <c r="D273" s="161" t="s">
        <v>494</v>
      </c>
      <c r="E273" s="166">
        <v>1</v>
      </c>
      <c r="F273" s="169">
        <f t="shared" si="8"/>
        <v>0</v>
      </c>
      <c r="G273" s="169">
        <f t="shared" si="9"/>
        <v>0</v>
      </c>
      <c r="H273" s="170"/>
      <c r="I273" s="169">
        <f t="shared" si="10"/>
        <v>0</v>
      </c>
      <c r="J273" s="170"/>
      <c r="K273" s="169">
        <f t="shared" si="11"/>
        <v>0</v>
      </c>
      <c r="L273" s="169">
        <v>0</v>
      </c>
      <c r="M273" s="169">
        <f t="shared" si="12"/>
        <v>0</v>
      </c>
      <c r="N273" s="161">
        <v>0</v>
      </c>
      <c r="O273" s="161">
        <f t="shared" si="13"/>
        <v>0</v>
      </c>
      <c r="P273" s="161">
        <v>0</v>
      </c>
      <c r="Q273" s="161">
        <f t="shared" si="14"/>
        <v>0</v>
      </c>
      <c r="R273" s="161"/>
      <c r="S273" s="161"/>
      <c r="T273" s="162">
        <v>0</v>
      </c>
      <c r="U273" s="161">
        <f t="shared" si="15"/>
        <v>0</v>
      </c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 t="s">
        <v>143</v>
      </c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2">
        <v>140</v>
      </c>
      <c r="B274" s="159" t="s">
        <v>503</v>
      </c>
      <c r="C274" s="190" t="s">
        <v>504</v>
      </c>
      <c r="D274" s="161" t="s">
        <v>494</v>
      </c>
      <c r="E274" s="166">
        <v>1</v>
      </c>
      <c r="F274" s="169">
        <f t="shared" si="8"/>
        <v>0</v>
      </c>
      <c r="G274" s="169">
        <f t="shared" si="9"/>
        <v>0</v>
      </c>
      <c r="H274" s="170"/>
      <c r="I274" s="169">
        <f t="shared" si="10"/>
        <v>0</v>
      </c>
      <c r="J274" s="170"/>
      <c r="K274" s="169">
        <f t="shared" si="11"/>
        <v>0</v>
      </c>
      <c r="L274" s="169">
        <v>0</v>
      </c>
      <c r="M274" s="169">
        <f t="shared" si="12"/>
        <v>0</v>
      </c>
      <c r="N274" s="161">
        <v>0</v>
      </c>
      <c r="O274" s="161">
        <f t="shared" si="13"/>
        <v>0</v>
      </c>
      <c r="P274" s="161">
        <v>0</v>
      </c>
      <c r="Q274" s="161">
        <f t="shared" si="14"/>
        <v>0</v>
      </c>
      <c r="R274" s="161"/>
      <c r="S274" s="161"/>
      <c r="T274" s="162">
        <v>0</v>
      </c>
      <c r="U274" s="161">
        <f t="shared" si="15"/>
        <v>0</v>
      </c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 t="s">
        <v>143</v>
      </c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9">
        <v>141</v>
      </c>
      <c r="B275" s="180" t="s">
        <v>505</v>
      </c>
      <c r="C275" s="193" t="s">
        <v>506</v>
      </c>
      <c r="D275" s="181" t="s">
        <v>494</v>
      </c>
      <c r="E275" s="182">
        <v>1</v>
      </c>
      <c r="F275" s="183">
        <f t="shared" si="8"/>
        <v>0</v>
      </c>
      <c r="G275" s="183">
        <f t="shared" si="9"/>
        <v>0</v>
      </c>
      <c r="H275" s="184"/>
      <c r="I275" s="183">
        <f t="shared" si="10"/>
        <v>0</v>
      </c>
      <c r="J275" s="184"/>
      <c r="K275" s="183">
        <f t="shared" si="11"/>
        <v>0</v>
      </c>
      <c r="L275" s="183">
        <v>0</v>
      </c>
      <c r="M275" s="183">
        <f t="shared" si="12"/>
        <v>0</v>
      </c>
      <c r="N275" s="181">
        <v>0</v>
      </c>
      <c r="O275" s="181">
        <f t="shared" si="13"/>
        <v>0</v>
      </c>
      <c r="P275" s="181">
        <v>0</v>
      </c>
      <c r="Q275" s="181">
        <f t="shared" si="14"/>
        <v>0</v>
      </c>
      <c r="R275" s="181"/>
      <c r="S275" s="181"/>
      <c r="T275" s="185">
        <v>0</v>
      </c>
      <c r="U275" s="181">
        <f t="shared" si="15"/>
        <v>0</v>
      </c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 t="s">
        <v>143</v>
      </c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6"/>
      <c r="B276" s="7" t="s">
        <v>507</v>
      </c>
      <c r="C276" s="194" t="s">
        <v>507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AC276">
        <v>15</v>
      </c>
      <c r="AD276">
        <v>21</v>
      </c>
    </row>
    <row r="277" spans="1:60" x14ac:dyDescent="0.2">
      <c r="A277" s="186"/>
      <c r="B277" s="187" t="s">
        <v>28</v>
      </c>
      <c r="C277" s="195" t="s">
        <v>507</v>
      </c>
      <c r="D277" s="188"/>
      <c r="E277" s="188"/>
      <c r="F277" s="188"/>
      <c r="G277" s="189">
        <f>G8+G15+G34+G41+G57+G63+G82+G87+G93+G99+G105+G107+G127+G145+G147+G151+G164+G169+G174+G183+G201+G205+G230+G238+G247+G254+G258+G268</f>
        <v>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AC277">
        <f>SUMIF(L7:L275,AC276,G7:G275)</f>
        <v>0</v>
      </c>
      <c r="AD277">
        <f>SUMIF(L7:L275,AD276,G7:G275)</f>
        <v>0</v>
      </c>
      <c r="AE277" t="s">
        <v>508</v>
      </c>
    </row>
    <row r="278" spans="1:60" x14ac:dyDescent="0.2">
      <c r="A278" s="6"/>
      <c r="B278" s="7" t="s">
        <v>507</v>
      </c>
      <c r="C278" s="194" t="s">
        <v>507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60" x14ac:dyDescent="0.2">
      <c r="A279" s="6"/>
      <c r="B279" s="7" t="s">
        <v>507</v>
      </c>
      <c r="C279" s="194" t="s">
        <v>507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60" x14ac:dyDescent="0.2">
      <c r="A280" s="251" t="s">
        <v>509</v>
      </c>
      <c r="B280" s="251"/>
      <c r="C280" s="252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60" x14ac:dyDescent="0.2">
      <c r="A281" s="253"/>
      <c r="B281" s="254"/>
      <c r="C281" s="255"/>
      <c r="D281" s="254"/>
      <c r="E281" s="254"/>
      <c r="F281" s="254"/>
      <c r="G281" s="25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AE281" t="s">
        <v>510</v>
      </c>
    </row>
    <row r="282" spans="1:60" x14ac:dyDescent="0.2">
      <c r="A282" s="257"/>
      <c r="B282" s="258"/>
      <c r="C282" s="259"/>
      <c r="D282" s="258"/>
      <c r="E282" s="258"/>
      <c r="F282" s="258"/>
      <c r="G282" s="260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60" x14ac:dyDescent="0.2">
      <c r="A283" s="257"/>
      <c r="B283" s="258"/>
      <c r="C283" s="259"/>
      <c r="D283" s="258"/>
      <c r="E283" s="258"/>
      <c r="F283" s="258"/>
      <c r="G283" s="260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60" x14ac:dyDescent="0.2">
      <c r="A284" s="257"/>
      <c r="B284" s="258"/>
      <c r="C284" s="259"/>
      <c r="D284" s="258"/>
      <c r="E284" s="258"/>
      <c r="F284" s="258"/>
      <c r="G284" s="260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60" x14ac:dyDescent="0.2">
      <c r="A285" s="261"/>
      <c r="B285" s="262"/>
      <c r="C285" s="263"/>
      <c r="D285" s="262"/>
      <c r="E285" s="262"/>
      <c r="F285" s="262"/>
      <c r="G285" s="264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60" x14ac:dyDescent="0.2">
      <c r="A286" s="6"/>
      <c r="B286" s="7" t="s">
        <v>507</v>
      </c>
      <c r="C286" s="194" t="s">
        <v>507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 x14ac:dyDescent="0.2">
      <c r="C287" s="196"/>
      <c r="AE287" t="s">
        <v>511</v>
      </c>
    </row>
  </sheetData>
  <mergeCells count="8">
    <mergeCell ref="A280:C280"/>
    <mergeCell ref="A281:G285"/>
    <mergeCell ref="A1:G1"/>
    <mergeCell ref="C2:G2"/>
    <mergeCell ref="C3:G3"/>
    <mergeCell ref="C4:G4"/>
    <mergeCell ref="C129:G129"/>
    <mergeCell ref="C135:G13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Magda Sebestova</cp:lastModifiedBy>
  <cp:lastPrinted>2014-02-28T09:52:57Z</cp:lastPrinted>
  <dcterms:created xsi:type="dcterms:W3CDTF">2009-04-08T07:15:50Z</dcterms:created>
  <dcterms:modified xsi:type="dcterms:W3CDTF">2022-02-03T07:40:58Z</dcterms:modified>
</cp:coreProperties>
</file>