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PS Česká 320 - Domovinky\Dopracování PD\"/>
    </mc:Choice>
  </mc:AlternateContent>
  <bookViews>
    <workbookView xWindow="0" yWindow="0" windowWidth="28800" windowHeight="12435" activeTab="3"/>
  </bookViews>
  <sheets>
    <sheet name="Rekapitulace stavby" sheetId="1" r:id="rId1"/>
    <sheet name="1 - Ostatní a vedlejší ná..." sheetId="2" r:id="rId2"/>
    <sheet name="2 - Sociální zařízení č. ..." sheetId="3" r:id="rId3"/>
    <sheet name="3 - Sociální zařízení č. ..." sheetId="4" r:id="rId4"/>
    <sheet name="4 - Sociální zařízení č 1..." sheetId="5" r:id="rId5"/>
    <sheet name="5 - Sociální zařízení č. ..." sheetId="6" r:id="rId6"/>
    <sheet name="6 - Socíální zařízení č. ..." sheetId="7" r:id="rId7"/>
    <sheet name="7 - Sociální zařízení č. ..." sheetId="8" r:id="rId8"/>
    <sheet name="8 - Sociální zařízení č. ..." sheetId="9" r:id="rId9"/>
    <sheet name="9 - Edukační místnost - d..." sheetId="10" r:id="rId10"/>
  </sheets>
  <definedNames>
    <definedName name="_xlnm._FilterDatabase" localSheetId="1" hidden="1">'1 - Ostatní a vedlejší ná...'!$C$120:$K$133</definedName>
    <definedName name="_xlnm._FilterDatabase" localSheetId="2" hidden="1">'2 - Sociální zařízení č. ...'!$C$127:$K$480</definedName>
    <definedName name="_xlnm._FilterDatabase" localSheetId="3" hidden="1">'3 - Sociální zařízení č. ...'!$C$120:$K$189</definedName>
    <definedName name="_xlnm._FilterDatabase" localSheetId="4" hidden="1">'4 - Sociální zařízení č 1...'!$C$118:$K$153</definedName>
    <definedName name="_xlnm._FilterDatabase" localSheetId="5" hidden="1">'5 - Sociální zařízení č. ...'!$C$128:$K$450</definedName>
    <definedName name="_xlnm._FilterDatabase" localSheetId="6" hidden="1">'6 - Socíální zařízení č. ...'!$C$120:$K$188</definedName>
    <definedName name="_xlnm._FilterDatabase" localSheetId="7" hidden="1">'7 - Sociální zařízení č. ...'!$C$118:$K$152</definedName>
    <definedName name="_xlnm._FilterDatabase" localSheetId="8" hidden="1">'8 - Sociální zařízení č. ...'!$C$121:$K$160</definedName>
    <definedName name="_xlnm._FilterDatabase" localSheetId="9" hidden="1">'9 - Edukační místnost - d...'!$C$122:$K$185</definedName>
    <definedName name="_xlnm.Print_Titles" localSheetId="1">'1 - Ostatní a vedlejší ná...'!$120:$120</definedName>
    <definedName name="_xlnm.Print_Titles" localSheetId="2">'2 - Sociální zařízení č. ...'!$127:$127</definedName>
    <definedName name="_xlnm.Print_Titles" localSheetId="3">'3 - Sociální zařízení č. ...'!$120:$120</definedName>
    <definedName name="_xlnm.Print_Titles" localSheetId="4">'4 - Sociální zařízení č 1...'!$118:$118</definedName>
    <definedName name="_xlnm.Print_Titles" localSheetId="5">'5 - Sociální zařízení č. ...'!$128:$128</definedName>
    <definedName name="_xlnm.Print_Titles" localSheetId="6">'6 - Socíální zařízení č. ...'!$120:$120</definedName>
    <definedName name="_xlnm.Print_Titles" localSheetId="7">'7 - Sociální zařízení č. ...'!$118:$118</definedName>
    <definedName name="_xlnm.Print_Titles" localSheetId="8">'8 - Sociální zařízení č. ...'!$121:$121</definedName>
    <definedName name="_xlnm.Print_Titles" localSheetId="9">'9 - Edukační místnost - d...'!$122:$122</definedName>
    <definedName name="_xlnm.Print_Titles" localSheetId="0">'Rekapitulace stavby'!$92:$92</definedName>
    <definedName name="_xlnm.Print_Area" localSheetId="1">'1 - Ostatní a vedlejší ná...'!$C$108:$K$133</definedName>
    <definedName name="_xlnm.Print_Area" localSheetId="2">'2 - Sociální zařízení č. ...'!$C$115:$K$480</definedName>
    <definedName name="_xlnm.Print_Area" localSheetId="3">'3 - Sociální zařízení č. ...'!$C$108:$K$189</definedName>
    <definedName name="_xlnm.Print_Area" localSheetId="4">'4 - Sociální zařízení č 1...'!$C$106:$K$153</definedName>
    <definedName name="_xlnm.Print_Area" localSheetId="5">'5 - Sociální zařízení č. ...'!$C$116:$K$450</definedName>
    <definedName name="_xlnm.Print_Area" localSheetId="6">'6 - Socíální zařízení č. ...'!$C$108:$K$188</definedName>
    <definedName name="_xlnm.Print_Area" localSheetId="7">'7 - Sociální zařízení č. ...'!$C$106:$K$152</definedName>
    <definedName name="_xlnm.Print_Area" localSheetId="8">'8 - Sociální zařízení č. ...'!$C$109:$K$160</definedName>
    <definedName name="_xlnm.Print_Area" localSheetId="9">'9 - Edukační místnost - d...'!$C$110:$K$185</definedName>
    <definedName name="_xlnm.Print_Area" localSheetId="0">'Rekapitulace stavby'!$D$4:$AO$76,'Rekapitulace stavby'!$C$82:$AQ$104</definedName>
  </definedNames>
  <calcPr calcId="152511"/>
</workbook>
</file>

<file path=xl/calcChain.xml><?xml version="1.0" encoding="utf-8"?>
<calcChain xmlns="http://schemas.openxmlformats.org/spreadsheetml/2006/main">
  <c r="J37" i="10" l="1"/>
  <c r="J36" i="10"/>
  <c r="AY103" i="1"/>
  <c r="J35" i="10"/>
  <c r="AX103" i="1" s="1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66" i="10"/>
  <c r="BH166" i="10"/>
  <c r="BG166" i="10"/>
  <c r="BE166" i="10"/>
  <c r="T166" i="10"/>
  <c r="R166" i="10"/>
  <c r="P166" i="10"/>
  <c r="BI164" i="10"/>
  <c r="BH164" i="10"/>
  <c r="BG164" i="10"/>
  <c r="BE164" i="10"/>
  <c r="T164" i="10"/>
  <c r="R164" i="10"/>
  <c r="P164" i="10"/>
  <c r="BI162" i="10"/>
  <c r="BH162" i="10"/>
  <c r="BG162" i="10"/>
  <c r="BE162" i="10"/>
  <c r="T162" i="10"/>
  <c r="R162" i="10"/>
  <c r="P162" i="10"/>
  <c r="BI160" i="10"/>
  <c r="BH160" i="10"/>
  <c r="BG160" i="10"/>
  <c r="BE160" i="10"/>
  <c r="T160" i="10"/>
  <c r="R160" i="10"/>
  <c r="P160" i="10"/>
  <c r="BI155" i="10"/>
  <c r="BH155" i="10"/>
  <c r="BG155" i="10"/>
  <c r="BE155" i="10"/>
  <c r="T155" i="10"/>
  <c r="R155" i="10"/>
  <c r="P155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4" i="10"/>
  <c r="BH144" i="10"/>
  <c r="BG144" i="10"/>
  <c r="BE144" i="10"/>
  <c r="T144" i="10"/>
  <c r="R144" i="10"/>
  <c r="P144" i="10"/>
  <c r="BI142" i="10"/>
  <c r="BH142" i="10"/>
  <c r="BG142" i="10"/>
  <c r="BE142" i="10"/>
  <c r="T142" i="10"/>
  <c r="R142" i="10"/>
  <c r="P142" i="10"/>
  <c r="BI137" i="10"/>
  <c r="BH137" i="10"/>
  <c r="BG137" i="10"/>
  <c r="BE137" i="10"/>
  <c r="T137" i="10"/>
  <c r="R137" i="10"/>
  <c r="P137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26" i="10"/>
  <c r="BH126" i="10"/>
  <c r="BG126" i="10"/>
  <c r="BE126" i="10"/>
  <c r="T126" i="10"/>
  <c r="T125" i="10" s="1"/>
  <c r="R126" i="10"/>
  <c r="R125" i="10"/>
  <c r="P126" i="10"/>
  <c r="P125" i="10" s="1"/>
  <c r="F119" i="10"/>
  <c r="F117" i="10"/>
  <c r="E115" i="10"/>
  <c r="F91" i="10"/>
  <c r="F89" i="10"/>
  <c r="E87" i="10"/>
  <c r="J24" i="10"/>
  <c r="E24" i="10"/>
  <c r="J120" i="10" s="1"/>
  <c r="J23" i="10"/>
  <c r="J21" i="10"/>
  <c r="E21" i="10"/>
  <c r="J119" i="10" s="1"/>
  <c r="J20" i="10"/>
  <c r="J18" i="10"/>
  <c r="E18" i="10"/>
  <c r="F120" i="10" s="1"/>
  <c r="J17" i="10"/>
  <c r="J12" i="10"/>
  <c r="J117" i="10" s="1"/>
  <c r="E7" i="10"/>
  <c r="E113" i="10"/>
  <c r="J37" i="9"/>
  <c r="J36" i="9"/>
  <c r="AY102" i="1" s="1"/>
  <c r="J35" i="9"/>
  <c r="AX102" i="1"/>
  <c r="BI158" i="9"/>
  <c r="BH158" i="9"/>
  <c r="BG158" i="9"/>
  <c r="BE158" i="9"/>
  <c r="T158" i="9"/>
  <c r="T157" i="9" s="1"/>
  <c r="R158" i="9"/>
  <c r="R157" i="9"/>
  <c r="P158" i="9"/>
  <c r="P157" i="9" s="1"/>
  <c r="BI156" i="9"/>
  <c r="BH156" i="9"/>
  <c r="BG156" i="9"/>
  <c r="BE156" i="9"/>
  <c r="T156" i="9"/>
  <c r="R156" i="9"/>
  <c r="P156" i="9"/>
  <c r="BI154" i="9"/>
  <c r="BH154" i="9"/>
  <c r="BG154" i="9"/>
  <c r="BE154" i="9"/>
  <c r="T154" i="9"/>
  <c r="R154" i="9"/>
  <c r="P154" i="9"/>
  <c r="BI152" i="9"/>
  <c r="BH152" i="9"/>
  <c r="BG152" i="9"/>
  <c r="BE152" i="9"/>
  <c r="T152" i="9"/>
  <c r="R152" i="9"/>
  <c r="P152" i="9"/>
  <c r="BI147" i="9"/>
  <c r="BH147" i="9"/>
  <c r="BG147" i="9"/>
  <c r="BE147" i="9"/>
  <c r="T147" i="9"/>
  <c r="R147" i="9"/>
  <c r="P147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36" i="9"/>
  <c r="BH136" i="9"/>
  <c r="BG136" i="9"/>
  <c r="BE136" i="9"/>
  <c r="T136" i="9"/>
  <c r="R136" i="9"/>
  <c r="P136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5" i="9"/>
  <c r="BH125" i="9"/>
  <c r="BG125" i="9"/>
  <c r="BE125" i="9"/>
  <c r="T125" i="9"/>
  <c r="T124" i="9" s="1"/>
  <c r="R125" i="9"/>
  <c r="R124" i="9"/>
  <c r="P125" i="9"/>
  <c r="P124" i="9" s="1"/>
  <c r="F118" i="9"/>
  <c r="F116" i="9"/>
  <c r="E114" i="9"/>
  <c r="F91" i="9"/>
  <c r="F89" i="9"/>
  <c r="E87" i="9"/>
  <c r="J24" i="9"/>
  <c r="E24" i="9"/>
  <c r="J119" i="9"/>
  <c r="J23" i="9"/>
  <c r="J21" i="9"/>
  <c r="E21" i="9"/>
  <c r="J118" i="9"/>
  <c r="J20" i="9"/>
  <c r="J18" i="9"/>
  <c r="E18" i="9"/>
  <c r="F92" i="9"/>
  <c r="J17" i="9"/>
  <c r="J12" i="9"/>
  <c r="J116" i="9" s="1"/>
  <c r="E7" i="9"/>
  <c r="E85" i="9"/>
  <c r="J37" i="8"/>
  <c r="J36" i="8"/>
  <c r="AY101" i="1"/>
  <c r="J35" i="8"/>
  <c r="AX101" i="1" s="1"/>
  <c r="BI151" i="8"/>
  <c r="BH151" i="8"/>
  <c r="BG151" i="8"/>
  <c r="BE151" i="8"/>
  <c r="T151" i="8"/>
  <c r="R151" i="8"/>
  <c r="P151" i="8"/>
  <c r="BI149" i="8"/>
  <c r="BH149" i="8"/>
  <c r="BG149" i="8"/>
  <c r="BE149" i="8"/>
  <c r="T149" i="8"/>
  <c r="R149" i="8"/>
  <c r="P149" i="8"/>
  <c r="BI147" i="8"/>
  <c r="BH147" i="8"/>
  <c r="BG147" i="8"/>
  <c r="BE147" i="8"/>
  <c r="T147" i="8"/>
  <c r="R147" i="8"/>
  <c r="P147" i="8"/>
  <c r="BI144" i="8"/>
  <c r="BH144" i="8"/>
  <c r="BG144" i="8"/>
  <c r="BE144" i="8"/>
  <c r="T144" i="8"/>
  <c r="R144" i="8"/>
  <c r="P144" i="8"/>
  <c r="BI142" i="8"/>
  <c r="BH142" i="8"/>
  <c r="BG142" i="8"/>
  <c r="BE142" i="8"/>
  <c r="T142" i="8"/>
  <c r="R142" i="8"/>
  <c r="P142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1" i="8"/>
  <c r="BH131" i="8"/>
  <c r="BG131" i="8"/>
  <c r="BE131" i="8"/>
  <c r="T131" i="8"/>
  <c r="R131" i="8"/>
  <c r="P131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5" i="8"/>
  <c r="BH125" i="8"/>
  <c r="BG125" i="8"/>
  <c r="BE125" i="8"/>
  <c r="T125" i="8"/>
  <c r="R125" i="8"/>
  <c r="P125" i="8"/>
  <c r="BI124" i="8"/>
  <c r="BH124" i="8"/>
  <c r="BG124" i="8"/>
  <c r="BE124" i="8"/>
  <c r="T124" i="8"/>
  <c r="R124" i="8"/>
  <c r="P124" i="8"/>
  <c r="BI122" i="8"/>
  <c r="BH122" i="8"/>
  <c r="BG122" i="8"/>
  <c r="BE122" i="8"/>
  <c r="T122" i="8"/>
  <c r="R122" i="8"/>
  <c r="P122" i="8"/>
  <c r="F115" i="8"/>
  <c r="F113" i="8"/>
  <c r="E111" i="8"/>
  <c r="F91" i="8"/>
  <c r="F89" i="8"/>
  <c r="E87" i="8"/>
  <c r="J24" i="8"/>
  <c r="E24" i="8"/>
  <c r="J116" i="8"/>
  <c r="J23" i="8"/>
  <c r="J21" i="8"/>
  <c r="E21" i="8"/>
  <c r="J115" i="8"/>
  <c r="J20" i="8"/>
  <c r="J18" i="8"/>
  <c r="E18" i="8"/>
  <c r="F92" i="8"/>
  <c r="J17" i="8"/>
  <c r="J12" i="8"/>
  <c r="J113" i="8"/>
  <c r="E7" i="8"/>
  <c r="E109" i="8" s="1"/>
  <c r="J37" i="7"/>
  <c r="J36" i="7"/>
  <c r="AY100" i="1"/>
  <c r="J35" i="7"/>
  <c r="AX100" i="1" s="1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8" i="7"/>
  <c r="BH178" i="7"/>
  <c r="BG178" i="7"/>
  <c r="BE178" i="7"/>
  <c r="T178" i="7"/>
  <c r="R178" i="7"/>
  <c r="P178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0" i="7"/>
  <c r="BH150" i="7"/>
  <c r="BG150" i="7"/>
  <c r="BE150" i="7"/>
  <c r="T150" i="7"/>
  <c r="R150" i="7"/>
  <c r="P150" i="7"/>
  <c r="BI148" i="7"/>
  <c r="BH148" i="7"/>
  <c r="BG148" i="7"/>
  <c r="BE148" i="7"/>
  <c r="T148" i="7"/>
  <c r="R148" i="7"/>
  <c r="P148" i="7"/>
  <c r="BI145" i="7"/>
  <c r="BH145" i="7"/>
  <c r="BG145" i="7"/>
  <c r="BE145" i="7"/>
  <c r="T145" i="7"/>
  <c r="R145" i="7"/>
  <c r="P145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39" i="7"/>
  <c r="BH139" i="7"/>
  <c r="BG139" i="7"/>
  <c r="BE139" i="7"/>
  <c r="T139" i="7"/>
  <c r="R139" i="7"/>
  <c r="P139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1" i="7"/>
  <c r="BH131" i="7"/>
  <c r="BG131" i="7"/>
  <c r="BE131" i="7"/>
  <c r="T131" i="7"/>
  <c r="R131" i="7"/>
  <c r="P131" i="7"/>
  <c r="BI129" i="7"/>
  <c r="BH129" i="7"/>
  <c r="BG129" i="7"/>
  <c r="BE129" i="7"/>
  <c r="T129" i="7"/>
  <c r="R129" i="7"/>
  <c r="P129" i="7"/>
  <c r="BI127" i="7"/>
  <c r="BH127" i="7"/>
  <c r="BG127" i="7"/>
  <c r="BE127" i="7"/>
  <c r="T127" i="7"/>
  <c r="R127" i="7"/>
  <c r="P127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P124" i="7"/>
  <c r="F117" i="7"/>
  <c r="F115" i="7"/>
  <c r="E113" i="7"/>
  <c r="F91" i="7"/>
  <c r="F89" i="7"/>
  <c r="E87" i="7"/>
  <c r="J24" i="7"/>
  <c r="E24" i="7"/>
  <c r="J118" i="7"/>
  <c r="J23" i="7"/>
  <c r="J21" i="7"/>
  <c r="E21" i="7"/>
  <c r="J117" i="7"/>
  <c r="J20" i="7"/>
  <c r="J18" i="7"/>
  <c r="E18" i="7"/>
  <c r="F118" i="7"/>
  <c r="J17" i="7"/>
  <c r="J12" i="7"/>
  <c r="J89" i="7" s="1"/>
  <c r="E7" i="7"/>
  <c r="E111" i="7"/>
  <c r="J37" i="6"/>
  <c r="J36" i="6"/>
  <c r="AY99" i="1"/>
  <c r="J35" i="6"/>
  <c r="AX99" i="1" s="1"/>
  <c r="BI450" i="6"/>
  <c r="BH450" i="6"/>
  <c r="BG450" i="6"/>
  <c r="BE450" i="6"/>
  <c r="T450" i="6"/>
  <c r="R450" i="6"/>
  <c r="P450" i="6"/>
  <c r="BI432" i="6"/>
  <c r="BH432" i="6"/>
  <c r="BG432" i="6"/>
  <c r="BE432" i="6"/>
  <c r="T432" i="6"/>
  <c r="R432" i="6"/>
  <c r="P432" i="6"/>
  <c r="BI426" i="6"/>
  <c r="BH426" i="6"/>
  <c r="BG426" i="6"/>
  <c r="BE426" i="6"/>
  <c r="T426" i="6"/>
  <c r="R426" i="6"/>
  <c r="P426" i="6"/>
  <c r="BI407" i="6"/>
  <c r="BH407" i="6"/>
  <c r="BG407" i="6"/>
  <c r="BE407" i="6"/>
  <c r="T407" i="6"/>
  <c r="R407" i="6"/>
  <c r="P407" i="6"/>
  <c r="BI402" i="6"/>
  <c r="BH402" i="6"/>
  <c r="BG402" i="6"/>
  <c r="BE402" i="6"/>
  <c r="T402" i="6"/>
  <c r="R402" i="6"/>
  <c r="P402" i="6"/>
  <c r="BI400" i="6"/>
  <c r="BH400" i="6"/>
  <c r="BG400" i="6"/>
  <c r="BE400" i="6"/>
  <c r="T400" i="6"/>
  <c r="R400" i="6"/>
  <c r="P400" i="6"/>
  <c r="BI393" i="6"/>
  <c r="BH393" i="6"/>
  <c r="BG393" i="6"/>
  <c r="BE393" i="6"/>
  <c r="T393" i="6"/>
  <c r="R393" i="6"/>
  <c r="P393" i="6"/>
  <c r="BI380" i="6"/>
  <c r="BH380" i="6"/>
  <c r="BG380" i="6"/>
  <c r="BE380" i="6"/>
  <c r="T380" i="6"/>
  <c r="R380" i="6"/>
  <c r="P380" i="6"/>
  <c r="BI376" i="6"/>
  <c r="BH376" i="6"/>
  <c r="BG376" i="6"/>
  <c r="BE376" i="6"/>
  <c r="T376" i="6"/>
  <c r="R376" i="6"/>
  <c r="P376" i="6"/>
  <c r="BI369" i="6"/>
  <c r="BH369" i="6"/>
  <c r="BG369" i="6"/>
  <c r="BE369" i="6"/>
  <c r="T369" i="6"/>
  <c r="R369" i="6"/>
  <c r="P369" i="6"/>
  <c r="BI365" i="6"/>
  <c r="BH365" i="6"/>
  <c r="BG365" i="6"/>
  <c r="BE365" i="6"/>
  <c r="T365" i="6"/>
  <c r="R365" i="6"/>
  <c r="P365" i="6"/>
  <c r="BI352" i="6"/>
  <c r="BH352" i="6"/>
  <c r="BG352" i="6"/>
  <c r="BE352" i="6"/>
  <c r="T352" i="6"/>
  <c r="R352" i="6"/>
  <c r="P352" i="6"/>
  <c r="BI350" i="6"/>
  <c r="BH350" i="6"/>
  <c r="BG350" i="6"/>
  <c r="BE350" i="6"/>
  <c r="T350" i="6"/>
  <c r="R350" i="6"/>
  <c r="P350" i="6"/>
  <c r="BI342" i="6"/>
  <c r="BH342" i="6"/>
  <c r="BG342" i="6"/>
  <c r="BE342" i="6"/>
  <c r="T342" i="6"/>
  <c r="R342" i="6"/>
  <c r="P342" i="6"/>
  <c r="BI339" i="6"/>
  <c r="BH339" i="6"/>
  <c r="BG339" i="6"/>
  <c r="BE339" i="6"/>
  <c r="T339" i="6"/>
  <c r="R339" i="6"/>
  <c r="P339" i="6"/>
  <c r="BI337" i="6"/>
  <c r="BH337" i="6"/>
  <c r="BG337" i="6"/>
  <c r="BE337" i="6"/>
  <c r="T337" i="6"/>
  <c r="R337" i="6"/>
  <c r="P337" i="6"/>
  <c r="BI335" i="6"/>
  <c r="BH335" i="6"/>
  <c r="BG335" i="6"/>
  <c r="BE335" i="6"/>
  <c r="T335" i="6"/>
  <c r="R335" i="6"/>
  <c r="P335" i="6"/>
  <c r="BI331" i="6"/>
  <c r="BH331" i="6"/>
  <c r="BG331" i="6"/>
  <c r="BE331" i="6"/>
  <c r="T331" i="6"/>
  <c r="R331" i="6"/>
  <c r="P331" i="6"/>
  <c r="BI322" i="6"/>
  <c r="BH322" i="6"/>
  <c r="BG322" i="6"/>
  <c r="BE322" i="6"/>
  <c r="T322" i="6"/>
  <c r="R322" i="6"/>
  <c r="P322" i="6"/>
  <c r="BI315" i="6"/>
  <c r="BH315" i="6"/>
  <c r="BG315" i="6"/>
  <c r="BE315" i="6"/>
  <c r="T315" i="6"/>
  <c r="R315" i="6"/>
  <c r="P315" i="6"/>
  <c r="BI304" i="6"/>
  <c r="BH304" i="6"/>
  <c r="BG304" i="6"/>
  <c r="BE304" i="6"/>
  <c r="T304" i="6"/>
  <c r="T303" i="6"/>
  <c r="R304" i="6"/>
  <c r="R303" i="6" s="1"/>
  <c r="P304" i="6"/>
  <c r="P303" i="6"/>
  <c r="BI302" i="6"/>
  <c r="BH302" i="6"/>
  <c r="BG302" i="6"/>
  <c r="BE302" i="6"/>
  <c r="T302" i="6"/>
  <c r="R302" i="6"/>
  <c r="P302" i="6"/>
  <c r="BI301" i="6"/>
  <c r="BH301" i="6"/>
  <c r="BG301" i="6"/>
  <c r="BE301" i="6"/>
  <c r="T301" i="6"/>
  <c r="R301" i="6"/>
  <c r="P301" i="6"/>
  <c r="BI300" i="6"/>
  <c r="BH300" i="6"/>
  <c r="BG300" i="6"/>
  <c r="BE300" i="6"/>
  <c r="T300" i="6"/>
  <c r="R300" i="6"/>
  <c r="P300" i="6"/>
  <c r="BI298" i="6"/>
  <c r="BH298" i="6"/>
  <c r="BG298" i="6"/>
  <c r="BE298" i="6"/>
  <c r="T298" i="6"/>
  <c r="R298" i="6"/>
  <c r="P298" i="6"/>
  <c r="BI294" i="6"/>
  <c r="BH294" i="6"/>
  <c r="BG294" i="6"/>
  <c r="BE294" i="6"/>
  <c r="T294" i="6"/>
  <c r="R294" i="6"/>
  <c r="P294" i="6"/>
  <c r="BI290" i="6"/>
  <c r="BH290" i="6"/>
  <c r="BG290" i="6"/>
  <c r="BE290" i="6"/>
  <c r="T290" i="6"/>
  <c r="R290" i="6"/>
  <c r="P290" i="6"/>
  <c r="BI283" i="6"/>
  <c r="BH283" i="6"/>
  <c r="BG283" i="6"/>
  <c r="BE283" i="6"/>
  <c r="T283" i="6"/>
  <c r="R283" i="6"/>
  <c r="P283" i="6"/>
  <c r="BI281" i="6"/>
  <c r="BH281" i="6"/>
  <c r="BG281" i="6"/>
  <c r="BE281" i="6"/>
  <c r="T281" i="6"/>
  <c r="R281" i="6"/>
  <c r="P281" i="6"/>
  <c r="BI279" i="6"/>
  <c r="BH279" i="6"/>
  <c r="BG279" i="6"/>
  <c r="BE279" i="6"/>
  <c r="T279" i="6"/>
  <c r="R279" i="6"/>
  <c r="P279" i="6"/>
  <c r="BI277" i="6"/>
  <c r="BH277" i="6"/>
  <c r="BG277" i="6"/>
  <c r="BE277" i="6"/>
  <c r="T277" i="6"/>
  <c r="R277" i="6"/>
  <c r="P277" i="6"/>
  <c r="BI276" i="6"/>
  <c r="BH276" i="6"/>
  <c r="BG276" i="6"/>
  <c r="BE276" i="6"/>
  <c r="T276" i="6"/>
  <c r="R276" i="6"/>
  <c r="P276" i="6"/>
  <c r="BI274" i="6"/>
  <c r="BH274" i="6"/>
  <c r="BG274" i="6"/>
  <c r="BE274" i="6"/>
  <c r="T274" i="6"/>
  <c r="R274" i="6"/>
  <c r="P274" i="6"/>
  <c r="BI272" i="6"/>
  <c r="BH272" i="6"/>
  <c r="BG272" i="6"/>
  <c r="BE272" i="6"/>
  <c r="T272" i="6"/>
  <c r="R272" i="6"/>
  <c r="P272" i="6"/>
  <c r="BI270" i="6"/>
  <c r="BH270" i="6"/>
  <c r="BG270" i="6"/>
  <c r="BE270" i="6"/>
  <c r="T270" i="6"/>
  <c r="R270" i="6"/>
  <c r="P270" i="6"/>
  <c r="BI269" i="6"/>
  <c r="BH269" i="6"/>
  <c r="BG269" i="6"/>
  <c r="BE269" i="6"/>
  <c r="T269" i="6"/>
  <c r="R269" i="6"/>
  <c r="P269" i="6"/>
  <c r="BI268" i="6"/>
  <c r="BH268" i="6"/>
  <c r="BG268" i="6"/>
  <c r="BE268" i="6"/>
  <c r="T268" i="6"/>
  <c r="R268" i="6"/>
  <c r="P268" i="6"/>
  <c r="BI267" i="6"/>
  <c r="BH267" i="6"/>
  <c r="BG267" i="6"/>
  <c r="BE267" i="6"/>
  <c r="T267" i="6"/>
  <c r="R267" i="6"/>
  <c r="P267" i="6"/>
  <c r="BI266" i="6"/>
  <c r="BH266" i="6"/>
  <c r="BG266" i="6"/>
  <c r="BE266" i="6"/>
  <c r="T266" i="6"/>
  <c r="R266" i="6"/>
  <c r="P266" i="6"/>
  <c r="BI265" i="6"/>
  <c r="BH265" i="6"/>
  <c r="BG265" i="6"/>
  <c r="BE265" i="6"/>
  <c r="T265" i="6"/>
  <c r="R265" i="6"/>
  <c r="P265" i="6"/>
  <c r="BI259" i="6"/>
  <c r="BH259" i="6"/>
  <c r="BG259" i="6"/>
  <c r="BE259" i="6"/>
  <c r="T259" i="6"/>
  <c r="R259" i="6"/>
  <c r="P259" i="6"/>
  <c r="BI256" i="6"/>
  <c r="BH256" i="6"/>
  <c r="BG256" i="6"/>
  <c r="BE256" i="6"/>
  <c r="T256" i="6"/>
  <c r="R256" i="6"/>
  <c r="P256" i="6"/>
  <c r="BI255" i="6"/>
  <c r="BH255" i="6"/>
  <c r="BG255" i="6"/>
  <c r="BE255" i="6"/>
  <c r="T255" i="6"/>
  <c r="R255" i="6"/>
  <c r="P255" i="6"/>
  <c r="BI254" i="6"/>
  <c r="BH254" i="6"/>
  <c r="BG254" i="6"/>
  <c r="BE254" i="6"/>
  <c r="T254" i="6"/>
  <c r="R254" i="6"/>
  <c r="P254" i="6"/>
  <c r="BI253" i="6"/>
  <c r="BH253" i="6"/>
  <c r="BG253" i="6"/>
  <c r="BE253" i="6"/>
  <c r="T253" i="6"/>
  <c r="R253" i="6"/>
  <c r="P253" i="6"/>
  <c r="BI251" i="6"/>
  <c r="BH251" i="6"/>
  <c r="BG251" i="6"/>
  <c r="BE251" i="6"/>
  <c r="T251" i="6"/>
  <c r="R251" i="6"/>
  <c r="P251" i="6"/>
  <c r="BI250" i="6"/>
  <c r="BH250" i="6"/>
  <c r="BG250" i="6"/>
  <c r="BE250" i="6"/>
  <c r="T250" i="6"/>
  <c r="R250" i="6"/>
  <c r="P250" i="6"/>
  <c r="BI246" i="6"/>
  <c r="BH246" i="6"/>
  <c r="BG246" i="6"/>
  <c r="BE246" i="6"/>
  <c r="T246" i="6"/>
  <c r="R246" i="6"/>
  <c r="P246" i="6"/>
  <c r="BI239" i="6"/>
  <c r="BH239" i="6"/>
  <c r="BG239" i="6"/>
  <c r="BE239" i="6"/>
  <c r="T239" i="6"/>
  <c r="R239" i="6"/>
  <c r="P239" i="6"/>
  <c r="BI231" i="6"/>
  <c r="BH231" i="6"/>
  <c r="BG231" i="6"/>
  <c r="BE231" i="6"/>
  <c r="T231" i="6"/>
  <c r="R231" i="6"/>
  <c r="P231" i="6"/>
  <c r="BI229" i="6"/>
  <c r="BH229" i="6"/>
  <c r="BG229" i="6"/>
  <c r="BE229" i="6"/>
  <c r="T229" i="6"/>
  <c r="R229" i="6"/>
  <c r="P229" i="6"/>
  <c r="BI222" i="6"/>
  <c r="BH222" i="6"/>
  <c r="BG222" i="6"/>
  <c r="BE222" i="6"/>
  <c r="T222" i="6"/>
  <c r="R222" i="6"/>
  <c r="P222" i="6"/>
  <c r="BI215" i="6"/>
  <c r="BH215" i="6"/>
  <c r="BG215" i="6"/>
  <c r="BE215" i="6"/>
  <c r="T215" i="6"/>
  <c r="R215" i="6"/>
  <c r="P215" i="6"/>
  <c r="BI212" i="6"/>
  <c r="BH212" i="6"/>
  <c r="BG212" i="6"/>
  <c r="BE212" i="6"/>
  <c r="T212" i="6"/>
  <c r="R212" i="6"/>
  <c r="P212" i="6"/>
  <c r="BI208" i="6"/>
  <c r="BH208" i="6"/>
  <c r="BG208" i="6"/>
  <c r="BE208" i="6"/>
  <c r="T208" i="6"/>
  <c r="R208" i="6"/>
  <c r="P208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1" i="6"/>
  <c r="BH201" i="6"/>
  <c r="BG201" i="6"/>
  <c r="BE201" i="6"/>
  <c r="T201" i="6"/>
  <c r="R201" i="6"/>
  <c r="P201" i="6"/>
  <c r="BI195" i="6"/>
  <c r="BH195" i="6"/>
  <c r="BG195" i="6"/>
  <c r="BE195" i="6"/>
  <c r="T195" i="6"/>
  <c r="R195" i="6"/>
  <c r="P195" i="6"/>
  <c r="BI192" i="6"/>
  <c r="BH192" i="6"/>
  <c r="BG192" i="6"/>
  <c r="BE192" i="6"/>
  <c r="T192" i="6"/>
  <c r="R192" i="6"/>
  <c r="P192" i="6"/>
  <c r="BI184" i="6"/>
  <c r="BH184" i="6"/>
  <c r="BG184" i="6"/>
  <c r="BE184" i="6"/>
  <c r="T184" i="6"/>
  <c r="R184" i="6"/>
  <c r="P184" i="6"/>
  <c r="BI180" i="6"/>
  <c r="BH180" i="6"/>
  <c r="BG180" i="6"/>
  <c r="BE180" i="6"/>
  <c r="T180" i="6"/>
  <c r="R180" i="6"/>
  <c r="P180" i="6"/>
  <c r="BI172" i="6"/>
  <c r="BH172" i="6"/>
  <c r="BG172" i="6"/>
  <c r="BE172" i="6"/>
  <c r="T172" i="6"/>
  <c r="R172" i="6"/>
  <c r="P172" i="6"/>
  <c r="BI165" i="6"/>
  <c r="BH165" i="6"/>
  <c r="BG165" i="6"/>
  <c r="BE165" i="6"/>
  <c r="T165" i="6"/>
  <c r="R165" i="6"/>
  <c r="P165" i="6"/>
  <c r="BI162" i="6"/>
  <c r="BH162" i="6"/>
  <c r="BG162" i="6"/>
  <c r="BE162" i="6"/>
  <c r="T162" i="6"/>
  <c r="R162" i="6"/>
  <c r="P162" i="6"/>
  <c r="BI158" i="6"/>
  <c r="BH158" i="6"/>
  <c r="BG158" i="6"/>
  <c r="BE158" i="6"/>
  <c r="T158" i="6"/>
  <c r="R158" i="6"/>
  <c r="P158" i="6"/>
  <c r="BI151" i="6"/>
  <c r="BH151" i="6"/>
  <c r="BG151" i="6"/>
  <c r="BE151" i="6"/>
  <c r="T151" i="6"/>
  <c r="R151" i="6"/>
  <c r="P151" i="6"/>
  <c r="BI149" i="6"/>
  <c r="BH149" i="6"/>
  <c r="BG149" i="6"/>
  <c r="BE149" i="6"/>
  <c r="T149" i="6"/>
  <c r="R149" i="6"/>
  <c r="P149" i="6"/>
  <c r="BI143" i="6"/>
  <c r="BH143" i="6"/>
  <c r="BG143" i="6"/>
  <c r="BE143" i="6"/>
  <c r="T143" i="6"/>
  <c r="R143" i="6"/>
  <c r="P143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2" i="6"/>
  <c r="BH132" i="6"/>
  <c r="BG132" i="6"/>
  <c r="BE132" i="6"/>
  <c r="T132" i="6"/>
  <c r="R132" i="6"/>
  <c r="P132" i="6"/>
  <c r="F125" i="6"/>
  <c r="F123" i="6"/>
  <c r="E121" i="6"/>
  <c r="F91" i="6"/>
  <c r="F89" i="6"/>
  <c r="E87" i="6"/>
  <c r="J24" i="6"/>
  <c r="E24" i="6"/>
  <c r="J126" i="6" s="1"/>
  <c r="J23" i="6"/>
  <c r="J21" i="6"/>
  <c r="E21" i="6"/>
  <c r="J125" i="6" s="1"/>
  <c r="J20" i="6"/>
  <c r="J18" i="6"/>
  <c r="E18" i="6"/>
  <c r="F126" i="6" s="1"/>
  <c r="J17" i="6"/>
  <c r="J12" i="6"/>
  <c r="J123" i="6"/>
  <c r="E7" i="6"/>
  <c r="E119" i="6" s="1"/>
  <c r="J37" i="5"/>
  <c r="J36" i="5"/>
  <c r="AY98" i="1" s="1"/>
  <c r="J35" i="5"/>
  <c r="AX98" i="1"/>
  <c r="BI152" i="5"/>
  <c r="BH152" i="5"/>
  <c r="BG152" i="5"/>
  <c r="BE152" i="5"/>
  <c r="T152" i="5"/>
  <c r="R152" i="5"/>
  <c r="P152" i="5"/>
  <c r="BI150" i="5"/>
  <c r="BH150" i="5"/>
  <c r="BG150" i="5"/>
  <c r="BE150" i="5"/>
  <c r="T150" i="5"/>
  <c r="R150" i="5"/>
  <c r="P150" i="5"/>
  <c r="BI148" i="5"/>
  <c r="BH148" i="5"/>
  <c r="BG148" i="5"/>
  <c r="BE148" i="5"/>
  <c r="T148" i="5"/>
  <c r="R148" i="5"/>
  <c r="P148" i="5"/>
  <c r="BI145" i="5"/>
  <c r="BH145" i="5"/>
  <c r="BG145" i="5"/>
  <c r="BE145" i="5"/>
  <c r="T145" i="5"/>
  <c r="R145" i="5"/>
  <c r="P145" i="5"/>
  <c r="BI143" i="5"/>
  <c r="BH143" i="5"/>
  <c r="BG143" i="5"/>
  <c r="BE143" i="5"/>
  <c r="T143" i="5"/>
  <c r="R143" i="5"/>
  <c r="P143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2" i="5"/>
  <c r="BH132" i="5"/>
  <c r="BG132" i="5"/>
  <c r="BE132" i="5"/>
  <c r="T132" i="5"/>
  <c r="R132" i="5"/>
  <c r="P132" i="5"/>
  <c r="BI130" i="5"/>
  <c r="BH130" i="5"/>
  <c r="BG130" i="5"/>
  <c r="BE130" i="5"/>
  <c r="T130" i="5"/>
  <c r="R130" i="5"/>
  <c r="P130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2" i="5"/>
  <c r="BH122" i="5"/>
  <c r="BG122" i="5"/>
  <c r="BE122" i="5"/>
  <c r="T122" i="5"/>
  <c r="R122" i="5"/>
  <c r="P122" i="5"/>
  <c r="F115" i="5"/>
  <c r="F113" i="5"/>
  <c r="E111" i="5"/>
  <c r="F91" i="5"/>
  <c r="F89" i="5"/>
  <c r="E87" i="5"/>
  <c r="J24" i="5"/>
  <c r="E24" i="5"/>
  <c r="J116" i="5" s="1"/>
  <c r="J23" i="5"/>
  <c r="J21" i="5"/>
  <c r="E21" i="5"/>
  <c r="J115" i="5" s="1"/>
  <c r="J20" i="5"/>
  <c r="J18" i="5"/>
  <c r="E18" i="5"/>
  <c r="F116" i="5" s="1"/>
  <c r="J17" i="5"/>
  <c r="J12" i="5"/>
  <c r="J113" i="5" s="1"/>
  <c r="E7" i="5"/>
  <c r="E109" i="5"/>
  <c r="J37" i="4"/>
  <c r="J36" i="4"/>
  <c r="AY97" i="1" s="1"/>
  <c r="J35" i="4"/>
  <c r="AX97" i="1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0" i="4"/>
  <c r="BH180" i="4"/>
  <c r="BG180" i="4"/>
  <c r="BE180" i="4"/>
  <c r="T180" i="4"/>
  <c r="R180" i="4"/>
  <c r="P180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0" i="4"/>
  <c r="BH150" i="4"/>
  <c r="BG150" i="4"/>
  <c r="BE150" i="4"/>
  <c r="T150" i="4"/>
  <c r="R150" i="4"/>
  <c r="P150" i="4"/>
  <c r="BI148" i="4"/>
  <c r="BH148" i="4"/>
  <c r="BG148" i="4"/>
  <c r="BE148" i="4"/>
  <c r="T148" i="4"/>
  <c r="R148" i="4"/>
  <c r="P148" i="4"/>
  <c r="BI145" i="4"/>
  <c r="BH145" i="4"/>
  <c r="BG145" i="4"/>
  <c r="BE145" i="4"/>
  <c r="T145" i="4"/>
  <c r="R145" i="4"/>
  <c r="P145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39" i="4"/>
  <c r="BH139" i="4"/>
  <c r="BG139" i="4"/>
  <c r="BE139" i="4"/>
  <c r="T139" i="4"/>
  <c r="R139" i="4"/>
  <c r="P139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1" i="4"/>
  <c r="BH131" i="4"/>
  <c r="BG131" i="4"/>
  <c r="BE131" i="4"/>
  <c r="T131" i="4"/>
  <c r="R131" i="4"/>
  <c r="P131" i="4"/>
  <c r="BI129" i="4"/>
  <c r="BH129" i="4"/>
  <c r="BG129" i="4"/>
  <c r="BE129" i="4"/>
  <c r="T129" i="4"/>
  <c r="R129" i="4"/>
  <c r="P129" i="4"/>
  <c r="BI127" i="4"/>
  <c r="BH127" i="4"/>
  <c r="BG127" i="4"/>
  <c r="BE127" i="4"/>
  <c r="T127" i="4"/>
  <c r="R127" i="4"/>
  <c r="P127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F117" i="4"/>
  <c r="F115" i="4"/>
  <c r="E113" i="4"/>
  <c r="F91" i="4"/>
  <c r="F89" i="4"/>
  <c r="E87" i="4"/>
  <c r="J24" i="4"/>
  <c r="E24" i="4"/>
  <c r="J118" i="4" s="1"/>
  <c r="J23" i="4"/>
  <c r="J21" i="4"/>
  <c r="E21" i="4"/>
  <c r="J117" i="4" s="1"/>
  <c r="J20" i="4"/>
  <c r="J18" i="4"/>
  <c r="E18" i="4"/>
  <c r="F118" i="4" s="1"/>
  <c r="J17" i="4"/>
  <c r="J12" i="4"/>
  <c r="J89" i="4"/>
  <c r="E7" i="4"/>
  <c r="E111" i="4" s="1"/>
  <c r="J37" i="3"/>
  <c r="J36" i="3"/>
  <c r="AY96" i="1" s="1"/>
  <c r="J35" i="3"/>
  <c r="AX96" i="1"/>
  <c r="BI480" i="3"/>
  <c r="BH480" i="3"/>
  <c r="BG480" i="3"/>
  <c r="BE480" i="3"/>
  <c r="T480" i="3"/>
  <c r="R480" i="3"/>
  <c r="P480" i="3"/>
  <c r="BI462" i="3"/>
  <c r="BH462" i="3"/>
  <c r="BG462" i="3"/>
  <c r="BE462" i="3"/>
  <c r="T462" i="3"/>
  <c r="R462" i="3"/>
  <c r="P462" i="3"/>
  <c r="BI456" i="3"/>
  <c r="BH456" i="3"/>
  <c r="BG456" i="3"/>
  <c r="BE456" i="3"/>
  <c r="T456" i="3"/>
  <c r="R456" i="3"/>
  <c r="P456" i="3"/>
  <c r="BI455" i="3"/>
  <c r="BH455" i="3"/>
  <c r="BG455" i="3"/>
  <c r="BE455" i="3"/>
  <c r="T455" i="3"/>
  <c r="R455" i="3"/>
  <c r="P455" i="3"/>
  <c r="BI437" i="3"/>
  <c r="BH437" i="3"/>
  <c r="BG437" i="3"/>
  <c r="BE437" i="3"/>
  <c r="T437" i="3"/>
  <c r="R437" i="3"/>
  <c r="P437" i="3"/>
  <c r="BI435" i="3"/>
  <c r="BH435" i="3"/>
  <c r="BG435" i="3"/>
  <c r="BE435" i="3"/>
  <c r="T435" i="3"/>
  <c r="R435" i="3"/>
  <c r="P435" i="3"/>
  <c r="BI429" i="3"/>
  <c r="BH429" i="3"/>
  <c r="BG429" i="3"/>
  <c r="BE429" i="3"/>
  <c r="T429" i="3"/>
  <c r="R429" i="3"/>
  <c r="P429" i="3"/>
  <c r="BI428" i="3"/>
  <c r="BH428" i="3"/>
  <c r="BG428" i="3"/>
  <c r="BE428" i="3"/>
  <c r="T428" i="3"/>
  <c r="R428" i="3"/>
  <c r="P428" i="3"/>
  <c r="BI415" i="3"/>
  <c r="BH415" i="3"/>
  <c r="BG415" i="3"/>
  <c r="BE415" i="3"/>
  <c r="T415" i="3"/>
  <c r="R415" i="3"/>
  <c r="P415" i="3"/>
  <c r="BI408" i="3"/>
  <c r="BH408" i="3"/>
  <c r="BG408" i="3"/>
  <c r="BE408" i="3"/>
  <c r="T408" i="3"/>
  <c r="R408" i="3"/>
  <c r="P408" i="3"/>
  <c r="BI404" i="3"/>
  <c r="BH404" i="3"/>
  <c r="BG404" i="3"/>
  <c r="BE404" i="3"/>
  <c r="T404" i="3"/>
  <c r="R404" i="3"/>
  <c r="P404" i="3"/>
  <c r="BI402" i="3"/>
  <c r="BH402" i="3"/>
  <c r="BG402" i="3"/>
  <c r="BE402" i="3"/>
  <c r="T402" i="3"/>
  <c r="R402" i="3"/>
  <c r="P402" i="3"/>
  <c r="BI394" i="3"/>
  <c r="BH394" i="3"/>
  <c r="BG394" i="3"/>
  <c r="BE394" i="3"/>
  <c r="T394" i="3"/>
  <c r="R394" i="3"/>
  <c r="P394" i="3"/>
  <c r="BI391" i="3"/>
  <c r="BH391" i="3"/>
  <c r="BG391" i="3"/>
  <c r="BE391" i="3"/>
  <c r="T391" i="3"/>
  <c r="R391" i="3"/>
  <c r="P391" i="3"/>
  <c r="BI389" i="3"/>
  <c r="BH389" i="3"/>
  <c r="BG389" i="3"/>
  <c r="BE389" i="3"/>
  <c r="T389" i="3"/>
  <c r="R389" i="3"/>
  <c r="P389" i="3"/>
  <c r="BI387" i="3"/>
  <c r="BH387" i="3"/>
  <c r="BG387" i="3"/>
  <c r="BE387" i="3"/>
  <c r="T387" i="3"/>
  <c r="R387" i="3"/>
  <c r="P387" i="3"/>
  <c r="BI385" i="3"/>
  <c r="BH385" i="3"/>
  <c r="BG385" i="3"/>
  <c r="BE385" i="3"/>
  <c r="T385" i="3"/>
  <c r="R385" i="3"/>
  <c r="P385" i="3"/>
  <c r="BI373" i="3"/>
  <c r="BH373" i="3"/>
  <c r="BG373" i="3"/>
  <c r="BE373" i="3"/>
  <c r="T373" i="3"/>
  <c r="R373" i="3"/>
  <c r="P373" i="3"/>
  <c r="BI371" i="3"/>
  <c r="BH371" i="3"/>
  <c r="BG371" i="3"/>
  <c r="BE371" i="3"/>
  <c r="T371" i="3"/>
  <c r="R371" i="3"/>
  <c r="P371" i="3"/>
  <c r="BI366" i="3"/>
  <c r="BH366" i="3"/>
  <c r="BG366" i="3"/>
  <c r="BE366" i="3"/>
  <c r="T366" i="3"/>
  <c r="R366" i="3"/>
  <c r="P366" i="3"/>
  <c r="BI358" i="3"/>
  <c r="BH358" i="3"/>
  <c r="BG358" i="3"/>
  <c r="BE358" i="3"/>
  <c r="T358" i="3"/>
  <c r="R358" i="3"/>
  <c r="P358" i="3"/>
  <c r="BI353" i="3"/>
  <c r="BH353" i="3"/>
  <c r="BG353" i="3"/>
  <c r="BE353" i="3"/>
  <c r="T353" i="3"/>
  <c r="R353" i="3"/>
  <c r="P353" i="3"/>
  <c r="BI350" i="3"/>
  <c r="BH350" i="3"/>
  <c r="BG350" i="3"/>
  <c r="BE350" i="3"/>
  <c r="T350" i="3"/>
  <c r="R350" i="3"/>
  <c r="P350" i="3"/>
  <c r="BI347" i="3"/>
  <c r="BH347" i="3"/>
  <c r="BG347" i="3"/>
  <c r="BE347" i="3"/>
  <c r="T347" i="3"/>
  <c r="R347" i="3"/>
  <c r="P347" i="3"/>
  <c r="BI343" i="3"/>
  <c r="BH343" i="3"/>
  <c r="BG343" i="3"/>
  <c r="BE343" i="3"/>
  <c r="T343" i="3"/>
  <c r="R343" i="3"/>
  <c r="P343" i="3"/>
  <c r="BI341" i="3"/>
  <c r="BH341" i="3"/>
  <c r="BG341" i="3"/>
  <c r="BE341" i="3"/>
  <c r="T341" i="3"/>
  <c r="R341" i="3"/>
  <c r="P341" i="3"/>
  <c r="BI334" i="3"/>
  <c r="BH334" i="3"/>
  <c r="BG334" i="3"/>
  <c r="BE334" i="3"/>
  <c r="T334" i="3"/>
  <c r="R334" i="3"/>
  <c r="P334" i="3"/>
  <c r="BI332" i="3"/>
  <c r="BH332" i="3"/>
  <c r="BG332" i="3"/>
  <c r="BE332" i="3"/>
  <c r="T332" i="3"/>
  <c r="R332" i="3"/>
  <c r="P332" i="3"/>
  <c r="BI330" i="3"/>
  <c r="BH330" i="3"/>
  <c r="BG330" i="3"/>
  <c r="BE330" i="3"/>
  <c r="T330" i="3"/>
  <c r="R330" i="3"/>
  <c r="P330" i="3"/>
  <c r="BI328" i="3"/>
  <c r="BH328" i="3"/>
  <c r="BG328" i="3"/>
  <c r="BE328" i="3"/>
  <c r="T328" i="3"/>
  <c r="R328" i="3"/>
  <c r="P328" i="3"/>
  <c r="BI327" i="3"/>
  <c r="BH327" i="3"/>
  <c r="BG327" i="3"/>
  <c r="BE327" i="3"/>
  <c r="T327" i="3"/>
  <c r="R327" i="3"/>
  <c r="P327" i="3"/>
  <c r="BI326" i="3"/>
  <c r="BH326" i="3"/>
  <c r="BG326" i="3"/>
  <c r="BE326" i="3"/>
  <c r="T326" i="3"/>
  <c r="R326" i="3"/>
  <c r="P326" i="3"/>
  <c r="BI324" i="3"/>
  <c r="BH324" i="3"/>
  <c r="BG324" i="3"/>
  <c r="BE324" i="3"/>
  <c r="T324" i="3"/>
  <c r="R324" i="3"/>
  <c r="P324" i="3"/>
  <c r="BI321" i="3"/>
  <c r="BH321" i="3"/>
  <c r="BG321" i="3"/>
  <c r="BE321" i="3"/>
  <c r="T321" i="3"/>
  <c r="R321" i="3"/>
  <c r="P321" i="3"/>
  <c r="BI315" i="3"/>
  <c r="BH315" i="3"/>
  <c r="BG315" i="3"/>
  <c r="BE315" i="3"/>
  <c r="T315" i="3"/>
  <c r="R315" i="3"/>
  <c r="P315" i="3"/>
  <c r="BI313" i="3"/>
  <c r="BH313" i="3"/>
  <c r="BG313" i="3"/>
  <c r="BE313" i="3"/>
  <c r="T313" i="3"/>
  <c r="R313" i="3"/>
  <c r="P313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4" i="3"/>
  <c r="BH304" i="3"/>
  <c r="BG304" i="3"/>
  <c r="BE304" i="3"/>
  <c r="T304" i="3"/>
  <c r="R304" i="3"/>
  <c r="P304" i="3"/>
  <c r="BI301" i="3"/>
  <c r="BH301" i="3"/>
  <c r="BG301" i="3"/>
  <c r="BE301" i="3"/>
  <c r="T301" i="3"/>
  <c r="R301" i="3"/>
  <c r="P301" i="3"/>
  <c r="BI299" i="3"/>
  <c r="BH299" i="3"/>
  <c r="BG299" i="3"/>
  <c r="BE299" i="3"/>
  <c r="T299" i="3"/>
  <c r="R299" i="3"/>
  <c r="P299" i="3"/>
  <c r="BI297" i="3"/>
  <c r="BH297" i="3"/>
  <c r="BG297" i="3"/>
  <c r="BE297" i="3"/>
  <c r="T297" i="3"/>
  <c r="R297" i="3"/>
  <c r="P297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4" i="3"/>
  <c r="BH284" i="3"/>
  <c r="BG284" i="3"/>
  <c r="BE284" i="3"/>
  <c r="T284" i="3"/>
  <c r="R284" i="3"/>
  <c r="P284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0" i="3"/>
  <c r="BH270" i="3"/>
  <c r="BG270" i="3"/>
  <c r="BE270" i="3"/>
  <c r="T270" i="3"/>
  <c r="R270" i="3"/>
  <c r="P270" i="3"/>
  <c r="BI263" i="3"/>
  <c r="BH263" i="3"/>
  <c r="BG263" i="3"/>
  <c r="BE263" i="3"/>
  <c r="T263" i="3"/>
  <c r="R263" i="3"/>
  <c r="P263" i="3"/>
  <c r="BI258" i="3"/>
  <c r="BH258" i="3"/>
  <c r="BG258" i="3"/>
  <c r="BE258" i="3"/>
  <c r="T258" i="3"/>
  <c r="R258" i="3"/>
  <c r="P258" i="3"/>
  <c r="BI251" i="3"/>
  <c r="BH251" i="3"/>
  <c r="BG251" i="3"/>
  <c r="BE251" i="3"/>
  <c r="T251" i="3"/>
  <c r="R251" i="3"/>
  <c r="P251" i="3"/>
  <c r="BI249" i="3"/>
  <c r="BH249" i="3"/>
  <c r="BG249" i="3"/>
  <c r="BE249" i="3"/>
  <c r="T249" i="3"/>
  <c r="R249" i="3"/>
  <c r="P249" i="3"/>
  <c r="BI240" i="3"/>
  <c r="BH240" i="3"/>
  <c r="BG240" i="3"/>
  <c r="BE240" i="3"/>
  <c r="T240" i="3"/>
  <c r="R240" i="3"/>
  <c r="P240" i="3"/>
  <c r="BI232" i="3"/>
  <c r="BH232" i="3"/>
  <c r="BG232" i="3"/>
  <c r="BE232" i="3"/>
  <c r="T232" i="3"/>
  <c r="R232" i="3"/>
  <c r="P232" i="3"/>
  <c r="BI225" i="3"/>
  <c r="BH225" i="3"/>
  <c r="BG225" i="3"/>
  <c r="BE225" i="3"/>
  <c r="T225" i="3"/>
  <c r="R225" i="3"/>
  <c r="P225" i="3"/>
  <c r="BI222" i="3"/>
  <c r="BH222" i="3"/>
  <c r="BG222" i="3"/>
  <c r="BE222" i="3"/>
  <c r="T222" i="3"/>
  <c r="R222" i="3"/>
  <c r="P222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08" i="3"/>
  <c r="BH208" i="3"/>
  <c r="BG208" i="3"/>
  <c r="BE208" i="3"/>
  <c r="T208" i="3"/>
  <c r="R208" i="3"/>
  <c r="P208" i="3"/>
  <c r="BI202" i="3"/>
  <c r="BH202" i="3"/>
  <c r="BG202" i="3"/>
  <c r="BE202" i="3"/>
  <c r="T202" i="3"/>
  <c r="R202" i="3"/>
  <c r="P202" i="3"/>
  <c r="BI199" i="3"/>
  <c r="BH199" i="3"/>
  <c r="BG199" i="3"/>
  <c r="BE199" i="3"/>
  <c r="T199" i="3"/>
  <c r="R199" i="3"/>
  <c r="P199" i="3"/>
  <c r="BI191" i="3"/>
  <c r="BH191" i="3"/>
  <c r="BG191" i="3"/>
  <c r="BE191" i="3"/>
  <c r="T191" i="3"/>
  <c r="R191" i="3"/>
  <c r="P191" i="3"/>
  <c r="BI188" i="3"/>
  <c r="BH188" i="3"/>
  <c r="BG188" i="3"/>
  <c r="BE188" i="3"/>
  <c r="T188" i="3"/>
  <c r="R188" i="3"/>
  <c r="P188" i="3"/>
  <c r="BI181" i="3"/>
  <c r="BH181" i="3"/>
  <c r="BG181" i="3"/>
  <c r="BE181" i="3"/>
  <c r="T181" i="3"/>
  <c r="R181" i="3"/>
  <c r="P181" i="3"/>
  <c r="BI175" i="3"/>
  <c r="BH175" i="3"/>
  <c r="BG175" i="3"/>
  <c r="BE175" i="3"/>
  <c r="T175" i="3"/>
  <c r="R175" i="3"/>
  <c r="P175" i="3"/>
  <c r="BI171" i="3"/>
  <c r="BH171" i="3"/>
  <c r="BG171" i="3"/>
  <c r="BE171" i="3"/>
  <c r="T171" i="3"/>
  <c r="R171" i="3"/>
  <c r="P171" i="3"/>
  <c r="BI163" i="3"/>
  <c r="BH163" i="3"/>
  <c r="BG163" i="3"/>
  <c r="BE163" i="3"/>
  <c r="T163" i="3"/>
  <c r="R163" i="3"/>
  <c r="P163" i="3"/>
  <c r="BI159" i="3"/>
  <c r="BH159" i="3"/>
  <c r="BG159" i="3"/>
  <c r="BE159" i="3"/>
  <c r="T159" i="3"/>
  <c r="R159" i="3"/>
  <c r="P159" i="3"/>
  <c r="BI153" i="3"/>
  <c r="BH153" i="3"/>
  <c r="BG153" i="3"/>
  <c r="BE153" i="3"/>
  <c r="T153" i="3"/>
  <c r="R153" i="3"/>
  <c r="P153" i="3"/>
  <c r="BI151" i="3"/>
  <c r="BH151" i="3"/>
  <c r="BG151" i="3"/>
  <c r="BE151" i="3"/>
  <c r="T151" i="3"/>
  <c r="R151" i="3"/>
  <c r="P151" i="3"/>
  <c r="BI145" i="3"/>
  <c r="BH145" i="3"/>
  <c r="BG145" i="3"/>
  <c r="BE145" i="3"/>
  <c r="T145" i="3"/>
  <c r="R145" i="3"/>
  <c r="P145" i="3"/>
  <c r="BI137" i="3"/>
  <c r="BH137" i="3"/>
  <c r="BG137" i="3"/>
  <c r="BE137" i="3"/>
  <c r="T137" i="3"/>
  <c r="R137" i="3"/>
  <c r="P137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1" i="3"/>
  <c r="BH131" i="3"/>
  <c r="BG131" i="3"/>
  <c r="BE131" i="3"/>
  <c r="T131" i="3"/>
  <c r="R131" i="3"/>
  <c r="P131" i="3"/>
  <c r="F124" i="3"/>
  <c r="F122" i="3"/>
  <c r="E120" i="3"/>
  <c r="F91" i="3"/>
  <c r="F89" i="3"/>
  <c r="E87" i="3"/>
  <c r="J24" i="3"/>
  <c r="E24" i="3"/>
  <c r="J92" i="3"/>
  <c r="J23" i="3"/>
  <c r="J21" i="3"/>
  <c r="E21" i="3"/>
  <c r="J91" i="3"/>
  <c r="J20" i="3"/>
  <c r="J18" i="3"/>
  <c r="E18" i="3"/>
  <c r="F125" i="3"/>
  <c r="J17" i="3"/>
  <c r="J12" i="3"/>
  <c r="J89" i="3" s="1"/>
  <c r="E7" i="3"/>
  <c r="E118" i="3"/>
  <c r="J37" i="2"/>
  <c r="J36" i="2"/>
  <c r="AY95" i="1"/>
  <c r="J35" i="2"/>
  <c r="AX95" i="1" s="1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6" i="2"/>
  <c r="BH126" i="2"/>
  <c r="BG126" i="2"/>
  <c r="BF126" i="2"/>
  <c r="T126" i="2"/>
  <c r="T125" i="2" s="1"/>
  <c r="R126" i="2"/>
  <c r="R125" i="2"/>
  <c r="P126" i="2"/>
  <c r="P125" i="2" s="1"/>
  <c r="BI124" i="2"/>
  <c r="BH124" i="2"/>
  <c r="BG124" i="2"/>
  <c r="BF124" i="2"/>
  <c r="T124" i="2"/>
  <c r="T123" i="2"/>
  <c r="R124" i="2"/>
  <c r="R123" i="2" s="1"/>
  <c r="P124" i="2"/>
  <c r="P123" i="2"/>
  <c r="F117" i="2"/>
  <c r="F115" i="2"/>
  <c r="E113" i="2"/>
  <c r="F91" i="2"/>
  <c r="F89" i="2"/>
  <c r="E87" i="2"/>
  <c r="J24" i="2"/>
  <c r="E24" i="2"/>
  <c r="J118" i="2" s="1"/>
  <c r="J23" i="2"/>
  <c r="J21" i="2"/>
  <c r="E21" i="2"/>
  <c r="J117" i="2" s="1"/>
  <c r="J20" i="2"/>
  <c r="J18" i="2"/>
  <c r="E18" i="2"/>
  <c r="F118" i="2" s="1"/>
  <c r="J17" i="2"/>
  <c r="J12" i="2"/>
  <c r="J115" i="2"/>
  <c r="E7" i="2"/>
  <c r="E111" i="2" s="1"/>
  <c r="L90" i="1"/>
  <c r="AM90" i="1"/>
  <c r="AM89" i="1"/>
  <c r="L89" i="1"/>
  <c r="AM87" i="1"/>
  <c r="L87" i="1"/>
  <c r="L85" i="1"/>
  <c r="L84" i="1"/>
  <c r="J133" i="2"/>
  <c r="BK128" i="2"/>
  <c r="AS94" i="1"/>
  <c r="J415" i="3"/>
  <c r="J391" i="3"/>
  <c r="BK373" i="3"/>
  <c r="J343" i="3"/>
  <c r="J330" i="3"/>
  <c r="BK324" i="3"/>
  <c r="BK313" i="3"/>
  <c r="BK301" i="3"/>
  <c r="J294" i="3"/>
  <c r="BK278" i="3"/>
  <c r="J258" i="3"/>
  <c r="J240" i="3"/>
  <c r="J220" i="3"/>
  <c r="J202" i="3"/>
  <c r="J181" i="3"/>
  <c r="J133" i="3"/>
  <c r="J437" i="3"/>
  <c r="BK415" i="3"/>
  <c r="BK394" i="3"/>
  <c r="BK387" i="3"/>
  <c r="BK371" i="3"/>
  <c r="BK353" i="3"/>
  <c r="BK328" i="3"/>
  <c r="J315" i="3"/>
  <c r="J304" i="3"/>
  <c r="J295" i="3"/>
  <c r="BK290" i="3"/>
  <c r="J279" i="3"/>
  <c r="J277" i="3"/>
  <c r="J249" i="3"/>
  <c r="J219" i="3"/>
  <c r="BK208" i="3"/>
  <c r="J191" i="3"/>
  <c r="J163" i="3"/>
  <c r="J151" i="3"/>
  <c r="J131" i="3"/>
  <c r="J186" i="4"/>
  <c r="J184" i="4"/>
  <c r="BK180" i="4"/>
  <c r="J175" i="4"/>
  <c r="BK167" i="4"/>
  <c r="BK164" i="4"/>
  <c r="BK160" i="4"/>
  <c r="BK157" i="4"/>
  <c r="J150" i="4"/>
  <c r="BK142" i="4"/>
  <c r="BK136" i="4"/>
  <c r="BK125" i="4"/>
  <c r="BK178" i="4"/>
  <c r="BK173" i="4"/>
  <c r="J167" i="4"/>
  <c r="J165" i="4"/>
  <c r="BK161" i="4"/>
  <c r="BK143" i="4"/>
  <c r="J134" i="4"/>
  <c r="J127" i="4"/>
  <c r="BK148" i="5"/>
  <c r="J145" i="5"/>
  <c r="J138" i="5"/>
  <c r="BK124" i="5"/>
  <c r="J140" i="5"/>
  <c r="J132" i="5"/>
  <c r="BK339" i="6"/>
  <c r="J315" i="6"/>
  <c r="J300" i="6"/>
  <c r="J274" i="6"/>
  <c r="J267" i="6"/>
  <c r="BK255" i="6"/>
  <c r="J250" i="6"/>
  <c r="J222" i="6"/>
  <c r="BK212" i="6"/>
  <c r="J180" i="6"/>
  <c r="J151" i="6"/>
  <c r="BK134" i="6"/>
  <c r="J450" i="6"/>
  <c r="BK407" i="6"/>
  <c r="J402" i="6"/>
  <c r="BK380" i="6"/>
  <c r="J350" i="6"/>
  <c r="J337" i="6"/>
  <c r="BK304" i="6"/>
  <c r="J302" i="6"/>
  <c r="J294" i="6"/>
  <c r="BK281" i="6"/>
  <c r="BK270" i="6"/>
  <c r="BK266" i="6"/>
  <c r="J256" i="6"/>
  <c r="J239" i="6"/>
  <c r="J212" i="6"/>
  <c r="BK203" i="6"/>
  <c r="BK192" i="6"/>
  <c r="BK149" i="6"/>
  <c r="J188" i="7"/>
  <c r="BK187" i="7"/>
  <c r="J187" i="7"/>
  <c r="BK185" i="7"/>
  <c r="J184" i="7"/>
  <c r="BK183" i="7"/>
  <c r="J182" i="7"/>
  <c r="BK181" i="7"/>
  <c r="BK180" i="7"/>
  <c r="J180" i="7"/>
  <c r="BK175" i="7"/>
  <c r="J173" i="7"/>
  <c r="J169" i="7"/>
  <c r="J166" i="7"/>
  <c r="BK161" i="7"/>
  <c r="BK158" i="7"/>
  <c r="J145" i="7"/>
  <c r="J139" i="7"/>
  <c r="J133" i="7"/>
  <c r="BK127" i="7"/>
  <c r="J185" i="7"/>
  <c r="BK182" i="7"/>
  <c r="J167" i="7"/>
  <c r="J164" i="7"/>
  <c r="J158" i="7"/>
  <c r="J154" i="7"/>
  <c r="BK145" i="7"/>
  <c r="BK139" i="7"/>
  <c r="J131" i="7"/>
  <c r="J124" i="7"/>
  <c r="J144" i="8"/>
  <c r="BK151" i="8"/>
  <c r="J149" i="8"/>
  <c r="BK140" i="8"/>
  <c r="BK136" i="8"/>
  <c r="J128" i="8"/>
  <c r="J125" i="8"/>
  <c r="J122" i="8"/>
  <c r="BK125" i="9"/>
  <c r="BK154" i="9"/>
  <c r="J147" i="9"/>
  <c r="J143" i="9"/>
  <c r="J142" i="9"/>
  <c r="J132" i="9"/>
  <c r="BK183" i="10"/>
  <c r="BK176" i="10"/>
  <c r="BK166" i="10"/>
  <c r="BK162" i="10"/>
  <c r="J155" i="10"/>
  <c r="J151" i="10"/>
  <c r="J144" i="10"/>
  <c r="BK137" i="10"/>
  <c r="J132" i="10"/>
  <c r="J126" i="10"/>
  <c r="BK160" i="10"/>
  <c r="J133" i="10"/>
  <c r="BK133" i="2"/>
  <c r="BK132" i="2"/>
  <c r="J132" i="2"/>
  <c r="BK131" i="2"/>
  <c r="J131" i="2"/>
  <c r="BK129" i="2"/>
  <c r="J129" i="2"/>
  <c r="J128" i="2"/>
  <c r="BK126" i="2"/>
  <c r="J126" i="2"/>
  <c r="BK124" i="2"/>
  <c r="J124" i="2"/>
  <c r="BK480" i="3"/>
  <c r="J480" i="3"/>
  <c r="BK462" i="3"/>
  <c r="J462" i="3"/>
  <c r="BK456" i="3"/>
  <c r="J455" i="3"/>
  <c r="BK437" i="3"/>
  <c r="J435" i="3"/>
  <c r="BK429" i="3"/>
  <c r="BK428" i="3"/>
  <c r="J408" i="3"/>
  <c r="J404" i="3"/>
  <c r="BK402" i="3"/>
  <c r="J394" i="3"/>
  <c r="J389" i="3"/>
  <c r="J387" i="3"/>
  <c r="J385" i="3"/>
  <c r="J371" i="3"/>
  <c r="J366" i="3"/>
  <c r="J358" i="3"/>
  <c r="J353" i="3"/>
  <c r="J350" i="3"/>
  <c r="J347" i="3"/>
  <c r="BK341" i="3"/>
  <c r="J334" i="3"/>
  <c r="BK332" i="3"/>
  <c r="J328" i="3"/>
  <c r="J327" i="3"/>
  <c r="BK326" i="3"/>
  <c r="BK321" i="3"/>
  <c r="BK315" i="3"/>
  <c r="J307" i="3"/>
  <c r="J306" i="3"/>
  <c r="BK304" i="3"/>
  <c r="BK299" i="3"/>
  <c r="J297" i="3"/>
  <c r="BK295" i="3"/>
  <c r="BK293" i="3"/>
  <c r="J292" i="3"/>
  <c r="BK291" i="3"/>
  <c r="J290" i="3"/>
  <c r="J284" i="3"/>
  <c r="BK281" i="3"/>
  <c r="J280" i="3"/>
  <c r="BK279" i="3"/>
  <c r="BK277" i="3"/>
  <c r="BK276" i="3"/>
  <c r="BK270" i="3"/>
  <c r="BK263" i="3"/>
  <c r="BK251" i="3"/>
  <c r="BK249" i="3"/>
  <c r="J232" i="3"/>
  <c r="BK225" i="3"/>
  <c r="J222" i="3"/>
  <c r="BK219" i="3"/>
  <c r="J212" i="3"/>
  <c r="J208" i="3"/>
  <c r="BK199" i="3"/>
  <c r="BK191" i="3"/>
  <c r="J188" i="3"/>
  <c r="J175" i="3"/>
  <c r="BK171" i="3"/>
  <c r="BK163" i="3"/>
  <c r="J159" i="3"/>
  <c r="BK153" i="3"/>
  <c r="J145" i="3"/>
  <c r="BK137" i="3"/>
  <c r="J134" i="3"/>
  <c r="BK131" i="3"/>
  <c r="J456" i="3"/>
  <c r="BK455" i="3"/>
  <c r="BK435" i="3"/>
  <c r="J429" i="3"/>
  <c r="J428" i="3"/>
  <c r="BK408" i="3"/>
  <c r="BK404" i="3"/>
  <c r="J402" i="3"/>
  <c r="BK391" i="3"/>
  <c r="BK389" i="3"/>
  <c r="BK385" i="3"/>
  <c r="J373" i="3"/>
  <c r="BK366" i="3"/>
  <c r="BK358" i="3"/>
  <c r="BK350" i="3"/>
  <c r="BK347" i="3"/>
  <c r="BK343" i="3"/>
  <c r="J341" i="3"/>
  <c r="BK334" i="3"/>
  <c r="J332" i="3"/>
  <c r="BK330" i="3"/>
  <c r="BK327" i="3"/>
  <c r="J326" i="3"/>
  <c r="J324" i="3"/>
  <c r="J321" i="3"/>
  <c r="J313" i="3"/>
  <c r="BK307" i="3"/>
  <c r="BK306" i="3"/>
  <c r="J301" i="3"/>
  <c r="J299" i="3"/>
  <c r="BK297" i="3"/>
  <c r="BK294" i="3"/>
  <c r="J293" i="3"/>
  <c r="BK292" i="3"/>
  <c r="J291" i="3"/>
  <c r="BK284" i="3"/>
  <c r="J281" i="3"/>
  <c r="BK280" i="3"/>
  <c r="J278" i="3"/>
  <c r="J276" i="3"/>
  <c r="J270" i="3"/>
  <c r="J263" i="3"/>
  <c r="BK258" i="3"/>
  <c r="J251" i="3"/>
  <c r="BK240" i="3"/>
  <c r="BK232" i="3"/>
  <c r="J225" i="3"/>
  <c r="BK222" i="3"/>
  <c r="BK220" i="3"/>
  <c r="BK213" i="3"/>
  <c r="J213" i="3"/>
  <c r="BK212" i="3"/>
  <c r="BK202" i="3"/>
  <c r="J199" i="3"/>
  <c r="BK188" i="3"/>
  <c r="BK181" i="3"/>
  <c r="BK175" i="3"/>
  <c r="J171" i="3"/>
  <c r="BK159" i="3"/>
  <c r="J153" i="3"/>
  <c r="BK151" i="3"/>
  <c r="BK145" i="3"/>
  <c r="J137" i="3"/>
  <c r="BK134" i="3"/>
  <c r="BK133" i="3"/>
  <c r="BK189" i="4"/>
  <c r="J189" i="4"/>
  <c r="J188" i="4"/>
  <c r="BK186" i="4"/>
  <c r="BK185" i="4"/>
  <c r="J185" i="4"/>
  <c r="BK184" i="4"/>
  <c r="BK183" i="4"/>
  <c r="J183" i="4"/>
  <c r="BK182" i="4"/>
  <c r="J182" i="4"/>
  <c r="J178" i="4"/>
  <c r="BK176" i="4"/>
  <c r="J173" i="4"/>
  <c r="BK172" i="4"/>
  <c r="BK171" i="4"/>
  <c r="J170" i="4"/>
  <c r="BK169" i="4"/>
  <c r="BK168" i="4"/>
  <c r="BK166" i="4"/>
  <c r="BK165" i="4"/>
  <c r="BK163" i="4"/>
  <c r="J162" i="4"/>
  <c r="J161" i="4"/>
  <c r="J159" i="4"/>
  <c r="J158" i="4"/>
  <c r="J156" i="4"/>
  <c r="BK154" i="4"/>
  <c r="BK153" i="4"/>
  <c r="J152" i="4"/>
  <c r="J148" i="4"/>
  <c r="BK145" i="4"/>
  <c r="J143" i="4"/>
  <c r="BK139" i="4"/>
  <c r="J137" i="4"/>
  <c r="BK135" i="4"/>
  <c r="BK134" i="4"/>
  <c r="BK133" i="4"/>
  <c r="J131" i="4"/>
  <c r="BK129" i="4"/>
  <c r="BK127" i="4"/>
  <c r="J124" i="4"/>
  <c r="BK188" i="4"/>
  <c r="J180" i="4"/>
  <c r="J176" i="4"/>
  <c r="BK175" i="4"/>
  <c r="J172" i="4"/>
  <c r="J171" i="4"/>
  <c r="BK170" i="4"/>
  <c r="J169" i="4"/>
  <c r="J168" i="4"/>
  <c r="J166" i="4"/>
  <c r="J164" i="4"/>
  <c r="J163" i="4"/>
  <c r="BK162" i="4"/>
  <c r="J160" i="4"/>
  <c r="BK159" i="4"/>
  <c r="BK158" i="4"/>
  <c r="J157" i="4"/>
  <c r="BK156" i="4"/>
  <c r="J154" i="4"/>
  <c r="J153" i="4"/>
  <c r="BK152" i="4"/>
  <c r="BK150" i="4"/>
  <c r="BK148" i="4"/>
  <c r="J145" i="4"/>
  <c r="J142" i="4"/>
  <c r="J139" i="4"/>
  <c r="BK137" i="4"/>
  <c r="J136" i="4"/>
  <c r="J135" i="4"/>
  <c r="J133" i="4"/>
  <c r="BK131" i="4"/>
  <c r="J129" i="4"/>
  <c r="J125" i="4"/>
  <c r="BK124" i="4"/>
  <c r="BK152" i="5"/>
  <c r="J152" i="5"/>
  <c r="BK150" i="5"/>
  <c r="J148" i="5"/>
  <c r="BK145" i="5"/>
  <c r="BK143" i="5"/>
  <c r="J143" i="5"/>
  <c r="BK141" i="5"/>
  <c r="J141" i="5"/>
  <c r="BK140" i="5"/>
  <c r="BK137" i="5"/>
  <c r="BK135" i="5"/>
  <c r="J135" i="5"/>
  <c r="BK134" i="5"/>
  <c r="BK132" i="5"/>
  <c r="J130" i="5"/>
  <c r="J128" i="5"/>
  <c r="J127" i="5"/>
  <c r="J125" i="5"/>
  <c r="J124" i="5"/>
  <c r="BK122" i="5"/>
  <c r="J122" i="5"/>
  <c r="J150" i="5"/>
  <c r="BK138" i="5"/>
  <c r="J137" i="5"/>
  <c r="J134" i="5"/>
  <c r="BK130" i="5"/>
  <c r="BK128" i="5"/>
  <c r="BK127" i="5"/>
  <c r="BK125" i="5"/>
  <c r="J376" i="6"/>
  <c r="J365" i="6"/>
  <c r="J342" i="6"/>
  <c r="J335" i="6"/>
  <c r="BK331" i="6"/>
  <c r="BK322" i="6"/>
  <c r="BK302" i="6"/>
  <c r="J301" i="6"/>
  <c r="J298" i="6"/>
  <c r="BK290" i="6"/>
  <c r="J283" i="6"/>
  <c r="J279" i="6"/>
  <c r="J277" i="6"/>
  <c r="J276" i="6"/>
  <c r="J272" i="6"/>
  <c r="J270" i="6"/>
  <c r="J268" i="6"/>
  <c r="J266" i="6"/>
  <c r="J259" i="6"/>
  <c r="BK256" i="6"/>
  <c r="J254" i="6"/>
  <c r="BK253" i="6"/>
  <c r="J251" i="6"/>
  <c r="BK246" i="6"/>
  <c r="J231" i="6"/>
  <c r="BK229" i="6"/>
  <c r="J215" i="6"/>
  <c r="BK208" i="6"/>
  <c r="J204" i="6"/>
  <c r="J201" i="6"/>
  <c r="J195" i="6"/>
  <c r="J192" i="6"/>
  <c r="J184" i="6"/>
  <c r="BK172" i="6"/>
  <c r="J162" i="6"/>
  <c r="J158" i="6"/>
  <c r="J149" i="6"/>
  <c r="J143" i="6"/>
  <c r="BK135" i="6"/>
  <c r="BK132" i="6"/>
  <c r="BK450" i="6"/>
  <c r="BK432" i="6"/>
  <c r="J432" i="6"/>
  <c r="BK426" i="6"/>
  <c r="J426" i="6"/>
  <c r="J407" i="6"/>
  <c r="BK402" i="6"/>
  <c r="BK400" i="6"/>
  <c r="J400" i="6"/>
  <c r="BK393" i="6"/>
  <c r="J393" i="6"/>
  <c r="J380" i="6"/>
  <c r="BK376" i="6"/>
  <c r="BK369" i="6"/>
  <c r="J369" i="6"/>
  <c r="BK365" i="6"/>
  <c r="BK352" i="6"/>
  <c r="J352" i="6"/>
  <c r="BK350" i="6"/>
  <c r="BK342" i="6"/>
  <c r="J339" i="6"/>
  <c r="BK337" i="6"/>
  <c r="BK335" i="6"/>
  <c r="J331" i="6"/>
  <c r="J322" i="6"/>
  <c r="BK315" i="6"/>
  <c r="J304" i="6"/>
  <c r="BK301" i="6"/>
  <c r="BK300" i="6"/>
  <c r="BK298" i="6"/>
  <c r="BK294" i="6"/>
  <c r="J290" i="6"/>
  <c r="BK283" i="6"/>
  <c r="J281" i="6"/>
  <c r="BK279" i="6"/>
  <c r="BK277" i="6"/>
  <c r="BK276" i="6"/>
  <c r="BK274" i="6"/>
  <c r="BK272" i="6"/>
  <c r="BK269" i="6"/>
  <c r="J269" i="6"/>
  <c r="BK268" i="6"/>
  <c r="BK267" i="6"/>
  <c r="BK265" i="6"/>
  <c r="J265" i="6"/>
  <c r="BK259" i="6"/>
  <c r="J255" i="6"/>
  <c r="BK254" i="6"/>
  <c r="J253" i="6"/>
  <c r="BK251" i="6"/>
  <c r="BK250" i="6"/>
  <c r="J246" i="6"/>
  <c r="BK239" i="6"/>
  <c r="BK231" i="6"/>
  <c r="J229" i="6"/>
  <c r="BK222" i="6"/>
  <c r="BK215" i="6"/>
  <c r="J208" i="6"/>
  <c r="BK204" i="6"/>
  <c r="J203" i="6"/>
  <c r="BK201" i="6"/>
  <c r="BK195" i="6"/>
  <c r="BK184" i="6"/>
  <c r="BK180" i="6"/>
  <c r="J172" i="6"/>
  <c r="BK165" i="6"/>
  <c r="J165" i="6"/>
  <c r="BK162" i="6"/>
  <c r="BK158" i="6"/>
  <c r="BK151" i="6"/>
  <c r="BK143" i="6"/>
  <c r="J135" i="6"/>
  <c r="J134" i="6"/>
  <c r="J132" i="6"/>
  <c r="BK178" i="7"/>
  <c r="BK176" i="7"/>
  <c r="J176" i="7"/>
  <c r="J175" i="7"/>
  <c r="BK173" i="7"/>
  <c r="BK172" i="7"/>
  <c r="J172" i="7"/>
  <c r="BK171" i="7"/>
  <c r="J171" i="7"/>
  <c r="BK170" i="7"/>
  <c r="BK168" i="7"/>
  <c r="BK167" i="7"/>
  <c r="BK165" i="7"/>
  <c r="BK164" i="7"/>
  <c r="J163" i="7"/>
  <c r="BK162" i="7"/>
  <c r="BK160" i="7"/>
  <c r="J159" i="7"/>
  <c r="J157" i="7"/>
  <c r="J156" i="7"/>
  <c r="BK154" i="7"/>
  <c r="BK153" i="7"/>
  <c r="J152" i="7"/>
  <c r="BK150" i="7"/>
  <c r="BK148" i="7"/>
  <c r="BK143" i="7"/>
  <c r="BK142" i="7"/>
  <c r="BK137" i="7"/>
  <c r="J136" i="7"/>
  <c r="BK135" i="7"/>
  <c r="BK134" i="7"/>
  <c r="BK131" i="7"/>
  <c r="J129" i="7"/>
  <c r="BK125" i="7"/>
  <c r="BK124" i="7"/>
  <c r="BK188" i="7"/>
  <c r="BK184" i="7"/>
  <c r="J183" i="7"/>
  <c r="J181" i="7"/>
  <c r="J178" i="7"/>
  <c r="J170" i="7"/>
  <c r="BK169" i="7"/>
  <c r="J168" i="7"/>
  <c r="BK166" i="7"/>
  <c r="J165" i="7"/>
  <c r="BK163" i="7"/>
  <c r="J162" i="7"/>
  <c r="J161" i="7"/>
  <c r="J160" i="7"/>
  <c r="BK159" i="7"/>
  <c r="BK157" i="7"/>
  <c r="BK156" i="7"/>
  <c r="J153" i="7"/>
  <c r="BK152" i="7"/>
  <c r="J150" i="7"/>
  <c r="J148" i="7"/>
  <c r="J143" i="7"/>
  <c r="J142" i="7"/>
  <c r="J137" i="7"/>
  <c r="BK136" i="7"/>
  <c r="J135" i="7"/>
  <c r="J134" i="7"/>
  <c r="BK133" i="7"/>
  <c r="BK129" i="7"/>
  <c r="J127" i="7"/>
  <c r="J125" i="7"/>
  <c r="BK142" i="8"/>
  <c r="J136" i="8"/>
  <c r="J131" i="8"/>
  <c r="J151" i="8"/>
  <c r="BK149" i="8"/>
  <c r="BK147" i="8"/>
  <c r="J147" i="8"/>
  <c r="BK144" i="8"/>
  <c r="J142" i="8"/>
  <c r="J140" i="8"/>
  <c r="BK139" i="8"/>
  <c r="J139" i="8"/>
  <c r="BK137" i="8"/>
  <c r="J137" i="8"/>
  <c r="BK134" i="8"/>
  <c r="J134" i="8"/>
  <c r="BK133" i="8"/>
  <c r="J133" i="8"/>
  <c r="BK131" i="8"/>
  <c r="BK129" i="8"/>
  <c r="J129" i="8"/>
  <c r="BK128" i="8"/>
  <c r="BK127" i="8"/>
  <c r="J127" i="8"/>
  <c r="BK125" i="8"/>
  <c r="BK124" i="8"/>
  <c r="J124" i="8"/>
  <c r="BK122" i="8"/>
  <c r="J154" i="9"/>
  <c r="J152" i="9"/>
  <c r="BK158" i="9"/>
  <c r="J158" i="9"/>
  <c r="BK156" i="9"/>
  <c r="J156" i="9"/>
  <c r="BK152" i="9"/>
  <c r="BK147" i="9"/>
  <c r="BK145" i="9"/>
  <c r="J145" i="9"/>
  <c r="BK144" i="9"/>
  <c r="J144" i="9"/>
  <c r="BK143" i="9"/>
  <c r="BK142" i="9"/>
  <c r="BK141" i="9"/>
  <c r="J141" i="9"/>
  <c r="BK136" i="9"/>
  <c r="J136" i="9"/>
  <c r="BK133" i="9"/>
  <c r="J133" i="9"/>
  <c r="BK132" i="9"/>
  <c r="BK131" i="9"/>
  <c r="J131" i="9"/>
  <c r="BK130" i="9"/>
  <c r="J130" i="9"/>
  <c r="J125" i="9"/>
  <c r="BK184" i="10"/>
  <c r="J184" i="10"/>
  <c r="J183" i="10"/>
  <c r="BK182" i="10"/>
  <c r="J182" i="10"/>
  <c r="J176" i="10"/>
  <c r="BK175" i="10"/>
  <c r="J175" i="10"/>
  <c r="J166" i="10"/>
  <c r="BK164" i="10"/>
  <c r="J164" i="10"/>
  <c r="J162" i="10"/>
  <c r="J160" i="10"/>
  <c r="BK155" i="10"/>
  <c r="BK153" i="10"/>
  <c r="BK152" i="10"/>
  <c r="J152" i="10"/>
  <c r="BK151" i="10"/>
  <c r="BK150" i="10"/>
  <c r="J150" i="10"/>
  <c r="BK149" i="10"/>
  <c r="J149" i="10"/>
  <c r="BK142" i="10"/>
  <c r="J142" i="10"/>
  <c r="BK134" i="10"/>
  <c r="J134" i="10"/>
  <c r="BK133" i="10"/>
  <c r="BK132" i="10"/>
  <c r="BK131" i="10"/>
  <c r="BK126" i="10"/>
  <c r="J153" i="10"/>
  <c r="BK144" i="10"/>
  <c r="J137" i="10"/>
  <c r="J131" i="10"/>
  <c r="BK127" i="2" l="1"/>
  <c r="J127" i="2" s="1"/>
  <c r="J100" i="2" s="1"/>
  <c r="R127" i="2"/>
  <c r="R122" i="2" s="1"/>
  <c r="R121" i="2" s="1"/>
  <c r="T127" i="2"/>
  <c r="T122" i="2"/>
  <c r="T121" i="2" s="1"/>
  <c r="BK130" i="2"/>
  <c r="J130" i="2" s="1"/>
  <c r="J101" i="2" s="1"/>
  <c r="R130" i="2"/>
  <c r="T130" i="2"/>
  <c r="BK130" i="3"/>
  <c r="J130" i="3"/>
  <c r="J98" i="3" s="1"/>
  <c r="R130" i="3"/>
  <c r="BK162" i="3"/>
  <c r="J162" i="3"/>
  <c r="J99" i="3" s="1"/>
  <c r="P162" i="3"/>
  <c r="R162" i="3"/>
  <c r="BK221" i="3"/>
  <c r="J221" i="3" s="1"/>
  <c r="J100" i="3" s="1"/>
  <c r="P221" i="3"/>
  <c r="T221" i="3"/>
  <c r="P275" i="3"/>
  <c r="R275" i="3"/>
  <c r="T275" i="3"/>
  <c r="BK283" i="3"/>
  <c r="J283" i="3" s="1"/>
  <c r="J103" i="3" s="1"/>
  <c r="P283" i="3"/>
  <c r="R283" i="3"/>
  <c r="T283" i="3"/>
  <c r="P296" i="3"/>
  <c r="R296" i="3"/>
  <c r="T296" i="3"/>
  <c r="P342" i="3"/>
  <c r="R342" i="3"/>
  <c r="BK390" i="3"/>
  <c r="J390" i="3"/>
  <c r="J106" i="3" s="1"/>
  <c r="P390" i="3"/>
  <c r="R390" i="3"/>
  <c r="BK403" i="3"/>
  <c r="J403" i="3" s="1"/>
  <c r="J107" i="3" s="1"/>
  <c r="P403" i="3"/>
  <c r="T403" i="3"/>
  <c r="BK436" i="3"/>
  <c r="J436" i="3"/>
  <c r="J108" i="3" s="1"/>
  <c r="P436" i="3"/>
  <c r="T436" i="3"/>
  <c r="BK123" i="4"/>
  <c r="J123" i="4" s="1"/>
  <c r="J98" i="4" s="1"/>
  <c r="P123" i="4"/>
  <c r="T123" i="4"/>
  <c r="BK138" i="4"/>
  <c r="J138" i="4"/>
  <c r="J99" i="4" s="1"/>
  <c r="P138" i="4"/>
  <c r="R138" i="4"/>
  <c r="BK155" i="4"/>
  <c r="J155" i="4" s="1"/>
  <c r="J100" i="4" s="1"/>
  <c r="P155" i="4"/>
  <c r="T155" i="4"/>
  <c r="BK187" i="4"/>
  <c r="J187" i="4" s="1"/>
  <c r="J101" i="4" s="1"/>
  <c r="P187" i="4"/>
  <c r="T187" i="4"/>
  <c r="BK121" i="5"/>
  <c r="J121" i="5" s="1"/>
  <c r="J98" i="5" s="1"/>
  <c r="P121" i="5"/>
  <c r="R121" i="5"/>
  <c r="BK147" i="5"/>
  <c r="J147" i="5"/>
  <c r="J99" i="5" s="1"/>
  <c r="P147" i="5"/>
  <c r="T147" i="5"/>
  <c r="BK131" i="6"/>
  <c r="J131" i="6" s="1"/>
  <c r="J98" i="6" s="1"/>
  <c r="P131" i="6"/>
  <c r="R131" i="6"/>
  <c r="T131" i="6"/>
  <c r="P157" i="6"/>
  <c r="T157" i="6"/>
  <c r="BK211" i="6"/>
  <c r="J211" i="6" s="1"/>
  <c r="J100" i="6" s="1"/>
  <c r="P211" i="6"/>
  <c r="T211" i="6"/>
  <c r="BK249" i="6"/>
  <c r="J249" i="6"/>
  <c r="J101" i="6" s="1"/>
  <c r="R249" i="6"/>
  <c r="T249" i="6"/>
  <c r="BK258" i="6"/>
  <c r="J258" i="6" s="1"/>
  <c r="J103" i="6" s="1"/>
  <c r="P258" i="6"/>
  <c r="R258" i="6"/>
  <c r="T258" i="6"/>
  <c r="BK271" i="6"/>
  <c r="J271" i="6" s="1"/>
  <c r="J104" i="6" s="1"/>
  <c r="P271" i="6"/>
  <c r="T271" i="6"/>
  <c r="BK314" i="6"/>
  <c r="J314" i="6"/>
  <c r="J106" i="6" s="1"/>
  <c r="R314" i="6"/>
  <c r="T314" i="6"/>
  <c r="P338" i="6"/>
  <c r="R338" i="6"/>
  <c r="BK351" i="6"/>
  <c r="J351" i="6" s="1"/>
  <c r="J108" i="6" s="1"/>
  <c r="P351" i="6"/>
  <c r="T351" i="6"/>
  <c r="BK401" i="6"/>
  <c r="J401" i="6" s="1"/>
  <c r="J109" i="6" s="1"/>
  <c r="P401" i="6"/>
  <c r="T401" i="6"/>
  <c r="BK123" i="7"/>
  <c r="J123" i="7" s="1"/>
  <c r="J98" i="7" s="1"/>
  <c r="P123" i="7"/>
  <c r="T123" i="7"/>
  <c r="BK138" i="7"/>
  <c r="J138" i="7"/>
  <c r="J99" i="7" s="1"/>
  <c r="P138" i="7"/>
  <c r="T138" i="7"/>
  <c r="BK155" i="7"/>
  <c r="J155" i="7" s="1"/>
  <c r="J100" i="7" s="1"/>
  <c r="P155" i="7"/>
  <c r="T155" i="7"/>
  <c r="BK186" i="7"/>
  <c r="J186" i="7" s="1"/>
  <c r="J101" i="7" s="1"/>
  <c r="R186" i="7"/>
  <c r="T186" i="7"/>
  <c r="BK121" i="8"/>
  <c r="J121" i="8" s="1"/>
  <c r="J98" i="8" s="1"/>
  <c r="R121" i="8"/>
  <c r="T121" i="8"/>
  <c r="BK146" i="8"/>
  <c r="J146" i="8"/>
  <c r="J99" i="8" s="1"/>
  <c r="P146" i="8"/>
  <c r="T146" i="8"/>
  <c r="BK129" i="9"/>
  <c r="J129" i="9" s="1"/>
  <c r="J99" i="9" s="1"/>
  <c r="R129" i="9"/>
  <c r="R123" i="9"/>
  <c r="T129" i="9"/>
  <c r="T123" i="9" s="1"/>
  <c r="T122" i="9" s="1"/>
  <c r="BK135" i="9"/>
  <c r="J135" i="9" s="1"/>
  <c r="J101" i="9" s="1"/>
  <c r="R135" i="9"/>
  <c r="R134" i="9"/>
  <c r="T135" i="9"/>
  <c r="T134" i="9" s="1"/>
  <c r="BK130" i="10"/>
  <c r="J130" i="10"/>
  <c r="J99" i="10" s="1"/>
  <c r="P130" i="10"/>
  <c r="P124" i="10" s="1"/>
  <c r="T130" i="10"/>
  <c r="T124" i="10" s="1"/>
  <c r="BK136" i="10"/>
  <c r="J136" i="10" s="1"/>
  <c r="J101" i="10" s="1"/>
  <c r="P136" i="10"/>
  <c r="R136" i="10"/>
  <c r="T136" i="10"/>
  <c r="BK143" i="10"/>
  <c r="J143" i="10" s="1"/>
  <c r="J102" i="10" s="1"/>
  <c r="R143" i="10"/>
  <c r="T143" i="10"/>
  <c r="BK165" i="10"/>
  <c r="J165" i="10" s="1"/>
  <c r="J103" i="10" s="1"/>
  <c r="P165" i="10"/>
  <c r="T165" i="10"/>
  <c r="P127" i="2"/>
  <c r="P122" i="2" s="1"/>
  <c r="P121" i="2" s="1"/>
  <c r="AU95" i="1" s="1"/>
  <c r="P130" i="2"/>
  <c r="P130" i="3"/>
  <c r="P129" i="3"/>
  <c r="T130" i="3"/>
  <c r="T162" i="3"/>
  <c r="R221" i="3"/>
  <c r="BK275" i="3"/>
  <c r="J275" i="3" s="1"/>
  <c r="J101" i="3" s="1"/>
  <c r="BK296" i="3"/>
  <c r="J296" i="3"/>
  <c r="J104" i="3" s="1"/>
  <c r="BK342" i="3"/>
  <c r="J342" i="3" s="1"/>
  <c r="J105" i="3" s="1"/>
  <c r="T342" i="3"/>
  <c r="T390" i="3"/>
  <c r="R403" i="3"/>
  <c r="R436" i="3"/>
  <c r="R123" i="4"/>
  <c r="T138" i="4"/>
  <c r="R155" i="4"/>
  <c r="R187" i="4"/>
  <c r="T121" i="5"/>
  <c r="T120" i="5" s="1"/>
  <c r="T119" i="5" s="1"/>
  <c r="R147" i="5"/>
  <c r="BK157" i="6"/>
  <c r="J157" i="6" s="1"/>
  <c r="J99" i="6" s="1"/>
  <c r="R157" i="6"/>
  <c r="R211" i="6"/>
  <c r="P249" i="6"/>
  <c r="R271" i="6"/>
  <c r="P314" i="6"/>
  <c r="BK338" i="6"/>
  <c r="J338" i="6" s="1"/>
  <c r="J107" i="6" s="1"/>
  <c r="T338" i="6"/>
  <c r="R351" i="6"/>
  <c r="R401" i="6"/>
  <c r="R123" i="7"/>
  <c r="R138" i="7"/>
  <c r="R155" i="7"/>
  <c r="P186" i="7"/>
  <c r="P121" i="8"/>
  <c r="P120" i="8"/>
  <c r="P119" i="8" s="1"/>
  <c r="AU101" i="1" s="1"/>
  <c r="R146" i="8"/>
  <c r="P129" i="9"/>
  <c r="P123" i="9" s="1"/>
  <c r="P122" i="9" s="1"/>
  <c r="AU102" i="1" s="1"/>
  <c r="P135" i="9"/>
  <c r="P134" i="9" s="1"/>
  <c r="R130" i="10"/>
  <c r="R124" i="10" s="1"/>
  <c r="P143" i="10"/>
  <c r="R165" i="10"/>
  <c r="BK125" i="2"/>
  <c r="J125" i="2" s="1"/>
  <c r="J99" i="2" s="1"/>
  <c r="BK157" i="9"/>
  <c r="J157" i="9" s="1"/>
  <c r="J102" i="9" s="1"/>
  <c r="BK123" i="2"/>
  <c r="J123" i="2" s="1"/>
  <c r="J98" i="2" s="1"/>
  <c r="BK303" i="6"/>
  <c r="J303" i="6"/>
  <c r="J105" i="6" s="1"/>
  <c r="BK124" i="9"/>
  <c r="J124" i="9" s="1"/>
  <c r="J98" i="9" s="1"/>
  <c r="BK125" i="10"/>
  <c r="J125" i="10" s="1"/>
  <c r="J98" i="10" s="1"/>
  <c r="E85" i="10"/>
  <c r="J92" i="10"/>
  <c r="BF126" i="10"/>
  <c r="BF134" i="10"/>
  <c r="J89" i="10"/>
  <c r="J91" i="10"/>
  <c r="F92" i="10"/>
  <c r="BF131" i="10"/>
  <c r="BF132" i="10"/>
  <c r="BF133" i="10"/>
  <c r="BF137" i="10"/>
  <c r="BF142" i="10"/>
  <c r="BF144" i="10"/>
  <c r="BF149" i="10"/>
  <c r="BF150" i="10"/>
  <c r="BF151" i="10"/>
  <c r="BF152" i="10"/>
  <c r="BF153" i="10"/>
  <c r="BF155" i="10"/>
  <c r="BF160" i="10"/>
  <c r="BF162" i="10"/>
  <c r="BF164" i="10"/>
  <c r="BF166" i="10"/>
  <c r="BF175" i="10"/>
  <c r="BF176" i="10"/>
  <c r="BF182" i="10"/>
  <c r="BF183" i="10"/>
  <c r="BF184" i="10"/>
  <c r="J89" i="9"/>
  <c r="J91" i="9"/>
  <c r="J92" i="9"/>
  <c r="E112" i="9"/>
  <c r="F119" i="9"/>
  <c r="BF125" i="9"/>
  <c r="BF130" i="9"/>
  <c r="BF131" i="9"/>
  <c r="BF133" i="9"/>
  <c r="BF136" i="9"/>
  <c r="BF141" i="9"/>
  <c r="BF142" i="9"/>
  <c r="BF143" i="9"/>
  <c r="BF144" i="9"/>
  <c r="BF152" i="9"/>
  <c r="BF154" i="9"/>
  <c r="BF156" i="9"/>
  <c r="BF158" i="9"/>
  <c r="BF132" i="9"/>
  <c r="BF145" i="9"/>
  <c r="BF147" i="9"/>
  <c r="E85" i="8"/>
  <c r="J89" i="8"/>
  <c r="J91" i="8"/>
  <c r="J92" i="8"/>
  <c r="F116" i="8"/>
  <c r="BF122" i="8"/>
  <c r="BF124" i="8"/>
  <c r="BF125" i="8"/>
  <c r="BF127" i="8"/>
  <c r="BF128" i="8"/>
  <c r="BF129" i="8"/>
  <c r="BF131" i="8"/>
  <c r="BF133" i="8"/>
  <c r="BF134" i="8"/>
  <c r="BF136" i="8"/>
  <c r="BF137" i="8"/>
  <c r="BF139" i="8"/>
  <c r="BF140" i="8"/>
  <c r="BF142" i="8"/>
  <c r="BF144" i="8"/>
  <c r="BF147" i="8"/>
  <c r="BF151" i="8"/>
  <c r="BF149" i="8"/>
  <c r="BK257" i="6"/>
  <c r="J257" i="6" s="1"/>
  <c r="J102" i="6" s="1"/>
  <c r="E85" i="7"/>
  <c r="F92" i="7"/>
  <c r="J115" i="7"/>
  <c r="BF124" i="7"/>
  <c r="BF125" i="7"/>
  <c r="BF131" i="7"/>
  <c r="BF133" i="7"/>
  <c r="BF134" i="7"/>
  <c r="BF135" i="7"/>
  <c r="BF137" i="7"/>
  <c r="BF139" i="7"/>
  <c r="BF142" i="7"/>
  <c r="BF148" i="7"/>
  <c r="BF150" i="7"/>
  <c r="BF158" i="7"/>
  <c r="BF159" i="7"/>
  <c r="BF162" i="7"/>
  <c r="BF164" i="7"/>
  <c r="BF167" i="7"/>
  <c r="BF176" i="7"/>
  <c r="BF180" i="7"/>
  <c r="BF181" i="7"/>
  <c r="BF183" i="7"/>
  <c r="BF185" i="7"/>
  <c r="J91" i="7"/>
  <c r="J92" i="7"/>
  <c r="BF127" i="7"/>
  <c r="BF129" i="7"/>
  <c r="BF136" i="7"/>
  <c r="BF143" i="7"/>
  <c r="BF145" i="7"/>
  <c r="BF152" i="7"/>
  <c r="BF153" i="7"/>
  <c r="BF154" i="7"/>
  <c r="BF156" i="7"/>
  <c r="BF157" i="7"/>
  <c r="BF160" i="7"/>
  <c r="BF161" i="7"/>
  <c r="BF163" i="7"/>
  <c r="BF165" i="7"/>
  <c r="BF166" i="7"/>
  <c r="BF168" i="7"/>
  <c r="BF169" i="7"/>
  <c r="BF170" i="7"/>
  <c r="BF171" i="7"/>
  <c r="BF172" i="7"/>
  <c r="BF173" i="7"/>
  <c r="BF175" i="7"/>
  <c r="BF178" i="7"/>
  <c r="BF182" i="7"/>
  <c r="BF184" i="7"/>
  <c r="BF187" i="7"/>
  <c r="BF188" i="7"/>
  <c r="BK120" i="5"/>
  <c r="J120" i="5" s="1"/>
  <c r="J97" i="5" s="1"/>
  <c r="E85" i="6"/>
  <c r="J89" i="6"/>
  <c r="F92" i="6"/>
  <c r="J92" i="6"/>
  <c r="BF132" i="6"/>
  <c r="BF134" i="6"/>
  <c r="BF143" i="6"/>
  <c r="BF149" i="6"/>
  <c r="BF151" i="6"/>
  <c r="BF165" i="6"/>
  <c r="BF172" i="6"/>
  <c r="BF180" i="6"/>
  <c r="BF184" i="6"/>
  <c r="BF201" i="6"/>
  <c r="BF204" i="6"/>
  <c r="BF208" i="6"/>
  <c r="BF212" i="6"/>
  <c r="BF215" i="6"/>
  <c r="BF222" i="6"/>
  <c r="BF229" i="6"/>
  <c r="BF231" i="6"/>
  <c r="BF239" i="6"/>
  <c r="BF246" i="6"/>
  <c r="BF250" i="6"/>
  <c r="BF251" i="6"/>
  <c r="BF253" i="6"/>
  <c r="BF254" i="6"/>
  <c r="BF255" i="6"/>
  <c r="BF256" i="6"/>
  <c r="BF259" i="6"/>
  <c r="BF266" i="6"/>
  <c r="BF267" i="6"/>
  <c r="BF269" i="6"/>
  <c r="BF270" i="6"/>
  <c r="BF272" i="6"/>
  <c r="BF274" i="6"/>
  <c r="BF276" i="6"/>
  <c r="BF277" i="6"/>
  <c r="BF279" i="6"/>
  <c r="BF283" i="6"/>
  <c r="BF290" i="6"/>
  <c r="BF298" i="6"/>
  <c r="BF300" i="6"/>
  <c r="BF301" i="6"/>
  <c r="BF302" i="6"/>
  <c r="BF304" i="6"/>
  <c r="BF315" i="6"/>
  <c r="BF322" i="6"/>
  <c r="BF331" i="6"/>
  <c r="BF335" i="6"/>
  <c r="BF337" i="6"/>
  <c r="BF339" i="6"/>
  <c r="BF342" i="6"/>
  <c r="BF350" i="6"/>
  <c r="BF365" i="6"/>
  <c r="BF376" i="6"/>
  <c r="BF380" i="6"/>
  <c r="BF393" i="6"/>
  <c r="BF400" i="6"/>
  <c r="BF402" i="6"/>
  <c r="BF407" i="6"/>
  <c r="BF426" i="6"/>
  <c r="BF432" i="6"/>
  <c r="BF450" i="6"/>
  <c r="J91" i="6"/>
  <c r="BF135" i="6"/>
  <c r="BF158" i="6"/>
  <c r="BF162" i="6"/>
  <c r="BF192" i="6"/>
  <c r="BF195" i="6"/>
  <c r="BF203" i="6"/>
  <c r="BF265" i="6"/>
  <c r="BF268" i="6"/>
  <c r="BF281" i="6"/>
  <c r="BF294" i="6"/>
  <c r="BF352" i="6"/>
  <c r="BF369" i="6"/>
  <c r="F92" i="5"/>
  <c r="BF130" i="5"/>
  <c r="BF132" i="5"/>
  <c r="BF135" i="5"/>
  <c r="BF150" i="5"/>
  <c r="BF152" i="5"/>
  <c r="E85" i="5"/>
  <c r="J89" i="5"/>
  <c r="J91" i="5"/>
  <c r="J92" i="5"/>
  <c r="BF122" i="5"/>
  <c r="BF124" i="5"/>
  <c r="BF125" i="5"/>
  <c r="BF127" i="5"/>
  <c r="BF128" i="5"/>
  <c r="BF134" i="5"/>
  <c r="BF137" i="5"/>
  <c r="BF138" i="5"/>
  <c r="BF140" i="5"/>
  <c r="BF141" i="5"/>
  <c r="BF143" i="5"/>
  <c r="BF145" i="5"/>
  <c r="BF148" i="5"/>
  <c r="E85" i="4"/>
  <c r="J91" i="4"/>
  <c r="J92" i="4"/>
  <c r="J115" i="4"/>
  <c r="BF124" i="4"/>
  <c r="BF129" i="4"/>
  <c r="BF131" i="4"/>
  <c r="BF133" i="4"/>
  <c r="BF139" i="4"/>
  <c r="BF142" i="4"/>
  <c r="BF145" i="4"/>
  <c r="BF148" i="4"/>
  <c r="BF150" i="4"/>
  <c r="BF158" i="4"/>
  <c r="BF159" i="4"/>
  <c r="BF160" i="4"/>
  <c r="BF161" i="4"/>
  <c r="BF163" i="4"/>
  <c r="BF164" i="4"/>
  <c r="BF165" i="4"/>
  <c r="BF167" i="4"/>
  <c r="BF169" i="4"/>
  <c r="BF171" i="4"/>
  <c r="BF173" i="4"/>
  <c r="BF175" i="4"/>
  <c r="BF180" i="4"/>
  <c r="F92" i="4"/>
  <c r="BF125" i="4"/>
  <c r="BF127" i="4"/>
  <c r="BF134" i="4"/>
  <c r="BF135" i="4"/>
  <c r="BF136" i="4"/>
  <c r="BF137" i="4"/>
  <c r="BF143" i="4"/>
  <c r="BF152" i="4"/>
  <c r="BF153" i="4"/>
  <c r="BF154" i="4"/>
  <c r="BF156" i="4"/>
  <c r="BF157" i="4"/>
  <c r="BF162" i="4"/>
  <c r="BF166" i="4"/>
  <c r="BF168" i="4"/>
  <c r="BF170" i="4"/>
  <c r="BF172" i="4"/>
  <c r="BF176" i="4"/>
  <c r="BF178" i="4"/>
  <c r="BF182" i="4"/>
  <c r="BF183" i="4"/>
  <c r="BF184" i="4"/>
  <c r="BF185" i="4"/>
  <c r="BF186" i="4"/>
  <c r="BF188" i="4"/>
  <c r="BF189" i="4"/>
  <c r="E85" i="3"/>
  <c r="F92" i="3"/>
  <c r="J122" i="3"/>
  <c r="J124" i="3"/>
  <c r="J125" i="3"/>
  <c r="BF133" i="3"/>
  <c r="BF134" i="3"/>
  <c r="BF145" i="3"/>
  <c r="BF151" i="3"/>
  <c r="BF159" i="3"/>
  <c r="BF171" i="3"/>
  <c r="BF181" i="3"/>
  <c r="BF188" i="3"/>
  <c r="BF199" i="3"/>
  <c r="BF213" i="3"/>
  <c r="BF219" i="3"/>
  <c r="BF225" i="3"/>
  <c r="BF232" i="3"/>
  <c r="BF263" i="3"/>
  <c r="BF270" i="3"/>
  <c r="BF276" i="3"/>
  <c r="BF278" i="3"/>
  <c r="BF279" i="3"/>
  <c r="BF291" i="3"/>
  <c r="BF293" i="3"/>
  <c r="BF295" i="3"/>
  <c r="BF304" i="3"/>
  <c r="BF328" i="3"/>
  <c r="BF332" i="3"/>
  <c r="BF347" i="3"/>
  <c r="BF353" i="3"/>
  <c r="BF366" i="3"/>
  <c r="BF373" i="3"/>
  <c r="BF394" i="3"/>
  <c r="BF404" i="3"/>
  <c r="BF408" i="3"/>
  <c r="BF415" i="3"/>
  <c r="BF428" i="3"/>
  <c r="BF429" i="3"/>
  <c r="BF435" i="3"/>
  <c r="BF455" i="3"/>
  <c r="BF131" i="3"/>
  <c r="BF137" i="3"/>
  <c r="BF153" i="3"/>
  <c r="BF163" i="3"/>
  <c r="BF175" i="3"/>
  <c r="BF191" i="3"/>
  <c r="BF202" i="3"/>
  <c r="BF208" i="3"/>
  <c r="BF212" i="3"/>
  <c r="BF220" i="3"/>
  <c r="BF222" i="3"/>
  <c r="BF240" i="3"/>
  <c r="BF249" i="3"/>
  <c r="BF251" i="3"/>
  <c r="BF258" i="3"/>
  <c r="BF277" i="3"/>
  <c r="BF280" i="3"/>
  <c r="BF281" i="3"/>
  <c r="BF284" i="3"/>
  <c r="BF290" i="3"/>
  <c r="BF292" i="3"/>
  <c r="BF294" i="3"/>
  <c r="BF297" i="3"/>
  <c r="BF299" i="3"/>
  <c r="BF301" i="3"/>
  <c r="BF306" i="3"/>
  <c r="BF307" i="3"/>
  <c r="BF313" i="3"/>
  <c r="BF315" i="3"/>
  <c r="BF321" i="3"/>
  <c r="BF324" i="3"/>
  <c r="BF326" i="3"/>
  <c r="BF327" i="3"/>
  <c r="BF330" i="3"/>
  <c r="BF334" i="3"/>
  <c r="BF341" i="3"/>
  <c r="BF343" i="3"/>
  <c r="BF350" i="3"/>
  <c r="BF358" i="3"/>
  <c r="BF371" i="3"/>
  <c r="BF385" i="3"/>
  <c r="BF387" i="3"/>
  <c r="BF389" i="3"/>
  <c r="BF391" i="3"/>
  <c r="BF402" i="3"/>
  <c r="BF437" i="3"/>
  <c r="BF456" i="3"/>
  <c r="BF462" i="3"/>
  <c r="BF480" i="3"/>
  <c r="E85" i="2"/>
  <c r="J89" i="2"/>
  <c r="J91" i="2"/>
  <c r="F92" i="2"/>
  <c r="J92" i="2"/>
  <c r="BE124" i="2"/>
  <c r="BE126" i="2"/>
  <c r="BE128" i="2"/>
  <c r="BE129" i="2"/>
  <c r="BE131" i="2"/>
  <c r="BE132" i="2"/>
  <c r="BE133" i="2"/>
  <c r="J34" i="2"/>
  <c r="AW95" i="1"/>
  <c r="F36" i="2"/>
  <c r="BC95" i="1" s="1"/>
  <c r="F33" i="3"/>
  <c r="AZ96" i="1"/>
  <c r="F35" i="3"/>
  <c r="BB96" i="1" s="1"/>
  <c r="F36" i="4"/>
  <c r="BC97" i="1"/>
  <c r="F33" i="4"/>
  <c r="AZ97" i="1" s="1"/>
  <c r="J33" i="4"/>
  <c r="AV97" i="1"/>
  <c r="F37" i="4"/>
  <c r="BD97" i="1" s="1"/>
  <c r="F35" i="5"/>
  <c r="BB98" i="1"/>
  <c r="J33" i="5"/>
  <c r="AV98" i="1" s="1"/>
  <c r="J33" i="6"/>
  <c r="AV99" i="1"/>
  <c r="F37" i="6"/>
  <c r="BD99" i="1" s="1"/>
  <c r="F33" i="7"/>
  <c r="AZ100" i="1"/>
  <c r="F37" i="7"/>
  <c r="BD100" i="1" s="1"/>
  <c r="J33" i="7"/>
  <c r="AV100" i="1"/>
  <c r="F33" i="8"/>
  <c r="AZ101" i="1" s="1"/>
  <c r="J33" i="8"/>
  <c r="AV101" i="1"/>
  <c r="F35" i="8"/>
  <c r="BB101" i="1" s="1"/>
  <c r="J33" i="9"/>
  <c r="AV102" i="1"/>
  <c r="F36" i="9"/>
  <c r="BC102" i="1" s="1"/>
  <c r="F37" i="9"/>
  <c r="BD102" i="1"/>
  <c r="J33" i="10"/>
  <c r="AV103" i="1" s="1"/>
  <c r="F37" i="10"/>
  <c r="BD103" i="1"/>
  <c r="F34" i="2"/>
  <c r="BA95" i="1" s="1"/>
  <c r="F35" i="2"/>
  <c r="BB95" i="1"/>
  <c r="F37" i="2"/>
  <c r="BD95" i="1" s="1"/>
  <c r="F37" i="3"/>
  <c r="BD96" i="1"/>
  <c r="J33" i="3"/>
  <c r="AV96" i="1" s="1"/>
  <c r="F36" i="3"/>
  <c r="BC96" i="1"/>
  <c r="F35" i="4"/>
  <c r="BB97" i="1" s="1"/>
  <c r="F33" i="5"/>
  <c r="AZ98" i="1"/>
  <c r="F36" i="5"/>
  <c r="BC98" i="1" s="1"/>
  <c r="F37" i="5"/>
  <c r="BD98" i="1"/>
  <c r="F35" i="6"/>
  <c r="BB99" i="1" s="1"/>
  <c r="F33" i="6"/>
  <c r="AZ99" i="1"/>
  <c r="F36" i="6"/>
  <c r="BC99" i="1" s="1"/>
  <c r="F36" i="7"/>
  <c r="BC100" i="1"/>
  <c r="F35" i="7"/>
  <c r="BB100" i="1" s="1"/>
  <c r="F36" i="8"/>
  <c r="BC101" i="1"/>
  <c r="F37" i="8"/>
  <c r="BD101" i="1" s="1"/>
  <c r="F33" i="9"/>
  <c r="AZ102" i="1"/>
  <c r="F35" i="9"/>
  <c r="BB102" i="1" s="1"/>
  <c r="F36" i="10"/>
  <c r="BC103" i="1"/>
  <c r="F35" i="10"/>
  <c r="BB103" i="1" s="1"/>
  <c r="F33" i="10"/>
  <c r="AZ103" i="1"/>
  <c r="BK129" i="3" l="1"/>
  <c r="R122" i="7"/>
  <c r="R121" i="7" s="1"/>
  <c r="R122" i="4"/>
  <c r="R121" i="4"/>
  <c r="R135" i="10"/>
  <c r="R123" i="10" s="1"/>
  <c r="P135" i="10"/>
  <c r="P123" i="10"/>
  <c r="AU103" i="1"/>
  <c r="T120" i="8"/>
  <c r="T119" i="8"/>
  <c r="P122" i="7"/>
  <c r="P121" i="7"/>
  <c r="AU100" i="1" s="1"/>
  <c r="T257" i="6"/>
  <c r="P257" i="6"/>
  <c r="R130" i="6"/>
  <c r="R120" i="5"/>
  <c r="R119" i="5"/>
  <c r="T129" i="3"/>
  <c r="T135" i="10"/>
  <c r="T123" i="10" s="1"/>
  <c r="R122" i="9"/>
  <c r="R120" i="8"/>
  <c r="R119" i="8" s="1"/>
  <c r="T122" i="7"/>
  <c r="T121" i="7"/>
  <c r="R257" i="6"/>
  <c r="T130" i="6"/>
  <c r="T129" i="6" s="1"/>
  <c r="P130" i="6"/>
  <c r="P129" i="6"/>
  <c r="AU99" i="1" s="1"/>
  <c r="P120" i="5"/>
  <c r="P119" i="5"/>
  <c r="AU98" i="1"/>
  <c r="T122" i="4"/>
  <c r="T121" i="4" s="1"/>
  <c r="P122" i="4"/>
  <c r="P121" i="4"/>
  <c r="AU97" i="1" s="1"/>
  <c r="T282" i="3"/>
  <c r="R282" i="3"/>
  <c r="P282" i="3"/>
  <c r="P128" i="3" s="1"/>
  <c r="AU96" i="1" s="1"/>
  <c r="R129" i="3"/>
  <c r="R128" i="3"/>
  <c r="BK122" i="2"/>
  <c r="J122" i="2" s="1"/>
  <c r="J97" i="2" s="1"/>
  <c r="BK282" i="3"/>
  <c r="J282" i="3" s="1"/>
  <c r="J102" i="3" s="1"/>
  <c r="BK122" i="4"/>
  <c r="J122" i="4"/>
  <c r="J97" i="4" s="1"/>
  <c r="BK130" i="6"/>
  <c r="J130" i="6"/>
  <c r="J97" i="6"/>
  <c r="BK122" i="7"/>
  <c r="J122" i="7" s="1"/>
  <c r="J97" i="7" s="1"/>
  <c r="BK120" i="8"/>
  <c r="J120" i="8" s="1"/>
  <c r="J97" i="8" s="1"/>
  <c r="BK123" i="9"/>
  <c r="J123" i="9"/>
  <c r="J97" i="9" s="1"/>
  <c r="BK134" i="9"/>
  <c r="J134" i="9"/>
  <c r="J100" i="9"/>
  <c r="BK124" i="10"/>
  <c r="J124" i="10" s="1"/>
  <c r="J97" i="10" s="1"/>
  <c r="BK135" i="10"/>
  <c r="J135" i="10" s="1"/>
  <c r="J100" i="10" s="1"/>
  <c r="BK129" i="6"/>
  <c r="J129" i="6"/>
  <c r="BK119" i="5"/>
  <c r="J119" i="5" s="1"/>
  <c r="J96" i="5" s="1"/>
  <c r="J129" i="3"/>
  <c r="J97" i="3" s="1"/>
  <c r="J33" i="2"/>
  <c r="AV95" i="1"/>
  <c r="AT95" i="1"/>
  <c r="F33" i="2"/>
  <c r="AZ95" i="1" s="1"/>
  <c r="AZ94" i="1" s="1"/>
  <c r="W29" i="1" s="1"/>
  <c r="F34" i="3"/>
  <c r="BA96" i="1" s="1"/>
  <c r="J34" i="3"/>
  <c r="AW96" i="1"/>
  <c r="AT96" i="1"/>
  <c r="F34" i="4"/>
  <c r="BA97" i="1"/>
  <c r="J34" i="4"/>
  <c r="AW97" i="1"/>
  <c r="AT97" i="1" s="1"/>
  <c r="F34" i="5"/>
  <c r="BA98" i="1"/>
  <c r="J34" i="5"/>
  <c r="AW98" i="1" s="1"/>
  <c r="AT98" i="1" s="1"/>
  <c r="J34" i="6"/>
  <c r="AW99" i="1"/>
  <c r="AT99" i="1" s="1"/>
  <c r="F34" i="6"/>
  <c r="BA99" i="1"/>
  <c r="J30" i="6"/>
  <c r="AG99" i="1" s="1"/>
  <c r="F34" i="7"/>
  <c r="BA100" i="1"/>
  <c r="J34" i="7"/>
  <c r="AW100" i="1" s="1"/>
  <c r="AT100" i="1" s="1"/>
  <c r="J34" i="8"/>
  <c r="AW101" i="1"/>
  <c r="AT101" i="1" s="1"/>
  <c r="F34" i="8"/>
  <c r="BA101" i="1"/>
  <c r="J34" i="9"/>
  <c r="AW102" i="1" s="1"/>
  <c r="AT102" i="1" s="1"/>
  <c r="F34" i="9"/>
  <c r="BA102" i="1"/>
  <c r="J34" i="10"/>
  <c r="AW103" i="1"/>
  <c r="AT103" i="1"/>
  <c r="BC94" i="1"/>
  <c r="W32" i="1" s="1"/>
  <c r="F34" i="10"/>
  <c r="BA103" i="1"/>
  <c r="BD94" i="1"/>
  <c r="W33" i="1" s="1"/>
  <c r="BB94" i="1"/>
  <c r="W31" i="1"/>
  <c r="T128" i="3" l="1"/>
  <c r="R129" i="6"/>
  <c r="BK121" i="2"/>
  <c r="J121" i="2"/>
  <c r="BK121" i="4"/>
  <c r="J121" i="4"/>
  <c r="J30" i="4" s="1"/>
  <c r="AG97" i="1" s="1"/>
  <c r="BK128" i="3"/>
  <c r="J128" i="3"/>
  <c r="J96" i="3"/>
  <c r="BK119" i="8"/>
  <c r="J119" i="8" s="1"/>
  <c r="J96" i="8" s="1"/>
  <c r="BK122" i="9"/>
  <c r="J122" i="9"/>
  <c r="J96" i="9" s="1"/>
  <c r="BK123" i="10"/>
  <c r="J123" i="10"/>
  <c r="BK121" i="7"/>
  <c r="J121" i="7" s="1"/>
  <c r="J96" i="7" s="1"/>
  <c r="AN99" i="1"/>
  <c r="J96" i="6"/>
  <c r="J39" i="6"/>
  <c r="AU94" i="1"/>
  <c r="J30" i="2"/>
  <c r="AG95" i="1"/>
  <c r="J30" i="10"/>
  <c r="AG103" i="1"/>
  <c r="J30" i="5"/>
  <c r="AG98" i="1"/>
  <c r="AY94" i="1"/>
  <c r="BA94" i="1"/>
  <c r="W30" i="1" s="1"/>
  <c r="AV94" i="1"/>
  <c r="AK29" i="1"/>
  <c r="AX94" i="1"/>
  <c r="J39" i="10" l="1"/>
  <c r="J39" i="4"/>
  <c r="J39" i="2"/>
  <c r="J96" i="2"/>
  <c r="J96" i="4"/>
  <c r="J96" i="10"/>
  <c r="J39" i="5"/>
  <c r="AN98" i="1"/>
  <c r="AN95" i="1"/>
  <c r="AN97" i="1"/>
  <c r="AN103" i="1"/>
  <c r="J30" i="8"/>
  <c r="AG101" i="1"/>
  <c r="J30" i="9"/>
  <c r="AG102" i="1" s="1"/>
  <c r="J30" i="7"/>
  <c r="AG100" i="1"/>
  <c r="AN100" i="1"/>
  <c r="J30" i="3"/>
  <c r="AG96" i="1"/>
  <c r="AN96" i="1"/>
  <c r="AW94" i="1"/>
  <c r="AK30" i="1" s="1"/>
  <c r="J39" i="3" l="1"/>
  <c r="J39" i="8"/>
  <c r="J39" i="9"/>
  <c r="J39" i="7"/>
  <c r="AN101" i="1"/>
  <c r="AN102" i="1"/>
  <c r="AG94" i="1"/>
  <c r="AK26" i="1"/>
  <c r="AK35" i="1"/>
  <c r="AT94" i="1"/>
  <c r="AN94" i="1" s="1"/>
</calcChain>
</file>

<file path=xl/sharedStrings.xml><?xml version="1.0" encoding="utf-8"?>
<sst xmlns="http://schemas.openxmlformats.org/spreadsheetml/2006/main" count="11874" uniqueCount="1300">
  <si>
    <t>Export Komplet</t>
  </si>
  <si>
    <t/>
  </si>
  <si>
    <t>2.0</t>
  </si>
  <si>
    <t>ZAMOK</t>
  </si>
  <si>
    <t>False</t>
  </si>
  <si>
    <t>{5be66629-d39b-455e-8950-8cca8fe24eb6}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</si>
  <si>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</si>
  <si>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</si>
  <si>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</si>
  <si>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</si>
  <si>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</si>
  <si>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</si>
  <si>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</si>
  <si>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</si>
  <si>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2021_61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</si>
  <si>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</si>
  <si>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</si>
  <si>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Dům s pečovatelskou službou Česká 320, Kopřivnice - Stavební úpravy sociálních zařízení Domovinky</t>
  </si>
  <si>
    <t>KSO:</t>
  </si>
  <si>
    <t>CC-CZ:</t>
  </si>
  <si>
    <t>Místo:</t>
  </si>
  <si>
    <t xml:space="preserve"> </t>
  </si>
  <si>
    <t>Datum:</t>
  </si>
  <si>
    <t>3. 1. 2022</t>
  </si>
  <si>
    <t>Zadavatel:</t>
  </si>
  <si>
    <t>IČ:</t>
  </si>
  <si>
    <t>00298077</t>
  </si>
  <si>
    <t>Město Kopřivnice</t>
  </si>
  <si>
    <t>DIČ:</t>
  </si>
  <si>
    <t>CZ00298077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</si>
  <si>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</si>
  <si>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</si>
  <si>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</si>
  <si>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</si>
  <si>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</si>
  <si>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</si>
  <si>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</si>
  <si>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</si>
  <si>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</si>
  <si>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</si>
  <si>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</si>
  <si>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</si>
  <si>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</si>
  <si>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</si>
  <si>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</si>
  <si>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</si>
  <si>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</si>
  <si>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</si>
  <si>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</si>
  <si>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</si>
  <si>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</si>
  <si>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</si>
  <si>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</si>
  <si>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</si>
  <si>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</si>
  <si>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</si>
  <si>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</si>
  <si>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</si>
  <si>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</si>
  <si>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</si>
  <si>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</si>
  <si>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</si>
  <si>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</si>
  <si>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</si>
  <si>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</si>
  <si>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</si>
  <si>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</si>
  <si>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</si>
  <si>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</si>
  <si>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</si>
  <si>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</si>
  <si>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</si>
  <si>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</si>
  <si>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</si>
  <si>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</si>
  <si>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</si>
  <si>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</si>
  <si>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</si>
  <si>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</si>
  <si>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</si>
  <si>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</si>
  <si>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</si>
  <si>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 xml:space="preserve">Ostatní a vedlejší náklady </t>
  </si>
  <si>
    <t>STA</t>
  </si>
  <si>
    <t>{654e29fd-eb03-4629-a59b-b2c795595cff}</t>
  </si>
  <si>
    <t>2</t>
  </si>
  <si>
    <t>Sociální zařízení č. 1/5x - Stavební řešení</t>
  </si>
  <si>
    <t>{aab0f354-6b7e-4d03-853d-df402cfb6059}</t>
  </si>
  <si>
    <t>3</t>
  </si>
  <si>
    <t>Sociální zařízení č. 1/5x - Zdravotně technická instalace</t>
  </si>
  <si>
    <t>{dbc142b2-26bc-4586-a858-e64e689f729a}</t>
  </si>
  <si>
    <t>4</t>
  </si>
  <si>
    <t>Sociální zařízení č 1/5x - Silnoproudé rozvody</t>
  </si>
  <si>
    <t>{c24c42dc-05a8-4439-9a1c-323a66df35df}</t>
  </si>
  <si>
    <t>5</t>
  </si>
  <si>
    <t xml:space="preserve">Sociální zařízení č. 2/1x - Stavební řešení </t>
  </si>
  <si>
    <t>{d063669c-680a-4889-be2c-bfce7f48140d}</t>
  </si>
  <si>
    <t>6</t>
  </si>
  <si>
    <t>Socíální zařízení č. 2/1x - Zdravotně technická instalace</t>
  </si>
  <si>
    <t>{73ba9e04-2ba7-4eed-b0f2-371d24ef0f4a}</t>
  </si>
  <si>
    <t>7</t>
  </si>
  <si>
    <t xml:space="preserve">Sociální zařízení č. 2/1x - Silnoproudé rozvody </t>
  </si>
  <si>
    <t>{cb790dc4-bd92-461e-81d5-ccb2edcde711}</t>
  </si>
  <si>
    <t>8</t>
  </si>
  <si>
    <t xml:space="preserve">Sociální zařízení č. 1/5x a 2/1x - doplnění PVC podlah </t>
  </si>
  <si>
    <t>{2362d464-c7f3-4c8b-b32d-855f9aaac66b}</t>
  </si>
  <si>
    <t>9</t>
  </si>
  <si>
    <t xml:space="preserve">Edukační místnost - doplnění </t>
  </si>
  <si>
    <t>{d8750bfc-ad5f-4083-9417-fd62b2276e05}</t>
  </si>
  <si>
    <t>KRYCÍ LIST SOUPISU PRACÍ</t>
  </si>
  <si>
    <t>Objekt:</t>
  </si>
  <si>
    <t xml:space="preserve">1 - Ostatní a vedlejší náklady 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</si>
  <si>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</si>
  <si>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</si>
  <si>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</si>
  <si>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</si>
  <si>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</si>
  <si>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</si>
  <si>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</si>
  <si>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</si>
  <si>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</si>
  <si>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</si>
  <si>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</si>
  <si>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</si>
  <si>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</si>
  <si>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</si>
  <si>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</si>
  <si>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</si>
  <si>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</si>
  <si>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</si>
  <si>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</si>
  <si>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</si>
  <si>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</si>
  <si>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</si>
  <si>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</si>
  <si>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</si>
  <si>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</si>
  <si>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ROZPOCET</t>
  </si>
  <si>
    <t>VRN3</t>
  </si>
  <si>
    <t>Zařízení staveniště</t>
  </si>
  <si>
    <t>K</t>
  </si>
  <si>
    <t>031103000</t>
  </si>
  <si>
    <t>soubor</t>
  </si>
  <si>
    <t>CS ÚRS 2021 02</t>
  </si>
  <si>
    <t>1024</t>
  </si>
  <si>
    <t>360416041</t>
  </si>
  <si>
    <t>VRN4</t>
  </si>
  <si>
    <t>Inženýrská činnost</t>
  </si>
  <si>
    <t>045002000</t>
  </si>
  <si>
    <t>Kompletační a koordinační činnost</t>
  </si>
  <si>
    <t>soub</t>
  </si>
  <si>
    <t>-2035649606</t>
  </si>
  <si>
    <t>VRN7</t>
  </si>
  <si>
    <t>Provozní vlivy</t>
  </si>
  <si>
    <t>071103000</t>
  </si>
  <si>
    <t>Provoz investora</t>
  </si>
  <si>
    <t>-880542049</t>
  </si>
  <si>
    <t>071203000</t>
  </si>
  <si>
    <t>1875139431</t>
  </si>
  <si>
    <t>VRN9</t>
  </si>
  <si>
    <t>Ostatní náklady</t>
  </si>
  <si>
    <t>091003000</t>
  </si>
  <si>
    <t>Předání a převzetí staveniště</t>
  </si>
  <si>
    <t>277695629</t>
  </si>
  <si>
    <t>091104000</t>
  </si>
  <si>
    <t xml:space="preserve">Bezpečnostní a hygienická opatření na staveništi </t>
  </si>
  <si>
    <t>188262093</t>
  </si>
  <si>
    <t>091204000</t>
  </si>
  <si>
    <t>Užívání veřejných ploch a prostranství</t>
  </si>
  <si>
    <t>260293550</t>
  </si>
  <si>
    <t>2 - Sociální zařízení č. 1/5x - Stavební řešení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</si>
  <si>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</si>
  <si>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</si>
  <si>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</si>
  <si>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</si>
  <si>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</si>
  <si>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PSV - Práce a dodávky PSV</t>
  </si>
  <si>
    <t xml:space="preserve">    725 - Zdravotechnika - zařizovací předměty</t>
  </si>
  <si>
    <t xml:space="preserve">    766 - Konstrukce truhlářské</t>
  </si>
  <si>
    <t xml:space="preserve">    776 - Podlahy povlakové</t>
  </si>
  <si>
    <t xml:space="preserve">    777 - Podlahy lité</t>
  </si>
  <si>
    <t xml:space="preserve">    781 - Dokončovací práce - obklady</t>
  </si>
  <si>
    <t xml:space="preserve">    784 - Dokončovací práce - malby a tapety</t>
  </si>
  <si>
    <t>HSV</t>
  </si>
  <si>
    <t>Práce a dodávky HSV</t>
  </si>
  <si>
    <t>Svislé a kompletní konstrukce</t>
  </si>
  <si>
    <t>317141422</t>
  </si>
  <si>
    <t>Překlad plochý z pórobetonu nenosné délky 1240 mm, šířky 100, výšky 249 mm</t>
  </si>
  <si>
    <t>kus</t>
  </si>
  <si>
    <t>-1963412147</t>
  </si>
  <si>
    <t>VV</t>
  </si>
  <si>
    <t>1*5</t>
  </si>
  <si>
    <t>317141427</t>
  </si>
  <si>
    <t>Překlad plochý z pórobetonu nenosné délky 2500, šířky 100 mm, výšky 249 mm</t>
  </si>
  <si>
    <t>1442195524</t>
  </si>
  <si>
    <t>317941121</t>
  </si>
  <si>
    <t xml:space="preserve">Osazování ocelových válcovaných nosníků na zdivu  I nebo IE nebo U nebo UE nebo L do č. 12 nebo výšky do 120 mm </t>
  </si>
  <si>
    <t>t</t>
  </si>
  <si>
    <t>-921914726</t>
  </si>
  <si>
    <t>Nad revizní dvířka, I 80, dl. 800 mm</t>
  </si>
  <si>
    <t>0,8*5,94*0,001*3-0,00026</t>
  </si>
  <si>
    <t>342272225</t>
  </si>
  <si>
    <t xml:space="preserve">Příčka z pórobetonových hladkých tvárnic na tenkovrstvou maltu tl 100 mm, včetně pomocného lešení </t>
  </si>
  <si>
    <t>m2</t>
  </si>
  <si>
    <t>-1178888972</t>
  </si>
  <si>
    <t xml:space="preserve">Začátek provozního součtu </t>
  </si>
  <si>
    <t>(3,45+2,75+0,95)*2,65</t>
  </si>
  <si>
    <t xml:space="preserve">odpočet otvorů  </t>
  </si>
  <si>
    <t>-(1,0+0,9)*2,0</t>
  </si>
  <si>
    <t>Konec provozního součtu</t>
  </si>
  <si>
    <t>Mezisoučet</t>
  </si>
  <si>
    <t>15,15*5</t>
  </si>
  <si>
    <t>342272245</t>
  </si>
  <si>
    <t xml:space="preserve">Příčka z pórobetonových hladkých tvárnic na tenkovrstvou maltu tl 150 mm včetně pomocného lešení </t>
  </si>
  <si>
    <t>-528075104</t>
  </si>
  <si>
    <t>0,525*2,65</t>
  </si>
  <si>
    <t xml:space="preserve">Konec provozního součtu </t>
  </si>
  <si>
    <t>1,4*5</t>
  </si>
  <si>
    <t>342291131</t>
  </si>
  <si>
    <t>Kotvení  příček ke konstrukci přistřelenými kotvami, včetně dodávky kotev a spojovacího materiálu</t>
  </si>
  <si>
    <t>m</t>
  </si>
  <si>
    <t>1721473920</t>
  </si>
  <si>
    <t>2,65*4*5</t>
  </si>
  <si>
    <t>346272226</t>
  </si>
  <si>
    <t>Přizdívka a obezdívky z pórobetonových tvárnic tl 75 mm s pomocným lešením o výšce podlahy do 1900mm a pro zatížení do 1,5 kPa</t>
  </si>
  <si>
    <t>-944555290</t>
  </si>
  <si>
    <t>(2,1+0,9)*2,65</t>
  </si>
  <si>
    <t>7,95*5</t>
  </si>
  <si>
    <t>M</t>
  </si>
  <si>
    <t>13010710</t>
  </si>
  <si>
    <t>ocel profilová jakost S235JR (11 375) průřez I (IPN) 80</t>
  </si>
  <si>
    <t>-1809831274</t>
  </si>
  <si>
    <t>nad revizní dvířka, I 80, dl. 800 mm</t>
  </si>
  <si>
    <t>0,8*5,94*0,001*3*1,08-0,0004</t>
  </si>
  <si>
    <t>Úpravy povrchů, podlahy a osazování výplní</t>
  </si>
  <si>
    <t>612311131</t>
  </si>
  <si>
    <t xml:space="preserve">Potažení vnitřních stěn vápenným štukem tloušťky 3 mm z hotových směsí po jednotlivých vrstvách  </t>
  </si>
  <si>
    <t>-2070070889</t>
  </si>
  <si>
    <t xml:space="preserve">na nových zděných konstrukcí </t>
  </si>
  <si>
    <t>(3,45+1,1+2,73+1,24)*2,65+(2,0+1,55)*2*(2,65-2,0)</t>
  </si>
  <si>
    <t>-(1,0*2+0,9)*2,0</t>
  </si>
  <si>
    <t>21,4*5</t>
  </si>
  <si>
    <t>10</t>
  </si>
  <si>
    <t>612131121</t>
  </si>
  <si>
    <t>Podkladní a spojovací vrstva vnitřních omítaných ploch  penetrace disperzní nanášená ručně stěn</t>
  </si>
  <si>
    <t>217438196</t>
  </si>
  <si>
    <t>P</t>
  </si>
  <si>
    <t xml:space="preserve">Poznámka k položce:_x000D_
Omítka stěn z hotových směsí, doplńkové práce pro omítky stěn z hotových směsí podkladní nátěr pod tenkovrstvé oomítky po jednotlivých vrstvách </t>
  </si>
  <si>
    <t xml:space="preserve">na nových stěnách </t>
  </si>
  <si>
    <t>11</t>
  </si>
  <si>
    <t>619995001</t>
  </si>
  <si>
    <t>Začištění omítek (s dodáním hmot)  kolem oken, dveří, podlah, obkladů apod.</t>
  </si>
  <si>
    <t>-507501091</t>
  </si>
  <si>
    <t xml:space="preserve">v místě rozšířeného otvoru </t>
  </si>
  <si>
    <t>(1,1+2,0*2)*2*5</t>
  </si>
  <si>
    <t xml:space="preserve">v místě napojení nových příček </t>
  </si>
  <si>
    <t>Součet</t>
  </si>
  <si>
    <t>12</t>
  </si>
  <si>
    <t>612142001</t>
  </si>
  <si>
    <t>Potažení vnitřních ploch pletivem  v ploše nebo pruzích, na plném podkladu sklovláknitým vtlačením do tmelu stěn</t>
  </si>
  <si>
    <t>1265383064</t>
  </si>
  <si>
    <t>(3,45+1,1+2,73+1,24+(2,0+1,55)*2)*2,65</t>
  </si>
  <si>
    <t>-(1,0*2+0,9*2)*2,0</t>
  </si>
  <si>
    <t xml:space="preserve">Konec provizorního součtu </t>
  </si>
  <si>
    <t>33,8*5</t>
  </si>
  <si>
    <t>13</t>
  </si>
  <si>
    <t>-791681132</t>
  </si>
  <si>
    <t>14</t>
  </si>
  <si>
    <t>632452411</t>
  </si>
  <si>
    <t>Doplnění cementového potěru na mazaninách a betonových podkladech  (s dodáním hmot), hlazeného dřevěným nebo ocelovým hladítkem, plochy jednotlivě přes 1 m2 do 4 m2 a tl. do 10 mm</t>
  </si>
  <si>
    <t>-1970020343</t>
  </si>
  <si>
    <t>Poznámka k položce:_x000D_
Reprofilace vodorovných betonových povrchů spojovací nástřik (můstek) tloušťky do 3 mm rozmíchaním směsi s vodou, nanesení stěrky</t>
  </si>
  <si>
    <t>Začátek provozního součtu</t>
  </si>
  <si>
    <t>(1,55*1,15+0,95*0,87)+0,9*0,1</t>
  </si>
  <si>
    <t>dle odk. č. 2, úprava podlahy</t>
  </si>
  <si>
    <t>2,7*5</t>
  </si>
  <si>
    <t>632R01</t>
  </si>
  <si>
    <t xml:space="preserve">Zřízení nájezdu </t>
  </si>
  <si>
    <t>1772999539</t>
  </si>
  <si>
    <t xml:space="preserve">dle odk. č.3 </t>
  </si>
  <si>
    <t>1,2*5</t>
  </si>
  <si>
    <t>16</t>
  </si>
  <si>
    <t>632R02</t>
  </si>
  <si>
    <t>Potěr z polystyrenbetonu v tl. do 30 mm</t>
  </si>
  <si>
    <t>645668877</t>
  </si>
  <si>
    <t>Začátek provozního součtu:</t>
  </si>
  <si>
    <t>17</t>
  </si>
  <si>
    <t>642946112</t>
  </si>
  <si>
    <t>Osazení stavebního pouzdra posuvných dveří do zděné příčky  s jednou kapsou pro jedno dveřní křídlo průchozí šířky přes 800 do 1200 mm</t>
  </si>
  <si>
    <t>-1045265914</t>
  </si>
  <si>
    <t xml:space="preserve">Poznámka k položce:_x000D_
Sestavení pouzdra, vložení do stavebního otvoru, vyrovnání do vodorovné a svislé polohy, zakotvení pouzdra do otvoru montážní pěnou nebo maltou, potažení pouzdra armovací sítí, odstranění zaslepení pouzdra tj. víka a polystyrénu z vnitřku pouzdr,upevnění vodicího trnu, vsazení  vozíků do kolejnice, upevnění závěsných prvků na vozík, vsazení brzdy a seřízení dojezdu, připevnění úchytů na horní hranu dveřního křídla, našroubování gumových dorazů na křídlo, zavěšení dveří. Jednostrané pouzdro 900/1970 mm z pozinkovaného ocelového profilovaného plechu.  </t>
  </si>
  <si>
    <t>mtz dle odk. č. 4, odk.3/Z</t>
  </si>
  <si>
    <t>18</t>
  </si>
  <si>
    <t>55331613</t>
  </si>
  <si>
    <t>pouzdro stavební posuvných dveří jednopouzdrové 900mm standardní rozměr</t>
  </si>
  <si>
    <t>721885179</t>
  </si>
  <si>
    <t>19</t>
  </si>
  <si>
    <t>642942111</t>
  </si>
  <si>
    <t>Osazování zárubní nebo rámů kovových dveřních  lisovaných nebo z úhelníků bez dveřních křídel na cementovou maltu, plochy otvoru do 2,5 m2</t>
  </si>
  <si>
    <t>-1914660541</t>
  </si>
  <si>
    <t xml:space="preserve">Poznámka k položce:_x000D_
Osazení zárubní dveřních ocelových bez dveřních křídel, do zdiva včetně kotvení, na jakoukoliv cementovou maltu, s vybetonováním prahu v zárubni a s osazením špalíků nebo latí pro dřevěný práh </t>
  </si>
  <si>
    <t>mtz dle odk. č.6</t>
  </si>
  <si>
    <t>"odk. 1/Z"  5</t>
  </si>
  <si>
    <t>"odk. 2/Z" 5</t>
  </si>
  <si>
    <t>20</t>
  </si>
  <si>
    <t>553R03</t>
  </si>
  <si>
    <t xml:space="preserve">Zárubeň ocelová obložková HRt 150/1970/1000L,P, EI, EW 45, stavitelné závěsy, vč. těsnění </t>
  </si>
  <si>
    <t>-1556546171</t>
  </si>
  <si>
    <t>553R04</t>
  </si>
  <si>
    <t xml:space="preserve">Zárubeň ocelová obložková HRt 100/197/1000 L,P, stavitelné závěsy, vč. těsnění </t>
  </si>
  <si>
    <t>1235633754</t>
  </si>
  <si>
    <t>Ostatní konstrukce a práce, bourání</t>
  </si>
  <si>
    <t>22</t>
  </si>
  <si>
    <t>952901131</t>
  </si>
  <si>
    <t>Čištění budov při provádění oprav a udržovacích prací  konstrukcí nebo prvků omytím</t>
  </si>
  <si>
    <t>-1843263971</t>
  </si>
  <si>
    <t>Poznámka k položce:_x000D_
Vyčištění budov a ostatních objektů budov bytové nebo občanské výstavby - zametením a umytí podlah, dlažeb, obkladů, schodů v mistnostech, chodbách a schodištích, vyčištění a umytí oken, dveří s rámy, zárubněmi, umytí a vyčištění jiných zasklených a natíraných ploch a zařizovacích předmětů před předáním do užívání světlá výška podlaží do 4 m.</t>
  </si>
  <si>
    <t>8,35*3,75*5+0,04-0,0025</t>
  </si>
  <si>
    <t>23</t>
  </si>
  <si>
    <t>962031132</t>
  </si>
  <si>
    <t>Bourání příček z cihel, tvárnic nebo příčkovek  z cihel pálených, plných nebo dutých na maltu vápennou nebo vápenocementovou, tl. do 100 mm</t>
  </si>
  <si>
    <t>-1283550665</t>
  </si>
  <si>
    <t>Poznámka k položce:_x000D_
Bouraní příček z cihel palených plných, tl 65 mm nebo vybourání otvorů průřezové plochy přes 4m2 v příčkách, včetně  pomocného lešeni  c výšce podlahy do 1900 mm a pro zatížení do 1,5 kPa (kg/m2)</t>
  </si>
  <si>
    <t>(1,5+0,7)*2,65-0,9*2</t>
  </si>
  <si>
    <t>4,05*5</t>
  </si>
  <si>
    <t>24</t>
  </si>
  <si>
    <t>962084121</t>
  </si>
  <si>
    <t>Bourání zdiva příček nebo vybourání otvorů  deskových a sádrových potažených rabicovým pletivem nebo bez pletiva sádrokartonových bez kovové konstrukce, umakartových, sololitových, tl. do 50 mm</t>
  </si>
  <si>
    <t>1447679618</t>
  </si>
  <si>
    <t xml:space="preserve">Poznámka k položce:_x000D_
Bourání zdiva příček deskových a sádrových potažených rabicovým pletivem nebo bez pletiva, sádrokartonových bez kovové konstrukce, tl. do 50 mm, nebo vybourání otvotů jakýchkoliv rozměrů, včetně pomocného lešenío výšce podlahy do 1900 mm a pro zatížení do 1,5kPa(150kg/m2) </t>
  </si>
  <si>
    <t>(2,15+1,625+1,025+0,8)*2,65-0,6*1,97</t>
  </si>
  <si>
    <t xml:space="preserve">dmtz dle odk.č.2 (stáv. umakartové jádro) </t>
  </si>
  <si>
    <t>13,7*5</t>
  </si>
  <si>
    <t>25</t>
  </si>
  <si>
    <t>965046111</t>
  </si>
  <si>
    <t>Broušení stávajících betonových podlah úběr do 3 mm</t>
  </si>
  <si>
    <t>205805190</t>
  </si>
  <si>
    <t>2,85*1,29+1,15*0,3 = 4,022</t>
  </si>
  <si>
    <t>dmtz dle dok. č.2</t>
  </si>
  <si>
    <t>"Edukačnní místnost" 20,3</t>
  </si>
  <si>
    <t>26</t>
  </si>
  <si>
    <t>965046119</t>
  </si>
  <si>
    <t>Broušení stávajících betonových podlah Příplatek k ceně za každý další 1 mm úběru</t>
  </si>
  <si>
    <t>-630734863</t>
  </si>
  <si>
    <t>40,55*2</t>
  </si>
  <si>
    <t>27</t>
  </si>
  <si>
    <t>9650461R05</t>
  </si>
  <si>
    <t>Frézování betonových povrchů tloušťky do 30 mm</t>
  </si>
  <si>
    <t>369327702</t>
  </si>
  <si>
    <t>2,2*1,675-0,8*0,425</t>
  </si>
  <si>
    <t>dmtz dle odk. č.8, úprava podlahy</t>
  </si>
  <si>
    <t>3,35*5</t>
  </si>
  <si>
    <t>28</t>
  </si>
  <si>
    <t>967042713</t>
  </si>
  <si>
    <t>Odsekání zdiva z kamene nebo betonu  plošné, tl. do 150 mm</t>
  </si>
  <si>
    <t>-283067802</t>
  </si>
  <si>
    <t>Poznámka k položce:_x000D_
Odsekání zdiva z kamene nebo betonu  plošné tltloušťky do 150 mm z pomocného lešení o výšce podlahy do 1900 mm a pro zatížení do 1,5 kPa (150kg/m2)</t>
  </si>
  <si>
    <t>dmtz dle odk. 9</t>
  </si>
  <si>
    <t xml:space="preserve">v místě rozšíření dveřního otvoru </t>
  </si>
  <si>
    <t>0,1*2,0*2*5</t>
  </si>
  <si>
    <t>29</t>
  </si>
  <si>
    <t>968072455</t>
  </si>
  <si>
    <t>Vybourání kovových dveřních zárubní pl do 2 m2</t>
  </si>
  <si>
    <t>1376714436</t>
  </si>
  <si>
    <t>Poznámka k položce:_x000D_
Vybourání a vyjmutí kovových rámů, včetně pomocného lešení o výšce podlahy do 1900 mma pro zatížení do 1,5 kPa(150kg/m2)</t>
  </si>
  <si>
    <t>dtmz dle odk. č.2_60x197 cm</t>
  </si>
  <si>
    <t>0,6*1,97*5</t>
  </si>
  <si>
    <t>dmtz dle odk. č. 4,5_vel. 90x197 cm</t>
  </si>
  <si>
    <t>0,9*1,97*2*5</t>
  </si>
  <si>
    <t>30</t>
  </si>
  <si>
    <t>977311113</t>
  </si>
  <si>
    <t>Řezání stávajících betonových kci nevyztužených hl do 150 mm</t>
  </si>
  <si>
    <t>-1524263908</t>
  </si>
  <si>
    <t>Poznámka k položce:_x000D_
Jedná se o rozšíření dveřního otvoru ve stávajícím betonovém panelu.</t>
  </si>
  <si>
    <t>dmtz dle odk. č.9</t>
  </si>
  <si>
    <t>(0,1+2,0)*2*5</t>
  </si>
  <si>
    <t>997</t>
  </si>
  <si>
    <t>Přesun sutě</t>
  </si>
  <si>
    <t>31</t>
  </si>
  <si>
    <t>997013111</t>
  </si>
  <si>
    <t>Vnitrostaveništní doprava suti a vybouraných hmot  vodorovně do 50 m svisle s použitím mechanizace pro budovy a haly výšky do 6 m</t>
  </si>
  <si>
    <t>94015931</t>
  </si>
  <si>
    <t>997221571</t>
  </si>
  <si>
    <t>Vodorovná doprava vybouraných hmot  bez naložení, ale se složením a s hrubým urovnáním na vzdálenost do 1 km</t>
  </si>
  <si>
    <t>-962074456</t>
  </si>
  <si>
    <t>33</t>
  </si>
  <si>
    <t>997221579</t>
  </si>
  <si>
    <t>Vodorovná doprava vybouraných hmot  bez naložení, ale se složením a s hrubým urovnáním na vzdálenost Příplatek k ceně za každý další i započatý 1 km přes 1 km</t>
  </si>
  <si>
    <t>-959987880</t>
  </si>
  <si>
    <t>34</t>
  </si>
  <si>
    <t>997221611</t>
  </si>
  <si>
    <t>Nakládání na dopravní prostředky  pro vodorovnou dopravu suti</t>
  </si>
  <si>
    <t>297590950</t>
  </si>
  <si>
    <t>35</t>
  </si>
  <si>
    <t>997221615</t>
  </si>
  <si>
    <t>Poplatek za uložení na skládce (skládkovné) stavebního odpadu betonového kód odpadu 17 01 01, 17 01 02 a 17 02 01 z Katalogu  odpadů</t>
  </si>
  <si>
    <t>257391985</t>
  </si>
  <si>
    <t>36</t>
  </si>
  <si>
    <t>997006551</t>
  </si>
  <si>
    <t>Hrubé urovnání suti na skládce  bez zhutnění</t>
  </si>
  <si>
    <t>856222852</t>
  </si>
  <si>
    <t>PSV</t>
  </si>
  <si>
    <t>Práce a dodávky PSV</t>
  </si>
  <si>
    <t>725</t>
  </si>
  <si>
    <t>Zdravotechnika - zařizovací předměty</t>
  </si>
  <si>
    <t>37</t>
  </si>
  <si>
    <t>725299101 R06</t>
  </si>
  <si>
    <t>Montáž koupelnových doplňků mýdelníků, držáků apod.</t>
  </si>
  <si>
    <t>-1857008199</t>
  </si>
  <si>
    <t>mtz dle  odk. č. 10</t>
  </si>
  <si>
    <t>"mtz sklopného madla WC, dl. 813 mm" 5</t>
  </si>
  <si>
    <t>"mtz pevného madla WC, dl. 1100" 5</t>
  </si>
  <si>
    <t>"mtz pevného madla, dl. 1400 mm" 5</t>
  </si>
  <si>
    <t>38</t>
  </si>
  <si>
    <t>55147058</t>
  </si>
  <si>
    <t>Madlo toaletní pevné, uzavřené vel. 1100 mmx 153mm/ průměr 32 mm, materiál: matný nerez</t>
  </si>
  <si>
    <t>32</t>
  </si>
  <si>
    <t>688840630</t>
  </si>
  <si>
    <t>39</t>
  </si>
  <si>
    <t>55147063</t>
  </si>
  <si>
    <t>Madlo sklopné uzavřené, vel. 813 mm x 153mm / průměr 32 mm, matriál matný nerez</t>
  </si>
  <si>
    <t>431547485</t>
  </si>
  <si>
    <t>40</t>
  </si>
  <si>
    <t>55147054</t>
  </si>
  <si>
    <t>Madlo rovné, pevné, délka 1400/ průměr 32 mm, matriál: matný nerez</t>
  </si>
  <si>
    <t>887122909</t>
  </si>
  <si>
    <t>41</t>
  </si>
  <si>
    <t>763172324</t>
  </si>
  <si>
    <t>Montáž dvířek pro konstrukce ze sádrokartonových desek revizních jednoplášťových pro příčky a předsazené stěny velikost (šxv) 500 x 500 mm</t>
  </si>
  <si>
    <t>469948879</t>
  </si>
  <si>
    <t>42</t>
  </si>
  <si>
    <t>59030713</t>
  </si>
  <si>
    <t xml:space="preserve">Dvířka revizní se zámkem (čtyřhran) nerez 500 x 500mm, včetně osazovacího rámečku </t>
  </si>
  <si>
    <t>-118535476</t>
  </si>
  <si>
    <t>43</t>
  </si>
  <si>
    <t>998725201</t>
  </si>
  <si>
    <t>Přesun hmot pro zařizovací předměty  stanovený procentní sazbou (%) z ceny vodorovná dopravní vzdálenost do 50 m v objektech výšky do 6 m</t>
  </si>
  <si>
    <t>%</t>
  </si>
  <si>
    <t>490330081</t>
  </si>
  <si>
    <t>766</t>
  </si>
  <si>
    <t>Konstrukce truhlářské</t>
  </si>
  <si>
    <t>44</t>
  </si>
  <si>
    <t>766660002</t>
  </si>
  <si>
    <t>Montáž dveřních křídel dřevěných nebo plastových otevíravých do ocelové zárubně povrchově upravených jednokřídlových, šířky přes 800 mm</t>
  </si>
  <si>
    <t>-756734855</t>
  </si>
  <si>
    <t>"mtz odk 1/T" 5</t>
  </si>
  <si>
    <t>45</t>
  </si>
  <si>
    <t>61162081</t>
  </si>
  <si>
    <t>Dveře vnitřní CPL0,2, s prosklením ze 2/3, 1 kř. vel. 100x197 cm, dle výběru investora</t>
  </si>
  <si>
    <t>214631317</t>
  </si>
  <si>
    <t>"viz. tabulky výrobků, dle odk. 2/T" 5</t>
  </si>
  <si>
    <t>46</t>
  </si>
  <si>
    <t>766660182</t>
  </si>
  <si>
    <t>Montáž dveřních křídel otvíravých jednokřídlových š přes 0,8 m požárních do obložkové zárubně</t>
  </si>
  <si>
    <t>-381021636</t>
  </si>
  <si>
    <t>Poznámka k položce:_x000D_
Montáž dveřních křídel kompletizovaných otevíravých, protipožárních  do ocelové nebo fošnové zárubně, jednokřídlových, šířky přes 800 mm</t>
  </si>
  <si>
    <t>"mtz odk. 1/T" 5</t>
  </si>
  <si>
    <t>47</t>
  </si>
  <si>
    <t>61162100 R07</t>
  </si>
  <si>
    <t xml:space="preserve">Dveře dřevěné vnitřní hladké, 1kř, plné vel. 100/197 cm, s požární odolností 45. min, výběr dle investora </t>
  </si>
  <si>
    <t>890843103</t>
  </si>
  <si>
    <t>"viz tabulka výrobků, dle odk. 1/T" 5</t>
  </si>
  <si>
    <t>48</t>
  </si>
  <si>
    <t>766660733</t>
  </si>
  <si>
    <t>Montáž dveřního kování - štítku s klikou</t>
  </si>
  <si>
    <t>-1103706480</t>
  </si>
  <si>
    <t>49</t>
  </si>
  <si>
    <t>766811112R07</t>
  </si>
  <si>
    <t>Montáž kuchyňských linek korpusu spodních skříněk šroubovaných na stěnu, šířky jednoho dílu přes 600 do 1200 mm</t>
  </si>
  <si>
    <t>421573295</t>
  </si>
  <si>
    <t xml:space="preserve">mtz dle odk. 13, zpětná montáž stáv. kuch. linky </t>
  </si>
  <si>
    <t xml:space="preserve">montáž nové linky do edukační místnosti </t>
  </si>
  <si>
    <t>50</t>
  </si>
  <si>
    <t>60722254R08</t>
  </si>
  <si>
    <t xml:space="preserve">Kuchyňská linka dl. 180 cm, včetně nerez dřezu, napojení na ZTI a elektroinstalaci, dle výběru a požadavku investora, bude upřesněno při realizaci dle CN dodavatele </t>
  </si>
  <si>
    <t>790502699</t>
  </si>
  <si>
    <t xml:space="preserve">"Edukační místnost" 1 </t>
  </si>
  <si>
    <t>51</t>
  </si>
  <si>
    <t>766812830</t>
  </si>
  <si>
    <t>Demontáž kuchyňských linek  dřevěných nebo kovových včetně skříněk uchycených na stěně, délky přes 1500 do 1800 mm</t>
  </si>
  <si>
    <t>-1229042412</t>
  </si>
  <si>
    <t>dmtz dle odk. 1 pro zpětnou mtz:</t>
  </si>
  <si>
    <t xml:space="preserve">dmtz dle odk. 4, edukační místnost  </t>
  </si>
  <si>
    <t>52</t>
  </si>
  <si>
    <t>766825811</t>
  </si>
  <si>
    <t>Demontáž nábytku vestavěného  skříní jednokřídlových</t>
  </si>
  <si>
    <t>-98022624</t>
  </si>
  <si>
    <t>dmtz dle odk. č. 7:</t>
  </si>
  <si>
    <t>53</t>
  </si>
  <si>
    <t>767649194</t>
  </si>
  <si>
    <t>Montáž dveří ocelových  doplňků dveří madel</t>
  </si>
  <si>
    <t>672295412</t>
  </si>
  <si>
    <t>"pro odk. 1/P" 2*5</t>
  </si>
  <si>
    <t>54</t>
  </si>
  <si>
    <t>54914620R09</t>
  </si>
  <si>
    <t>Madlo hliníkové rovné dl. 300 mm, na dveře (oboustranné)</t>
  </si>
  <si>
    <t>1115319799</t>
  </si>
  <si>
    <t>55</t>
  </si>
  <si>
    <t>54914620 R10</t>
  </si>
  <si>
    <t>kování dveřní vrchní klika včetně rozet a montážního materiálu R PZ nerez PK</t>
  </si>
  <si>
    <t>-2048651616</t>
  </si>
  <si>
    <t>56</t>
  </si>
  <si>
    <t>766682111</t>
  </si>
  <si>
    <t>Montáž zárubní obložkových pro dveře jednokřídlové tl stěny do 170 mm</t>
  </si>
  <si>
    <t>521628255</t>
  </si>
  <si>
    <t>"mtz dle odk. č. 6 " 5</t>
  </si>
  <si>
    <t>57</t>
  </si>
  <si>
    <t>61182307 R11</t>
  </si>
  <si>
    <t xml:space="preserve">Obložková zárubeň pro posuvné dveře kř. vel. 90x197cm, jádro : tvrdá pěna (PIR) na polyuretanové bázi, opláčtění: ABS plast, barva: bílá </t>
  </si>
  <si>
    <t>-1829828336</t>
  </si>
  <si>
    <t>"viz tabulka výrobků, odk. 1/P " 5</t>
  </si>
  <si>
    <t>58</t>
  </si>
  <si>
    <t>61161004 R12</t>
  </si>
  <si>
    <t xml:space="preserve">Voděodolné a nárazuvzdorné posuvné dveře vel. 90 x 197 c, rám kř. plast. hranol s Al výztuhou, výplň: EPS deska, opláštění : ABSv tl.2 m, kování: AL madlo,barva: bílá  </t>
  </si>
  <si>
    <t>-489011972</t>
  </si>
  <si>
    <t>" viz tabulky výrobků, odk 1/P" 5</t>
  </si>
  <si>
    <t>59</t>
  </si>
  <si>
    <t>766691914</t>
  </si>
  <si>
    <t>Vyvěšení nebo zavěšení dřevěných křídel dveří pl do 2 m2</t>
  </si>
  <si>
    <t>550473514</t>
  </si>
  <si>
    <t xml:space="preserve">Poznámka k položce:_x000D_
Vyvěšení nebo zavěšení dřevěných křídel dveří, plochy do 2m2 oken, dveří a vrat, s uložením a opětovným zavěšením do provedení stavebních změn  </t>
  </si>
  <si>
    <t>dmtz dle odk. č.2_vel. 60x197</t>
  </si>
  <si>
    <t>dmtz dle odk. č.2_vel. 90x197</t>
  </si>
  <si>
    <t>2*5</t>
  </si>
  <si>
    <t>60</t>
  </si>
  <si>
    <t>998766201</t>
  </si>
  <si>
    <t>Přesun hmot pro konstrukce truhlářské stanovený procentní sazbou (%) z ceny vodorovná dopravní vzdálenost do 50 m v objektech výšky do 6 m</t>
  </si>
  <si>
    <t>-1609089249</t>
  </si>
  <si>
    <t>776</t>
  </si>
  <si>
    <t>Podlahy povlakové</t>
  </si>
  <si>
    <t>61</t>
  </si>
  <si>
    <t>776111311</t>
  </si>
  <si>
    <t>Příprava podkladu vysátí podlah</t>
  </si>
  <si>
    <t>-932861515</t>
  </si>
  <si>
    <t>Poznámka k položce:_x000D_
Přípravné práce vysávání povlakových podlah průmyslovým vysavačem položka neobsahuje žádný matriál</t>
  </si>
  <si>
    <t xml:space="preserve">Edukační místnost </t>
  </si>
  <si>
    <t>20,3</t>
  </si>
  <si>
    <t>62</t>
  </si>
  <si>
    <t>776121112</t>
  </si>
  <si>
    <t xml:space="preserve">Penetrace savého podkladu podlah z rozprostřením a uhlazením </t>
  </si>
  <si>
    <t>-592023178</t>
  </si>
  <si>
    <t>edukační místnost</t>
  </si>
  <si>
    <t>63</t>
  </si>
  <si>
    <t>776141111</t>
  </si>
  <si>
    <t>Příprava podkladu vyrovnání samonivelační stěrkou podlah min.pevnosti 20 MPa, tloušťky do 3 mm</t>
  </si>
  <si>
    <t>-1941992933</t>
  </si>
  <si>
    <t xml:space="preserve">edukační místnost </t>
  </si>
  <si>
    <t>64</t>
  </si>
  <si>
    <t>776201811</t>
  </si>
  <si>
    <t>Demontáž povlakových podlahovin lepených ručně bez podložky</t>
  </si>
  <si>
    <t>979581373</t>
  </si>
  <si>
    <t>3,45*5,5+1,85*0,7 = 20,270</t>
  </si>
  <si>
    <t xml:space="preserve">"edukační místnost" 20,3 </t>
  </si>
  <si>
    <t>65</t>
  </si>
  <si>
    <t>776201811.1</t>
  </si>
  <si>
    <t>-323645395</t>
  </si>
  <si>
    <t xml:space="preserve">"předsíň + pokoj" 1,3*2,275+0,6*0,2+1,6*0,5 </t>
  </si>
  <si>
    <t>"koupelna" 2,1*0,6+0,8*0,55+1,2*1,05</t>
  </si>
  <si>
    <t>dmtz dle odk. č 8, 10</t>
  </si>
  <si>
    <t>6,85*5</t>
  </si>
  <si>
    <t>66</t>
  </si>
  <si>
    <t>776221111</t>
  </si>
  <si>
    <t>Montáž podlahovin z PVC lepením standardním lepidlem z pásů standardních</t>
  </si>
  <si>
    <t>1716834663</t>
  </si>
  <si>
    <t>"edukační místnost" 20,3</t>
  </si>
  <si>
    <t>67</t>
  </si>
  <si>
    <t>28411140</t>
  </si>
  <si>
    <t>PVC vinyl heterogenní protiskluzná se vsypem a výztuž. vrstvou tl 2.00mm nášlapná vrstva 0.9mm, hořlavost Bfl-s1, třída zátěže 34/43, útlum 4dB, bodová zátěž  ≤ 0.10mm, protiskluznost R10</t>
  </si>
  <si>
    <t>284278916</t>
  </si>
  <si>
    <t>18,4545454545455*1,1 'Přepočtené koeficientem množství</t>
  </si>
  <si>
    <t>68</t>
  </si>
  <si>
    <t>776410811</t>
  </si>
  <si>
    <t>Demontáž soklíků nebo lišt pryžových nebo plastových</t>
  </si>
  <si>
    <t>-449307163</t>
  </si>
  <si>
    <t xml:space="preserve">Poznámka k položce:_x000D_
Demontáž solkíků nebo lišt pryžových nebo PVC odstranění a uložení na hromady  </t>
  </si>
  <si>
    <t>"předsíň + pokoj" (1,5+2,275)*2+1,6+0,5-(0,9*2+0,6) = 7,25</t>
  </si>
  <si>
    <t>"koupelna: "(2,1+1,625+0,55)*2-0,6 = 7,95</t>
  </si>
  <si>
    <t xml:space="preserve">celkem    15,20  </t>
  </si>
  <si>
    <t>dmtz dle odk. č. 8,10:</t>
  </si>
  <si>
    <t>5*15,2</t>
  </si>
  <si>
    <t>(3,45+6,2)*2-0,9</t>
  </si>
  <si>
    <t>69</t>
  </si>
  <si>
    <t>776411111</t>
  </si>
  <si>
    <t>Montáž soklíků lepením obvodových, výšky do 80 mm</t>
  </si>
  <si>
    <t>1323270828</t>
  </si>
  <si>
    <t>Poznámka k položce:_x000D_
Lepení soklíku PVC a napojení krytiny na stěnu lepení podlahových soklíků z PVC a vinilu</t>
  </si>
  <si>
    <t>70</t>
  </si>
  <si>
    <t>28411003</t>
  </si>
  <si>
    <t>lišta soklová PVC 30x30mm</t>
  </si>
  <si>
    <t>1796358855</t>
  </si>
  <si>
    <t>35,4411764705882*1,02 'Přepočtené koeficientem množství</t>
  </si>
  <si>
    <t>71</t>
  </si>
  <si>
    <t>998776201</t>
  </si>
  <si>
    <t>Přesun hmot pro podlahy povlakové  stanovený procentní sazbou (%) z ceny vodorovná dopravní vzdálenost do 50 m v objektech výšky do 6 m</t>
  </si>
  <si>
    <t>899516577</t>
  </si>
  <si>
    <t>777</t>
  </si>
  <si>
    <t>Podlahy lité</t>
  </si>
  <si>
    <t>72</t>
  </si>
  <si>
    <t>777111111</t>
  </si>
  <si>
    <t>Příprava podkladu před provedením litých podlah vysátí</t>
  </si>
  <si>
    <t>144778351</t>
  </si>
  <si>
    <t xml:space="preserve">dle odk.č.7, úprava podlahy </t>
  </si>
  <si>
    <t>6,2*5</t>
  </si>
  <si>
    <t>73</t>
  </si>
  <si>
    <t>7775111R13</t>
  </si>
  <si>
    <t xml:space="preserve">Podlahová voděodolná cementový stěrka, dekorativní vč. penetrace </t>
  </si>
  <si>
    <t>-201656512</t>
  </si>
  <si>
    <t xml:space="preserve">Začátek provozního součtu  </t>
  </si>
  <si>
    <t>2,73*1,24+(1,55*1,15+0,95*0,87)</t>
  </si>
  <si>
    <t>(0,9+1,0)*0,1</t>
  </si>
  <si>
    <t xml:space="preserve">konec provozního součtu </t>
  </si>
  <si>
    <t>dle odk.č.7, úprava podlahy</t>
  </si>
  <si>
    <t>74</t>
  </si>
  <si>
    <t>998777201</t>
  </si>
  <si>
    <t>Přesun hmot pro podlahy lité  stanovený procentní sazbou (%) z ceny vodorovná dopravní vzdálenost do 50 m v objektech výšky do 6 m</t>
  </si>
  <si>
    <t>-928931021</t>
  </si>
  <si>
    <t>781</t>
  </si>
  <si>
    <t>Dokončovací práce - obklady</t>
  </si>
  <si>
    <t>75</t>
  </si>
  <si>
    <t>781131242</t>
  </si>
  <si>
    <t>Izolace pod obklad těsnícími pásy - roh</t>
  </si>
  <si>
    <t>-1206370290</t>
  </si>
  <si>
    <t>Poznámka k položce:_x000D_
Izolace proti vodě doplňky těsnící roh do spoje podlaha stěna</t>
  </si>
  <si>
    <t xml:space="preserve">sociální zařízení </t>
  </si>
  <si>
    <t>6*5</t>
  </si>
  <si>
    <t>76</t>
  </si>
  <si>
    <t>781131264</t>
  </si>
  <si>
    <t>Izolace stěny pod obklad izolace těsnícími izolačními pásy mezi podlahou a stěnu</t>
  </si>
  <si>
    <t>-1646593063</t>
  </si>
  <si>
    <t>Poznámka k položce:_x000D_
Izolace proti vodě těsnicí pás š. 100 mm do spoje podlaha stěna</t>
  </si>
  <si>
    <t>((2,02+1,55)*2-0,9)</t>
  </si>
  <si>
    <t xml:space="preserve">Konec provozního součtu  </t>
  </si>
  <si>
    <t>6,25*5</t>
  </si>
  <si>
    <t>77</t>
  </si>
  <si>
    <t>777511101R14</t>
  </si>
  <si>
    <t>Krycí stěrka dekorativní epoxidová, tloušťky do 1 mm</t>
  </si>
  <si>
    <t>1632511842</t>
  </si>
  <si>
    <t>mzt dle odk. č.8</t>
  </si>
  <si>
    <t>((2,02+1,55)*2-0,9)*2,0 = 12,480</t>
  </si>
  <si>
    <t>V sociálním zažízení do v = 2000 mm</t>
  </si>
  <si>
    <t>12,5*5</t>
  </si>
  <si>
    <t xml:space="preserve">Začátek provotzního součtu </t>
  </si>
  <si>
    <t xml:space="preserve">(2,1+0,6*2)*1,6 = 5,28 </t>
  </si>
  <si>
    <t>Za kuchyňskou linkou do v=1600 mm</t>
  </si>
  <si>
    <t>5,3*5</t>
  </si>
  <si>
    <t>78</t>
  </si>
  <si>
    <t>781494111R15</t>
  </si>
  <si>
    <t>Montáž ukončující nerezové pro stěrky, kartačovaná nerez</t>
  </si>
  <si>
    <t>295869309</t>
  </si>
  <si>
    <t>79</t>
  </si>
  <si>
    <t>59071044R16</t>
  </si>
  <si>
    <t>Lišta ukončovací nerezová pro stěrky, kartačovaná nerez</t>
  </si>
  <si>
    <t>-1517645557</t>
  </si>
  <si>
    <t xml:space="preserve">ve styku podlaha stěna </t>
  </si>
  <si>
    <t>9,6*5*1,05</t>
  </si>
  <si>
    <t>ve styku stěrka/stěna</t>
  </si>
  <si>
    <t>14,8*5*1,05</t>
  </si>
  <si>
    <t>80</t>
  </si>
  <si>
    <t>998781201</t>
  </si>
  <si>
    <t>Přesun hmot pro obklady keramické  stanovený procentní sazbou (%) z ceny vodorovná dopravní vzdálenost do 50 m v objektech výšky do 6 m</t>
  </si>
  <si>
    <t>-1467562708</t>
  </si>
  <si>
    <t>784</t>
  </si>
  <si>
    <t>Dokončovací práce - malby a tapety</t>
  </si>
  <si>
    <t>81</t>
  </si>
  <si>
    <t>784121001</t>
  </si>
  <si>
    <t>Oškrabání malby v místnostech výšky do 3,80 m</t>
  </si>
  <si>
    <t>-1730119235</t>
  </si>
  <si>
    <t xml:space="preserve">Na stávajících konstrukcích </t>
  </si>
  <si>
    <t xml:space="preserve">Stropy </t>
  </si>
  <si>
    <t>předsíň: 2,73*1,24 = 3,3852</t>
  </si>
  <si>
    <t>koupelna: 0,87*0,92+1,15*1,55 = 2,5829</t>
  </si>
  <si>
    <t>pokoj: 3,44*5,05+2,1*1,1 =19,682</t>
  </si>
  <si>
    <t>celkem 25,65</t>
  </si>
  <si>
    <t>25,65*5</t>
  </si>
  <si>
    <t xml:space="preserve">Stěny </t>
  </si>
  <si>
    <t>předsíň: (2,73+1,24)*2,65 = 10,52050</t>
  </si>
  <si>
    <t>pokoj: ((6,15+3,44)*2-(3,44+1,1))*2,65 = 38,796</t>
  </si>
  <si>
    <t>celkem  49,3</t>
  </si>
  <si>
    <t>49,3*5</t>
  </si>
  <si>
    <t>82</t>
  </si>
  <si>
    <t>784111001</t>
  </si>
  <si>
    <t>Oprášení (ometení) podkladu v místnostech výšky do 3,80 m</t>
  </si>
  <si>
    <t>163269382</t>
  </si>
  <si>
    <t>83</t>
  </si>
  <si>
    <t>784161201</t>
  </si>
  <si>
    <t>Lokální vyrovnání podkladu sádrovou stěrkou v místnostech v do 3,80 m</t>
  </si>
  <si>
    <t>-1571293502</t>
  </si>
  <si>
    <t>na stávajících konstrukcích do 10% z celkové plochy</t>
  </si>
  <si>
    <t xml:space="preserve">"Stropy" 25,65*5*0,1 </t>
  </si>
  <si>
    <t xml:space="preserve">"Stěny" 49,3*5*0,1 </t>
  </si>
  <si>
    <t>0,025</t>
  </si>
  <si>
    <t>84</t>
  </si>
  <si>
    <t>784181101</t>
  </si>
  <si>
    <t>Základní akrylátová jednonásobná bezbarvá penetrace podkladu v místnostech v do 3,80 m</t>
  </si>
  <si>
    <t>-928105574</t>
  </si>
  <si>
    <t>předsíň : 2,73*1,24 = 3,3852</t>
  </si>
  <si>
    <t>koupelna: 0,87*0,92+1,15*1,55 = 2,583</t>
  </si>
  <si>
    <t>pokoj: 3,44*5,05+2,1*1,1 = 19,682</t>
  </si>
  <si>
    <t xml:space="preserve">Začátek provozního sozčtu </t>
  </si>
  <si>
    <t>předsíň: (2,73+1,24)*2*2,65 = 21,041</t>
  </si>
  <si>
    <t>koupelna: (1,55+2,02)*2*(2,65-0,2) = 4,641</t>
  </si>
  <si>
    <t>pokoj: (6,15+3,44)*2*2,65-(2,1+0,6*2)*1,6 =45,547</t>
  </si>
  <si>
    <t>celkem 71,20</t>
  </si>
  <si>
    <t xml:space="preserve">Konec provozního úseku </t>
  </si>
  <si>
    <t>71,2*5</t>
  </si>
  <si>
    <t>85</t>
  </si>
  <si>
    <t>784211101</t>
  </si>
  <si>
    <t>Malby z malířských směsí oděruvzdorných za mokra dvojnásobné, bílé za mokra oděruvzdorné výborně v místnostech výšky do 3,80 m</t>
  </si>
  <si>
    <t>-150705294</t>
  </si>
  <si>
    <t>3 - Sociální zařízení č. 1/5x - Zdravotně technická instalace</t>
  </si>
  <si>
    <t xml:space="preserve">    721 - Zdravotechnika - vnitřní kanalizace</t>
  </si>
  <si>
    <t xml:space="preserve">    722 - Zdravotechnika - vnitřní vodovod</t>
  </si>
  <si>
    <t xml:space="preserve">    726 - Zdravotechnika - předstěnové instalace</t>
  </si>
  <si>
    <t>721</t>
  </si>
  <si>
    <t>Zdravotechnika - vnitřní kanalizace</t>
  </si>
  <si>
    <t>721171907</t>
  </si>
  <si>
    <t>Opravy odpadního potrubí plastového  vsazení odbočky do potrubí DN 160</t>
  </si>
  <si>
    <t>-1167379438</t>
  </si>
  <si>
    <t>721173722</t>
  </si>
  <si>
    <t>Potrubí kanalizační z PE připojovací DN 40</t>
  </si>
  <si>
    <t>-971408854</t>
  </si>
  <si>
    <t xml:space="preserve">Poznámka k položce:_x000D_
DN 40 mm tl. 1,8 mm včetně tvarovek, objímek, bez zednické výpomoci </t>
  </si>
  <si>
    <t>721173723</t>
  </si>
  <si>
    <t>Potrubí kanalizační z PE připojovací DN 50</t>
  </si>
  <si>
    <t>-2017103335</t>
  </si>
  <si>
    <t xml:space="preserve">Poznámka k položce:_x000D_
DN 50, tl. 1,8 mm včetně tvarovek, objímek, bez zednické výpomoci  </t>
  </si>
  <si>
    <t>721174024</t>
  </si>
  <si>
    <t>Potrubí z trub polypropylenových odpadní (svislé) DN 75</t>
  </si>
  <si>
    <t>354469001</t>
  </si>
  <si>
    <t>Poznámka k položce:_x000D_
DN 75 x 1,8 trubní materiál ve specifikaci</t>
  </si>
  <si>
    <t>721174025</t>
  </si>
  <si>
    <t>Potrubí z trub polypropylenových odpadní DN 110</t>
  </si>
  <si>
    <t>-1669023629</t>
  </si>
  <si>
    <t xml:space="preserve">Poznámka k položce:_x000D_
DN 110 trubní materiál ve specifikaci </t>
  </si>
  <si>
    <t>721194104</t>
  </si>
  <si>
    <t>Vyměření přípojek na potrubí vyvedení a upevnění odpadních výpustek DN 40</t>
  </si>
  <si>
    <t>-155931247</t>
  </si>
  <si>
    <t>721194105</t>
  </si>
  <si>
    <t>Vyměření přípojek na potrubí vyvedení a upevnění odpadních výpustek DN 50</t>
  </si>
  <si>
    <t>1168032432</t>
  </si>
  <si>
    <t>721194109</t>
  </si>
  <si>
    <t>Vyměření přípojek na potrubí vyvedení a upevnění odpadních výpustek DN 110</t>
  </si>
  <si>
    <t>1637050566</t>
  </si>
  <si>
    <t>721290111</t>
  </si>
  <si>
    <t>Zkouška těsnosti kanalizace  v objektech vodou do DN 125</t>
  </si>
  <si>
    <t>1385199943</t>
  </si>
  <si>
    <t>998721101</t>
  </si>
  <si>
    <t>Přesun hmot pro vnitřní kanalizace  stanovený z hmotnosti přesunovaného materiálu vodorovná dopravní vzdálenost do 50 m v objektech výšky do 6 m</t>
  </si>
  <si>
    <t>-2058951933</t>
  </si>
  <si>
    <t>722</t>
  </si>
  <si>
    <t>Zdravotechnika - vnitřní vodovod</t>
  </si>
  <si>
    <t>722174002</t>
  </si>
  <si>
    <t>Potrubí z plastových trubek z polypropylenu PPR svařovaných polyfúzně PN 16 (SDR 7,4) D 20 x 2,8</t>
  </si>
  <si>
    <t>-1969060054</t>
  </si>
  <si>
    <t xml:space="preserve">Poznámka k položce:_x000D_
včetně svěrné spojky tvarovek a zednických výpomocí </t>
  </si>
  <si>
    <t>20,4*5</t>
  </si>
  <si>
    <t>722181211</t>
  </si>
  <si>
    <t>Ochrana potrubí  termoizolačními trubicemi z pěnového polyetylenu PE přilepenými v příčných a podélných spojích, tloušťky izolace do 6 mm, vnitřního průměru izolace DN do 22 mm</t>
  </si>
  <si>
    <t>194499143</t>
  </si>
  <si>
    <t>28377102</t>
  </si>
  <si>
    <t>pouzdro izolační potrubní z pěnového polyetylenu 22/6mm</t>
  </si>
  <si>
    <t>1821978646</t>
  </si>
  <si>
    <t xml:space="preserve">Poznámka k položce:_x000D_
Pouzdro potrubní tvarovatelné: pěnový polyetylén, vnitřní průměr 22,0 mm tl. izolace 6 mm, provozní teplota -65 až 90°C, tepelná vodovost (10°C) 0,0380 W/mK  </t>
  </si>
  <si>
    <t>722190401</t>
  </si>
  <si>
    <t>Zřízení přípojek na potrubí  vyvedení a upevnění výpustek do DN 25</t>
  </si>
  <si>
    <t>1583193867</t>
  </si>
  <si>
    <t>Poznámka k položce:_x000D_
Výustek DN 15</t>
  </si>
  <si>
    <t>722220111</t>
  </si>
  <si>
    <t>Armatury s jedním závitem nástěnky pro výtokový ventil G 1/2"</t>
  </si>
  <si>
    <t>902922316</t>
  </si>
  <si>
    <t>Poznámka k položce:_x000D_
Nástěnka nátrubková mosazná pro výtokový ventil, vnitřní závit DN 15 včetně dodávky materiálů</t>
  </si>
  <si>
    <t>722230102</t>
  </si>
  <si>
    <t>Ventil přímý se dvěma závity</t>
  </si>
  <si>
    <t>980118491</t>
  </si>
  <si>
    <t xml:space="preserve">Poznámka k položce:_x000D_
Kohout kulový, mosazný, DN 20, PN 42 vější - vnitřní závit, včetně dodávky   </t>
  </si>
  <si>
    <t>722263206</t>
  </si>
  <si>
    <t>Vodoměry pro vodu do 100°C závitové horizontální jednovtokové suchoběžné G 1/2"x 110 mm Qn 1,5</t>
  </si>
  <si>
    <t>474449887</t>
  </si>
  <si>
    <t>722290226</t>
  </si>
  <si>
    <t>Zkouška těsnosti vodovodního potrubí závitového DN do 50</t>
  </si>
  <si>
    <t>2004086938</t>
  </si>
  <si>
    <t>998722101</t>
  </si>
  <si>
    <t>Přesun hmot pro vnitřní vodovod  stanovený z hmotnosti přesunovaného materiálu vodorovná dopravní vzdálenost do 50 m v objektech výšky do 6 m</t>
  </si>
  <si>
    <t>-226953172</t>
  </si>
  <si>
    <t>725 R01</t>
  </si>
  <si>
    <t>Žlaby  montáž žlabů ostatních typů na stěnu jednostranné od 1250 mm do 2500 mm</t>
  </si>
  <si>
    <t>-657779398</t>
  </si>
  <si>
    <t>55233115</t>
  </si>
  <si>
    <t>žlábek podlahový do prostoru dl 850mm - atyp</t>
  </si>
  <si>
    <t>148160158</t>
  </si>
  <si>
    <t>55233115R02</t>
  </si>
  <si>
    <t>Rošt pro liniový podlahový žlab, nerez-mat - atyp</t>
  </si>
  <si>
    <t>57360087</t>
  </si>
  <si>
    <t>725110811</t>
  </si>
  <si>
    <t>Demontáž klozetů  splachovacích s nádrží nebo tlakovým splachovačem</t>
  </si>
  <si>
    <t>315284098</t>
  </si>
  <si>
    <t>725112022</t>
  </si>
  <si>
    <t>Zařízení záchodů klozety keramické závěsné na nosné stěny s hlubokým splachováním odpad vodorovný</t>
  </si>
  <si>
    <t>-2038512001</t>
  </si>
  <si>
    <t>R03.H8206100000001</t>
  </si>
  <si>
    <t>Klozet záv.  keramický bílý</t>
  </si>
  <si>
    <t>-1142192130</t>
  </si>
  <si>
    <t>55167399</t>
  </si>
  <si>
    <t>sedátko klozetové duroplastové bílé</t>
  </si>
  <si>
    <t>904986597</t>
  </si>
  <si>
    <t>55281792</t>
  </si>
  <si>
    <t>tlačítko pro ovládání WC zepředu, chrom, 246x164mm</t>
  </si>
  <si>
    <t>909094152</t>
  </si>
  <si>
    <t>725210821</t>
  </si>
  <si>
    <t>Demontáž umyvadel  bez výtokových armatur umyvadel</t>
  </si>
  <si>
    <t>-725321083</t>
  </si>
  <si>
    <t>725219102</t>
  </si>
  <si>
    <t>Umyvadla montáž umyvadel ostatních typů na šrouby</t>
  </si>
  <si>
    <t>-1338730976</t>
  </si>
  <si>
    <t>64211036</t>
  </si>
  <si>
    <t>umyvadlo keramické závěsné rohové bílé š 550mm</t>
  </si>
  <si>
    <t>546388966</t>
  </si>
  <si>
    <t>725813111</t>
  </si>
  <si>
    <t>Ventily rohové bez připojovací trubičky nebo flexi hadičky G 1/2"</t>
  </si>
  <si>
    <t>1722034855</t>
  </si>
  <si>
    <t>725820801</t>
  </si>
  <si>
    <t>Demontáž baterií  nástěnných do G 3/4</t>
  </si>
  <si>
    <t>-901276203</t>
  </si>
  <si>
    <t>725821325</t>
  </si>
  <si>
    <t>Baterie dřezové stojánkové pákové s otáčivým ústím a délkou ramínka 220 mm</t>
  </si>
  <si>
    <t>-2048842069</t>
  </si>
  <si>
    <t>725822611</t>
  </si>
  <si>
    <t>Baterie umyvadlové stojánkové pákové bez výpusti</t>
  </si>
  <si>
    <t>-1987695264</t>
  </si>
  <si>
    <t>725849411</t>
  </si>
  <si>
    <t>Baterie sprchové montáž nástěnných baterií s nastavitelnou výškou sprchy</t>
  </si>
  <si>
    <t>1242075181</t>
  </si>
  <si>
    <t>55145537</t>
  </si>
  <si>
    <t>baterie sprchová nástěnná prostá</t>
  </si>
  <si>
    <t>-1197085030</t>
  </si>
  <si>
    <t>55145003</t>
  </si>
  <si>
    <t>souprava sprchová komplet</t>
  </si>
  <si>
    <t>sada</t>
  </si>
  <si>
    <t>-1728308164</t>
  </si>
  <si>
    <t xml:space="preserve">Poznámka k položce:_x000D_
Sprchová tyč, sprchová hadice, sprchová ružice </t>
  </si>
  <si>
    <t>55145 R04</t>
  </si>
  <si>
    <t>ovládání sprchy automatické s termostatickým ventilem</t>
  </si>
  <si>
    <t>1819938331</t>
  </si>
  <si>
    <t>725861102</t>
  </si>
  <si>
    <t>Zápachové uzávěrky zařizovacích předmětů pro umyvadla DN 40</t>
  </si>
  <si>
    <t>-1137625106</t>
  </si>
  <si>
    <t xml:space="preserve">Poznámka k položce:_x000D_
příslušenství  přípojka pro pračku/myčku </t>
  </si>
  <si>
    <t>725862103</t>
  </si>
  <si>
    <t>Zápachové uzávěrky zařizovacích předmětů pro dřezy DN 40/50</t>
  </si>
  <si>
    <t>2051997097</t>
  </si>
  <si>
    <t xml:space="preserve">Poznámka k položce:_x000D_
příslušenství stavitelný kulový kloub </t>
  </si>
  <si>
    <t>725R05</t>
  </si>
  <si>
    <t xml:space="preserve">Háčky nerezové </t>
  </si>
  <si>
    <t>-16499575</t>
  </si>
  <si>
    <t>5*4</t>
  </si>
  <si>
    <t>725R06</t>
  </si>
  <si>
    <t>Zásobník mýdla nerezový</t>
  </si>
  <si>
    <t>-2049153656</t>
  </si>
  <si>
    <t>725R07</t>
  </si>
  <si>
    <t>Doplňky zařízení koupelen a záchodů  plastové dávkovač tekutého mýdla na 350 ml</t>
  </si>
  <si>
    <t>-1459000150</t>
  </si>
  <si>
    <t>725R08</t>
  </si>
  <si>
    <t>Zrcadlo o rozměru 40x60cm</t>
  </si>
  <si>
    <t>-2131381758</t>
  </si>
  <si>
    <t>998725101</t>
  </si>
  <si>
    <t>Přesun hmot pro zařizovací předměty  stanovený z hmotnosti přesunovaného materiálu vodorovná dopravní vzdálenost do 50 m v objektech výšky do 6 m</t>
  </si>
  <si>
    <t>1731886414</t>
  </si>
  <si>
    <t>997013609</t>
  </si>
  <si>
    <t>Poplatek za uložení na skládce (skládkovné) demontovaného materiálů  a výrobků kód odpadu 17 01 07</t>
  </si>
  <si>
    <t>-206173073</t>
  </si>
  <si>
    <t>726</t>
  </si>
  <si>
    <t>Zdravotechnika - předstěnové instalace</t>
  </si>
  <si>
    <t>726121001</t>
  </si>
  <si>
    <t>Instalační předstěna - pro závěsný klozet - kombifix včetně montáže</t>
  </si>
  <si>
    <t>1768705088</t>
  </si>
  <si>
    <t>726R09</t>
  </si>
  <si>
    <t xml:space="preserve">Stavební výpomoci </t>
  </si>
  <si>
    <t>-1714633944</t>
  </si>
  <si>
    <t>4 - Sociální zařízení č 1/5x - Silnoproudé rozvody</t>
  </si>
  <si>
    <t xml:space="preserve">    741 - Elektroinstalace - silnoproud</t>
  </si>
  <si>
    <t xml:space="preserve">    742 - Elektroinstalace - slaboproud</t>
  </si>
  <si>
    <t>741</t>
  </si>
  <si>
    <t>Elektroinstalace - silnoproud</t>
  </si>
  <si>
    <t>741122015</t>
  </si>
  <si>
    <t>Montáž kabelů měděných bez ukončení uložených pod omítku plných kulatých (např. CYKY), počtu a průřezu žil 3x1,5 mm2</t>
  </si>
  <si>
    <t>1372825111</t>
  </si>
  <si>
    <t>50,0*5</t>
  </si>
  <si>
    <t>R.711018</t>
  </si>
  <si>
    <t>CYKY-J 3x1,5</t>
  </si>
  <si>
    <t>1659655776</t>
  </si>
  <si>
    <t>741122016</t>
  </si>
  <si>
    <t>Montáž kabelů měděných bez ukončení uložených pod omítku plných kulatých (např. CYKY), počtu a průřezu žil 3x2,5 až 6 mm2</t>
  </si>
  <si>
    <t>1319290180</t>
  </si>
  <si>
    <t>R.711021</t>
  </si>
  <si>
    <t>CYKY-J 3x2,5</t>
  </si>
  <si>
    <t>250914298</t>
  </si>
  <si>
    <t>7411R01</t>
  </si>
  <si>
    <t>Demontáž stávající elektroinstalace</t>
  </si>
  <si>
    <t>ks</t>
  </si>
  <si>
    <t>484246703</t>
  </si>
  <si>
    <t>741210121</t>
  </si>
  <si>
    <t xml:space="preserve">Montáž rozváděčů plastových bytových vybavených </t>
  </si>
  <si>
    <t>1926879100</t>
  </si>
  <si>
    <t>741310001</t>
  </si>
  <si>
    <t>Montáž spínačů jedno nebo dvoupólových nástěnných se zapojením vodičů, pro prostředí normální vypínačů, řazení 1-jednopólových</t>
  </si>
  <si>
    <t>11386314</t>
  </si>
  <si>
    <t>4*5</t>
  </si>
  <si>
    <t>34535015</t>
  </si>
  <si>
    <t>spínač nástěnný jednopólový, řazení 1, IP44, šroubové svorky včetně zazdění krabice</t>
  </si>
  <si>
    <t>1685887529</t>
  </si>
  <si>
    <t>741313001</t>
  </si>
  <si>
    <t>Montáž zásuvek domovních se zapojením vodičů bezšroubové připojení polozapuštěných nebo zapuštěných 10/16 A, provedení 2P + PE</t>
  </si>
  <si>
    <t>-2025430360</t>
  </si>
  <si>
    <t>5*5</t>
  </si>
  <si>
    <t>34555241</t>
  </si>
  <si>
    <t>přístroj zásuvky zápustné jednonásobné, krytka s clonkami, bezšroubové svorky včetně zazdění krabice</t>
  </si>
  <si>
    <t>881402868</t>
  </si>
  <si>
    <t>741372061</t>
  </si>
  <si>
    <t>Montáž svítidel s integrovaným zdrojem LED se zapojením vodičů interiérových přisazených stropních hranatých nebo kruhových, plochy do 0,09 m2</t>
  </si>
  <si>
    <t>-2055854321</t>
  </si>
  <si>
    <t>34825002</t>
  </si>
  <si>
    <t>svítidlo interiérové stropní přisazené kruhové D 300-450mm 1200-1900lm</t>
  </si>
  <si>
    <t>-1725166220</t>
  </si>
  <si>
    <t>741810001</t>
  </si>
  <si>
    <t>Zkoušky a prohlídky elektrických rozvodů a zařízení celková prohlídka a vyhotovení revizní zprávy pro objem montážních prací do 100 tis. Kč</t>
  </si>
  <si>
    <t>-425887579</t>
  </si>
  <si>
    <t>741R02</t>
  </si>
  <si>
    <t xml:space="preserve">Drobný materiál + doprava </t>
  </si>
  <si>
    <t>1728190358</t>
  </si>
  <si>
    <t>741R03</t>
  </si>
  <si>
    <t xml:space="preserve">Napojení vzduchotechniky </t>
  </si>
  <si>
    <t>1648364793</t>
  </si>
  <si>
    <t>742</t>
  </si>
  <si>
    <t>Elektroinstalace - slaboproud</t>
  </si>
  <si>
    <t>742121001</t>
  </si>
  <si>
    <t>Montáž kabelů sdělovacích pro vnitřní rozvody počtu žil do 15</t>
  </si>
  <si>
    <t>-190951788</t>
  </si>
  <si>
    <t>10*5</t>
  </si>
  <si>
    <t>34121015</t>
  </si>
  <si>
    <t>kabel sdělovací jádro Cu plné izolace PVC plášť PVC 100V (SYKY) 4x2x0,5mm2</t>
  </si>
  <si>
    <t>70212867</t>
  </si>
  <si>
    <t>41,6666666666667*1,2 'Přepočtené koeficientem množství</t>
  </si>
  <si>
    <t>742350001</t>
  </si>
  <si>
    <t>Montáž zařízení pro tělesně postižené signalizačního světla s akustickou signalizací</t>
  </si>
  <si>
    <t>-1744401340</t>
  </si>
  <si>
    <t xml:space="preserve">5 - Sociální zařízení č. 2/1x - Stavební řešení </t>
  </si>
  <si>
    <t xml:space="preserve">    771 - Podlahy z dlaždic</t>
  </si>
  <si>
    <t>-72873555</t>
  </si>
  <si>
    <t>1*2</t>
  </si>
  <si>
    <t>-1146743147</t>
  </si>
  <si>
    <t>1258403948</t>
  </si>
  <si>
    <t>(3,3+0,35+2,75)*2,65</t>
  </si>
  <si>
    <t>13,2*2</t>
  </si>
  <si>
    <t xml:space="preserve">Příčka z pórobetonových hladkých tvárnic na tenkovrstvou maltu tl 200 mm včetně pomocného lešení </t>
  </si>
  <si>
    <t>-1853587578</t>
  </si>
  <si>
    <t>1,05*2,65</t>
  </si>
  <si>
    <t>2,8</t>
  </si>
  <si>
    <t>108788816</t>
  </si>
  <si>
    <t>2,65*5*2+2,65</t>
  </si>
  <si>
    <t>-655109869</t>
  </si>
  <si>
    <t>(1,9+1,2)*2,65</t>
  </si>
  <si>
    <t>8,2*2</t>
  </si>
  <si>
    <t>-44826237</t>
  </si>
  <si>
    <t>17,55*2</t>
  </si>
  <si>
    <t>612131121.1</t>
  </si>
  <si>
    <t>-227536675</t>
  </si>
  <si>
    <t>30,75*2</t>
  </si>
  <si>
    <t>-591382068</t>
  </si>
  <si>
    <t>(3,3+1,2+2,75+1,45+0,35+2,65+1,9+1,15)*2,6</t>
  </si>
  <si>
    <t>-1379309876</t>
  </si>
  <si>
    <t>(3,3+1,2+2,75)*2,6+(1,45+0,35+2,65+1,9+1,15)*(2,6-2,0)</t>
  </si>
  <si>
    <t>446517415</t>
  </si>
  <si>
    <t>2,6*6*2</t>
  </si>
  <si>
    <t>-2103230336</t>
  </si>
  <si>
    <t>"koupelna" 1,9*1,15+1,45*1,55</t>
  </si>
  <si>
    <t>4,45*2</t>
  </si>
  <si>
    <t>Zřízení nájezdu z plastbetonu ("spádový klín"), do vel. 150/150 mm</t>
  </si>
  <si>
    <t>753113131</t>
  </si>
  <si>
    <t>1,2*2</t>
  </si>
  <si>
    <t>830810311</t>
  </si>
  <si>
    <t>-2063307002</t>
  </si>
  <si>
    <t>585995806</t>
  </si>
  <si>
    <t>759154259</t>
  </si>
  <si>
    <t>1340554860</t>
  </si>
  <si>
    <t>mtz dle odkč.4, odk 3/Z</t>
  </si>
  <si>
    <t>1391920162</t>
  </si>
  <si>
    <t>7,1*8,2-0,02</t>
  </si>
  <si>
    <t>1385562220</t>
  </si>
  <si>
    <t>(2,4+2,765)*2,6-(0,8+1,0)*2</t>
  </si>
  <si>
    <t>9,8*2</t>
  </si>
  <si>
    <t>-1954384294</t>
  </si>
  <si>
    <t>2,4*1,2+3,3*0,35</t>
  </si>
  <si>
    <t xml:space="preserve">dmtz dle dok. č.8 </t>
  </si>
  <si>
    <t>4,05*2</t>
  </si>
  <si>
    <t>887900580</t>
  </si>
  <si>
    <t>8,1*2</t>
  </si>
  <si>
    <t>9650461R04</t>
  </si>
  <si>
    <t>272325112</t>
  </si>
  <si>
    <t>4,1*2,4</t>
  </si>
  <si>
    <t>"odpočet průniku kcí" -(1,2*1,2+0,2*0,15)</t>
  </si>
  <si>
    <t>8,4</t>
  </si>
  <si>
    <t>-39662134</t>
  </si>
  <si>
    <t>dtmz dle odk. č.4_100x197 cm</t>
  </si>
  <si>
    <t>1,0*2,0*2</t>
  </si>
  <si>
    <t>dmtz dle odk. č. 5_vel. 80x197 cm</t>
  </si>
  <si>
    <t>0,8*2,0*2</t>
  </si>
  <si>
    <t>977R05</t>
  </si>
  <si>
    <t xml:space="preserve">HZS_ nezměřitelné ptáce_dmtz konstrukcí jinde uvedených, zapsané ve stavebním deníku, schválené investorem   </t>
  </si>
  <si>
    <t>kpl</t>
  </si>
  <si>
    <t>-16966487</t>
  </si>
  <si>
    <t xml:space="preserve">dmtz stávajících madel, revizních  dvířek  </t>
  </si>
  <si>
    <t>-549598559</t>
  </si>
  <si>
    <t>1894480378</t>
  </si>
  <si>
    <t>Poznámka k položce:_x000D_
z oborů 801, 803, 811 a 812</t>
  </si>
  <si>
    <t>511522149</t>
  </si>
  <si>
    <t>-660381667</t>
  </si>
  <si>
    <t>-322337585</t>
  </si>
  <si>
    <t>-1358374838</t>
  </si>
  <si>
    <t>-1425440219</t>
  </si>
  <si>
    <t>"mtz sklopného madla WC, dl. 813 mm" 4</t>
  </si>
  <si>
    <t>"mtz pevného madla WC, dl. 1100" 2</t>
  </si>
  <si>
    <t>"mtz pevného madla, dl. 1400 mm" 2</t>
  </si>
  <si>
    <t>-872947400</t>
  </si>
  <si>
    <t>94582378</t>
  </si>
  <si>
    <t>-1230203019</t>
  </si>
  <si>
    <t>1522818064</t>
  </si>
  <si>
    <t xml:space="preserve">Dvířka revizní se zámkem (čtyřhran) nerez 300 x 300mm, včetně osazovacího rámečku </t>
  </si>
  <si>
    <t>59162780</t>
  </si>
  <si>
    <t>2095262255</t>
  </si>
  <si>
    <t>1445275111</t>
  </si>
  <si>
    <t>"mtz odk 2/T" 2</t>
  </si>
  <si>
    <t>561149419</t>
  </si>
  <si>
    <t>"viz. tabulky výrobků, dle odk. 2/T" 2</t>
  </si>
  <si>
    <t>-1099841978</t>
  </si>
  <si>
    <t>582102284</t>
  </si>
  <si>
    <t>"mtz dle odk. č. 6 " 2</t>
  </si>
  <si>
    <t>61182307 R07</t>
  </si>
  <si>
    <t>-1130042393</t>
  </si>
  <si>
    <t>"viz tabulka výrobků, odk. 1/P " 2</t>
  </si>
  <si>
    <t>61161004 R08</t>
  </si>
  <si>
    <t>-1231615571</t>
  </si>
  <si>
    <t>" viz tabulky výrobků, odk 1/P" 2</t>
  </si>
  <si>
    <t>1225360044</t>
  </si>
  <si>
    <t>dmtz dle odk. č.4_vel. 100x197</t>
  </si>
  <si>
    <t>dmtz dle odk. č.5_vel. 80x197</t>
  </si>
  <si>
    <t>766811112R09</t>
  </si>
  <si>
    <t>1650230840</t>
  </si>
  <si>
    <t>794102278</t>
  </si>
  <si>
    <t>1456987926</t>
  </si>
  <si>
    <t>"pro odk. 1/P" 2*2</t>
  </si>
  <si>
    <t>54914620R10</t>
  </si>
  <si>
    <t>969733606</t>
  </si>
  <si>
    <t>54914620 R11</t>
  </si>
  <si>
    <t>-1842778910</t>
  </si>
  <si>
    <t>1296066599</t>
  </si>
  <si>
    <t>771</t>
  </si>
  <si>
    <t>Podlahy z dlaždic</t>
  </si>
  <si>
    <t>771573810</t>
  </si>
  <si>
    <t>Demontáž podlah z dlaždic keramických lepených</t>
  </si>
  <si>
    <t>1225876352</t>
  </si>
  <si>
    <t>dmtz dle odk. 8</t>
  </si>
  <si>
    <t>odpočet průniků</t>
  </si>
  <si>
    <t>-(1,2*1,2+0,2*0,15)</t>
  </si>
  <si>
    <t>0,030</t>
  </si>
  <si>
    <t>-147774366</t>
  </si>
  <si>
    <t>"předsíň + pokoj" 2,4*1,2+3,3*0,35</t>
  </si>
  <si>
    <t>dmtz dle odk. č 10</t>
  </si>
  <si>
    <t>-1969327970</t>
  </si>
  <si>
    <t>"předsíň" (2,4+1,2)*2-(1,0*2+0,9) = 4,30</t>
  </si>
  <si>
    <t>"pokoj "(3,3+0,35*2)-1,0 = 3,00</t>
  </si>
  <si>
    <t>celkem    7,3</t>
  </si>
  <si>
    <t>dmtz dle odk. č.10:</t>
  </si>
  <si>
    <t>7,3*2</t>
  </si>
  <si>
    <t>1367536669</t>
  </si>
  <si>
    <t xml:space="preserve">pokoj (na novou příčku) </t>
  </si>
  <si>
    <t>(3,3-1,0)*2</t>
  </si>
  <si>
    <t>-685824342</t>
  </si>
  <si>
    <t>4,50980392156862*1,02 'Přepočtené koeficientem množství</t>
  </si>
  <si>
    <t>1938816223</t>
  </si>
  <si>
    <t>1320136396</t>
  </si>
  <si>
    <t>7,7*2</t>
  </si>
  <si>
    <t>7775111R12</t>
  </si>
  <si>
    <t>-123641955</t>
  </si>
  <si>
    <t>"předsíň" 2,75*1,2</t>
  </si>
  <si>
    <t>-1666310542</t>
  </si>
  <si>
    <t>777511101R13</t>
  </si>
  <si>
    <t>-1475394075</t>
  </si>
  <si>
    <t>((1,9+2,65)*2-0,9)*2,0 = 16,400</t>
  </si>
  <si>
    <t>16,4*2</t>
  </si>
  <si>
    <t>(1,7+0,6)*1,6 = 3,68</t>
  </si>
  <si>
    <t>3,7*2</t>
  </si>
  <si>
    <t>-309683649</t>
  </si>
  <si>
    <t>6*2</t>
  </si>
  <si>
    <t>-1740441791</t>
  </si>
  <si>
    <t>((1,9+2,65)*2-0,9)</t>
  </si>
  <si>
    <t>781471810</t>
  </si>
  <si>
    <t>Demontáž obkladů z dlaždic keramických kladených do malty</t>
  </si>
  <si>
    <t>-852524533</t>
  </si>
  <si>
    <t>dmtz dle odk. č2</t>
  </si>
  <si>
    <t>koupelna (jenna stáv. konstrukcích)</t>
  </si>
  <si>
    <t>(1,2*3+4,1+0,15*2)*2,1</t>
  </si>
  <si>
    <t>781494111R14</t>
  </si>
  <si>
    <t>-1225177717</t>
  </si>
  <si>
    <t>((1,9+2,65)*2-0,9) = 8,200</t>
  </si>
  <si>
    <t>(1,7+0,6) =2,300</t>
  </si>
  <si>
    <t>celkem 10,50</t>
  </si>
  <si>
    <t>" ve styku podlaha/ stěna" 10,5*2</t>
  </si>
  <si>
    <t>((1,9+2,65)*2-0,9)+2,0 = 10,200</t>
  </si>
  <si>
    <t>(1,7+0,6)+1,6*2 = 5,500</t>
  </si>
  <si>
    <t xml:space="preserve">celkem 15,7 </t>
  </si>
  <si>
    <t>"ve styku stěna/stěna" 15,7*2</t>
  </si>
  <si>
    <t>59071044R15</t>
  </si>
  <si>
    <t>-709940840</t>
  </si>
  <si>
    <t>10,5*2*1,05</t>
  </si>
  <si>
    <t>15,7*2*1,05</t>
  </si>
  <si>
    <t>-0,02</t>
  </si>
  <si>
    <t>140361679</t>
  </si>
  <si>
    <t>271004536</t>
  </si>
  <si>
    <t xml:space="preserve">na stávajících konstrukcích: </t>
  </si>
  <si>
    <t>"stropy" 24,1*2</t>
  </si>
  <si>
    <t xml:space="preserve">"stěny" 45,55*2 </t>
  </si>
  <si>
    <t>812675162</t>
  </si>
  <si>
    <t>předsíň: 2,75*1,2 = 3,3</t>
  </si>
  <si>
    <t>koupelna: 1,9*1,15+145*155 = 4,432</t>
  </si>
  <si>
    <t>pokoj: 3,3*4,95 =16,335</t>
  </si>
  <si>
    <t>celkem 24,1</t>
  </si>
  <si>
    <t>24,1*2</t>
  </si>
  <si>
    <t>předsíň: (2,75+1,2)*2,6 = 10,27</t>
  </si>
  <si>
    <t>koupelna: (1,2+0,4)*0,6 = 0,960</t>
  </si>
  <si>
    <t xml:space="preserve">pokoj: (4,95*2+3,3)*2,6 = 34,32 </t>
  </si>
  <si>
    <t>celkem  45,55</t>
  </si>
  <si>
    <t>45,55*2</t>
  </si>
  <si>
    <t>-1456378699</t>
  </si>
  <si>
    <t xml:space="preserve">"Stropy" 24,1*2*0,1 </t>
  </si>
  <si>
    <t xml:space="preserve">"Stěny" 45,55*2*0,1 </t>
  </si>
  <si>
    <t>-0,03</t>
  </si>
  <si>
    <t>157502037</t>
  </si>
  <si>
    <t>předsíň : 2,75*1,2 = 3,300</t>
  </si>
  <si>
    <t>koupelna: 1,9*1,15+1,345*1,55 = 4,4325</t>
  </si>
  <si>
    <t>pokoj: 3,3*4,95 = 16,335</t>
  </si>
  <si>
    <t>předsíň: (2,75+1,2)*2*2,65 = 20,54</t>
  </si>
  <si>
    <t>koupelna: (1,9+2,65)*2*(2,6-2,0) = 5,46</t>
  </si>
  <si>
    <t>pokoj: (4,95+3,3)*2*2,6-(1,7+0,6)*1,6 = 39,22</t>
  </si>
  <si>
    <t>celkem 65,20</t>
  </si>
  <si>
    <t>65,2*2</t>
  </si>
  <si>
    <t>-1654938853</t>
  </si>
  <si>
    <t>6 - Socíální zařízení č. 2/1x - Zdravotně technická instalace</t>
  </si>
  <si>
    <t>-1882929775</t>
  </si>
  <si>
    <t>-669241582</t>
  </si>
  <si>
    <t>965666098</t>
  </si>
  <si>
    <t>715141928</t>
  </si>
  <si>
    <t>1531949696</t>
  </si>
  <si>
    <t>-496007521</t>
  </si>
  <si>
    <t>2084292101</t>
  </si>
  <si>
    <t>1117477920</t>
  </si>
  <si>
    <t>486398355</t>
  </si>
  <si>
    <t>1408063300</t>
  </si>
  <si>
    <t>1143641146</t>
  </si>
  <si>
    <t>20*2</t>
  </si>
  <si>
    <t>-1960312795</t>
  </si>
  <si>
    <t>39859266</t>
  </si>
  <si>
    <t>1553847615</t>
  </si>
  <si>
    <t>-349173117</t>
  </si>
  <si>
    <t>1583100962</t>
  </si>
  <si>
    <t>-1361155814</t>
  </si>
  <si>
    <t>236583978</t>
  </si>
  <si>
    <t>-1504447612</t>
  </si>
  <si>
    <t>-1247480095</t>
  </si>
  <si>
    <t>žlábek podlahový do prostoru dl 650mm - atyp</t>
  </si>
  <si>
    <t>-1592011520</t>
  </si>
  <si>
    <t>1124463521</t>
  </si>
  <si>
    <t>1500208982</t>
  </si>
  <si>
    <t>203464107</t>
  </si>
  <si>
    <t>1538484915</t>
  </si>
  <si>
    <t>-1573630533</t>
  </si>
  <si>
    <t>630190057</t>
  </si>
  <si>
    <t>-1381462826</t>
  </si>
  <si>
    <t>228402968</t>
  </si>
  <si>
    <t>2091564765</t>
  </si>
  <si>
    <t>1893384048</t>
  </si>
  <si>
    <t>-781743301</t>
  </si>
  <si>
    <t>597714141</t>
  </si>
  <si>
    <t>1084803607</t>
  </si>
  <si>
    <t>-1352098074</t>
  </si>
  <si>
    <t>-1592278669</t>
  </si>
  <si>
    <t>174212405</t>
  </si>
  <si>
    <t>-1763907875</t>
  </si>
  <si>
    <t>9912719</t>
  </si>
  <si>
    <t>2053752126</t>
  </si>
  <si>
    <t>-1528258623</t>
  </si>
  <si>
    <t>-973552214</t>
  </si>
  <si>
    <t>1230370152</t>
  </si>
  <si>
    <t>1537577081</t>
  </si>
  <si>
    <t>-1850820988</t>
  </si>
  <si>
    <t>-890866450</t>
  </si>
  <si>
    <t>2113101471</t>
  </si>
  <si>
    <t>776360048</t>
  </si>
  <si>
    <t xml:space="preserve">7 - Sociální zařízení č. 2/1x - Silnoproudé rozvody </t>
  </si>
  <si>
    <t>-1684710346</t>
  </si>
  <si>
    <t>50,0*2</t>
  </si>
  <si>
    <t>1301405426</t>
  </si>
  <si>
    <t>-2000014007</t>
  </si>
  <si>
    <t>2038096179</t>
  </si>
  <si>
    <t>426596349</t>
  </si>
  <si>
    <t>1857530715</t>
  </si>
  <si>
    <t>758137990</t>
  </si>
  <si>
    <t>4*2</t>
  </si>
  <si>
    <t>-740954894</t>
  </si>
  <si>
    <t>642091408</t>
  </si>
  <si>
    <t>5*2</t>
  </si>
  <si>
    <t>-685927173</t>
  </si>
  <si>
    <t>597818077</t>
  </si>
  <si>
    <t>2003566466</t>
  </si>
  <si>
    <t>788931336</t>
  </si>
  <si>
    <t>741R021</t>
  </si>
  <si>
    <t>1903765096</t>
  </si>
  <si>
    <t>764269189</t>
  </si>
  <si>
    <t>972873582</t>
  </si>
  <si>
    <t>2*10</t>
  </si>
  <si>
    <t>1023916512</t>
  </si>
  <si>
    <t>16,6666666666667*1,2 'Přepočtené koeficientem množství</t>
  </si>
  <si>
    <t>-888989796</t>
  </si>
  <si>
    <t xml:space="preserve">8 - Sociální zařízení č. 1/5x a 2/1x - doplnění PVC podlah </t>
  </si>
  <si>
    <t>-444686005</t>
  </si>
  <si>
    <t>"Pokoj typ 1/5x" 20,09*5</t>
  </si>
  <si>
    <t>"Pokoj typ 2/1x" 16,21*2</t>
  </si>
  <si>
    <t>1677283423</t>
  </si>
  <si>
    <t>968185588</t>
  </si>
  <si>
    <t>1850153562</t>
  </si>
  <si>
    <t>1458436911</t>
  </si>
  <si>
    <t>618784479</t>
  </si>
  <si>
    <t>"pokoj typ 1/5x" 20,09*5</t>
  </si>
  <si>
    <t>"pokoj typ 2/1x" 16,21*2</t>
  </si>
  <si>
    <t>1616779659</t>
  </si>
  <si>
    <t>1518519998</t>
  </si>
  <si>
    <t>1445569515</t>
  </si>
  <si>
    <t>-1710212928</t>
  </si>
  <si>
    <t>1741758414</t>
  </si>
  <si>
    <t>132,87*1,1</t>
  </si>
  <si>
    <t>-570231997</t>
  </si>
  <si>
    <t>"pokoj typ 1/5x" ((19,58*5)-(1*5))</t>
  </si>
  <si>
    <t xml:space="preserve">"pokoj typ 2/1x " ((16,72*2)-(1*2)) </t>
  </si>
  <si>
    <t>265942499</t>
  </si>
  <si>
    <t>-1457441331</t>
  </si>
  <si>
    <t>121,901960784314*1,02 'Přepočtené koeficientem množství</t>
  </si>
  <si>
    <t>494414831</t>
  </si>
  <si>
    <t>784211163</t>
  </si>
  <si>
    <t>Malby z malířských směsí oděruvzdorných za mokra Příplatek k cenám dvojnásobných maleb za provádění barevné malby tónované na tónovacích automatech, v odstínu středně sytém</t>
  </si>
  <si>
    <t>-816113953</t>
  </si>
  <si>
    <t xml:space="preserve">pokoje Domovinky </t>
  </si>
  <si>
    <t>((6,5+2,3)*2,65)*7</t>
  </si>
  <si>
    <t xml:space="preserve">9 - Edukační místnost - doplnění </t>
  </si>
  <si>
    <t>1945575048</t>
  </si>
  <si>
    <t>"chodba" 3,5</t>
  </si>
  <si>
    <t xml:space="preserve">"edukační místnost" 14,77 </t>
  </si>
  <si>
    <t>-2056647840</t>
  </si>
  <si>
    <t>1008195902</t>
  </si>
  <si>
    <t>-1058684176</t>
  </si>
  <si>
    <t>1444092877</t>
  </si>
  <si>
    <t>725291706</t>
  </si>
  <si>
    <t>Doplňky zařízení koupelen a záchodů smaltované madla</t>
  </si>
  <si>
    <t>654939489</t>
  </si>
  <si>
    <t>" madlo tříbodové k umyvadlu - nerezové celkem ks" 1</t>
  </si>
  <si>
    <t>"madlo koupelnové - nerezové celkem ks" 4</t>
  </si>
  <si>
    <t>"madlo sklopné k WC nerezové celkem ks " 1</t>
  </si>
  <si>
    <t>725821321</t>
  </si>
  <si>
    <t>Baterie dřezové nástěnné klasické s otáčivým kulatým ústím a délkou ramínka 200 mm</t>
  </si>
  <si>
    <t>-898028372</t>
  </si>
  <si>
    <t>-2106530229</t>
  </si>
  <si>
    <t>"edukační místnost" 14,77</t>
  </si>
  <si>
    <t>-1133824676</t>
  </si>
  <si>
    <t>2075534734</t>
  </si>
  <si>
    <t>1221946946</t>
  </si>
  <si>
    <t>-559747232</t>
  </si>
  <si>
    <t>-272338250</t>
  </si>
  <si>
    <t>18,27*1,1</t>
  </si>
  <si>
    <t>-310902008</t>
  </si>
  <si>
    <t>"chodba" 7,62-(0,8*4)</t>
  </si>
  <si>
    <t xml:space="preserve">"edukační místnost" 15,46-0,8 </t>
  </si>
  <si>
    <t>1599152950</t>
  </si>
  <si>
    <t>-1104797676</t>
  </si>
  <si>
    <t>18,7058823529412*1,02 'Přepočtené koeficientem množství</t>
  </si>
  <si>
    <t>640024523</t>
  </si>
  <si>
    <t>1392598726</t>
  </si>
  <si>
    <t xml:space="preserve">"chodba stěny" (7,62*2,65)-(0,8*1,97) </t>
  </si>
  <si>
    <t>"chodba strop" 3,5</t>
  </si>
  <si>
    <t>"edukační místnost stěny"</t>
  </si>
  <si>
    <t>(18,15*2,65)-((1,2*1,6)+(0,9*2,4)+(0,8*1,97))</t>
  </si>
  <si>
    <t>(15,46*2,65)-((2,1*1,6)+(0,8*1,97))</t>
  </si>
  <si>
    <t>"edukační místnost strop"</t>
  </si>
  <si>
    <t>14,77+17,8</t>
  </si>
  <si>
    <t>-2031091524</t>
  </si>
  <si>
    <t>-1086712433</t>
  </si>
  <si>
    <t xml:space="preserve">"Stropy" 97,089*0,1 </t>
  </si>
  <si>
    <t xml:space="preserve">"Stěny" 32,57*0,1 </t>
  </si>
  <si>
    <t>-0,066</t>
  </si>
  <si>
    <t>945199286</t>
  </si>
  <si>
    <t>-735039143</t>
  </si>
  <si>
    <t>465226627</t>
  </si>
  <si>
    <t>"edukační místnost"((5,5*2,65)+(4,2*2,65)+(2,3*2,65))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</si>
</sst>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5"/>
  <sheetViews>
    <sheetView showGridLines="0" topLeftCell="A88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91" t="s">
        <v>14</v>
      </c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3"/>
      <c r="AQ5" s="23"/>
      <c r="AR5" s="21"/>
      <c r="BE5" s="288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293" t="s">
        <v>17</v>
      </c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3"/>
      <c r="AQ6" s="23"/>
      <c r="AR6" s="21"/>
      <c r="BE6" s="289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289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289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89"/>
      <c r="BS9" s="18" t="s">
        <v>6</v>
      </c>
    </row>
    <row r="10" spans="1:74" s="1" customFormat="1" ht="12" customHeight="1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26</v>
      </c>
      <c r="AO10" s="23"/>
      <c r="AP10" s="23"/>
      <c r="AQ10" s="23"/>
      <c r="AR10" s="21"/>
      <c r="BE10" s="289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28</v>
      </c>
      <c r="AL11" s="23"/>
      <c r="AM11" s="23"/>
      <c r="AN11" s="28" t="s">
        <v>29</v>
      </c>
      <c r="AO11" s="23"/>
      <c r="AP11" s="23"/>
      <c r="AQ11" s="23"/>
      <c r="AR11" s="21"/>
      <c r="BE11" s="289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89"/>
      <c r="BS12" s="18" t="s">
        <v>6</v>
      </c>
    </row>
    <row r="13" spans="1:74" s="1" customFormat="1" ht="12" customHeight="1">
      <c r="B13" s="22"/>
      <c r="C13" s="23"/>
      <c r="D13" s="30" t="s">
        <v>30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31</v>
      </c>
      <c r="AO13" s="23"/>
      <c r="AP13" s="23"/>
      <c r="AQ13" s="23"/>
      <c r="AR13" s="21"/>
      <c r="BE13" s="289"/>
      <c r="BS13" s="18" t="s">
        <v>6</v>
      </c>
    </row>
    <row r="14" spans="1:74" ht="12.75">
      <c r="B14" s="22"/>
      <c r="C14" s="23"/>
      <c r="D14" s="23"/>
      <c r="E14" s="294" t="s">
        <v>31</v>
      </c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30" t="s">
        <v>28</v>
      </c>
      <c r="AL14" s="23"/>
      <c r="AM14" s="23"/>
      <c r="AN14" s="32" t="s">
        <v>31</v>
      </c>
      <c r="AO14" s="23"/>
      <c r="AP14" s="23"/>
      <c r="AQ14" s="23"/>
      <c r="AR14" s="21"/>
      <c r="BE14" s="289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89"/>
      <c r="BS15" s="18" t="s">
        <v>4</v>
      </c>
    </row>
    <row r="16" spans="1:74" s="1" customFormat="1" ht="12" customHeight="1">
      <c r="B16" s="22"/>
      <c r="C16" s="23"/>
      <c r="D16" s="30" t="s">
        <v>32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289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21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28</v>
      </c>
      <c r="AL17" s="23"/>
      <c r="AM17" s="23"/>
      <c r="AN17" s="28" t="s">
        <v>1</v>
      </c>
      <c r="AO17" s="23"/>
      <c r="AP17" s="23"/>
      <c r="AQ17" s="23"/>
      <c r="AR17" s="21"/>
      <c r="BE17" s="289"/>
      <c r="BS17" s="18" t="s">
        <v>33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89"/>
      <c r="BS18" s="18" t="s">
        <v>6</v>
      </c>
    </row>
    <row r="19" spans="1:71" s="1" customFormat="1" ht="12" customHeight="1">
      <c r="B19" s="22"/>
      <c r="C19" s="23"/>
      <c r="D19" s="30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289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21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28</v>
      </c>
      <c r="AL20" s="23"/>
      <c r="AM20" s="23"/>
      <c r="AN20" s="28" t="s">
        <v>1</v>
      </c>
      <c r="AO20" s="23"/>
      <c r="AP20" s="23"/>
      <c r="AQ20" s="23"/>
      <c r="AR20" s="21"/>
      <c r="BE20" s="289"/>
      <c r="BS20" s="18" t="s">
        <v>4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89"/>
    </row>
    <row r="22" spans="1:71" s="1" customFormat="1" ht="12" customHeight="1">
      <c r="B22" s="22"/>
      <c r="C22" s="23"/>
      <c r="D22" s="30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89"/>
    </row>
    <row r="23" spans="1:71" s="1" customFormat="1" ht="16.5" customHeight="1">
      <c r="B23" s="22"/>
      <c r="C23" s="23"/>
      <c r="D23" s="23"/>
      <c r="E23" s="296" t="s">
        <v>1</v>
      </c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3"/>
      <c r="AP23" s="23"/>
      <c r="AQ23" s="23"/>
      <c r="AR23" s="21"/>
      <c r="BE23" s="289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89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89"/>
    </row>
    <row r="26" spans="1:71" s="2" customFormat="1" ht="25.9" customHeight="1">
      <c r="A26" s="35"/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97">
        <f>ROUND(AG94,2)</f>
        <v>0</v>
      </c>
      <c r="AL26" s="298"/>
      <c r="AM26" s="298"/>
      <c r="AN26" s="298"/>
      <c r="AO26" s="298"/>
      <c r="AP26" s="37"/>
      <c r="AQ26" s="37"/>
      <c r="AR26" s="40"/>
      <c r="BE26" s="289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89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99" t="s">
        <v>37</v>
      </c>
      <c r="M28" s="299"/>
      <c r="N28" s="299"/>
      <c r="O28" s="299"/>
      <c r="P28" s="299"/>
      <c r="Q28" s="37"/>
      <c r="R28" s="37"/>
      <c r="S28" s="37"/>
      <c r="T28" s="37"/>
      <c r="U28" s="37"/>
      <c r="V28" s="37"/>
      <c r="W28" s="299" t="s">
        <v>38</v>
      </c>
      <c r="X28" s="299"/>
      <c r="Y28" s="299"/>
      <c r="Z28" s="299"/>
      <c r="AA28" s="299"/>
      <c r="AB28" s="299"/>
      <c r="AC28" s="299"/>
      <c r="AD28" s="299"/>
      <c r="AE28" s="299"/>
      <c r="AF28" s="37"/>
      <c r="AG28" s="37"/>
      <c r="AH28" s="37"/>
      <c r="AI28" s="37"/>
      <c r="AJ28" s="37"/>
      <c r="AK28" s="299" t="s">
        <v>39</v>
      </c>
      <c r="AL28" s="299"/>
      <c r="AM28" s="299"/>
      <c r="AN28" s="299"/>
      <c r="AO28" s="299"/>
      <c r="AP28" s="37"/>
      <c r="AQ28" s="37"/>
      <c r="AR28" s="40"/>
      <c r="BE28" s="289"/>
    </row>
    <row r="29" spans="1:71" s="3" customFormat="1" ht="14.45" customHeight="1">
      <c r="B29" s="41"/>
      <c r="C29" s="42"/>
      <c r="D29" s="30" t="s">
        <v>40</v>
      </c>
      <c r="E29" s="42"/>
      <c r="F29" s="30" t="s">
        <v>41</v>
      </c>
      <c r="G29" s="42"/>
      <c r="H29" s="42"/>
      <c r="I29" s="42"/>
      <c r="J29" s="42"/>
      <c r="K29" s="42"/>
      <c r="L29" s="302">
        <v>0.21</v>
      </c>
      <c r="M29" s="301"/>
      <c r="N29" s="301"/>
      <c r="O29" s="301"/>
      <c r="P29" s="301"/>
      <c r="Q29" s="42"/>
      <c r="R29" s="42"/>
      <c r="S29" s="42"/>
      <c r="T29" s="42"/>
      <c r="U29" s="42"/>
      <c r="V29" s="42"/>
      <c r="W29" s="300">
        <f>ROUND(AZ94, 2)</f>
        <v>0</v>
      </c>
      <c r="X29" s="301"/>
      <c r="Y29" s="301"/>
      <c r="Z29" s="301"/>
      <c r="AA29" s="301"/>
      <c r="AB29" s="301"/>
      <c r="AC29" s="301"/>
      <c r="AD29" s="301"/>
      <c r="AE29" s="301"/>
      <c r="AF29" s="42"/>
      <c r="AG29" s="42"/>
      <c r="AH29" s="42"/>
      <c r="AI29" s="42"/>
      <c r="AJ29" s="42"/>
      <c r="AK29" s="300">
        <f>ROUND(AV94, 2)</f>
        <v>0</v>
      </c>
      <c r="AL29" s="301"/>
      <c r="AM29" s="301"/>
      <c r="AN29" s="301"/>
      <c r="AO29" s="301"/>
      <c r="AP29" s="42"/>
      <c r="AQ29" s="42"/>
      <c r="AR29" s="43"/>
      <c r="BE29" s="290"/>
    </row>
    <row r="30" spans="1:71" s="3" customFormat="1" ht="14.45" customHeight="1">
      <c r="B30" s="41"/>
      <c r="C30" s="42"/>
      <c r="D30" s="42"/>
      <c r="E30" s="42"/>
      <c r="F30" s="30" t="s">
        <v>42</v>
      </c>
      <c r="G30" s="42"/>
      <c r="H30" s="42"/>
      <c r="I30" s="42"/>
      <c r="J30" s="42"/>
      <c r="K30" s="42"/>
      <c r="L30" s="302">
        <v>0.15</v>
      </c>
      <c r="M30" s="301"/>
      <c r="N30" s="301"/>
      <c r="O30" s="301"/>
      <c r="P30" s="301"/>
      <c r="Q30" s="42"/>
      <c r="R30" s="42"/>
      <c r="S30" s="42"/>
      <c r="T30" s="42"/>
      <c r="U30" s="42"/>
      <c r="V30" s="42"/>
      <c r="W30" s="300">
        <f>ROUND(BA94, 2)</f>
        <v>0</v>
      </c>
      <c r="X30" s="301"/>
      <c r="Y30" s="301"/>
      <c r="Z30" s="301"/>
      <c r="AA30" s="301"/>
      <c r="AB30" s="301"/>
      <c r="AC30" s="301"/>
      <c r="AD30" s="301"/>
      <c r="AE30" s="301"/>
      <c r="AF30" s="42"/>
      <c r="AG30" s="42"/>
      <c r="AH30" s="42"/>
      <c r="AI30" s="42"/>
      <c r="AJ30" s="42"/>
      <c r="AK30" s="300">
        <f>ROUND(AW94, 2)</f>
        <v>0</v>
      </c>
      <c r="AL30" s="301"/>
      <c r="AM30" s="301"/>
      <c r="AN30" s="301"/>
      <c r="AO30" s="301"/>
      <c r="AP30" s="42"/>
      <c r="AQ30" s="42"/>
      <c r="AR30" s="43"/>
      <c r="BE30" s="290"/>
    </row>
    <row r="31" spans="1:71" s="3" customFormat="1" ht="14.45" hidden="1" customHeight="1">
      <c r="B31" s="41"/>
      <c r="C31" s="42"/>
      <c r="D31" s="42"/>
      <c r="E31" s="42"/>
      <c r="F31" s="30" t="s">
        <v>43</v>
      </c>
      <c r="G31" s="42"/>
      <c r="H31" s="42"/>
      <c r="I31" s="42"/>
      <c r="J31" s="42"/>
      <c r="K31" s="42"/>
      <c r="L31" s="302">
        <v>0.21</v>
      </c>
      <c r="M31" s="301"/>
      <c r="N31" s="301"/>
      <c r="O31" s="301"/>
      <c r="P31" s="301"/>
      <c r="Q31" s="42"/>
      <c r="R31" s="42"/>
      <c r="S31" s="42"/>
      <c r="T31" s="42"/>
      <c r="U31" s="42"/>
      <c r="V31" s="42"/>
      <c r="W31" s="300">
        <f>ROUND(BB94, 2)</f>
        <v>0</v>
      </c>
      <c r="X31" s="301"/>
      <c r="Y31" s="301"/>
      <c r="Z31" s="301"/>
      <c r="AA31" s="301"/>
      <c r="AB31" s="301"/>
      <c r="AC31" s="301"/>
      <c r="AD31" s="301"/>
      <c r="AE31" s="301"/>
      <c r="AF31" s="42"/>
      <c r="AG31" s="42"/>
      <c r="AH31" s="42"/>
      <c r="AI31" s="42"/>
      <c r="AJ31" s="42"/>
      <c r="AK31" s="300">
        <v>0</v>
      </c>
      <c r="AL31" s="301"/>
      <c r="AM31" s="301"/>
      <c r="AN31" s="301"/>
      <c r="AO31" s="301"/>
      <c r="AP31" s="42"/>
      <c r="AQ31" s="42"/>
      <c r="AR31" s="43"/>
      <c r="BE31" s="290"/>
    </row>
    <row r="32" spans="1:71" s="3" customFormat="1" ht="14.45" hidden="1" customHeight="1">
      <c r="B32" s="41"/>
      <c r="C32" s="42"/>
      <c r="D32" s="42"/>
      <c r="E32" s="42"/>
      <c r="F32" s="30" t="s">
        <v>44</v>
      </c>
      <c r="G32" s="42"/>
      <c r="H32" s="42"/>
      <c r="I32" s="42"/>
      <c r="J32" s="42"/>
      <c r="K32" s="42"/>
      <c r="L32" s="302">
        <v>0.15</v>
      </c>
      <c r="M32" s="301"/>
      <c r="N32" s="301"/>
      <c r="O32" s="301"/>
      <c r="P32" s="301"/>
      <c r="Q32" s="42"/>
      <c r="R32" s="42"/>
      <c r="S32" s="42"/>
      <c r="T32" s="42"/>
      <c r="U32" s="42"/>
      <c r="V32" s="42"/>
      <c r="W32" s="300">
        <f>ROUND(BC94, 2)</f>
        <v>0</v>
      </c>
      <c r="X32" s="301"/>
      <c r="Y32" s="301"/>
      <c r="Z32" s="301"/>
      <c r="AA32" s="301"/>
      <c r="AB32" s="301"/>
      <c r="AC32" s="301"/>
      <c r="AD32" s="301"/>
      <c r="AE32" s="301"/>
      <c r="AF32" s="42"/>
      <c r="AG32" s="42"/>
      <c r="AH32" s="42"/>
      <c r="AI32" s="42"/>
      <c r="AJ32" s="42"/>
      <c r="AK32" s="300">
        <v>0</v>
      </c>
      <c r="AL32" s="301"/>
      <c r="AM32" s="301"/>
      <c r="AN32" s="301"/>
      <c r="AO32" s="301"/>
      <c r="AP32" s="42"/>
      <c r="AQ32" s="42"/>
      <c r="AR32" s="43"/>
      <c r="BE32" s="290"/>
    </row>
    <row r="33" spans="1:57" s="3" customFormat="1" ht="14.45" hidden="1" customHeight="1">
      <c r="B33" s="41"/>
      <c r="C33" s="42"/>
      <c r="D33" s="42"/>
      <c r="E33" s="42"/>
      <c r="F33" s="30" t="s">
        <v>45</v>
      </c>
      <c r="G33" s="42"/>
      <c r="H33" s="42"/>
      <c r="I33" s="42"/>
      <c r="J33" s="42"/>
      <c r="K33" s="42"/>
      <c r="L33" s="302">
        <v>0</v>
      </c>
      <c r="M33" s="301"/>
      <c r="N33" s="301"/>
      <c r="O33" s="301"/>
      <c r="P33" s="301"/>
      <c r="Q33" s="42"/>
      <c r="R33" s="42"/>
      <c r="S33" s="42"/>
      <c r="T33" s="42"/>
      <c r="U33" s="42"/>
      <c r="V33" s="42"/>
      <c r="W33" s="300">
        <f>ROUND(BD94, 2)</f>
        <v>0</v>
      </c>
      <c r="X33" s="301"/>
      <c r="Y33" s="301"/>
      <c r="Z33" s="301"/>
      <c r="AA33" s="301"/>
      <c r="AB33" s="301"/>
      <c r="AC33" s="301"/>
      <c r="AD33" s="301"/>
      <c r="AE33" s="301"/>
      <c r="AF33" s="42"/>
      <c r="AG33" s="42"/>
      <c r="AH33" s="42"/>
      <c r="AI33" s="42"/>
      <c r="AJ33" s="42"/>
      <c r="AK33" s="300">
        <v>0</v>
      </c>
      <c r="AL33" s="301"/>
      <c r="AM33" s="301"/>
      <c r="AN33" s="301"/>
      <c r="AO33" s="301"/>
      <c r="AP33" s="42"/>
      <c r="AQ33" s="42"/>
      <c r="AR33" s="43"/>
      <c r="BE33" s="290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89"/>
    </row>
    <row r="35" spans="1:57" s="2" customFormat="1" ht="25.9" customHeight="1">
      <c r="A35" s="35"/>
      <c r="B35" s="36"/>
      <c r="C35" s="44"/>
      <c r="D35" s="45" t="s">
        <v>46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47</v>
      </c>
      <c r="U35" s="46"/>
      <c r="V35" s="46"/>
      <c r="W35" s="46"/>
      <c r="X35" s="306" t="s">
        <v>48</v>
      </c>
      <c r="Y35" s="304"/>
      <c r="Z35" s="304"/>
      <c r="AA35" s="304"/>
      <c r="AB35" s="304"/>
      <c r="AC35" s="46"/>
      <c r="AD35" s="46"/>
      <c r="AE35" s="46"/>
      <c r="AF35" s="46"/>
      <c r="AG35" s="46"/>
      <c r="AH35" s="46"/>
      <c r="AI35" s="46"/>
      <c r="AJ35" s="46"/>
      <c r="AK35" s="303">
        <f>SUM(AK26:AK33)</f>
        <v>0</v>
      </c>
      <c r="AL35" s="304"/>
      <c r="AM35" s="304"/>
      <c r="AN35" s="304"/>
      <c r="AO35" s="305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49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50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51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52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51</v>
      </c>
      <c r="AI60" s="39"/>
      <c r="AJ60" s="39"/>
      <c r="AK60" s="39"/>
      <c r="AL60" s="39"/>
      <c r="AM60" s="53" t="s">
        <v>52</v>
      </c>
      <c r="AN60" s="39"/>
      <c r="AO60" s="39"/>
      <c r="AP60" s="37"/>
      <c r="AQ60" s="37"/>
      <c r="AR60" s="40"/>
      <c r="BE60" s="35"/>
    </row>
    <row r="61" spans="1:57" ht="11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53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54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ht="11.2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52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51</v>
      </c>
      <c r="AI75" s="39"/>
      <c r="AJ75" s="39"/>
      <c r="AK75" s="39"/>
      <c r="AL75" s="39"/>
      <c r="AM75" s="53" t="s">
        <v>52</v>
      </c>
      <c r="AN75" s="39"/>
      <c r="AO75" s="39"/>
      <c r="AP75" s="37"/>
      <c r="AQ75" s="37"/>
      <c r="AR75" s="40"/>
      <c r="BE75" s="35"/>
    </row>
    <row r="76" spans="1:57" s="2" customFormat="1" ht="11.25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2021_61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67" t="str">
        <f>K6</f>
        <v>Dům s pečovatelskou službou Česká 320, Kopřivnice - Stavební úpravy sociálních zařízení Domovinky</v>
      </c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  <c r="X85" s="268"/>
      <c r="Y85" s="268"/>
      <c r="Z85" s="268"/>
      <c r="AA85" s="268"/>
      <c r="AB85" s="268"/>
      <c r="AC85" s="268"/>
      <c r="AD85" s="268"/>
      <c r="AE85" s="268"/>
      <c r="AF85" s="268"/>
      <c r="AG85" s="268"/>
      <c r="AH85" s="268"/>
      <c r="AI85" s="268"/>
      <c r="AJ85" s="268"/>
      <c r="AK85" s="268"/>
      <c r="AL85" s="268"/>
      <c r="AM85" s="268"/>
      <c r="AN85" s="268"/>
      <c r="AO85" s="268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269" t="str">
        <f>IF(AN8= "","",AN8)</f>
        <v>3. 1. 2022</v>
      </c>
      <c r="AN87" s="269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Město Kopřivnice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32</v>
      </c>
      <c r="AJ89" s="37"/>
      <c r="AK89" s="37"/>
      <c r="AL89" s="37"/>
      <c r="AM89" s="270" t="str">
        <f>IF(E17="","",E17)</f>
        <v xml:space="preserve"> </v>
      </c>
      <c r="AN89" s="271"/>
      <c r="AO89" s="271"/>
      <c r="AP89" s="271"/>
      <c r="AQ89" s="37"/>
      <c r="AR89" s="40"/>
      <c r="AS89" s="272" t="s">
        <v>56</v>
      </c>
      <c r="AT89" s="273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30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34</v>
      </c>
      <c r="AJ90" s="37"/>
      <c r="AK90" s="37"/>
      <c r="AL90" s="37"/>
      <c r="AM90" s="270" t="str">
        <f>IF(E20="","",E20)</f>
        <v xml:space="preserve"> </v>
      </c>
      <c r="AN90" s="271"/>
      <c r="AO90" s="271"/>
      <c r="AP90" s="271"/>
      <c r="AQ90" s="37"/>
      <c r="AR90" s="40"/>
      <c r="AS90" s="274"/>
      <c r="AT90" s="275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76"/>
      <c r="AT91" s="277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278" t="s">
        <v>57</v>
      </c>
      <c r="D92" s="279"/>
      <c r="E92" s="279"/>
      <c r="F92" s="279"/>
      <c r="G92" s="279"/>
      <c r="H92" s="74"/>
      <c r="I92" s="281" t="s">
        <v>58</v>
      </c>
      <c r="J92" s="279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279"/>
      <c r="W92" s="279"/>
      <c r="X92" s="279"/>
      <c r="Y92" s="279"/>
      <c r="Z92" s="279"/>
      <c r="AA92" s="279"/>
      <c r="AB92" s="279"/>
      <c r="AC92" s="279"/>
      <c r="AD92" s="279"/>
      <c r="AE92" s="279"/>
      <c r="AF92" s="279"/>
      <c r="AG92" s="280" t="s">
        <v>59</v>
      </c>
      <c r="AH92" s="279"/>
      <c r="AI92" s="279"/>
      <c r="AJ92" s="279"/>
      <c r="AK92" s="279"/>
      <c r="AL92" s="279"/>
      <c r="AM92" s="279"/>
      <c r="AN92" s="281" t="s">
        <v>60</v>
      </c>
      <c r="AO92" s="279"/>
      <c r="AP92" s="282"/>
      <c r="AQ92" s="75" t="s">
        <v>61</v>
      </c>
      <c r="AR92" s="40"/>
      <c r="AS92" s="76" t="s">
        <v>62</v>
      </c>
      <c r="AT92" s="77" t="s">
        <v>63</v>
      </c>
      <c r="AU92" s="77" t="s">
        <v>64</v>
      </c>
      <c r="AV92" s="77" t="s">
        <v>65</v>
      </c>
      <c r="AW92" s="77" t="s">
        <v>66</v>
      </c>
      <c r="AX92" s="77" t="s">
        <v>67</v>
      </c>
      <c r="AY92" s="77" t="s">
        <v>68</v>
      </c>
      <c r="AZ92" s="77" t="s">
        <v>69</v>
      </c>
      <c r="BA92" s="77" t="s">
        <v>70</v>
      </c>
      <c r="BB92" s="77" t="s">
        <v>71</v>
      </c>
      <c r="BC92" s="77" t="s">
        <v>72</v>
      </c>
      <c r="BD92" s="78" t="s">
        <v>73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74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86">
        <f>ROUND(SUM(AG95:AG103),2)</f>
        <v>0</v>
      </c>
      <c r="AH94" s="286"/>
      <c r="AI94" s="286"/>
      <c r="AJ94" s="286"/>
      <c r="AK94" s="286"/>
      <c r="AL94" s="286"/>
      <c r="AM94" s="286"/>
      <c r="AN94" s="287">
        <f t="shared" ref="AN94:AN103" si="0">SUM(AG94,AT94)</f>
        <v>0</v>
      </c>
      <c r="AO94" s="287"/>
      <c r="AP94" s="287"/>
      <c r="AQ94" s="86" t="s">
        <v>1</v>
      </c>
      <c r="AR94" s="87"/>
      <c r="AS94" s="88">
        <f>ROUND(SUM(AS95:AS103),2)</f>
        <v>0</v>
      </c>
      <c r="AT94" s="89">
        <f t="shared" ref="AT94:AT103" si="1">ROUND(SUM(AV94:AW94),2)</f>
        <v>0</v>
      </c>
      <c r="AU94" s="90">
        <f>ROUND(SUM(AU95:AU103),5)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ROUND(SUM(AZ95:AZ103),2)</f>
        <v>0</v>
      </c>
      <c r="BA94" s="89">
        <f>ROUND(SUM(BA95:BA103),2)</f>
        <v>0</v>
      </c>
      <c r="BB94" s="89">
        <f>ROUND(SUM(BB95:BB103),2)</f>
        <v>0</v>
      </c>
      <c r="BC94" s="89">
        <f>ROUND(SUM(BC95:BC103),2)</f>
        <v>0</v>
      </c>
      <c r="BD94" s="91">
        <f>ROUND(SUM(BD95:BD103),2)</f>
        <v>0</v>
      </c>
      <c r="BS94" s="92" t="s">
        <v>75</v>
      </c>
      <c r="BT94" s="92" t="s">
        <v>76</v>
      </c>
      <c r="BU94" s="93" t="s">
        <v>77</v>
      </c>
      <c r="BV94" s="92" t="s">
        <v>78</v>
      </c>
      <c r="BW94" s="92" t="s">
        <v>5</v>
      </c>
      <c r="BX94" s="92" t="s">
        <v>79</v>
      </c>
      <c r="CL94" s="92" t="s">
        <v>1</v>
      </c>
    </row>
    <row r="95" spans="1:91" s="7" customFormat="1" ht="16.5" customHeight="1">
      <c r="A95" s="94" t="s">
        <v>80</v>
      </c>
      <c r="B95" s="95"/>
      <c r="C95" s="96"/>
      <c r="D95" s="283" t="s">
        <v>81</v>
      </c>
      <c r="E95" s="283"/>
      <c r="F95" s="283"/>
      <c r="G95" s="283"/>
      <c r="H95" s="283"/>
      <c r="I95" s="97"/>
      <c r="J95" s="283" t="s">
        <v>82</v>
      </c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4">
        <f>'1 - Ostatní a vedlejší ná...'!J30</f>
        <v>0</v>
      </c>
      <c r="AH95" s="285"/>
      <c r="AI95" s="285"/>
      <c r="AJ95" s="285"/>
      <c r="AK95" s="285"/>
      <c r="AL95" s="285"/>
      <c r="AM95" s="285"/>
      <c r="AN95" s="284">
        <f t="shared" si="0"/>
        <v>0</v>
      </c>
      <c r="AO95" s="285"/>
      <c r="AP95" s="285"/>
      <c r="AQ95" s="98" t="s">
        <v>83</v>
      </c>
      <c r="AR95" s="99"/>
      <c r="AS95" s="100">
        <v>0</v>
      </c>
      <c r="AT95" s="101">
        <f t="shared" si="1"/>
        <v>0</v>
      </c>
      <c r="AU95" s="102">
        <f>'1 - Ostatní a vedlejší ná...'!P121</f>
        <v>0</v>
      </c>
      <c r="AV95" s="101">
        <f>'1 - Ostatní a vedlejší ná...'!J33</f>
        <v>0</v>
      </c>
      <c r="AW95" s="101">
        <f>'1 - Ostatní a vedlejší ná...'!J34</f>
        <v>0</v>
      </c>
      <c r="AX95" s="101">
        <f>'1 - Ostatní a vedlejší ná...'!J35</f>
        <v>0</v>
      </c>
      <c r="AY95" s="101">
        <f>'1 - Ostatní a vedlejší ná...'!J36</f>
        <v>0</v>
      </c>
      <c r="AZ95" s="101">
        <f>'1 - Ostatní a vedlejší ná...'!F33</f>
        <v>0</v>
      </c>
      <c r="BA95" s="101">
        <f>'1 - Ostatní a vedlejší ná...'!F34</f>
        <v>0</v>
      </c>
      <c r="BB95" s="101">
        <f>'1 - Ostatní a vedlejší ná...'!F35</f>
        <v>0</v>
      </c>
      <c r="BC95" s="101">
        <f>'1 - Ostatní a vedlejší ná...'!F36</f>
        <v>0</v>
      </c>
      <c r="BD95" s="103">
        <f>'1 - Ostatní a vedlejší ná...'!F37</f>
        <v>0</v>
      </c>
      <c r="BT95" s="104" t="s">
        <v>81</v>
      </c>
      <c r="BV95" s="104" t="s">
        <v>78</v>
      </c>
      <c r="BW95" s="104" t="s">
        <v>84</v>
      </c>
      <c r="BX95" s="104" t="s">
        <v>5</v>
      </c>
      <c r="CL95" s="104" t="s">
        <v>1</v>
      </c>
      <c r="CM95" s="104" t="s">
        <v>85</v>
      </c>
    </row>
    <row r="96" spans="1:91" s="7" customFormat="1" ht="24.75" customHeight="1">
      <c r="A96" s="94" t="s">
        <v>80</v>
      </c>
      <c r="B96" s="95"/>
      <c r="C96" s="96"/>
      <c r="D96" s="283" t="s">
        <v>85</v>
      </c>
      <c r="E96" s="283"/>
      <c r="F96" s="283"/>
      <c r="G96" s="283"/>
      <c r="H96" s="283"/>
      <c r="I96" s="97"/>
      <c r="J96" s="283" t="s">
        <v>86</v>
      </c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4">
        <f>'2 - Sociální zařízení č. ...'!J30</f>
        <v>0</v>
      </c>
      <c r="AH96" s="285"/>
      <c r="AI96" s="285"/>
      <c r="AJ96" s="285"/>
      <c r="AK96" s="285"/>
      <c r="AL96" s="285"/>
      <c r="AM96" s="285"/>
      <c r="AN96" s="284">
        <f t="shared" si="0"/>
        <v>0</v>
      </c>
      <c r="AO96" s="285"/>
      <c r="AP96" s="285"/>
      <c r="AQ96" s="98" t="s">
        <v>83</v>
      </c>
      <c r="AR96" s="99"/>
      <c r="AS96" s="100">
        <v>0</v>
      </c>
      <c r="AT96" s="101">
        <f t="shared" si="1"/>
        <v>0</v>
      </c>
      <c r="AU96" s="102">
        <f>'2 - Sociální zařízení č. ...'!P128</f>
        <v>0</v>
      </c>
      <c r="AV96" s="101">
        <f>'2 - Sociální zařízení č. ...'!J33</f>
        <v>0</v>
      </c>
      <c r="AW96" s="101">
        <f>'2 - Sociální zařízení č. ...'!J34</f>
        <v>0</v>
      </c>
      <c r="AX96" s="101">
        <f>'2 - Sociální zařízení č. ...'!J35</f>
        <v>0</v>
      </c>
      <c r="AY96" s="101">
        <f>'2 - Sociální zařízení č. ...'!J36</f>
        <v>0</v>
      </c>
      <c r="AZ96" s="101">
        <f>'2 - Sociální zařízení č. ...'!F33</f>
        <v>0</v>
      </c>
      <c r="BA96" s="101">
        <f>'2 - Sociální zařízení č. ...'!F34</f>
        <v>0</v>
      </c>
      <c r="BB96" s="101">
        <f>'2 - Sociální zařízení č. ...'!F35</f>
        <v>0</v>
      </c>
      <c r="BC96" s="101">
        <f>'2 - Sociální zařízení č. ...'!F36</f>
        <v>0</v>
      </c>
      <c r="BD96" s="103">
        <f>'2 - Sociální zařízení č. ...'!F37</f>
        <v>0</v>
      </c>
      <c r="BT96" s="104" t="s">
        <v>81</v>
      </c>
      <c r="BV96" s="104" t="s">
        <v>78</v>
      </c>
      <c r="BW96" s="104" t="s">
        <v>87</v>
      </c>
      <c r="BX96" s="104" t="s">
        <v>5</v>
      </c>
      <c r="CL96" s="104" t="s">
        <v>1</v>
      </c>
      <c r="CM96" s="104" t="s">
        <v>81</v>
      </c>
    </row>
    <row r="97" spans="1:91" s="7" customFormat="1" ht="24.75" customHeight="1">
      <c r="A97" s="94" t="s">
        <v>80</v>
      </c>
      <c r="B97" s="95"/>
      <c r="C97" s="96"/>
      <c r="D97" s="283" t="s">
        <v>88</v>
      </c>
      <c r="E97" s="283"/>
      <c r="F97" s="283"/>
      <c r="G97" s="283"/>
      <c r="H97" s="283"/>
      <c r="I97" s="97"/>
      <c r="J97" s="283" t="s">
        <v>89</v>
      </c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4">
        <f>'3 - Sociální zařízení č. ...'!J30</f>
        <v>0</v>
      </c>
      <c r="AH97" s="285"/>
      <c r="AI97" s="285"/>
      <c r="AJ97" s="285"/>
      <c r="AK97" s="285"/>
      <c r="AL97" s="285"/>
      <c r="AM97" s="285"/>
      <c r="AN97" s="284">
        <f t="shared" si="0"/>
        <v>0</v>
      </c>
      <c r="AO97" s="285"/>
      <c r="AP97" s="285"/>
      <c r="AQ97" s="98" t="s">
        <v>83</v>
      </c>
      <c r="AR97" s="99"/>
      <c r="AS97" s="100">
        <v>0</v>
      </c>
      <c r="AT97" s="101">
        <f t="shared" si="1"/>
        <v>0</v>
      </c>
      <c r="AU97" s="102">
        <f>'3 - Sociální zařízení č. ...'!P121</f>
        <v>0</v>
      </c>
      <c r="AV97" s="101">
        <f>'3 - Sociální zařízení č. ...'!J33</f>
        <v>0</v>
      </c>
      <c r="AW97" s="101">
        <f>'3 - Sociální zařízení č. ...'!J34</f>
        <v>0</v>
      </c>
      <c r="AX97" s="101">
        <f>'3 - Sociální zařízení č. ...'!J35</f>
        <v>0</v>
      </c>
      <c r="AY97" s="101">
        <f>'3 - Sociální zařízení č. ...'!J36</f>
        <v>0</v>
      </c>
      <c r="AZ97" s="101">
        <f>'3 - Sociální zařízení č. ...'!F33</f>
        <v>0</v>
      </c>
      <c r="BA97" s="101">
        <f>'3 - Sociální zařízení č. ...'!F34</f>
        <v>0</v>
      </c>
      <c r="BB97" s="101">
        <f>'3 - Sociální zařízení č. ...'!F35</f>
        <v>0</v>
      </c>
      <c r="BC97" s="101">
        <f>'3 - Sociální zařízení č. ...'!F36</f>
        <v>0</v>
      </c>
      <c r="BD97" s="103">
        <f>'3 - Sociální zařízení č. ...'!F37</f>
        <v>0</v>
      </c>
      <c r="BT97" s="104" t="s">
        <v>81</v>
      </c>
      <c r="BV97" s="104" t="s">
        <v>78</v>
      </c>
      <c r="BW97" s="104" t="s">
        <v>90</v>
      </c>
      <c r="BX97" s="104" t="s">
        <v>5</v>
      </c>
      <c r="CL97" s="104" t="s">
        <v>1</v>
      </c>
      <c r="CM97" s="104" t="s">
        <v>81</v>
      </c>
    </row>
    <row r="98" spans="1:91" s="7" customFormat="1" ht="24.75" customHeight="1">
      <c r="A98" s="94" t="s">
        <v>80</v>
      </c>
      <c r="B98" s="95"/>
      <c r="C98" s="96"/>
      <c r="D98" s="283" t="s">
        <v>91</v>
      </c>
      <c r="E98" s="283"/>
      <c r="F98" s="283"/>
      <c r="G98" s="283"/>
      <c r="H98" s="283"/>
      <c r="I98" s="97"/>
      <c r="J98" s="283" t="s">
        <v>92</v>
      </c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4">
        <f>'4 - Sociální zařízení č 1...'!J30</f>
        <v>0</v>
      </c>
      <c r="AH98" s="285"/>
      <c r="AI98" s="285"/>
      <c r="AJ98" s="285"/>
      <c r="AK98" s="285"/>
      <c r="AL98" s="285"/>
      <c r="AM98" s="285"/>
      <c r="AN98" s="284">
        <f t="shared" si="0"/>
        <v>0</v>
      </c>
      <c r="AO98" s="285"/>
      <c r="AP98" s="285"/>
      <c r="AQ98" s="98" t="s">
        <v>83</v>
      </c>
      <c r="AR98" s="99"/>
      <c r="AS98" s="100">
        <v>0</v>
      </c>
      <c r="AT98" s="101">
        <f t="shared" si="1"/>
        <v>0</v>
      </c>
      <c r="AU98" s="102">
        <f>'4 - Sociální zařízení č 1...'!P119</f>
        <v>0</v>
      </c>
      <c r="AV98" s="101">
        <f>'4 - Sociální zařízení č 1...'!J33</f>
        <v>0</v>
      </c>
      <c r="AW98" s="101">
        <f>'4 - Sociální zařízení č 1...'!J34</f>
        <v>0</v>
      </c>
      <c r="AX98" s="101">
        <f>'4 - Sociální zařízení č 1...'!J35</f>
        <v>0</v>
      </c>
      <c r="AY98" s="101">
        <f>'4 - Sociální zařízení č 1...'!J36</f>
        <v>0</v>
      </c>
      <c r="AZ98" s="101">
        <f>'4 - Sociální zařízení č 1...'!F33</f>
        <v>0</v>
      </c>
      <c r="BA98" s="101">
        <f>'4 - Sociální zařízení č 1...'!F34</f>
        <v>0</v>
      </c>
      <c r="BB98" s="101">
        <f>'4 - Sociální zařízení č 1...'!F35</f>
        <v>0</v>
      </c>
      <c r="BC98" s="101">
        <f>'4 - Sociální zařízení č 1...'!F36</f>
        <v>0</v>
      </c>
      <c r="BD98" s="103">
        <f>'4 - Sociální zařízení č 1...'!F37</f>
        <v>0</v>
      </c>
      <c r="BT98" s="104" t="s">
        <v>81</v>
      </c>
      <c r="BV98" s="104" t="s">
        <v>78</v>
      </c>
      <c r="BW98" s="104" t="s">
        <v>93</v>
      </c>
      <c r="BX98" s="104" t="s">
        <v>5</v>
      </c>
      <c r="CL98" s="104" t="s">
        <v>1</v>
      </c>
      <c r="CM98" s="104" t="s">
        <v>81</v>
      </c>
    </row>
    <row r="99" spans="1:91" s="7" customFormat="1" ht="24.75" customHeight="1">
      <c r="A99" s="94" t="s">
        <v>80</v>
      </c>
      <c r="B99" s="95"/>
      <c r="C99" s="96"/>
      <c r="D99" s="283" t="s">
        <v>94</v>
      </c>
      <c r="E99" s="283"/>
      <c r="F99" s="283"/>
      <c r="G99" s="283"/>
      <c r="H99" s="283"/>
      <c r="I99" s="97"/>
      <c r="J99" s="283" t="s">
        <v>95</v>
      </c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4">
        <f>'5 - Sociální zařízení č. ...'!J30</f>
        <v>0</v>
      </c>
      <c r="AH99" s="285"/>
      <c r="AI99" s="285"/>
      <c r="AJ99" s="285"/>
      <c r="AK99" s="285"/>
      <c r="AL99" s="285"/>
      <c r="AM99" s="285"/>
      <c r="AN99" s="284">
        <f t="shared" si="0"/>
        <v>0</v>
      </c>
      <c r="AO99" s="285"/>
      <c r="AP99" s="285"/>
      <c r="AQ99" s="98" t="s">
        <v>83</v>
      </c>
      <c r="AR99" s="99"/>
      <c r="AS99" s="100">
        <v>0</v>
      </c>
      <c r="AT99" s="101">
        <f t="shared" si="1"/>
        <v>0</v>
      </c>
      <c r="AU99" s="102">
        <f>'5 - Sociální zařízení č. ...'!P129</f>
        <v>0</v>
      </c>
      <c r="AV99" s="101">
        <f>'5 - Sociální zařízení č. ...'!J33</f>
        <v>0</v>
      </c>
      <c r="AW99" s="101">
        <f>'5 - Sociální zařízení č. ...'!J34</f>
        <v>0</v>
      </c>
      <c r="AX99" s="101">
        <f>'5 - Sociální zařízení č. ...'!J35</f>
        <v>0</v>
      </c>
      <c r="AY99" s="101">
        <f>'5 - Sociální zařízení č. ...'!J36</f>
        <v>0</v>
      </c>
      <c r="AZ99" s="101">
        <f>'5 - Sociální zařízení č. ...'!F33</f>
        <v>0</v>
      </c>
      <c r="BA99" s="101">
        <f>'5 - Sociální zařízení č. ...'!F34</f>
        <v>0</v>
      </c>
      <c r="BB99" s="101">
        <f>'5 - Sociální zařízení č. ...'!F35</f>
        <v>0</v>
      </c>
      <c r="BC99" s="101">
        <f>'5 - Sociální zařízení č. ...'!F36</f>
        <v>0</v>
      </c>
      <c r="BD99" s="103">
        <f>'5 - Sociální zařízení č. ...'!F37</f>
        <v>0</v>
      </c>
      <c r="BT99" s="104" t="s">
        <v>81</v>
      </c>
      <c r="BV99" s="104" t="s">
        <v>78</v>
      </c>
      <c r="BW99" s="104" t="s">
        <v>96</v>
      </c>
      <c r="BX99" s="104" t="s">
        <v>5</v>
      </c>
      <c r="CL99" s="104" t="s">
        <v>1</v>
      </c>
      <c r="CM99" s="104" t="s">
        <v>81</v>
      </c>
    </row>
    <row r="100" spans="1:91" s="7" customFormat="1" ht="24.75" customHeight="1">
      <c r="A100" s="94" t="s">
        <v>80</v>
      </c>
      <c r="B100" s="95"/>
      <c r="C100" s="96"/>
      <c r="D100" s="283" t="s">
        <v>97</v>
      </c>
      <c r="E100" s="283"/>
      <c r="F100" s="283"/>
      <c r="G100" s="283"/>
      <c r="H100" s="283"/>
      <c r="I100" s="97"/>
      <c r="J100" s="283" t="s">
        <v>98</v>
      </c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4">
        <f>'6 - Socíální zařízení č. ...'!J30</f>
        <v>0</v>
      </c>
      <c r="AH100" s="285"/>
      <c r="AI100" s="285"/>
      <c r="AJ100" s="285"/>
      <c r="AK100" s="285"/>
      <c r="AL100" s="285"/>
      <c r="AM100" s="285"/>
      <c r="AN100" s="284">
        <f t="shared" si="0"/>
        <v>0</v>
      </c>
      <c r="AO100" s="285"/>
      <c r="AP100" s="285"/>
      <c r="AQ100" s="98" t="s">
        <v>83</v>
      </c>
      <c r="AR100" s="99"/>
      <c r="AS100" s="100">
        <v>0</v>
      </c>
      <c r="AT100" s="101">
        <f t="shared" si="1"/>
        <v>0</v>
      </c>
      <c r="AU100" s="102">
        <f>'6 - Socíální zařízení č. ...'!P121</f>
        <v>0</v>
      </c>
      <c r="AV100" s="101">
        <f>'6 - Socíální zařízení č. ...'!J33</f>
        <v>0</v>
      </c>
      <c r="AW100" s="101">
        <f>'6 - Socíální zařízení č. ...'!J34</f>
        <v>0</v>
      </c>
      <c r="AX100" s="101">
        <f>'6 - Socíální zařízení č. ...'!J35</f>
        <v>0</v>
      </c>
      <c r="AY100" s="101">
        <f>'6 - Socíální zařízení č. ...'!J36</f>
        <v>0</v>
      </c>
      <c r="AZ100" s="101">
        <f>'6 - Socíální zařízení č. ...'!F33</f>
        <v>0</v>
      </c>
      <c r="BA100" s="101">
        <f>'6 - Socíální zařízení č. ...'!F34</f>
        <v>0</v>
      </c>
      <c r="BB100" s="101">
        <f>'6 - Socíální zařízení č. ...'!F35</f>
        <v>0</v>
      </c>
      <c r="BC100" s="101">
        <f>'6 - Socíální zařízení č. ...'!F36</f>
        <v>0</v>
      </c>
      <c r="BD100" s="103">
        <f>'6 - Socíální zařízení č. ...'!F37</f>
        <v>0</v>
      </c>
      <c r="BT100" s="104" t="s">
        <v>81</v>
      </c>
      <c r="BV100" s="104" t="s">
        <v>78</v>
      </c>
      <c r="BW100" s="104" t="s">
        <v>99</v>
      </c>
      <c r="BX100" s="104" t="s">
        <v>5</v>
      </c>
      <c r="CL100" s="104" t="s">
        <v>1</v>
      </c>
      <c r="CM100" s="104" t="s">
        <v>81</v>
      </c>
    </row>
    <row r="101" spans="1:91" s="7" customFormat="1" ht="24.75" customHeight="1">
      <c r="A101" s="94" t="s">
        <v>80</v>
      </c>
      <c r="B101" s="95"/>
      <c r="C101" s="96"/>
      <c r="D101" s="283" t="s">
        <v>100</v>
      </c>
      <c r="E101" s="283"/>
      <c r="F101" s="283"/>
      <c r="G101" s="283"/>
      <c r="H101" s="283"/>
      <c r="I101" s="97"/>
      <c r="J101" s="283" t="s">
        <v>101</v>
      </c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4">
        <f>'7 - Sociální zařízení č. ...'!J30</f>
        <v>0</v>
      </c>
      <c r="AH101" s="285"/>
      <c r="AI101" s="285"/>
      <c r="AJ101" s="285"/>
      <c r="AK101" s="285"/>
      <c r="AL101" s="285"/>
      <c r="AM101" s="285"/>
      <c r="AN101" s="284">
        <f t="shared" si="0"/>
        <v>0</v>
      </c>
      <c r="AO101" s="285"/>
      <c r="AP101" s="285"/>
      <c r="AQ101" s="98" t="s">
        <v>83</v>
      </c>
      <c r="AR101" s="99"/>
      <c r="AS101" s="100">
        <v>0</v>
      </c>
      <c r="AT101" s="101">
        <f t="shared" si="1"/>
        <v>0</v>
      </c>
      <c r="AU101" s="102">
        <f>'7 - Sociální zařízení č. ...'!P119</f>
        <v>0</v>
      </c>
      <c r="AV101" s="101">
        <f>'7 - Sociální zařízení č. ...'!J33</f>
        <v>0</v>
      </c>
      <c r="AW101" s="101">
        <f>'7 - Sociální zařízení č. ...'!J34</f>
        <v>0</v>
      </c>
      <c r="AX101" s="101">
        <f>'7 - Sociální zařízení č. ...'!J35</f>
        <v>0</v>
      </c>
      <c r="AY101" s="101">
        <f>'7 - Sociální zařízení č. ...'!J36</f>
        <v>0</v>
      </c>
      <c r="AZ101" s="101">
        <f>'7 - Sociální zařízení č. ...'!F33</f>
        <v>0</v>
      </c>
      <c r="BA101" s="101">
        <f>'7 - Sociální zařízení č. ...'!F34</f>
        <v>0</v>
      </c>
      <c r="BB101" s="101">
        <f>'7 - Sociální zařízení č. ...'!F35</f>
        <v>0</v>
      </c>
      <c r="BC101" s="101">
        <f>'7 - Sociální zařízení č. ...'!F36</f>
        <v>0</v>
      </c>
      <c r="BD101" s="103">
        <f>'7 - Sociální zařízení č. ...'!F37</f>
        <v>0</v>
      </c>
      <c r="BT101" s="104" t="s">
        <v>81</v>
      </c>
      <c r="BV101" s="104" t="s">
        <v>78</v>
      </c>
      <c r="BW101" s="104" t="s">
        <v>102</v>
      </c>
      <c r="BX101" s="104" t="s">
        <v>5</v>
      </c>
      <c r="CL101" s="104" t="s">
        <v>1</v>
      </c>
      <c r="CM101" s="104" t="s">
        <v>81</v>
      </c>
    </row>
    <row r="102" spans="1:91" s="7" customFormat="1" ht="24.75" customHeight="1">
      <c r="A102" s="94" t="s">
        <v>80</v>
      </c>
      <c r="B102" s="95"/>
      <c r="C102" s="96"/>
      <c r="D102" s="283" t="s">
        <v>103</v>
      </c>
      <c r="E102" s="283"/>
      <c r="F102" s="283"/>
      <c r="G102" s="283"/>
      <c r="H102" s="283"/>
      <c r="I102" s="97"/>
      <c r="J102" s="283" t="s">
        <v>104</v>
      </c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4">
        <f>'8 - Sociální zařízení č. ...'!J30</f>
        <v>0</v>
      </c>
      <c r="AH102" s="285"/>
      <c r="AI102" s="285"/>
      <c r="AJ102" s="285"/>
      <c r="AK102" s="285"/>
      <c r="AL102" s="285"/>
      <c r="AM102" s="285"/>
      <c r="AN102" s="284">
        <f t="shared" si="0"/>
        <v>0</v>
      </c>
      <c r="AO102" s="285"/>
      <c r="AP102" s="285"/>
      <c r="AQ102" s="98" t="s">
        <v>83</v>
      </c>
      <c r="AR102" s="99"/>
      <c r="AS102" s="100">
        <v>0</v>
      </c>
      <c r="AT102" s="101">
        <f t="shared" si="1"/>
        <v>0</v>
      </c>
      <c r="AU102" s="102">
        <f>'8 - Sociální zařízení č. ...'!P122</f>
        <v>0</v>
      </c>
      <c r="AV102" s="101">
        <f>'8 - Sociální zařízení č. ...'!J33</f>
        <v>0</v>
      </c>
      <c r="AW102" s="101">
        <f>'8 - Sociální zařízení č. ...'!J34</f>
        <v>0</v>
      </c>
      <c r="AX102" s="101">
        <f>'8 - Sociální zařízení č. ...'!J35</f>
        <v>0</v>
      </c>
      <c r="AY102" s="101">
        <f>'8 - Sociální zařízení č. ...'!J36</f>
        <v>0</v>
      </c>
      <c r="AZ102" s="101">
        <f>'8 - Sociální zařízení č. ...'!F33</f>
        <v>0</v>
      </c>
      <c r="BA102" s="101">
        <f>'8 - Sociální zařízení č. ...'!F34</f>
        <v>0</v>
      </c>
      <c r="BB102" s="101">
        <f>'8 - Sociální zařízení č. ...'!F35</f>
        <v>0</v>
      </c>
      <c r="BC102" s="101">
        <f>'8 - Sociální zařízení č. ...'!F36</f>
        <v>0</v>
      </c>
      <c r="BD102" s="103">
        <f>'8 - Sociální zařízení č. ...'!F37</f>
        <v>0</v>
      </c>
      <c r="BT102" s="104" t="s">
        <v>81</v>
      </c>
      <c r="BV102" s="104" t="s">
        <v>78</v>
      </c>
      <c r="BW102" s="104" t="s">
        <v>105</v>
      </c>
      <c r="BX102" s="104" t="s">
        <v>5</v>
      </c>
      <c r="CL102" s="104" t="s">
        <v>1</v>
      </c>
      <c r="CM102" s="104" t="s">
        <v>81</v>
      </c>
    </row>
    <row r="103" spans="1:91" s="7" customFormat="1" ht="16.5" customHeight="1">
      <c r="A103" s="94" t="s">
        <v>80</v>
      </c>
      <c r="B103" s="95"/>
      <c r="C103" s="96"/>
      <c r="D103" s="283" t="s">
        <v>106</v>
      </c>
      <c r="E103" s="283"/>
      <c r="F103" s="283"/>
      <c r="G103" s="283"/>
      <c r="H103" s="283"/>
      <c r="I103" s="97"/>
      <c r="J103" s="283" t="s">
        <v>107</v>
      </c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4">
        <f>'9 - Edukační místnost - d...'!J30</f>
        <v>0</v>
      </c>
      <c r="AH103" s="285"/>
      <c r="AI103" s="285"/>
      <c r="AJ103" s="285"/>
      <c r="AK103" s="285"/>
      <c r="AL103" s="285"/>
      <c r="AM103" s="285"/>
      <c r="AN103" s="284">
        <f t="shared" si="0"/>
        <v>0</v>
      </c>
      <c r="AO103" s="285"/>
      <c r="AP103" s="285"/>
      <c r="AQ103" s="98" t="s">
        <v>83</v>
      </c>
      <c r="AR103" s="99"/>
      <c r="AS103" s="105">
        <v>0</v>
      </c>
      <c r="AT103" s="106">
        <f t="shared" si="1"/>
        <v>0</v>
      </c>
      <c r="AU103" s="107">
        <f>'9 - Edukační místnost - d...'!P123</f>
        <v>0</v>
      </c>
      <c r="AV103" s="106">
        <f>'9 - Edukační místnost - d...'!J33</f>
        <v>0</v>
      </c>
      <c r="AW103" s="106">
        <f>'9 - Edukační místnost - d...'!J34</f>
        <v>0</v>
      </c>
      <c r="AX103" s="106">
        <f>'9 - Edukační místnost - d...'!J35</f>
        <v>0</v>
      </c>
      <c r="AY103" s="106">
        <f>'9 - Edukační místnost - d...'!J36</f>
        <v>0</v>
      </c>
      <c r="AZ103" s="106">
        <f>'9 - Edukační místnost - d...'!F33</f>
        <v>0</v>
      </c>
      <c r="BA103" s="106">
        <f>'9 - Edukační místnost - d...'!F34</f>
        <v>0</v>
      </c>
      <c r="BB103" s="106">
        <f>'9 - Edukační místnost - d...'!F35</f>
        <v>0</v>
      </c>
      <c r="BC103" s="106">
        <f>'9 - Edukační místnost - d...'!F36</f>
        <v>0</v>
      </c>
      <c r="BD103" s="108">
        <f>'9 - Edukační místnost - d...'!F37</f>
        <v>0</v>
      </c>
      <c r="BT103" s="104" t="s">
        <v>81</v>
      </c>
      <c r="BV103" s="104" t="s">
        <v>78</v>
      </c>
      <c r="BW103" s="104" t="s">
        <v>108</v>
      </c>
      <c r="BX103" s="104" t="s">
        <v>5</v>
      </c>
      <c r="CL103" s="104" t="s">
        <v>1</v>
      </c>
      <c r="CM103" s="104" t="s">
        <v>81</v>
      </c>
    </row>
    <row r="104" spans="1:91" s="2" customFormat="1" ht="30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40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91" s="2" customFormat="1" ht="6.95" customHeight="1">
      <c r="A105" s="35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40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</sheetData>
  <sheetProtection algorithmName="SHA-512" hashValue="PZBnSbmAn1YDNgQHeJbix+0oUNC4A1zrMPJ6QTO4XTw7yyVLcC4RRDycPiCTefgYXmsndjn7tQQDHfkz1UVSKw==" saltValue="qX39shtk6OvzfHVYV1Sb2sq00ZLoWRMIE2UB7XgrTV67ODQCv4LBSH2VnGBWV06dXgqf6GaVZ+M7HWYCcyLNwA==" spinCount="100000" sheet="1" objects="1" scenarios="1" formatColumns="0" formatRows="0"/>
  <mergeCells count="7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2:AP102"/>
    <mergeCell ref="AG102:AM102"/>
    <mergeCell ref="D102:H102"/>
    <mergeCell ref="J102:AF102"/>
    <mergeCell ref="AN103:AP103"/>
    <mergeCell ref="AG103:AM103"/>
    <mergeCell ref="D103:H103"/>
    <mergeCell ref="J103:AF103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1 - Ostatní a vedlejší ná...'!C2" display="/"/>
    <hyperlink ref="A96" location="'2 - Sociální zařízení č. ...'!C2" display="/"/>
    <hyperlink ref="A97" location="'3 - Sociální zařízení č. ...'!C2" display="/"/>
    <hyperlink ref="A98" location="'4 - Sociální zařízení č 1...'!C2" display="/"/>
    <hyperlink ref="A99" location="'5 - Sociální zařízení č. ...'!C2" display="/"/>
    <hyperlink ref="A100" location="'6 - Socíální zařízení č. ...'!C2" display="/"/>
    <hyperlink ref="A101" location="'7 - Sociální zařízení č. ...'!C2" display="/"/>
    <hyperlink ref="A102" location="'8 - Sociální zařízení č. ...'!C2" display="/"/>
    <hyperlink ref="A103" location="'9 - Edukační místnost - d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18" t="s">
        <v>108</v>
      </c>
    </row>
    <row r="3" spans="1:46" s="1" customFormat="1" ht="6.95" hidden="1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81</v>
      </c>
    </row>
    <row r="4" spans="1:46" s="1" customFormat="1" ht="24.95" hidden="1" customHeight="1">
      <c r="B4" s="21"/>
      <c r="D4" s="111" t="s">
        <v>109</v>
      </c>
      <c r="L4" s="21"/>
      <c r="M4" s="112" t="s">
        <v>10</v>
      </c>
      <c r="AT4" s="18" t="s">
        <v>4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113" t="s">
        <v>16</v>
      </c>
      <c r="L6" s="21"/>
    </row>
    <row r="7" spans="1:46" s="1" customFormat="1" ht="26.25" hidden="1" customHeight="1">
      <c r="B7" s="21"/>
      <c r="E7" s="308" t="str">
        <f>'Rekapitulace stavby'!K6</f>
        <v>Dům s pečovatelskou službou Česká 320, Kopřivnice - Stavební úpravy sociálních zařízení Domovinky</v>
      </c>
      <c r="F7" s="309"/>
      <c r="G7" s="309"/>
      <c r="H7" s="309"/>
      <c r="L7" s="21"/>
    </row>
    <row r="8" spans="1:46" s="2" customFormat="1" ht="12" hidden="1" customHeight="1">
      <c r="A8" s="35"/>
      <c r="B8" s="40"/>
      <c r="C8" s="35"/>
      <c r="D8" s="113" t="s">
        <v>110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hidden="1" customHeight="1">
      <c r="A9" s="35"/>
      <c r="B9" s="40"/>
      <c r="C9" s="35"/>
      <c r="D9" s="35"/>
      <c r="E9" s="310" t="s">
        <v>1251</v>
      </c>
      <c r="F9" s="311"/>
      <c r="G9" s="311"/>
      <c r="H9" s="311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 hidden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hidden="1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hidden="1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3. 1. 2022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hidden="1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hidden="1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">
        <v>26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hidden="1" customHeight="1">
      <c r="A15" s="35"/>
      <c r="B15" s="40"/>
      <c r="C15" s="35"/>
      <c r="D15" s="35"/>
      <c r="E15" s="114" t="s">
        <v>27</v>
      </c>
      <c r="F15" s="35"/>
      <c r="G15" s="35"/>
      <c r="H15" s="35"/>
      <c r="I15" s="113" t="s">
        <v>28</v>
      </c>
      <c r="J15" s="114" t="s">
        <v>29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hidden="1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hidden="1" customHeight="1">
      <c r="A17" s="35"/>
      <c r="B17" s="40"/>
      <c r="C17" s="35"/>
      <c r="D17" s="113" t="s">
        <v>30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hidden="1" customHeight="1">
      <c r="A18" s="35"/>
      <c r="B18" s="40"/>
      <c r="C18" s="35"/>
      <c r="D18" s="35"/>
      <c r="E18" s="312" t="str">
        <f>'Rekapitulace stavby'!E14</f>
        <v>Vyplň údaj</v>
      </c>
      <c r="F18" s="313"/>
      <c r="G18" s="313"/>
      <c r="H18" s="313"/>
      <c r="I18" s="113" t="s">
        <v>28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hidden="1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hidden="1" customHeight="1">
      <c r="A20" s="35"/>
      <c r="B20" s="40"/>
      <c r="C20" s="35"/>
      <c r="D20" s="113" t="s">
        <v>32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hidden="1" customHeight="1">
      <c r="A21" s="35"/>
      <c r="B21" s="40"/>
      <c r="C21" s="35"/>
      <c r="D21" s="35"/>
      <c r="E21" s="114" t="str">
        <f>IF('Rekapitulace stavby'!E17="","",'Rekapitulace stavby'!E17)</f>
        <v xml:space="preserve"> </v>
      </c>
      <c r="F21" s="35"/>
      <c r="G21" s="35"/>
      <c r="H21" s="35"/>
      <c r="I21" s="113" t="s">
        <v>28</v>
      </c>
      <c r="J21" s="114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hidden="1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hidden="1" customHeight="1">
      <c r="A23" s="35"/>
      <c r="B23" s="40"/>
      <c r="C23" s="35"/>
      <c r="D23" s="113" t="s">
        <v>34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hidden="1" customHeight="1">
      <c r="A24" s="35"/>
      <c r="B24" s="40"/>
      <c r="C24" s="35"/>
      <c r="D24" s="35"/>
      <c r="E24" s="114" t="str">
        <f>IF('Rekapitulace stavby'!E20="","",'Rekapitulace stavby'!E20)</f>
        <v xml:space="preserve"> </v>
      </c>
      <c r="F24" s="35"/>
      <c r="G24" s="35"/>
      <c r="H24" s="35"/>
      <c r="I24" s="113" t="s">
        <v>28</v>
      </c>
      <c r="J24" s="114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hidden="1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hidden="1" customHeight="1">
      <c r="A26" s="35"/>
      <c r="B26" s="40"/>
      <c r="C26" s="35"/>
      <c r="D26" s="113" t="s">
        <v>35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hidden="1" customHeight="1">
      <c r="A27" s="116"/>
      <c r="B27" s="117"/>
      <c r="C27" s="116"/>
      <c r="D27" s="116"/>
      <c r="E27" s="314" t="s">
        <v>1</v>
      </c>
      <c r="F27" s="314"/>
      <c r="G27" s="314"/>
      <c r="H27" s="314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hidden="1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hidden="1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hidden="1" customHeight="1">
      <c r="A30" s="35"/>
      <c r="B30" s="40"/>
      <c r="C30" s="35"/>
      <c r="D30" s="120" t="s">
        <v>36</v>
      </c>
      <c r="E30" s="35"/>
      <c r="F30" s="35"/>
      <c r="G30" s="35"/>
      <c r="H30" s="35"/>
      <c r="I30" s="35"/>
      <c r="J30" s="121">
        <f>ROUND(J123,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hidden="1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hidden="1" customHeight="1">
      <c r="A32" s="35"/>
      <c r="B32" s="40"/>
      <c r="C32" s="35"/>
      <c r="D32" s="35"/>
      <c r="E32" s="35"/>
      <c r="F32" s="122" t="s">
        <v>38</v>
      </c>
      <c r="G32" s="35"/>
      <c r="H32" s="35"/>
      <c r="I32" s="122" t="s">
        <v>37</v>
      </c>
      <c r="J32" s="122" t="s">
        <v>39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hidden="1" customHeight="1">
      <c r="A33" s="35"/>
      <c r="B33" s="40"/>
      <c r="C33" s="35"/>
      <c r="D33" s="123" t="s">
        <v>40</v>
      </c>
      <c r="E33" s="113" t="s">
        <v>41</v>
      </c>
      <c r="F33" s="124">
        <f>ROUND((SUM(BE123:BE185)),  2)</f>
        <v>0</v>
      </c>
      <c r="G33" s="35"/>
      <c r="H33" s="35"/>
      <c r="I33" s="125">
        <v>0.21</v>
      </c>
      <c r="J33" s="124">
        <f>ROUND(((SUM(BE123:BE185))*I33),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hidden="1" customHeight="1">
      <c r="A34" s="35"/>
      <c r="B34" s="40"/>
      <c r="C34" s="35"/>
      <c r="D34" s="35"/>
      <c r="E34" s="113" t="s">
        <v>42</v>
      </c>
      <c r="F34" s="124">
        <f>ROUND((SUM(BF123:BF185)),  2)</f>
        <v>0</v>
      </c>
      <c r="G34" s="35"/>
      <c r="H34" s="35"/>
      <c r="I34" s="125">
        <v>0.15</v>
      </c>
      <c r="J34" s="124">
        <f>ROUND(((SUM(BF123:BF185))*I34),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43</v>
      </c>
      <c r="F35" s="124">
        <f>ROUND((SUM(BG123:BG185)),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44</v>
      </c>
      <c r="F36" s="124">
        <f>ROUND((SUM(BH123:BH185)),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45</v>
      </c>
      <c r="F37" s="124">
        <f>ROUND((SUM(BI123:BI185)),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hidden="1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hidden="1" customHeight="1">
      <c r="A39" s="35"/>
      <c r="B39" s="40"/>
      <c r="C39" s="126"/>
      <c r="D39" s="127" t="s">
        <v>46</v>
      </c>
      <c r="E39" s="128"/>
      <c r="F39" s="128"/>
      <c r="G39" s="129" t="s">
        <v>47</v>
      </c>
      <c r="H39" s="130" t="s">
        <v>48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hidden="1" customHeight="1">
      <c r="B41" s="21"/>
      <c r="L41" s="21"/>
    </row>
    <row r="42" spans="1:31" s="1" customFormat="1" ht="14.45" hidden="1" customHeight="1">
      <c r="B42" s="21"/>
      <c r="L42" s="21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52"/>
      <c r="D50" s="133" t="s">
        <v>49</v>
      </c>
      <c r="E50" s="134"/>
      <c r="F50" s="134"/>
      <c r="G50" s="133" t="s">
        <v>50</v>
      </c>
      <c r="H50" s="134"/>
      <c r="I50" s="134"/>
      <c r="J50" s="134"/>
      <c r="K50" s="134"/>
      <c r="L50" s="52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5"/>
      <c r="B61" s="40"/>
      <c r="C61" s="35"/>
      <c r="D61" s="135" t="s">
        <v>51</v>
      </c>
      <c r="E61" s="136"/>
      <c r="F61" s="137" t="s">
        <v>52</v>
      </c>
      <c r="G61" s="135" t="s">
        <v>51</v>
      </c>
      <c r="H61" s="136"/>
      <c r="I61" s="136"/>
      <c r="J61" s="138" t="s">
        <v>52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5"/>
      <c r="B65" s="40"/>
      <c r="C65" s="35"/>
      <c r="D65" s="133" t="s">
        <v>53</v>
      </c>
      <c r="E65" s="139"/>
      <c r="F65" s="139"/>
      <c r="G65" s="133" t="s">
        <v>54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5"/>
      <c r="B76" s="40"/>
      <c r="C76" s="35"/>
      <c r="D76" s="135" t="s">
        <v>51</v>
      </c>
      <c r="E76" s="136"/>
      <c r="F76" s="137" t="s">
        <v>52</v>
      </c>
      <c r="G76" s="135" t="s">
        <v>51</v>
      </c>
      <c r="H76" s="136"/>
      <c r="I76" s="136"/>
      <c r="J76" s="138" t="s">
        <v>52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hidden="1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hidden="1" customHeight="1">
      <c r="A82" s="35"/>
      <c r="B82" s="36"/>
      <c r="C82" s="24" t="s">
        <v>112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hidden="1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hidden="1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6.25" hidden="1" customHeight="1">
      <c r="A85" s="35"/>
      <c r="B85" s="36"/>
      <c r="C85" s="37"/>
      <c r="D85" s="37"/>
      <c r="E85" s="315" t="str">
        <f>E7</f>
        <v>Dům s pečovatelskou službou Česká 320, Kopřivnice - Stavební úpravy sociálních zařízení Domovinky</v>
      </c>
      <c r="F85" s="316"/>
      <c r="G85" s="316"/>
      <c r="H85" s="316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hidden="1" customHeight="1">
      <c r="A86" s="35"/>
      <c r="B86" s="36"/>
      <c r="C86" s="30" t="s">
        <v>110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hidden="1" customHeight="1">
      <c r="A87" s="35"/>
      <c r="B87" s="36"/>
      <c r="C87" s="37"/>
      <c r="D87" s="37"/>
      <c r="E87" s="267" t="str">
        <f>E9</f>
        <v xml:space="preserve">9 - Edukační místnost - doplnění </v>
      </c>
      <c r="F87" s="317"/>
      <c r="G87" s="317"/>
      <c r="H87" s="317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hidden="1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hidden="1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3. 1. 2022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hidden="1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hidden="1" customHeight="1">
      <c r="A91" s="35"/>
      <c r="B91" s="36"/>
      <c r="C91" s="30" t="s">
        <v>24</v>
      </c>
      <c r="D91" s="37"/>
      <c r="E91" s="37"/>
      <c r="F91" s="28" t="str">
        <f>E15</f>
        <v>Město Kopřivnice</v>
      </c>
      <c r="G91" s="37"/>
      <c r="H91" s="37"/>
      <c r="I91" s="30" t="s">
        <v>32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hidden="1" customHeight="1">
      <c r="A92" s="35"/>
      <c r="B92" s="36"/>
      <c r="C92" s="30" t="s">
        <v>30</v>
      </c>
      <c r="D92" s="37"/>
      <c r="E92" s="37"/>
      <c r="F92" s="28" t="str">
        <f>IF(E18="","",E18)</f>
        <v>Vyplň údaj</v>
      </c>
      <c r="G92" s="37"/>
      <c r="H92" s="37"/>
      <c r="I92" s="30" t="s">
        <v>34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hidden="1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hidden="1" customHeight="1">
      <c r="A94" s="35"/>
      <c r="B94" s="36"/>
      <c r="C94" s="144" t="s">
        <v>113</v>
      </c>
      <c r="D94" s="145"/>
      <c r="E94" s="145"/>
      <c r="F94" s="145"/>
      <c r="G94" s="145"/>
      <c r="H94" s="145"/>
      <c r="I94" s="145"/>
      <c r="J94" s="146" t="s">
        <v>114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hidden="1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hidden="1" customHeight="1">
      <c r="A96" s="35"/>
      <c r="B96" s="36"/>
      <c r="C96" s="147" t="s">
        <v>115</v>
      </c>
      <c r="D96" s="37"/>
      <c r="E96" s="37"/>
      <c r="F96" s="37"/>
      <c r="G96" s="37"/>
      <c r="H96" s="37"/>
      <c r="I96" s="37"/>
      <c r="J96" s="85">
        <f>J123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116</v>
      </c>
    </row>
    <row r="97" spans="1:31" s="9" customFormat="1" ht="24.95" hidden="1" customHeight="1">
      <c r="B97" s="148"/>
      <c r="C97" s="149"/>
      <c r="D97" s="150" t="s">
        <v>171</v>
      </c>
      <c r="E97" s="151"/>
      <c r="F97" s="151"/>
      <c r="G97" s="151"/>
      <c r="H97" s="151"/>
      <c r="I97" s="151"/>
      <c r="J97" s="152">
        <f>J124</f>
        <v>0</v>
      </c>
      <c r="K97" s="149"/>
      <c r="L97" s="153"/>
    </row>
    <row r="98" spans="1:31" s="10" customFormat="1" ht="19.899999999999999" hidden="1" customHeight="1">
      <c r="B98" s="154"/>
      <c r="C98" s="155"/>
      <c r="D98" s="156" t="s">
        <v>174</v>
      </c>
      <c r="E98" s="157"/>
      <c r="F98" s="157"/>
      <c r="G98" s="157"/>
      <c r="H98" s="157"/>
      <c r="I98" s="157"/>
      <c r="J98" s="158">
        <f>J125</f>
        <v>0</v>
      </c>
      <c r="K98" s="155"/>
      <c r="L98" s="159"/>
    </row>
    <row r="99" spans="1:31" s="10" customFormat="1" ht="19.899999999999999" hidden="1" customHeight="1">
      <c r="B99" s="154"/>
      <c r="C99" s="155"/>
      <c r="D99" s="156" t="s">
        <v>175</v>
      </c>
      <c r="E99" s="157"/>
      <c r="F99" s="157"/>
      <c r="G99" s="157"/>
      <c r="H99" s="157"/>
      <c r="I99" s="157"/>
      <c r="J99" s="158">
        <f>J130</f>
        <v>0</v>
      </c>
      <c r="K99" s="155"/>
      <c r="L99" s="159"/>
    </row>
    <row r="100" spans="1:31" s="9" customFormat="1" ht="24.95" hidden="1" customHeight="1">
      <c r="B100" s="148"/>
      <c r="C100" s="149"/>
      <c r="D100" s="150" t="s">
        <v>176</v>
      </c>
      <c r="E100" s="151"/>
      <c r="F100" s="151"/>
      <c r="G100" s="151"/>
      <c r="H100" s="151"/>
      <c r="I100" s="151"/>
      <c r="J100" s="152">
        <f>J135</f>
        <v>0</v>
      </c>
      <c r="K100" s="149"/>
      <c r="L100" s="153"/>
    </row>
    <row r="101" spans="1:31" s="10" customFormat="1" ht="19.899999999999999" hidden="1" customHeight="1">
      <c r="B101" s="154"/>
      <c r="C101" s="155"/>
      <c r="D101" s="156" t="s">
        <v>177</v>
      </c>
      <c r="E101" s="157"/>
      <c r="F101" s="157"/>
      <c r="G101" s="157"/>
      <c r="H101" s="157"/>
      <c r="I101" s="157"/>
      <c r="J101" s="158">
        <f>J136</f>
        <v>0</v>
      </c>
      <c r="K101" s="155"/>
      <c r="L101" s="159"/>
    </row>
    <row r="102" spans="1:31" s="10" customFormat="1" ht="19.899999999999999" hidden="1" customHeight="1">
      <c r="B102" s="154"/>
      <c r="C102" s="155"/>
      <c r="D102" s="156" t="s">
        <v>179</v>
      </c>
      <c r="E102" s="157"/>
      <c r="F102" s="157"/>
      <c r="G102" s="157"/>
      <c r="H102" s="157"/>
      <c r="I102" s="157"/>
      <c r="J102" s="158">
        <f>J143</f>
        <v>0</v>
      </c>
      <c r="K102" s="155"/>
      <c r="L102" s="159"/>
    </row>
    <row r="103" spans="1:31" s="10" customFormat="1" ht="19.899999999999999" hidden="1" customHeight="1">
      <c r="B103" s="154"/>
      <c r="C103" s="155"/>
      <c r="D103" s="156" t="s">
        <v>182</v>
      </c>
      <c r="E103" s="157"/>
      <c r="F103" s="157"/>
      <c r="G103" s="157"/>
      <c r="H103" s="157"/>
      <c r="I103" s="157"/>
      <c r="J103" s="158">
        <f>J165</f>
        <v>0</v>
      </c>
      <c r="K103" s="155"/>
      <c r="L103" s="159"/>
    </row>
    <row r="104" spans="1:31" s="2" customFormat="1" ht="21.75" hidden="1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hidden="1" customHeight="1">
      <c r="A105" s="35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ht="11.25" hidden="1"/>
    <row r="107" spans="1:31" ht="11.25" hidden="1"/>
    <row r="108" spans="1:31" ht="11.25" hidden="1"/>
    <row r="109" spans="1:31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4.95" customHeight="1">
      <c r="A110" s="35"/>
      <c r="B110" s="36"/>
      <c r="C110" s="24" t="s">
        <v>122</v>
      </c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16</v>
      </c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26.25" customHeight="1">
      <c r="A113" s="35"/>
      <c r="B113" s="36"/>
      <c r="C113" s="37"/>
      <c r="D113" s="37"/>
      <c r="E113" s="315" t="str">
        <f>E7</f>
        <v>Dům s pečovatelskou službou Česká 320, Kopřivnice - Stavební úpravy sociálních zařízení Domovinky</v>
      </c>
      <c r="F113" s="316"/>
      <c r="G113" s="316"/>
      <c r="H113" s="316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110</v>
      </c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>
      <c r="A115" s="35"/>
      <c r="B115" s="36"/>
      <c r="C115" s="37"/>
      <c r="D115" s="37"/>
      <c r="E115" s="267" t="str">
        <f>E9</f>
        <v xml:space="preserve">9 - Edukační místnost - doplnění </v>
      </c>
      <c r="F115" s="317"/>
      <c r="G115" s="317"/>
      <c r="H115" s="31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20</v>
      </c>
      <c r="D117" s="37"/>
      <c r="E117" s="37"/>
      <c r="F117" s="28" t="str">
        <f>F12</f>
        <v xml:space="preserve"> </v>
      </c>
      <c r="G117" s="37"/>
      <c r="H117" s="37"/>
      <c r="I117" s="30" t="s">
        <v>22</v>
      </c>
      <c r="J117" s="67" t="str">
        <f>IF(J12="","",J12)</f>
        <v>3. 1. 2022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24</v>
      </c>
      <c r="D119" s="37"/>
      <c r="E119" s="37"/>
      <c r="F119" s="28" t="str">
        <f>E15</f>
        <v>Město Kopřivnice</v>
      </c>
      <c r="G119" s="37"/>
      <c r="H119" s="37"/>
      <c r="I119" s="30" t="s">
        <v>32</v>
      </c>
      <c r="J119" s="33" t="str">
        <f>E21</f>
        <v xml:space="preserve"> 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30</v>
      </c>
      <c r="D120" s="37"/>
      <c r="E120" s="37"/>
      <c r="F120" s="28" t="str">
        <f>IF(E18="","",E18)</f>
        <v>Vyplň údaj</v>
      </c>
      <c r="G120" s="37"/>
      <c r="H120" s="37"/>
      <c r="I120" s="30" t="s">
        <v>34</v>
      </c>
      <c r="J120" s="33" t="str">
        <f>E24</f>
        <v xml:space="preserve"> 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>
      <c r="A122" s="160"/>
      <c r="B122" s="161"/>
      <c r="C122" s="162" t="s">
        <v>123</v>
      </c>
      <c r="D122" s="163" t="s">
        <v>61</v>
      </c>
      <c r="E122" s="163" t="s">
        <v>57</v>
      </c>
      <c r="F122" s="163" t="s">
        <v>58</v>
      </c>
      <c r="G122" s="163" t="s">
        <v>124</v>
      </c>
      <c r="H122" s="163" t="s">
        <v>125</v>
      </c>
      <c r="I122" s="163" t="s">
        <v>126</v>
      </c>
      <c r="J122" s="163" t="s">
        <v>114</v>
      </c>
      <c r="K122" s="164" t="s">
        <v>127</v>
      </c>
      <c r="L122" s="165"/>
      <c r="M122" s="76" t="s">
        <v>1</v>
      </c>
      <c r="N122" s="77" t="s">
        <v>40</v>
      </c>
      <c r="O122" s="77" t="s">
        <v>128</v>
      </c>
      <c r="P122" s="77" t="s">
        <v>129</v>
      </c>
      <c r="Q122" s="77" t="s">
        <v>130</v>
      </c>
      <c r="R122" s="77" t="s">
        <v>131</v>
      </c>
      <c r="S122" s="77" t="s">
        <v>132</v>
      </c>
      <c r="T122" s="78" t="s">
        <v>133</v>
      </c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</row>
    <row r="123" spans="1:65" s="2" customFormat="1" ht="22.9" customHeight="1">
      <c r="A123" s="35"/>
      <c r="B123" s="36"/>
      <c r="C123" s="83" t="s">
        <v>134</v>
      </c>
      <c r="D123" s="37"/>
      <c r="E123" s="37"/>
      <c r="F123" s="37"/>
      <c r="G123" s="37"/>
      <c r="H123" s="37"/>
      <c r="I123" s="37"/>
      <c r="J123" s="166">
        <f>BK123</f>
        <v>0</v>
      </c>
      <c r="K123" s="37"/>
      <c r="L123" s="40"/>
      <c r="M123" s="79"/>
      <c r="N123" s="167"/>
      <c r="O123" s="80"/>
      <c r="P123" s="168">
        <f>P124+P135</f>
        <v>0</v>
      </c>
      <c r="Q123" s="80"/>
      <c r="R123" s="168">
        <f>R124+R135</f>
        <v>0.35412801999999999</v>
      </c>
      <c r="S123" s="80"/>
      <c r="T123" s="169">
        <f>T124+T135</f>
        <v>9.2679220000000007E-2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75</v>
      </c>
      <c r="AU123" s="18" t="s">
        <v>116</v>
      </c>
      <c r="BK123" s="170">
        <f>BK124+BK135</f>
        <v>0</v>
      </c>
    </row>
    <row r="124" spans="1:65" s="12" customFormat="1" ht="25.9" customHeight="1">
      <c r="B124" s="171"/>
      <c r="C124" s="172"/>
      <c r="D124" s="173" t="s">
        <v>75</v>
      </c>
      <c r="E124" s="174" t="s">
        <v>183</v>
      </c>
      <c r="F124" s="174" t="s">
        <v>184</v>
      </c>
      <c r="G124" s="172"/>
      <c r="H124" s="172"/>
      <c r="I124" s="175"/>
      <c r="J124" s="176">
        <f>BK124</f>
        <v>0</v>
      </c>
      <c r="K124" s="172"/>
      <c r="L124" s="177"/>
      <c r="M124" s="178"/>
      <c r="N124" s="179"/>
      <c r="O124" s="179"/>
      <c r="P124" s="180">
        <f>P125+P130</f>
        <v>0</v>
      </c>
      <c r="Q124" s="179"/>
      <c r="R124" s="180">
        <f>R125+R130</f>
        <v>0</v>
      </c>
      <c r="S124" s="179"/>
      <c r="T124" s="181">
        <f>T125+T130</f>
        <v>0</v>
      </c>
      <c r="AR124" s="182" t="s">
        <v>81</v>
      </c>
      <c r="AT124" s="183" t="s">
        <v>75</v>
      </c>
      <c r="AU124" s="183" t="s">
        <v>76</v>
      </c>
      <c r="AY124" s="182" t="s">
        <v>137</v>
      </c>
      <c r="BK124" s="184">
        <f>BK125+BK130</f>
        <v>0</v>
      </c>
    </row>
    <row r="125" spans="1:65" s="12" customFormat="1" ht="22.9" customHeight="1">
      <c r="B125" s="171"/>
      <c r="C125" s="172"/>
      <c r="D125" s="173" t="s">
        <v>75</v>
      </c>
      <c r="E125" s="185" t="s">
        <v>106</v>
      </c>
      <c r="F125" s="185" t="s">
        <v>311</v>
      </c>
      <c r="G125" s="172"/>
      <c r="H125" s="172"/>
      <c r="I125" s="175"/>
      <c r="J125" s="186">
        <f>BK125</f>
        <v>0</v>
      </c>
      <c r="K125" s="172"/>
      <c r="L125" s="177"/>
      <c r="M125" s="178"/>
      <c r="N125" s="179"/>
      <c r="O125" s="179"/>
      <c r="P125" s="180">
        <f>SUM(P126:P129)</f>
        <v>0</v>
      </c>
      <c r="Q125" s="179"/>
      <c r="R125" s="180">
        <f>SUM(R126:R129)</f>
        <v>0</v>
      </c>
      <c r="S125" s="179"/>
      <c r="T125" s="181">
        <f>SUM(T126:T129)</f>
        <v>0</v>
      </c>
      <c r="AR125" s="182" t="s">
        <v>81</v>
      </c>
      <c r="AT125" s="183" t="s">
        <v>75</v>
      </c>
      <c r="AU125" s="183" t="s">
        <v>81</v>
      </c>
      <c r="AY125" s="182" t="s">
        <v>137</v>
      </c>
      <c r="BK125" s="184">
        <f>SUM(BK126:BK129)</f>
        <v>0</v>
      </c>
    </row>
    <row r="126" spans="1:65" s="2" customFormat="1" ht="21.75" customHeight="1">
      <c r="A126" s="35"/>
      <c r="B126" s="36"/>
      <c r="C126" s="187" t="s">
        <v>81</v>
      </c>
      <c r="D126" s="187" t="s">
        <v>140</v>
      </c>
      <c r="E126" s="188" t="s">
        <v>334</v>
      </c>
      <c r="F126" s="189" t="s">
        <v>335</v>
      </c>
      <c r="G126" s="190" t="s">
        <v>203</v>
      </c>
      <c r="H126" s="191">
        <v>18.27</v>
      </c>
      <c r="I126" s="192"/>
      <c r="J126" s="193">
        <f>ROUND(I126*H126,2)</f>
        <v>0</v>
      </c>
      <c r="K126" s="189" t="s">
        <v>143</v>
      </c>
      <c r="L126" s="40"/>
      <c r="M126" s="194" t="s">
        <v>1</v>
      </c>
      <c r="N126" s="195" t="s">
        <v>42</v>
      </c>
      <c r="O126" s="72"/>
      <c r="P126" s="196">
        <f>O126*H126</f>
        <v>0</v>
      </c>
      <c r="Q126" s="196">
        <v>0</v>
      </c>
      <c r="R126" s="196">
        <f>Q126*H126</f>
        <v>0</v>
      </c>
      <c r="S126" s="196">
        <v>0</v>
      </c>
      <c r="T126" s="19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98" t="s">
        <v>91</v>
      </c>
      <c r="AT126" s="198" t="s">
        <v>140</v>
      </c>
      <c r="AU126" s="198" t="s">
        <v>85</v>
      </c>
      <c r="AY126" s="18" t="s">
        <v>137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85</v>
      </c>
      <c r="BK126" s="199">
        <f>ROUND(I126*H126,2)</f>
        <v>0</v>
      </c>
      <c r="BL126" s="18" t="s">
        <v>91</v>
      </c>
      <c r="BM126" s="198" t="s">
        <v>1252</v>
      </c>
    </row>
    <row r="127" spans="1:65" s="13" customFormat="1" ht="11.25">
      <c r="B127" s="205"/>
      <c r="C127" s="206"/>
      <c r="D127" s="207" t="s">
        <v>190</v>
      </c>
      <c r="E127" s="208" t="s">
        <v>1</v>
      </c>
      <c r="F127" s="209" t="s">
        <v>1253</v>
      </c>
      <c r="G127" s="206"/>
      <c r="H127" s="210">
        <v>3.5</v>
      </c>
      <c r="I127" s="211"/>
      <c r="J127" s="206"/>
      <c r="K127" s="206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190</v>
      </c>
      <c r="AU127" s="216" t="s">
        <v>85</v>
      </c>
      <c r="AV127" s="13" t="s">
        <v>85</v>
      </c>
      <c r="AW127" s="13" t="s">
        <v>33</v>
      </c>
      <c r="AX127" s="13" t="s">
        <v>76</v>
      </c>
      <c r="AY127" s="216" t="s">
        <v>137</v>
      </c>
    </row>
    <row r="128" spans="1:65" s="13" customFormat="1" ht="11.25">
      <c r="B128" s="205"/>
      <c r="C128" s="206"/>
      <c r="D128" s="207" t="s">
        <v>190</v>
      </c>
      <c r="E128" s="208" t="s">
        <v>1</v>
      </c>
      <c r="F128" s="209" t="s">
        <v>1254</v>
      </c>
      <c r="G128" s="206"/>
      <c r="H128" s="210">
        <v>14.77</v>
      </c>
      <c r="I128" s="211"/>
      <c r="J128" s="206"/>
      <c r="K128" s="206"/>
      <c r="L128" s="212"/>
      <c r="M128" s="213"/>
      <c r="N128" s="214"/>
      <c r="O128" s="214"/>
      <c r="P128" s="214"/>
      <c r="Q128" s="214"/>
      <c r="R128" s="214"/>
      <c r="S128" s="214"/>
      <c r="T128" s="215"/>
      <c r="AT128" s="216" t="s">
        <v>190</v>
      </c>
      <c r="AU128" s="216" t="s">
        <v>85</v>
      </c>
      <c r="AV128" s="13" t="s">
        <v>85</v>
      </c>
      <c r="AW128" s="13" t="s">
        <v>33</v>
      </c>
      <c r="AX128" s="13" t="s">
        <v>76</v>
      </c>
      <c r="AY128" s="216" t="s">
        <v>137</v>
      </c>
    </row>
    <row r="129" spans="1:65" s="16" customFormat="1" ht="11.25">
      <c r="B129" s="252"/>
      <c r="C129" s="253"/>
      <c r="D129" s="207" t="s">
        <v>190</v>
      </c>
      <c r="E129" s="254" t="s">
        <v>1</v>
      </c>
      <c r="F129" s="255" t="s">
        <v>256</v>
      </c>
      <c r="G129" s="253"/>
      <c r="H129" s="256">
        <v>18.27</v>
      </c>
      <c r="I129" s="257"/>
      <c r="J129" s="253"/>
      <c r="K129" s="253"/>
      <c r="L129" s="258"/>
      <c r="M129" s="259"/>
      <c r="N129" s="260"/>
      <c r="O129" s="260"/>
      <c r="P129" s="260"/>
      <c r="Q129" s="260"/>
      <c r="R129" s="260"/>
      <c r="S129" s="260"/>
      <c r="T129" s="261"/>
      <c r="AT129" s="262" t="s">
        <v>190</v>
      </c>
      <c r="AU129" s="262" t="s">
        <v>85</v>
      </c>
      <c r="AV129" s="16" t="s">
        <v>91</v>
      </c>
      <c r="AW129" s="16" t="s">
        <v>33</v>
      </c>
      <c r="AX129" s="16" t="s">
        <v>81</v>
      </c>
      <c r="AY129" s="262" t="s">
        <v>137</v>
      </c>
    </row>
    <row r="130" spans="1:65" s="12" customFormat="1" ht="22.9" customHeight="1">
      <c r="B130" s="171"/>
      <c r="C130" s="172"/>
      <c r="D130" s="173" t="s">
        <v>75</v>
      </c>
      <c r="E130" s="185" t="s">
        <v>376</v>
      </c>
      <c r="F130" s="185" t="s">
        <v>377</v>
      </c>
      <c r="G130" s="172"/>
      <c r="H130" s="172"/>
      <c r="I130" s="175"/>
      <c r="J130" s="186">
        <f>BK130</f>
        <v>0</v>
      </c>
      <c r="K130" s="172"/>
      <c r="L130" s="177"/>
      <c r="M130" s="178"/>
      <c r="N130" s="179"/>
      <c r="O130" s="179"/>
      <c r="P130" s="180">
        <f>SUM(P131:P134)</f>
        <v>0</v>
      </c>
      <c r="Q130" s="179"/>
      <c r="R130" s="180">
        <f>SUM(R131:R134)</f>
        <v>0</v>
      </c>
      <c r="S130" s="179"/>
      <c r="T130" s="181">
        <f>SUM(T131:T134)</f>
        <v>0</v>
      </c>
      <c r="AR130" s="182" t="s">
        <v>81</v>
      </c>
      <c r="AT130" s="183" t="s">
        <v>75</v>
      </c>
      <c r="AU130" s="183" t="s">
        <v>81</v>
      </c>
      <c r="AY130" s="182" t="s">
        <v>137</v>
      </c>
      <c r="BK130" s="184">
        <f>SUM(BK131:BK134)</f>
        <v>0</v>
      </c>
    </row>
    <row r="131" spans="1:65" s="2" customFormat="1" ht="37.9" customHeight="1">
      <c r="A131" s="35"/>
      <c r="B131" s="36"/>
      <c r="C131" s="187" t="s">
        <v>85</v>
      </c>
      <c r="D131" s="187" t="s">
        <v>140</v>
      </c>
      <c r="E131" s="188" t="s">
        <v>382</v>
      </c>
      <c r="F131" s="189" t="s">
        <v>383</v>
      </c>
      <c r="G131" s="190" t="s">
        <v>197</v>
      </c>
      <c r="H131" s="191">
        <v>5.2999999999999999E-2</v>
      </c>
      <c r="I131" s="192"/>
      <c r="J131" s="193">
        <f>ROUND(I131*H131,2)</f>
        <v>0</v>
      </c>
      <c r="K131" s="189" t="s">
        <v>143</v>
      </c>
      <c r="L131" s="40"/>
      <c r="M131" s="194" t="s">
        <v>1</v>
      </c>
      <c r="N131" s="195" t="s">
        <v>42</v>
      </c>
      <c r="O131" s="72"/>
      <c r="P131" s="196">
        <f>O131*H131</f>
        <v>0</v>
      </c>
      <c r="Q131" s="196">
        <v>0</v>
      </c>
      <c r="R131" s="196">
        <f>Q131*H131</f>
        <v>0</v>
      </c>
      <c r="S131" s="196">
        <v>0</v>
      </c>
      <c r="T131" s="19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98" t="s">
        <v>91</v>
      </c>
      <c r="AT131" s="198" t="s">
        <v>140</v>
      </c>
      <c r="AU131" s="198" t="s">
        <v>85</v>
      </c>
      <c r="AY131" s="18" t="s">
        <v>137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85</v>
      </c>
      <c r="BK131" s="199">
        <f>ROUND(I131*H131,2)</f>
        <v>0</v>
      </c>
      <c r="BL131" s="18" t="s">
        <v>91</v>
      </c>
      <c r="BM131" s="198" t="s">
        <v>1255</v>
      </c>
    </row>
    <row r="132" spans="1:65" s="2" customFormat="1" ht="49.15" customHeight="1">
      <c r="A132" s="35"/>
      <c r="B132" s="36"/>
      <c r="C132" s="187" t="s">
        <v>88</v>
      </c>
      <c r="D132" s="187" t="s">
        <v>140</v>
      </c>
      <c r="E132" s="188" t="s">
        <v>386</v>
      </c>
      <c r="F132" s="189" t="s">
        <v>387</v>
      </c>
      <c r="G132" s="190" t="s">
        <v>197</v>
      </c>
      <c r="H132" s="191">
        <v>0.74199999999999999</v>
      </c>
      <c r="I132" s="192"/>
      <c r="J132" s="193">
        <f>ROUND(I132*H132,2)</f>
        <v>0</v>
      </c>
      <c r="K132" s="189" t="s">
        <v>143</v>
      </c>
      <c r="L132" s="40"/>
      <c r="M132" s="194" t="s">
        <v>1</v>
      </c>
      <c r="N132" s="195" t="s">
        <v>42</v>
      </c>
      <c r="O132" s="72"/>
      <c r="P132" s="196">
        <f>O132*H132</f>
        <v>0</v>
      </c>
      <c r="Q132" s="196">
        <v>0</v>
      </c>
      <c r="R132" s="196">
        <f>Q132*H132</f>
        <v>0</v>
      </c>
      <c r="S132" s="196">
        <v>0</v>
      </c>
      <c r="T132" s="19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8" t="s">
        <v>91</v>
      </c>
      <c r="AT132" s="198" t="s">
        <v>140</v>
      </c>
      <c r="AU132" s="198" t="s">
        <v>85</v>
      </c>
      <c r="AY132" s="18" t="s">
        <v>137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8" t="s">
        <v>85</v>
      </c>
      <c r="BK132" s="199">
        <f>ROUND(I132*H132,2)</f>
        <v>0</v>
      </c>
      <c r="BL132" s="18" t="s">
        <v>91</v>
      </c>
      <c r="BM132" s="198" t="s">
        <v>1256</v>
      </c>
    </row>
    <row r="133" spans="1:65" s="2" customFormat="1" ht="24.2" customHeight="1">
      <c r="A133" s="35"/>
      <c r="B133" s="36"/>
      <c r="C133" s="187" t="s">
        <v>91</v>
      </c>
      <c r="D133" s="187" t="s">
        <v>140</v>
      </c>
      <c r="E133" s="188" t="s">
        <v>390</v>
      </c>
      <c r="F133" s="189" t="s">
        <v>391</v>
      </c>
      <c r="G133" s="190" t="s">
        <v>197</v>
      </c>
      <c r="H133" s="191">
        <v>5.2999999999999999E-2</v>
      </c>
      <c r="I133" s="192"/>
      <c r="J133" s="193">
        <f>ROUND(I133*H133,2)</f>
        <v>0</v>
      </c>
      <c r="K133" s="189" t="s">
        <v>143</v>
      </c>
      <c r="L133" s="40"/>
      <c r="M133" s="194" t="s">
        <v>1</v>
      </c>
      <c r="N133" s="195" t="s">
        <v>42</v>
      </c>
      <c r="O133" s="72"/>
      <c r="P133" s="196">
        <f>O133*H133</f>
        <v>0</v>
      </c>
      <c r="Q133" s="196">
        <v>0</v>
      </c>
      <c r="R133" s="196">
        <f>Q133*H133</f>
        <v>0</v>
      </c>
      <c r="S133" s="196">
        <v>0</v>
      </c>
      <c r="T133" s="19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98" t="s">
        <v>91</v>
      </c>
      <c r="AT133" s="198" t="s">
        <v>140</v>
      </c>
      <c r="AU133" s="198" t="s">
        <v>85</v>
      </c>
      <c r="AY133" s="18" t="s">
        <v>137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85</v>
      </c>
      <c r="BK133" s="199">
        <f>ROUND(I133*H133,2)</f>
        <v>0</v>
      </c>
      <c r="BL133" s="18" t="s">
        <v>91</v>
      </c>
      <c r="BM133" s="198" t="s">
        <v>1257</v>
      </c>
    </row>
    <row r="134" spans="1:65" s="2" customFormat="1" ht="44.25" customHeight="1">
      <c r="A134" s="35"/>
      <c r="B134" s="36"/>
      <c r="C134" s="187" t="s">
        <v>94</v>
      </c>
      <c r="D134" s="187" t="s">
        <v>140</v>
      </c>
      <c r="E134" s="188" t="s">
        <v>394</v>
      </c>
      <c r="F134" s="189" t="s">
        <v>395</v>
      </c>
      <c r="G134" s="190" t="s">
        <v>197</v>
      </c>
      <c r="H134" s="191">
        <v>5.2999999999999999E-2</v>
      </c>
      <c r="I134" s="192"/>
      <c r="J134" s="193">
        <f>ROUND(I134*H134,2)</f>
        <v>0</v>
      </c>
      <c r="K134" s="189" t="s">
        <v>143</v>
      </c>
      <c r="L134" s="40"/>
      <c r="M134" s="194" t="s">
        <v>1</v>
      </c>
      <c r="N134" s="195" t="s">
        <v>42</v>
      </c>
      <c r="O134" s="72"/>
      <c r="P134" s="196">
        <f>O134*H134</f>
        <v>0</v>
      </c>
      <c r="Q134" s="196">
        <v>0</v>
      </c>
      <c r="R134" s="196">
        <f>Q134*H134</f>
        <v>0</v>
      </c>
      <c r="S134" s="196">
        <v>0</v>
      </c>
      <c r="T134" s="19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8" t="s">
        <v>91</v>
      </c>
      <c r="AT134" s="198" t="s">
        <v>140</v>
      </c>
      <c r="AU134" s="198" t="s">
        <v>85</v>
      </c>
      <c r="AY134" s="18" t="s">
        <v>137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85</v>
      </c>
      <c r="BK134" s="199">
        <f>ROUND(I134*H134,2)</f>
        <v>0</v>
      </c>
      <c r="BL134" s="18" t="s">
        <v>91</v>
      </c>
      <c r="BM134" s="198" t="s">
        <v>1258</v>
      </c>
    </row>
    <row r="135" spans="1:65" s="12" customFormat="1" ht="25.9" customHeight="1">
      <c r="B135" s="171"/>
      <c r="C135" s="172"/>
      <c r="D135" s="173" t="s">
        <v>75</v>
      </c>
      <c r="E135" s="174" t="s">
        <v>401</v>
      </c>
      <c r="F135" s="174" t="s">
        <v>402</v>
      </c>
      <c r="G135" s="172"/>
      <c r="H135" s="172"/>
      <c r="I135" s="175"/>
      <c r="J135" s="176">
        <f>BK135</f>
        <v>0</v>
      </c>
      <c r="K135" s="172"/>
      <c r="L135" s="177"/>
      <c r="M135" s="178"/>
      <c r="N135" s="179"/>
      <c r="O135" s="179"/>
      <c r="P135" s="180">
        <f>P136+P143+P165</f>
        <v>0</v>
      </c>
      <c r="Q135" s="179"/>
      <c r="R135" s="180">
        <f>R136+R143+R165</f>
        <v>0.35412801999999999</v>
      </c>
      <c r="S135" s="179"/>
      <c r="T135" s="181">
        <f>T136+T143+T165</f>
        <v>9.2679220000000007E-2</v>
      </c>
      <c r="AR135" s="182" t="s">
        <v>85</v>
      </c>
      <c r="AT135" s="183" t="s">
        <v>75</v>
      </c>
      <c r="AU135" s="183" t="s">
        <v>76</v>
      </c>
      <c r="AY135" s="182" t="s">
        <v>137</v>
      </c>
      <c r="BK135" s="184">
        <f>BK136+BK143+BK165</f>
        <v>0</v>
      </c>
    </row>
    <row r="136" spans="1:65" s="12" customFormat="1" ht="22.9" customHeight="1">
      <c r="B136" s="171"/>
      <c r="C136" s="172"/>
      <c r="D136" s="173" t="s">
        <v>75</v>
      </c>
      <c r="E136" s="185" t="s">
        <v>403</v>
      </c>
      <c r="F136" s="185" t="s">
        <v>404</v>
      </c>
      <c r="G136" s="172"/>
      <c r="H136" s="172"/>
      <c r="I136" s="175"/>
      <c r="J136" s="186">
        <f>BK136</f>
        <v>0</v>
      </c>
      <c r="K136" s="172"/>
      <c r="L136" s="177"/>
      <c r="M136" s="178"/>
      <c r="N136" s="179"/>
      <c r="O136" s="179"/>
      <c r="P136" s="180">
        <f>SUM(P137:P142)</f>
        <v>0</v>
      </c>
      <c r="Q136" s="179"/>
      <c r="R136" s="180">
        <f>SUM(R137:R142)</f>
        <v>8.9599999999999992E-3</v>
      </c>
      <c r="S136" s="179"/>
      <c r="T136" s="181">
        <f>SUM(T137:T142)</f>
        <v>0</v>
      </c>
      <c r="AR136" s="182" t="s">
        <v>85</v>
      </c>
      <c r="AT136" s="183" t="s">
        <v>75</v>
      </c>
      <c r="AU136" s="183" t="s">
        <v>81</v>
      </c>
      <c r="AY136" s="182" t="s">
        <v>137</v>
      </c>
      <c r="BK136" s="184">
        <f>SUM(BK137:BK142)</f>
        <v>0</v>
      </c>
    </row>
    <row r="137" spans="1:65" s="2" customFormat="1" ht="24.2" customHeight="1">
      <c r="A137" s="35"/>
      <c r="B137" s="36"/>
      <c r="C137" s="187" t="s">
        <v>97</v>
      </c>
      <c r="D137" s="187" t="s">
        <v>140</v>
      </c>
      <c r="E137" s="188" t="s">
        <v>1259</v>
      </c>
      <c r="F137" s="189" t="s">
        <v>1260</v>
      </c>
      <c r="G137" s="190" t="s">
        <v>142</v>
      </c>
      <c r="H137" s="191">
        <v>6</v>
      </c>
      <c r="I137" s="192"/>
      <c r="J137" s="193">
        <f>ROUND(I137*H137,2)</f>
        <v>0</v>
      </c>
      <c r="K137" s="189" t="s">
        <v>143</v>
      </c>
      <c r="L137" s="40"/>
      <c r="M137" s="194" t="s">
        <v>1</v>
      </c>
      <c r="N137" s="195" t="s">
        <v>42</v>
      </c>
      <c r="O137" s="72"/>
      <c r="P137" s="196">
        <f>O137*H137</f>
        <v>0</v>
      </c>
      <c r="Q137" s="196">
        <v>1.2999999999999999E-3</v>
      </c>
      <c r="R137" s="196">
        <f>Q137*H137</f>
        <v>7.7999999999999996E-3</v>
      </c>
      <c r="S137" s="196">
        <v>0</v>
      </c>
      <c r="T137" s="19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8" t="s">
        <v>281</v>
      </c>
      <c r="AT137" s="198" t="s">
        <v>140</v>
      </c>
      <c r="AU137" s="198" t="s">
        <v>85</v>
      </c>
      <c r="AY137" s="18" t="s">
        <v>137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85</v>
      </c>
      <c r="BK137" s="199">
        <f>ROUND(I137*H137,2)</f>
        <v>0</v>
      </c>
      <c r="BL137" s="18" t="s">
        <v>281</v>
      </c>
      <c r="BM137" s="198" t="s">
        <v>1261</v>
      </c>
    </row>
    <row r="138" spans="1:65" s="13" customFormat="1" ht="11.25">
      <c r="B138" s="205"/>
      <c r="C138" s="206"/>
      <c r="D138" s="207" t="s">
        <v>190</v>
      </c>
      <c r="E138" s="208" t="s">
        <v>1</v>
      </c>
      <c r="F138" s="209" t="s">
        <v>1262</v>
      </c>
      <c r="G138" s="206"/>
      <c r="H138" s="210">
        <v>1</v>
      </c>
      <c r="I138" s="211"/>
      <c r="J138" s="206"/>
      <c r="K138" s="206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190</v>
      </c>
      <c r="AU138" s="216" t="s">
        <v>85</v>
      </c>
      <c r="AV138" s="13" t="s">
        <v>85</v>
      </c>
      <c r="AW138" s="13" t="s">
        <v>33</v>
      </c>
      <c r="AX138" s="13" t="s">
        <v>76</v>
      </c>
      <c r="AY138" s="216" t="s">
        <v>137</v>
      </c>
    </row>
    <row r="139" spans="1:65" s="13" customFormat="1" ht="11.25">
      <c r="B139" s="205"/>
      <c r="C139" s="206"/>
      <c r="D139" s="207" t="s">
        <v>190</v>
      </c>
      <c r="E139" s="208" t="s">
        <v>1</v>
      </c>
      <c r="F139" s="209" t="s">
        <v>1263</v>
      </c>
      <c r="G139" s="206"/>
      <c r="H139" s="210">
        <v>4</v>
      </c>
      <c r="I139" s="211"/>
      <c r="J139" s="206"/>
      <c r="K139" s="206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190</v>
      </c>
      <c r="AU139" s="216" t="s">
        <v>85</v>
      </c>
      <c r="AV139" s="13" t="s">
        <v>85</v>
      </c>
      <c r="AW139" s="13" t="s">
        <v>33</v>
      </c>
      <c r="AX139" s="13" t="s">
        <v>76</v>
      </c>
      <c r="AY139" s="216" t="s">
        <v>137</v>
      </c>
    </row>
    <row r="140" spans="1:65" s="13" customFormat="1" ht="11.25">
      <c r="B140" s="205"/>
      <c r="C140" s="206"/>
      <c r="D140" s="207" t="s">
        <v>190</v>
      </c>
      <c r="E140" s="208" t="s">
        <v>1</v>
      </c>
      <c r="F140" s="209" t="s">
        <v>1264</v>
      </c>
      <c r="G140" s="206"/>
      <c r="H140" s="210">
        <v>1</v>
      </c>
      <c r="I140" s="211"/>
      <c r="J140" s="206"/>
      <c r="K140" s="206"/>
      <c r="L140" s="212"/>
      <c r="M140" s="213"/>
      <c r="N140" s="214"/>
      <c r="O140" s="214"/>
      <c r="P140" s="214"/>
      <c r="Q140" s="214"/>
      <c r="R140" s="214"/>
      <c r="S140" s="214"/>
      <c r="T140" s="215"/>
      <c r="AT140" s="216" t="s">
        <v>190</v>
      </c>
      <c r="AU140" s="216" t="s">
        <v>85</v>
      </c>
      <c r="AV140" s="13" t="s">
        <v>85</v>
      </c>
      <c r="AW140" s="13" t="s">
        <v>33</v>
      </c>
      <c r="AX140" s="13" t="s">
        <v>76</v>
      </c>
      <c r="AY140" s="216" t="s">
        <v>137</v>
      </c>
    </row>
    <row r="141" spans="1:65" s="16" customFormat="1" ht="11.25">
      <c r="B141" s="252"/>
      <c r="C141" s="253"/>
      <c r="D141" s="207" t="s">
        <v>190</v>
      </c>
      <c r="E141" s="254" t="s">
        <v>1</v>
      </c>
      <c r="F141" s="255" t="s">
        <v>256</v>
      </c>
      <c r="G141" s="253"/>
      <c r="H141" s="256">
        <v>6</v>
      </c>
      <c r="I141" s="257"/>
      <c r="J141" s="253"/>
      <c r="K141" s="253"/>
      <c r="L141" s="258"/>
      <c r="M141" s="259"/>
      <c r="N141" s="260"/>
      <c r="O141" s="260"/>
      <c r="P141" s="260"/>
      <c r="Q141" s="260"/>
      <c r="R141" s="260"/>
      <c r="S141" s="260"/>
      <c r="T141" s="261"/>
      <c r="AT141" s="262" t="s">
        <v>190</v>
      </c>
      <c r="AU141" s="262" t="s">
        <v>85</v>
      </c>
      <c r="AV141" s="16" t="s">
        <v>91</v>
      </c>
      <c r="AW141" s="16" t="s">
        <v>33</v>
      </c>
      <c r="AX141" s="16" t="s">
        <v>81</v>
      </c>
      <c r="AY141" s="262" t="s">
        <v>137</v>
      </c>
    </row>
    <row r="142" spans="1:65" s="2" customFormat="1" ht="24.2" customHeight="1">
      <c r="A142" s="35"/>
      <c r="B142" s="36"/>
      <c r="C142" s="187" t="s">
        <v>100</v>
      </c>
      <c r="D142" s="187" t="s">
        <v>140</v>
      </c>
      <c r="E142" s="188" t="s">
        <v>1265</v>
      </c>
      <c r="F142" s="189" t="s">
        <v>1266</v>
      </c>
      <c r="G142" s="190" t="s">
        <v>142</v>
      </c>
      <c r="H142" s="191">
        <v>1</v>
      </c>
      <c r="I142" s="192"/>
      <c r="J142" s="193">
        <f>ROUND(I142*H142,2)</f>
        <v>0</v>
      </c>
      <c r="K142" s="189" t="s">
        <v>143</v>
      </c>
      <c r="L142" s="40"/>
      <c r="M142" s="194" t="s">
        <v>1</v>
      </c>
      <c r="N142" s="195" t="s">
        <v>42</v>
      </c>
      <c r="O142" s="72"/>
      <c r="P142" s="196">
        <f>O142*H142</f>
        <v>0</v>
      </c>
      <c r="Q142" s="196">
        <v>1.16E-3</v>
      </c>
      <c r="R142" s="196">
        <f>Q142*H142</f>
        <v>1.16E-3</v>
      </c>
      <c r="S142" s="196">
        <v>0</v>
      </c>
      <c r="T142" s="19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8" t="s">
        <v>281</v>
      </c>
      <c r="AT142" s="198" t="s">
        <v>140</v>
      </c>
      <c r="AU142" s="198" t="s">
        <v>85</v>
      </c>
      <c r="AY142" s="18" t="s">
        <v>137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85</v>
      </c>
      <c r="BK142" s="199">
        <f>ROUND(I142*H142,2)</f>
        <v>0</v>
      </c>
      <c r="BL142" s="18" t="s">
        <v>281</v>
      </c>
      <c r="BM142" s="198" t="s">
        <v>1267</v>
      </c>
    </row>
    <row r="143" spans="1:65" s="12" customFormat="1" ht="22.9" customHeight="1">
      <c r="B143" s="171"/>
      <c r="C143" s="172"/>
      <c r="D143" s="173" t="s">
        <v>75</v>
      </c>
      <c r="E143" s="185" t="s">
        <v>528</v>
      </c>
      <c r="F143" s="185" t="s">
        <v>529</v>
      </c>
      <c r="G143" s="172"/>
      <c r="H143" s="172"/>
      <c r="I143" s="175"/>
      <c r="J143" s="186">
        <f>BK143</f>
        <v>0</v>
      </c>
      <c r="K143" s="172"/>
      <c r="L143" s="177"/>
      <c r="M143" s="178"/>
      <c r="N143" s="179"/>
      <c r="O143" s="179"/>
      <c r="P143" s="180">
        <f>SUM(P144:P164)</f>
        <v>0</v>
      </c>
      <c r="Q143" s="179"/>
      <c r="R143" s="180">
        <f>SUM(R144:R164)</f>
        <v>0.14392349999999998</v>
      </c>
      <c r="S143" s="179"/>
      <c r="T143" s="181">
        <f>SUM(T144:T164)</f>
        <v>5.1399E-2</v>
      </c>
      <c r="AR143" s="182" t="s">
        <v>85</v>
      </c>
      <c r="AT143" s="183" t="s">
        <v>75</v>
      </c>
      <c r="AU143" s="183" t="s">
        <v>81</v>
      </c>
      <c r="AY143" s="182" t="s">
        <v>137</v>
      </c>
      <c r="BK143" s="184">
        <f>SUM(BK144:BK164)</f>
        <v>0</v>
      </c>
    </row>
    <row r="144" spans="1:65" s="2" customFormat="1" ht="16.5" customHeight="1">
      <c r="A144" s="35"/>
      <c r="B144" s="36"/>
      <c r="C144" s="187" t="s">
        <v>103</v>
      </c>
      <c r="D144" s="187" t="s">
        <v>140</v>
      </c>
      <c r="E144" s="188" t="s">
        <v>531</v>
      </c>
      <c r="F144" s="189" t="s">
        <v>532</v>
      </c>
      <c r="G144" s="190" t="s">
        <v>203</v>
      </c>
      <c r="H144" s="191">
        <v>18.27</v>
      </c>
      <c r="I144" s="192"/>
      <c r="J144" s="193">
        <f>ROUND(I144*H144,2)</f>
        <v>0</v>
      </c>
      <c r="K144" s="189" t="s">
        <v>143</v>
      </c>
      <c r="L144" s="40"/>
      <c r="M144" s="194" t="s">
        <v>1</v>
      </c>
      <c r="N144" s="195" t="s">
        <v>42</v>
      </c>
      <c r="O144" s="72"/>
      <c r="P144" s="196">
        <f>O144*H144</f>
        <v>0</v>
      </c>
      <c r="Q144" s="196">
        <v>0</v>
      </c>
      <c r="R144" s="196">
        <f>Q144*H144</f>
        <v>0</v>
      </c>
      <c r="S144" s="196">
        <v>0</v>
      </c>
      <c r="T144" s="19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8" t="s">
        <v>281</v>
      </c>
      <c r="AT144" s="198" t="s">
        <v>140</v>
      </c>
      <c r="AU144" s="198" t="s">
        <v>85</v>
      </c>
      <c r="AY144" s="18" t="s">
        <v>137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8" t="s">
        <v>85</v>
      </c>
      <c r="BK144" s="199">
        <f>ROUND(I144*H144,2)</f>
        <v>0</v>
      </c>
      <c r="BL144" s="18" t="s">
        <v>281</v>
      </c>
      <c r="BM144" s="198" t="s">
        <v>1268</v>
      </c>
    </row>
    <row r="145" spans="1:65" s="2" customFormat="1" ht="29.25">
      <c r="A145" s="35"/>
      <c r="B145" s="36"/>
      <c r="C145" s="37"/>
      <c r="D145" s="207" t="s">
        <v>246</v>
      </c>
      <c r="E145" s="37"/>
      <c r="F145" s="248" t="s">
        <v>534</v>
      </c>
      <c r="G145" s="37"/>
      <c r="H145" s="37"/>
      <c r="I145" s="249"/>
      <c r="J145" s="37"/>
      <c r="K145" s="37"/>
      <c r="L145" s="40"/>
      <c r="M145" s="250"/>
      <c r="N145" s="251"/>
      <c r="O145" s="72"/>
      <c r="P145" s="72"/>
      <c r="Q145" s="72"/>
      <c r="R145" s="72"/>
      <c r="S145" s="72"/>
      <c r="T145" s="73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8" t="s">
        <v>246</v>
      </c>
      <c r="AU145" s="18" t="s">
        <v>85</v>
      </c>
    </row>
    <row r="146" spans="1:65" s="13" customFormat="1" ht="11.25">
      <c r="B146" s="205"/>
      <c r="C146" s="206"/>
      <c r="D146" s="207" t="s">
        <v>190</v>
      </c>
      <c r="E146" s="208" t="s">
        <v>1</v>
      </c>
      <c r="F146" s="209" t="s">
        <v>1253</v>
      </c>
      <c r="G146" s="206"/>
      <c r="H146" s="210">
        <v>3.5</v>
      </c>
      <c r="I146" s="211"/>
      <c r="J146" s="206"/>
      <c r="K146" s="206"/>
      <c r="L146" s="212"/>
      <c r="M146" s="213"/>
      <c r="N146" s="214"/>
      <c r="O146" s="214"/>
      <c r="P146" s="214"/>
      <c r="Q146" s="214"/>
      <c r="R146" s="214"/>
      <c r="S146" s="214"/>
      <c r="T146" s="215"/>
      <c r="AT146" s="216" t="s">
        <v>190</v>
      </c>
      <c r="AU146" s="216" t="s">
        <v>85</v>
      </c>
      <c r="AV146" s="13" t="s">
        <v>85</v>
      </c>
      <c r="AW146" s="13" t="s">
        <v>33</v>
      </c>
      <c r="AX146" s="13" t="s">
        <v>76</v>
      </c>
      <c r="AY146" s="216" t="s">
        <v>137</v>
      </c>
    </row>
    <row r="147" spans="1:65" s="13" customFormat="1" ht="11.25">
      <c r="B147" s="205"/>
      <c r="C147" s="206"/>
      <c r="D147" s="207" t="s">
        <v>190</v>
      </c>
      <c r="E147" s="208" t="s">
        <v>1</v>
      </c>
      <c r="F147" s="209" t="s">
        <v>1269</v>
      </c>
      <c r="G147" s="206"/>
      <c r="H147" s="210">
        <v>14.77</v>
      </c>
      <c r="I147" s="211"/>
      <c r="J147" s="206"/>
      <c r="K147" s="206"/>
      <c r="L147" s="212"/>
      <c r="M147" s="213"/>
      <c r="N147" s="214"/>
      <c r="O147" s="214"/>
      <c r="P147" s="214"/>
      <c r="Q147" s="214"/>
      <c r="R147" s="214"/>
      <c r="S147" s="214"/>
      <c r="T147" s="215"/>
      <c r="AT147" s="216" t="s">
        <v>190</v>
      </c>
      <c r="AU147" s="216" t="s">
        <v>85</v>
      </c>
      <c r="AV147" s="13" t="s">
        <v>85</v>
      </c>
      <c r="AW147" s="13" t="s">
        <v>33</v>
      </c>
      <c r="AX147" s="13" t="s">
        <v>76</v>
      </c>
      <c r="AY147" s="216" t="s">
        <v>137</v>
      </c>
    </row>
    <row r="148" spans="1:65" s="16" customFormat="1" ht="11.25">
      <c r="B148" s="252"/>
      <c r="C148" s="253"/>
      <c r="D148" s="207" t="s">
        <v>190</v>
      </c>
      <c r="E148" s="254" t="s">
        <v>1</v>
      </c>
      <c r="F148" s="255" t="s">
        <v>256</v>
      </c>
      <c r="G148" s="253"/>
      <c r="H148" s="256">
        <v>18.27</v>
      </c>
      <c r="I148" s="257"/>
      <c r="J148" s="253"/>
      <c r="K148" s="253"/>
      <c r="L148" s="258"/>
      <c r="M148" s="259"/>
      <c r="N148" s="260"/>
      <c r="O148" s="260"/>
      <c r="P148" s="260"/>
      <c r="Q148" s="260"/>
      <c r="R148" s="260"/>
      <c r="S148" s="260"/>
      <c r="T148" s="261"/>
      <c r="AT148" s="262" t="s">
        <v>190</v>
      </c>
      <c r="AU148" s="262" t="s">
        <v>85</v>
      </c>
      <c r="AV148" s="16" t="s">
        <v>91</v>
      </c>
      <c r="AW148" s="16" t="s">
        <v>33</v>
      </c>
      <c r="AX148" s="16" t="s">
        <v>81</v>
      </c>
      <c r="AY148" s="262" t="s">
        <v>137</v>
      </c>
    </row>
    <row r="149" spans="1:65" s="2" customFormat="1" ht="24.2" customHeight="1">
      <c r="A149" s="35"/>
      <c r="B149" s="36"/>
      <c r="C149" s="187" t="s">
        <v>106</v>
      </c>
      <c r="D149" s="187" t="s">
        <v>140</v>
      </c>
      <c r="E149" s="188" t="s">
        <v>538</v>
      </c>
      <c r="F149" s="189" t="s">
        <v>539</v>
      </c>
      <c r="G149" s="190" t="s">
        <v>203</v>
      </c>
      <c r="H149" s="191">
        <v>18.27</v>
      </c>
      <c r="I149" s="192"/>
      <c r="J149" s="193">
        <f>ROUND(I149*H149,2)</f>
        <v>0</v>
      </c>
      <c r="K149" s="189" t="s">
        <v>143</v>
      </c>
      <c r="L149" s="40"/>
      <c r="M149" s="194" t="s">
        <v>1</v>
      </c>
      <c r="N149" s="195" t="s">
        <v>42</v>
      </c>
      <c r="O149" s="72"/>
      <c r="P149" s="196">
        <f>O149*H149</f>
        <v>0</v>
      </c>
      <c r="Q149" s="196">
        <v>3.0000000000000001E-5</v>
      </c>
      <c r="R149" s="196">
        <f>Q149*H149</f>
        <v>5.4810000000000004E-4</v>
      </c>
      <c r="S149" s="196">
        <v>0</v>
      </c>
      <c r="T149" s="19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8" t="s">
        <v>281</v>
      </c>
      <c r="AT149" s="198" t="s">
        <v>140</v>
      </c>
      <c r="AU149" s="198" t="s">
        <v>85</v>
      </c>
      <c r="AY149" s="18" t="s">
        <v>137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8" t="s">
        <v>85</v>
      </c>
      <c r="BK149" s="199">
        <f>ROUND(I149*H149,2)</f>
        <v>0</v>
      </c>
      <c r="BL149" s="18" t="s">
        <v>281</v>
      </c>
      <c r="BM149" s="198" t="s">
        <v>1270</v>
      </c>
    </row>
    <row r="150" spans="1:65" s="2" customFormat="1" ht="33" customHeight="1">
      <c r="A150" s="35"/>
      <c r="B150" s="36"/>
      <c r="C150" s="187" t="s">
        <v>242</v>
      </c>
      <c r="D150" s="187" t="s">
        <v>140</v>
      </c>
      <c r="E150" s="188" t="s">
        <v>543</v>
      </c>
      <c r="F150" s="189" t="s">
        <v>544</v>
      </c>
      <c r="G150" s="190" t="s">
        <v>203</v>
      </c>
      <c r="H150" s="191">
        <v>18.27</v>
      </c>
      <c r="I150" s="192"/>
      <c r="J150" s="193">
        <f>ROUND(I150*H150,2)</f>
        <v>0</v>
      </c>
      <c r="K150" s="189" t="s">
        <v>143</v>
      </c>
      <c r="L150" s="40"/>
      <c r="M150" s="194" t="s">
        <v>1</v>
      </c>
      <c r="N150" s="195" t="s">
        <v>42</v>
      </c>
      <c r="O150" s="72"/>
      <c r="P150" s="196">
        <f>O150*H150</f>
        <v>0</v>
      </c>
      <c r="Q150" s="196">
        <v>4.5500000000000002E-3</v>
      </c>
      <c r="R150" s="196">
        <f>Q150*H150</f>
        <v>8.3128500000000008E-2</v>
      </c>
      <c r="S150" s="196">
        <v>0</v>
      </c>
      <c r="T150" s="19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98" t="s">
        <v>281</v>
      </c>
      <c r="AT150" s="198" t="s">
        <v>140</v>
      </c>
      <c r="AU150" s="198" t="s">
        <v>85</v>
      </c>
      <c r="AY150" s="18" t="s">
        <v>137</v>
      </c>
      <c r="BE150" s="199">
        <f>IF(N150="základní",J150,0)</f>
        <v>0</v>
      </c>
      <c r="BF150" s="199">
        <f>IF(N150="snížená",J150,0)</f>
        <v>0</v>
      </c>
      <c r="BG150" s="199">
        <f>IF(N150="zákl. přenesená",J150,0)</f>
        <v>0</v>
      </c>
      <c r="BH150" s="199">
        <f>IF(N150="sníž. přenesená",J150,0)</f>
        <v>0</v>
      </c>
      <c r="BI150" s="199">
        <f>IF(N150="nulová",J150,0)</f>
        <v>0</v>
      </c>
      <c r="BJ150" s="18" t="s">
        <v>85</v>
      </c>
      <c r="BK150" s="199">
        <f>ROUND(I150*H150,2)</f>
        <v>0</v>
      </c>
      <c r="BL150" s="18" t="s">
        <v>281</v>
      </c>
      <c r="BM150" s="198" t="s">
        <v>1271</v>
      </c>
    </row>
    <row r="151" spans="1:65" s="2" customFormat="1" ht="24.2" customHeight="1">
      <c r="A151" s="35"/>
      <c r="B151" s="36"/>
      <c r="C151" s="187" t="s">
        <v>249</v>
      </c>
      <c r="D151" s="187" t="s">
        <v>140</v>
      </c>
      <c r="E151" s="188" t="s">
        <v>548</v>
      </c>
      <c r="F151" s="189" t="s">
        <v>549</v>
      </c>
      <c r="G151" s="190" t="s">
        <v>203</v>
      </c>
      <c r="H151" s="191">
        <v>18.27</v>
      </c>
      <c r="I151" s="192"/>
      <c r="J151" s="193">
        <f>ROUND(I151*H151,2)</f>
        <v>0</v>
      </c>
      <c r="K151" s="189" t="s">
        <v>143</v>
      </c>
      <c r="L151" s="40"/>
      <c r="M151" s="194" t="s">
        <v>1</v>
      </c>
      <c r="N151" s="195" t="s">
        <v>42</v>
      </c>
      <c r="O151" s="72"/>
      <c r="P151" s="196">
        <f>O151*H151</f>
        <v>0</v>
      </c>
      <c r="Q151" s="196">
        <v>0</v>
      </c>
      <c r="R151" s="196">
        <f>Q151*H151</f>
        <v>0</v>
      </c>
      <c r="S151" s="196">
        <v>2.5000000000000001E-3</v>
      </c>
      <c r="T151" s="197">
        <f>S151*H151</f>
        <v>4.5675E-2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8" t="s">
        <v>281</v>
      </c>
      <c r="AT151" s="198" t="s">
        <v>140</v>
      </c>
      <c r="AU151" s="198" t="s">
        <v>85</v>
      </c>
      <c r="AY151" s="18" t="s">
        <v>137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85</v>
      </c>
      <c r="BK151" s="199">
        <f>ROUND(I151*H151,2)</f>
        <v>0</v>
      </c>
      <c r="BL151" s="18" t="s">
        <v>281</v>
      </c>
      <c r="BM151" s="198" t="s">
        <v>1272</v>
      </c>
    </row>
    <row r="152" spans="1:65" s="2" customFormat="1" ht="24.2" customHeight="1">
      <c r="A152" s="35"/>
      <c r="B152" s="36"/>
      <c r="C152" s="187" t="s">
        <v>257</v>
      </c>
      <c r="D152" s="187" t="s">
        <v>140</v>
      </c>
      <c r="E152" s="188" t="s">
        <v>561</v>
      </c>
      <c r="F152" s="189" t="s">
        <v>562</v>
      </c>
      <c r="G152" s="190" t="s">
        <v>203</v>
      </c>
      <c r="H152" s="191">
        <v>18.72</v>
      </c>
      <c r="I152" s="192"/>
      <c r="J152" s="193">
        <f>ROUND(I152*H152,2)</f>
        <v>0</v>
      </c>
      <c r="K152" s="189" t="s">
        <v>143</v>
      </c>
      <c r="L152" s="40"/>
      <c r="M152" s="194" t="s">
        <v>1</v>
      </c>
      <c r="N152" s="195" t="s">
        <v>42</v>
      </c>
      <c r="O152" s="72"/>
      <c r="P152" s="196">
        <f>O152*H152</f>
        <v>0</v>
      </c>
      <c r="Q152" s="196">
        <v>2.9999999999999997E-4</v>
      </c>
      <c r="R152" s="196">
        <f>Q152*H152</f>
        <v>5.6159999999999995E-3</v>
      </c>
      <c r="S152" s="196">
        <v>0</v>
      </c>
      <c r="T152" s="19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8" t="s">
        <v>281</v>
      </c>
      <c r="AT152" s="198" t="s">
        <v>140</v>
      </c>
      <c r="AU152" s="198" t="s">
        <v>85</v>
      </c>
      <c r="AY152" s="18" t="s">
        <v>137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85</v>
      </c>
      <c r="BK152" s="199">
        <f>ROUND(I152*H152,2)</f>
        <v>0</v>
      </c>
      <c r="BL152" s="18" t="s">
        <v>281</v>
      </c>
      <c r="BM152" s="198" t="s">
        <v>1273</v>
      </c>
    </row>
    <row r="153" spans="1:65" s="2" customFormat="1" ht="55.5" customHeight="1">
      <c r="A153" s="35"/>
      <c r="B153" s="36"/>
      <c r="C153" s="238" t="s">
        <v>265</v>
      </c>
      <c r="D153" s="238" t="s">
        <v>228</v>
      </c>
      <c r="E153" s="239" t="s">
        <v>566</v>
      </c>
      <c r="F153" s="240" t="s">
        <v>567</v>
      </c>
      <c r="G153" s="241" t="s">
        <v>203</v>
      </c>
      <c r="H153" s="242">
        <v>20.097000000000001</v>
      </c>
      <c r="I153" s="243"/>
      <c r="J153" s="244">
        <f>ROUND(I153*H153,2)</f>
        <v>0</v>
      </c>
      <c r="K153" s="240" t="s">
        <v>143</v>
      </c>
      <c r="L153" s="245"/>
      <c r="M153" s="246" t="s">
        <v>1</v>
      </c>
      <c r="N153" s="247" t="s">
        <v>42</v>
      </c>
      <c r="O153" s="72"/>
      <c r="P153" s="196">
        <f>O153*H153</f>
        <v>0</v>
      </c>
      <c r="Q153" s="196">
        <v>2.5000000000000001E-3</v>
      </c>
      <c r="R153" s="196">
        <f>Q153*H153</f>
        <v>5.0242500000000002E-2</v>
      </c>
      <c r="S153" s="196">
        <v>0</v>
      </c>
      <c r="T153" s="19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8" t="s">
        <v>416</v>
      </c>
      <c r="AT153" s="198" t="s">
        <v>228</v>
      </c>
      <c r="AU153" s="198" t="s">
        <v>85</v>
      </c>
      <c r="AY153" s="18" t="s">
        <v>137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85</v>
      </c>
      <c r="BK153" s="199">
        <f>ROUND(I153*H153,2)</f>
        <v>0</v>
      </c>
      <c r="BL153" s="18" t="s">
        <v>281</v>
      </c>
      <c r="BM153" s="198" t="s">
        <v>1274</v>
      </c>
    </row>
    <row r="154" spans="1:65" s="13" customFormat="1" ht="11.25">
      <c r="B154" s="205"/>
      <c r="C154" s="206"/>
      <c r="D154" s="207" t="s">
        <v>190</v>
      </c>
      <c r="E154" s="208" t="s">
        <v>1</v>
      </c>
      <c r="F154" s="209" t="s">
        <v>1275</v>
      </c>
      <c r="G154" s="206"/>
      <c r="H154" s="210">
        <v>20.097000000000001</v>
      </c>
      <c r="I154" s="211"/>
      <c r="J154" s="206"/>
      <c r="K154" s="206"/>
      <c r="L154" s="212"/>
      <c r="M154" s="213"/>
      <c r="N154" s="214"/>
      <c r="O154" s="214"/>
      <c r="P154" s="214"/>
      <c r="Q154" s="214"/>
      <c r="R154" s="214"/>
      <c r="S154" s="214"/>
      <c r="T154" s="215"/>
      <c r="AT154" s="216" t="s">
        <v>190</v>
      </c>
      <c r="AU154" s="216" t="s">
        <v>85</v>
      </c>
      <c r="AV154" s="13" t="s">
        <v>85</v>
      </c>
      <c r="AW154" s="13" t="s">
        <v>33</v>
      </c>
      <c r="AX154" s="13" t="s">
        <v>81</v>
      </c>
      <c r="AY154" s="216" t="s">
        <v>137</v>
      </c>
    </row>
    <row r="155" spans="1:65" s="2" customFormat="1" ht="21.75" customHeight="1">
      <c r="A155" s="35"/>
      <c r="B155" s="36"/>
      <c r="C155" s="187" t="s">
        <v>267</v>
      </c>
      <c r="D155" s="187" t="s">
        <v>140</v>
      </c>
      <c r="E155" s="188" t="s">
        <v>571</v>
      </c>
      <c r="F155" s="189" t="s">
        <v>572</v>
      </c>
      <c r="G155" s="190" t="s">
        <v>220</v>
      </c>
      <c r="H155" s="191">
        <v>19.079999999999998</v>
      </c>
      <c r="I155" s="192"/>
      <c r="J155" s="193">
        <f>ROUND(I155*H155,2)</f>
        <v>0</v>
      </c>
      <c r="K155" s="189" t="s">
        <v>143</v>
      </c>
      <c r="L155" s="40"/>
      <c r="M155" s="194" t="s">
        <v>1</v>
      </c>
      <c r="N155" s="195" t="s">
        <v>42</v>
      </c>
      <c r="O155" s="72"/>
      <c r="P155" s="196">
        <f>O155*H155</f>
        <v>0</v>
      </c>
      <c r="Q155" s="196">
        <v>0</v>
      </c>
      <c r="R155" s="196">
        <f>Q155*H155</f>
        <v>0</v>
      </c>
      <c r="S155" s="196">
        <v>2.9999999999999997E-4</v>
      </c>
      <c r="T155" s="197">
        <f>S155*H155</f>
        <v>5.7239999999999991E-3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8" t="s">
        <v>281</v>
      </c>
      <c r="AT155" s="198" t="s">
        <v>140</v>
      </c>
      <c r="AU155" s="198" t="s">
        <v>85</v>
      </c>
      <c r="AY155" s="18" t="s">
        <v>137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85</v>
      </c>
      <c r="BK155" s="199">
        <f>ROUND(I155*H155,2)</f>
        <v>0</v>
      </c>
      <c r="BL155" s="18" t="s">
        <v>281</v>
      </c>
      <c r="BM155" s="198" t="s">
        <v>1276</v>
      </c>
    </row>
    <row r="156" spans="1:65" s="2" customFormat="1" ht="29.25">
      <c r="A156" s="35"/>
      <c r="B156" s="36"/>
      <c r="C156" s="37"/>
      <c r="D156" s="207" t="s">
        <v>246</v>
      </c>
      <c r="E156" s="37"/>
      <c r="F156" s="248" t="s">
        <v>574</v>
      </c>
      <c r="G156" s="37"/>
      <c r="H156" s="37"/>
      <c r="I156" s="249"/>
      <c r="J156" s="37"/>
      <c r="K156" s="37"/>
      <c r="L156" s="40"/>
      <c r="M156" s="250"/>
      <c r="N156" s="251"/>
      <c r="O156" s="72"/>
      <c r="P156" s="72"/>
      <c r="Q156" s="72"/>
      <c r="R156" s="72"/>
      <c r="S156" s="72"/>
      <c r="T156" s="73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T156" s="18" t="s">
        <v>246</v>
      </c>
      <c r="AU156" s="18" t="s">
        <v>85</v>
      </c>
    </row>
    <row r="157" spans="1:65" s="13" customFormat="1" ht="11.25">
      <c r="B157" s="205"/>
      <c r="C157" s="206"/>
      <c r="D157" s="207" t="s">
        <v>190</v>
      </c>
      <c r="E157" s="208" t="s">
        <v>1</v>
      </c>
      <c r="F157" s="209" t="s">
        <v>1277</v>
      </c>
      <c r="G157" s="206"/>
      <c r="H157" s="210">
        <v>4.42</v>
      </c>
      <c r="I157" s="211"/>
      <c r="J157" s="206"/>
      <c r="K157" s="206"/>
      <c r="L157" s="212"/>
      <c r="M157" s="213"/>
      <c r="N157" s="214"/>
      <c r="O157" s="214"/>
      <c r="P157" s="214"/>
      <c r="Q157" s="214"/>
      <c r="R157" s="214"/>
      <c r="S157" s="214"/>
      <c r="T157" s="215"/>
      <c r="AT157" s="216" t="s">
        <v>190</v>
      </c>
      <c r="AU157" s="216" t="s">
        <v>85</v>
      </c>
      <c r="AV157" s="13" t="s">
        <v>85</v>
      </c>
      <c r="AW157" s="13" t="s">
        <v>33</v>
      </c>
      <c r="AX157" s="13" t="s">
        <v>76</v>
      </c>
      <c r="AY157" s="216" t="s">
        <v>137</v>
      </c>
    </row>
    <row r="158" spans="1:65" s="13" customFormat="1" ht="11.25">
      <c r="B158" s="205"/>
      <c r="C158" s="206"/>
      <c r="D158" s="207" t="s">
        <v>190</v>
      </c>
      <c r="E158" s="208" t="s">
        <v>1</v>
      </c>
      <c r="F158" s="209" t="s">
        <v>1278</v>
      </c>
      <c r="G158" s="206"/>
      <c r="H158" s="210">
        <v>14.66</v>
      </c>
      <c r="I158" s="211"/>
      <c r="J158" s="206"/>
      <c r="K158" s="206"/>
      <c r="L158" s="212"/>
      <c r="M158" s="213"/>
      <c r="N158" s="214"/>
      <c r="O158" s="214"/>
      <c r="P158" s="214"/>
      <c r="Q158" s="214"/>
      <c r="R158" s="214"/>
      <c r="S158" s="214"/>
      <c r="T158" s="215"/>
      <c r="AT158" s="216" t="s">
        <v>190</v>
      </c>
      <c r="AU158" s="216" t="s">
        <v>85</v>
      </c>
      <c r="AV158" s="13" t="s">
        <v>85</v>
      </c>
      <c r="AW158" s="13" t="s">
        <v>33</v>
      </c>
      <c r="AX158" s="13" t="s">
        <v>76</v>
      </c>
      <c r="AY158" s="216" t="s">
        <v>137</v>
      </c>
    </row>
    <row r="159" spans="1:65" s="16" customFormat="1" ht="11.25">
      <c r="B159" s="252"/>
      <c r="C159" s="253"/>
      <c r="D159" s="207" t="s">
        <v>190</v>
      </c>
      <c r="E159" s="254" t="s">
        <v>1</v>
      </c>
      <c r="F159" s="255" t="s">
        <v>256</v>
      </c>
      <c r="G159" s="253"/>
      <c r="H159" s="256">
        <v>19.079999999999998</v>
      </c>
      <c r="I159" s="257"/>
      <c r="J159" s="253"/>
      <c r="K159" s="253"/>
      <c r="L159" s="258"/>
      <c r="M159" s="259"/>
      <c r="N159" s="260"/>
      <c r="O159" s="260"/>
      <c r="P159" s="260"/>
      <c r="Q159" s="260"/>
      <c r="R159" s="260"/>
      <c r="S159" s="260"/>
      <c r="T159" s="261"/>
      <c r="AT159" s="262" t="s">
        <v>190</v>
      </c>
      <c r="AU159" s="262" t="s">
        <v>85</v>
      </c>
      <c r="AV159" s="16" t="s">
        <v>91</v>
      </c>
      <c r="AW159" s="16" t="s">
        <v>33</v>
      </c>
      <c r="AX159" s="16" t="s">
        <v>81</v>
      </c>
      <c r="AY159" s="262" t="s">
        <v>137</v>
      </c>
    </row>
    <row r="160" spans="1:65" s="2" customFormat="1" ht="21.75" customHeight="1">
      <c r="A160" s="35"/>
      <c r="B160" s="36"/>
      <c r="C160" s="187" t="s">
        <v>8</v>
      </c>
      <c r="D160" s="187" t="s">
        <v>140</v>
      </c>
      <c r="E160" s="188" t="s">
        <v>582</v>
      </c>
      <c r="F160" s="189" t="s">
        <v>583</v>
      </c>
      <c r="G160" s="190" t="s">
        <v>220</v>
      </c>
      <c r="H160" s="191">
        <v>19.079999999999998</v>
      </c>
      <c r="I160" s="192"/>
      <c r="J160" s="193">
        <f>ROUND(I160*H160,2)</f>
        <v>0</v>
      </c>
      <c r="K160" s="189" t="s">
        <v>143</v>
      </c>
      <c r="L160" s="40"/>
      <c r="M160" s="194" t="s">
        <v>1</v>
      </c>
      <c r="N160" s="195" t="s">
        <v>42</v>
      </c>
      <c r="O160" s="72"/>
      <c r="P160" s="196">
        <f>O160*H160</f>
        <v>0</v>
      </c>
      <c r="Q160" s="196">
        <v>1.0000000000000001E-5</v>
      </c>
      <c r="R160" s="196">
        <f>Q160*H160</f>
        <v>1.908E-4</v>
      </c>
      <c r="S160" s="196">
        <v>0</v>
      </c>
      <c r="T160" s="19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8" t="s">
        <v>281</v>
      </c>
      <c r="AT160" s="198" t="s">
        <v>140</v>
      </c>
      <c r="AU160" s="198" t="s">
        <v>85</v>
      </c>
      <c r="AY160" s="18" t="s">
        <v>137</v>
      </c>
      <c r="BE160" s="199">
        <f>IF(N160="základní",J160,0)</f>
        <v>0</v>
      </c>
      <c r="BF160" s="199">
        <f>IF(N160="snížená",J160,0)</f>
        <v>0</v>
      </c>
      <c r="BG160" s="199">
        <f>IF(N160="zákl. přenesená",J160,0)</f>
        <v>0</v>
      </c>
      <c r="BH160" s="199">
        <f>IF(N160="sníž. přenesená",J160,0)</f>
        <v>0</v>
      </c>
      <c r="BI160" s="199">
        <f>IF(N160="nulová",J160,0)</f>
        <v>0</v>
      </c>
      <c r="BJ160" s="18" t="s">
        <v>85</v>
      </c>
      <c r="BK160" s="199">
        <f>ROUND(I160*H160,2)</f>
        <v>0</v>
      </c>
      <c r="BL160" s="18" t="s">
        <v>281</v>
      </c>
      <c r="BM160" s="198" t="s">
        <v>1279</v>
      </c>
    </row>
    <row r="161" spans="1:65" s="2" customFormat="1" ht="29.25">
      <c r="A161" s="35"/>
      <c r="B161" s="36"/>
      <c r="C161" s="37"/>
      <c r="D161" s="207" t="s">
        <v>246</v>
      </c>
      <c r="E161" s="37"/>
      <c r="F161" s="248" t="s">
        <v>585</v>
      </c>
      <c r="G161" s="37"/>
      <c r="H161" s="37"/>
      <c r="I161" s="249"/>
      <c r="J161" s="37"/>
      <c r="K161" s="37"/>
      <c r="L161" s="40"/>
      <c r="M161" s="250"/>
      <c r="N161" s="251"/>
      <c r="O161" s="72"/>
      <c r="P161" s="72"/>
      <c r="Q161" s="72"/>
      <c r="R161" s="72"/>
      <c r="S161" s="72"/>
      <c r="T161" s="73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T161" s="18" t="s">
        <v>246</v>
      </c>
      <c r="AU161" s="18" t="s">
        <v>85</v>
      </c>
    </row>
    <row r="162" spans="1:65" s="2" customFormat="1" ht="16.5" customHeight="1">
      <c r="A162" s="35"/>
      <c r="B162" s="36"/>
      <c r="C162" s="238" t="s">
        <v>281</v>
      </c>
      <c r="D162" s="238" t="s">
        <v>228</v>
      </c>
      <c r="E162" s="239" t="s">
        <v>587</v>
      </c>
      <c r="F162" s="240" t="s">
        <v>588</v>
      </c>
      <c r="G162" s="241" t="s">
        <v>220</v>
      </c>
      <c r="H162" s="242">
        <v>19.079999999999998</v>
      </c>
      <c r="I162" s="243"/>
      <c r="J162" s="244">
        <f>ROUND(I162*H162,2)</f>
        <v>0</v>
      </c>
      <c r="K162" s="240" t="s">
        <v>143</v>
      </c>
      <c r="L162" s="245"/>
      <c r="M162" s="246" t="s">
        <v>1</v>
      </c>
      <c r="N162" s="247" t="s">
        <v>42</v>
      </c>
      <c r="O162" s="72"/>
      <c r="P162" s="196">
        <f>O162*H162</f>
        <v>0</v>
      </c>
      <c r="Q162" s="196">
        <v>2.2000000000000001E-4</v>
      </c>
      <c r="R162" s="196">
        <f>Q162*H162</f>
        <v>4.1976000000000001E-3</v>
      </c>
      <c r="S162" s="196">
        <v>0</v>
      </c>
      <c r="T162" s="19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8" t="s">
        <v>416</v>
      </c>
      <c r="AT162" s="198" t="s">
        <v>228</v>
      </c>
      <c r="AU162" s="198" t="s">
        <v>85</v>
      </c>
      <c r="AY162" s="18" t="s">
        <v>137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18" t="s">
        <v>85</v>
      </c>
      <c r="BK162" s="199">
        <f>ROUND(I162*H162,2)</f>
        <v>0</v>
      </c>
      <c r="BL162" s="18" t="s">
        <v>281</v>
      </c>
      <c r="BM162" s="198" t="s">
        <v>1280</v>
      </c>
    </row>
    <row r="163" spans="1:65" s="13" customFormat="1" ht="11.25">
      <c r="B163" s="205"/>
      <c r="C163" s="206"/>
      <c r="D163" s="207" t="s">
        <v>190</v>
      </c>
      <c r="E163" s="206"/>
      <c r="F163" s="209" t="s">
        <v>1281</v>
      </c>
      <c r="G163" s="206"/>
      <c r="H163" s="210">
        <v>19.079999999999998</v>
      </c>
      <c r="I163" s="211"/>
      <c r="J163" s="206"/>
      <c r="K163" s="206"/>
      <c r="L163" s="212"/>
      <c r="M163" s="213"/>
      <c r="N163" s="214"/>
      <c r="O163" s="214"/>
      <c r="P163" s="214"/>
      <c r="Q163" s="214"/>
      <c r="R163" s="214"/>
      <c r="S163" s="214"/>
      <c r="T163" s="215"/>
      <c r="AT163" s="216" t="s">
        <v>190</v>
      </c>
      <c r="AU163" s="216" t="s">
        <v>85</v>
      </c>
      <c r="AV163" s="13" t="s">
        <v>85</v>
      </c>
      <c r="AW163" s="13" t="s">
        <v>4</v>
      </c>
      <c r="AX163" s="13" t="s">
        <v>81</v>
      </c>
      <c r="AY163" s="216" t="s">
        <v>137</v>
      </c>
    </row>
    <row r="164" spans="1:65" s="2" customFormat="1" ht="44.25" customHeight="1">
      <c r="A164" s="35"/>
      <c r="B164" s="36"/>
      <c r="C164" s="187" t="s">
        <v>286</v>
      </c>
      <c r="D164" s="187" t="s">
        <v>140</v>
      </c>
      <c r="E164" s="188" t="s">
        <v>592</v>
      </c>
      <c r="F164" s="189" t="s">
        <v>593</v>
      </c>
      <c r="G164" s="190" t="s">
        <v>437</v>
      </c>
      <c r="H164" s="263"/>
      <c r="I164" s="192"/>
      <c r="J164" s="193">
        <f>ROUND(I164*H164,2)</f>
        <v>0</v>
      </c>
      <c r="K164" s="189" t="s">
        <v>143</v>
      </c>
      <c r="L164" s="40"/>
      <c r="M164" s="194" t="s">
        <v>1</v>
      </c>
      <c r="N164" s="195" t="s">
        <v>42</v>
      </c>
      <c r="O164" s="72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8" t="s">
        <v>281</v>
      </c>
      <c r="AT164" s="198" t="s">
        <v>140</v>
      </c>
      <c r="AU164" s="198" t="s">
        <v>85</v>
      </c>
      <c r="AY164" s="18" t="s">
        <v>137</v>
      </c>
      <c r="BE164" s="199">
        <f>IF(N164="základní",J164,0)</f>
        <v>0</v>
      </c>
      <c r="BF164" s="199">
        <f>IF(N164="snížená",J164,0)</f>
        <v>0</v>
      </c>
      <c r="BG164" s="199">
        <f>IF(N164="zákl. přenesená",J164,0)</f>
        <v>0</v>
      </c>
      <c r="BH164" s="199">
        <f>IF(N164="sníž. přenesená",J164,0)</f>
        <v>0</v>
      </c>
      <c r="BI164" s="199">
        <f>IF(N164="nulová",J164,0)</f>
        <v>0</v>
      </c>
      <c r="BJ164" s="18" t="s">
        <v>85</v>
      </c>
      <c r="BK164" s="199">
        <f>ROUND(I164*H164,2)</f>
        <v>0</v>
      </c>
      <c r="BL164" s="18" t="s">
        <v>281</v>
      </c>
      <c r="BM164" s="198" t="s">
        <v>1282</v>
      </c>
    </row>
    <row r="165" spans="1:65" s="12" customFormat="1" ht="22.9" customHeight="1">
      <c r="B165" s="171"/>
      <c r="C165" s="172"/>
      <c r="D165" s="173" t="s">
        <v>75</v>
      </c>
      <c r="E165" s="185" t="s">
        <v>661</v>
      </c>
      <c r="F165" s="185" t="s">
        <v>662</v>
      </c>
      <c r="G165" s="172"/>
      <c r="H165" s="172"/>
      <c r="I165" s="175"/>
      <c r="J165" s="186">
        <f>BK165</f>
        <v>0</v>
      </c>
      <c r="K165" s="172"/>
      <c r="L165" s="177"/>
      <c r="M165" s="178"/>
      <c r="N165" s="179"/>
      <c r="O165" s="179"/>
      <c r="P165" s="180">
        <f>SUM(P166:P185)</f>
        <v>0</v>
      </c>
      <c r="Q165" s="179"/>
      <c r="R165" s="180">
        <f>SUM(R166:R185)</f>
        <v>0.20124452000000001</v>
      </c>
      <c r="S165" s="179"/>
      <c r="T165" s="181">
        <f>SUM(T166:T185)</f>
        <v>4.1280219999999999E-2</v>
      </c>
      <c r="AR165" s="182" t="s">
        <v>85</v>
      </c>
      <c r="AT165" s="183" t="s">
        <v>75</v>
      </c>
      <c r="AU165" s="183" t="s">
        <v>81</v>
      </c>
      <c r="AY165" s="182" t="s">
        <v>137</v>
      </c>
      <c r="BK165" s="184">
        <f>SUM(BK166:BK185)</f>
        <v>0</v>
      </c>
    </row>
    <row r="166" spans="1:65" s="2" customFormat="1" ht="24.2" customHeight="1">
      <c r="A166" s="35"/>
      <c r="B166" s="36"/>
      <c r="C166" s="187" t="s">
        <v>292</v>
      </c>
      <c r="D166" s="187" t="s">
        <v>140</v>
      </c>
      <c r="E166" s="188" t="s">
        <v>680</v>
      </c>
      <c r="F166" s="189" t="s">
        <v>681</v>
      </c>
      <c r="G166" s="190" t="s">
        <v>203</v>
      </c>
      <c r="H166" s="191">
        <v>133.16200000000001</v>
      </c>
      <c r="I166" s="192"/>
      <c r="J166" s="193">
        <f>ROUND(I166*H166,2)</f>
        <v>0</v>
      </c>
      <c r="K166" s="189" t="s">
        <v>143</v>
      </c>
      <c r="L166" s="40"/>
      <c r="M166" s="194" t="s">
        <v>1</v>
      </c>
      <c r="N166" s="195" t="s">
        <v>42</v>
      </c>
      <c r="O166" s="72"/>
      <c r="P166" s="196">
        <f>O166*H166</f>
        <v>0</v>
      </c>
      <c r="Q166" s="196">
        <v>0</v>
      </c>
      <c r="R166" s="196">
        <f>Q166*H166</f>
        <v>0</v>
      </c>
      <c r="S166" s="196">
        <v>0</v>
      </c>
      <c r="T166" s="19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8" t="s">
        <v>281</v>
      </c>
      <c r="AT166" s="198" t="s">
        <v>140</v>
      </c>
      <c r="AU166" s="198" t="s">
        <v>85</v>
      </c>
      <c r="AY166" s="18" t="s">
        <v>137</v>
      </c>
      <c r="BE166" s="199">
        <f>IF(N166="základní",J166,0)</f>
        <v>0</v>
      </c>
      <c r="BF166" s="199">
        <f>IF(N166="snížená",J166,0)</f>
        <v>0</v>
      </c>
      <c r="BG166" s="199">
        <f>IF(N166="zákl. přenesená",J166,0)</f>
        <v>0</v>
      </c>
      <c r="BH166" s="199">
        <f>IF(N166="sníž. přenesená",J166,0)</f>
        <v>0</v>
      </c>
      <c r="BI166" s="199">
        <f>IF(N166="nulová",J166,0)</f>
        <v>0</v>
      </c>
      <c r="BJ166" s="18" t="s">
        <v>85</v>
      </c>
      <c r="BK166" s="199">
        <f>ROUND(I166*H166,2)</f>
        <v>0</v>
      </c>
      <c r="BL166" s="18" t="s">
        <v>281</v>
      </c>
      <c r="BM166" s="198" t="s">
        <v>1283</v>
      </c>
    </row>
    <row r="167" spans="1:65" s="13" customFormat="1" ht="11.25">
      <c r="B167" s="205"/>
      <c r="C167" s="206"/>
      <c r="D167" s="207" t="s">
        <v>190</v>
      </c>
      <c r="E167" s="208" t="s">
        <v>1</v>
      </c>
      <c r="F167" s="209" t="s">
        <v>1284</v>
      </c>
      <c r="G167" s="206"/>
      <c r="H167" s="210">
        <v>18.617000000000001</v>
      </c>
      <c r="I167" s="211"/>
      <c r="J167" s="206"/>
      <c r="K167" s="206"/>
      <c r="L167" s="212"/>
      <c r="M167" s="213"/>
      <c r="N167" s="214"/>
      <c r="O167" s="214"/>
      <c r="P167" s="214"/>
      <c r="Q167" s="214"/>
      <c r="R167" s="214"/>
      <c r="S167" s="214"/>
      <c r="T167" s="215"/>
      <c r="AT167" s="216" t="s">
        <v>190</v>
      </c>
      <c r="AU167" s="216" t="s">
        <v>85</v>
      </c>
      <c r="AV167" s="13" t="s">
        <v>85</v>
      </c>
      <c r="AW167" s="13" t="s">
        <v>33</v>
      </c>
      <c r="AX167" s="13" t="s">
        <v>76</v>
      </c>
      <c r="AY167" s="216" t="s">
        <v>137</v>
      </c>
    </row>
    <row r="168" spans="1:65" s="13" customFormat="1" ht="11.25">
      <c r="B168" s="205"/>
      <c r="C168" s="206"/>
      <c r="D168" s="207" t="s">
        <v>190</v>
      </c>
      <c r="E168" s="208" t="s">
        <v>1</v>
      </c>
      <c r="F168" s="209" t="s">
        <v>1285</v>
      </c>
      <c r="G168" s="206"/>
      <c r="H168" s="210">
        <v>3.5</v>
      </c>
      <c r="I168" s="211"/>
      <c r="J168" s="206"/>
      <c r="K168" s="206"/>
      <c r="L168" s="212"/>
      <c r="M168" s="213"/>
      <c r="N168" s="214"/>
      <c r="O168" s="214"/>
      <c r="P168" s="214"/>
      <c r="Q168" s="214"/>
      <c r="R168" s="214"/>
      <c r="S168" s="214"/>
      <c r="T168" s="215"/>
      <c r="AT168" s="216" t="s">
        <v>190</v>
      </c>
      <c r="AU168" s="216" t="s">
        <v>85</v>
      </c>
      <c r="AV168" s="13" t="s">
        <v>85</v>
      </c>
      <c r="AW168" s="13" t="s">
        <v>33</v>
      </c>
      <c r="AX168" s="13" t="s">
        <v>76</v>
      </c>
      <c r="AY168" s="216" t="s">
        <v>137</v>
      </c>
    </row>
    <row r="169" spans="1:65" s="14" customFormat="1" ht="11.25">
      <c r="B169" s="217"/>
      <c r="C169" s="218"/>
      <c r="D169" s="207" t="s">
        <v>190</v>
      </c>
      <c r="E169" s="219" t="s">
        <v>1</v>
      </c>
      <c r="F169" s="220" t="s">
        <v>1286</v>
      </c>
      <c r="G169" s="218"/>
      <c r="H169" s="219" t="s">
        <v>1</v>
      </c>
      <c r="I169" s="221"/>
      <c r="J169" s="218"/>
      <c r="K169" s="218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190</v>
      </c>
      <c r="AU169" s="226" t="s">
        <v>85</v>
      </c>
      <c r="AV169" s="14" t="s">
        <v>81</v>
      </c>
      <c r="AW169" s="14" t="s">
        <v>33</v>
      </c>
      <c r="AX169" s="14" t="s">
        <v>76</v>
      </c>
      <c r="AY169" s="226" t="s">
        <v>137</v>
      </c>
    </row>
    <row r="170" spans="1:65" s="13" customFormat="1" ht="11.25">
      <c r="B170" s="205"/>
      <c r="C170" s="206"/>
      <c r="D170" s="207" t="s">
        <v>190</v>
      </c>
      <c r="E170" s="208" t="s">
        <v>1</v>
      </c>
      <c r="F170" s="209" t="s">
        <v>1287</v>
      </c>
      <c r="G170" s="206"/>
      <c r="H170" s="210">
        <v>42.442</v>
      </c>
      <c r="I170" s="211"/>
      <c r="J170" s="206"/>
      <c r="K170" s="206"/>
      <c r="L170" s="212"/>
      <c r="M170" s="213"/>
      <c r="N170" s="214"/>
      <c r="O170" s="214"/>
      <c r="P170" s="214"/>
      <c r="Q170" s="214"/>
      <c r="R170" s="214"/>
      <c r="S170" s="214"/>
      <c r="T170" s="215"/>
      <c r="AT170" s="216" t="s">
        <v>190</v>
      </c>
      <c r="AU170" s="216" t="s">
        <v>85</v>
      </c>
      <c r="AV170" s="13" t="s">
        <v>85</v>
      </c>
      <c r="AW170" s="13" t="s">
        <v>33</v>
      </c>
      <c r="AX170" s="13" t="s">
        <v>76</v>
      </c>
      <c r="AY170" s="216" t="s">
        <v>137</v>
      </c>
    </row>
    <row r="171" spans="1:65" s="13" customFormat="1" ht="11.25">
      <c r="B171" s="205"/>
      <c r="C171" s="206"/>
      <c r="D171" s="207" t="s">
        <v>190</v>
      </c>
      <c r="E171" s="208" t="s">
        <v>1</v>
      </c>
      <c r="F171" s="209" t="s">
        <v>1288</v>
      </c>
      <c r="G171" s="206"/>
      <c r="H171" s="210">
        <v>36.033000000000001</v>
      </c>
      <c r="I171" s="211"/>
      <c r="J171" s="206"/>
      <c r="K171" s="206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190</v>
      </c>
      <c r="AU171" s="216" t="s">
        <v>85</v>
      </c>
      <c r="AV171" s="13" t="s">
        <v>85</v>
      </c>
      <c r="AW171" s="13" t="s">
        <v>33</v>
      </c>
      <c r="AX171" s="13" t="s">
        <v>76</v>
      </c>
      <c r="AY171" s="216" t="s">
        <v>137</v>
      </c>
    </row>
    <row r="172" spans="1:65" s="14" customFormat="1" ht="11.25">
      <c r="B172" s="217"/>
      <c r="C172" s="218"/>
      <c r="D172" s="207" t="s">
        <v>190</v>
      </c>
      <c r="E172" s="219" t="s">
        <v>1</v>
      </c>
      <c r="F172" s="220" t="s">
        <v>1289</v>
      </c>
      <c r="G172" s="218"/>
      <c r="H172" s="219" t="s">
        <v>1</v>
      </c>
      <c r="I172" s="221"/>
      <c r="J172" s="218"/>
      <c r="K172" s="218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190</v>
      </c>
      <c r="AU172" s="226" t="s">
        <v>85</v>
      </c>
      <c r="AV172" s="14" t="s">
        <v>81</v>
      </c>
      <c r="AW172" s="14" t="s">
        <v>33</v>
      </c>
      <c r="AX172" s="14" t="s">
        <v>76</v>
      </c>
      <c r="AY172" s="226" t="s">
        <v>137</v>
      </c>
    </row>
    <row r="173" spans="1:65" s="13" customFormat="1" ht="11.25">
      <c r="B173" s="205"/>
      <c r="C173" s="206"/>
      <c r="D173" s="207" t="s">
        <v>190</v>
      </c>
      <c r="E173" s="208" t="s">
        <v>1</v>
      </c>
      <c r="F173" s="209" t="s">
        <v>1290</v>
      </c>
      <c r="G173" s="206"/>
      <c r="H173" s="210">
        <v>32.57</v>
      </c>
      <c r="I173" s="211"/>
      <c r="J173" s="206"/>
      <c r="K173" s="206"/>
      <c r="L173" s="212"/>
      <c r="M173" s="213"/>
      <c r="N173" s="214"/>
      <c r="O173" s="214"/>
      <c r="P173" s="214"/>
      <c r="Q173" s="214"/>
      <c r="R173" s="214"/>
      <c r="S173" s="214"/>
      <c r="T173" s="215"/>
      <c r="AT173" s="216" t="s">
        <v>190</v>
      </c>
      <c r="AU173" s="216" t="s">
        <v>85</v>
      </c>
      <c r="AV173" s="13" t="s">
        <v>85</v>
      </c>
      <c r="AW173" s="13" t="s">
        <v>33</v>
      </c>
      <c r="AX173" s="13" t="s">
        <v>76</v>
      </c>
      <c r="AY173" s="216" t="s">
        <v>137</v>
      </c>
    </row>
    <row r="174" spans="1:65" s="16" customFormat="1" ht="11.25">
      <c r="B174" s="252"/>
      <c r="C174" s="253"/>
      <c r="D174" s="207" t="s">
        <v>190</v>
      </c>
      <c r="E174" s="254" t="s">
        <v>1</v>
      </c>
      <c r="F174" s="255" t="s">
        <v>256</v>
      </c>
      <c r="G174" s="253"/>
      <c r="H174" s="256">
        <v>133.16200000000001</v>
      </c>
      <c r="I174" s="257"/>
      <c r="J174" s="253"/>
      <c r="K174" s="253"/>
      <c r="L174" s="258"/>
      <c r="M174" s="259"/>
      <c r="N174" s="260"/>
      <c r="O174" s="260"/>
      <c r="P174" s="260"/>
      <c r="Q174" s="260"/>
      <c r="R174" s="260"/>
      <c r="S174" s="260"/>
      <c r="T174" s="261"/>
      <c r="AT174" s="262" t="s">
        <v>190</v>
      </c>
      <c r="AU174" s="262" t="s">
        <v>85</v>
      </c>
      <c r="AV174" s="16" t="s">
        <v>91</v>
      </c>
      <c r="AW174" s="16" t="s">
        <v>33</v>
      </c>
      <c r="AX174" s="16" t="s">
        <v>81</v>
      </c>
      <c r="AY174" s="262" t="s">
        <v>137</v>
      </c>
    </row>
    <row r="175" spans="1:65" s="2" customFormat="1" ht="16.5" customHeight="1">
      <c r="A175" s="35"/>
      <c r="B175" s="36"/>
      <c r="C175" s="187" t="s">
        <v>296</v>
      </c>
      <c r="D175" s="187" t="s">
        <v>140</v>
      </c>
      <c r="E175" s="188" t="s">
        <v>664</v>
      </c>
      <c r="F175" s="189" t="s">
        <v>665</v>
      </c>
      <c r="G175" s="190" t="s">
        <v>203</v>
      </c>
      <c r="H175" s="191">
        <v>133.16200000000001</v>
      </c>
      <c r="I175" s="192"/>
      <c r="J175" s="193">
        <f>ROUND(I175*H175,2)</f>
        <v>0</v>
      </c>
      <c r="K175" s="189" t="s">
        <v>143</v>
      </c>
      <c r="L175" s="40"/>
      <c r="M175" s="194" t="s">
        <v>1</v>
      </c>
      <c r="N175" s="195" t="s">
        <v>42</v>
      </c>
      <c r="O175" s="72"/>
      <c r="P175" s="196">
        <f>O175*H175</f>
        <v>0</v>
      </c>
      <c r="Q175" s="196">
        <v>1E-3</v>
      </c>
      <c r="R175" s="196">
        <f>Q175*H175</f>
        <v>0.133162</v>
      </c>
      <c r="S175" s="196">
        <v>3.1E-4</v>
      </c>
      <c r="T175" s="197">
        <f>S175*H175</f>
        <v>4.1280219999999999E-2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98" t="s">
        <v>281</v>
      </c>
      <c r="AT175" s="198" t="s">
        <v>140</v>
      </c>
      <c r="AU175" s="198" t="s">
        <v>85</v>
      </c>
      <c r="AY175" s="18" t="s">
        <v>137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18" t="s">
        <v>85</v>
      </c>
      <c r="BK175" s="199">
        <f>ROUND(I175*H175,2)</f>
        <v>0</v>
      </c>
      <c r="BL175" s="18" t="s">
        <v>281</v>
      </c>
      <c r="BM175" s="198" t="s">
        <v>1291</v>
      </c>
    </row>
    <row r="176" spans="1:65" s="2" customFormat="1" ht="24.2" customHeight="1">
      <c r="A176" s="35"/>
      <c r="B176" s="36"/>
      <c r="C176" s="187" t="s">
        <v>304</v>
      </c>
      <c r="D176" s="187" t="s">
        <v>140</v>
      </c>
      <c r="E176" s="188" t="s">
        <v>684</v>
      </c>
      <c r="F176" s="189" t="s">
        <v>685</v>
      </c>
      <c r="G176" s="190" t="s">
        <v>203</v>
      </c>
      <c r="H176" s="191">
        <v>12.9</v>
      </c>
      <c r="I176" s="192"/>
      <c r="J176" s="193">
        <f>ROUND(I176*H176,2)</f>
        <v>0</v>
      </c>
      <c r="K176" s="189" t="s">
        <v>143</v>
      </c>
      <c r="L176" s="40"/>
      <c r="M176" s="194" t="s">
        <v>1</v>
      </c>
      <c r="N176" s="195" t="s">
        <v>42</v>
      </c>
      <c r="O176" s="72"/>
      <c r="P176" s="196">
        <f>O176*H176</f>
        <v>0</v>
      </c>
      <c r="Q176" s="196">
        <v>4.8000000000000001E-4</v>
      </c>
      <c r="R176" s="196">
        <f>Q176*H176</f>
        <v>6.1920000000000005E-3</v>
      </c>
      <c r="S176" s="196">
        <v>0</v>
      </c>
      <c r="T176" s="19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8" t="s">
        <v>281</v>
      </c>
      <c r="AT176" s="198" t="s">
        <v>140</v>
      </c>
      <c r="AU176" s="198" t="s">
        <v>85</v>
      </c>
      <c r="AY176" s="18" t="s">
        <v>137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8" t="s">
        <v>85</v>
      </c>
      <c r="BK176" s="199">
        <f>ROUND(I176*H176,2)</f>
        <v>0</v>
      </c>
      <c r="BL176" s="18" t="s">
        <v>281</v>
      </c>
      <c r="BM176" s="198" t="s">
        <v>1292</v>
      </c>
    </row>
    <row r="177" spans="1:65" s="14" customFormat="1" ht="11.25">
      <c r="B177" s="217"/>
      <c r="C177" s="218"/>
      <c r="D177" s="207" t="s">
        <v>190</v>
      </c>
      <c r="E177" s="219" t="s">
        <v>1</v>
      </c>
      <c r="F177" s="220" t="s">
        <v>687</v>
      </c>
      <c r="G177" s="218"/>
      <c r="H177" s="219" t="s">
        <v>1</v>
      </c>
      <c r="I177" s="221"/>
      <c r="J177" s="218"/>
      <c r="K177" s="218"/>
      <c r="L177" s="222"/>
      <c r="M177" s="223"/>
      <c r="N177" s="224"/>
      <c r="O177" s="224"/>
      <c r="P177" s="224"/>
      <c r="Q177" s="224"/>
      <c r="R177" s="224"/>
      <c r="S177" s="224"/>
      <c r="T177" s="225"/>
      <c r="AT177" s="226" t="s">
        <v>190</v>
      </c>
      <c r="AU177" s="226" t="s">
        <v>85</v>
      </c>
      <c r="AV177" s="14" t="s">
        <v>81</v>
      </c>
      <c r="AW177" s="14" t="s">
        <v>33</v>
      </c>
      <c r="AX177" s="14" t="s">
        <v>76</v>
      </c>
      <c r="AY177" s="226" t="s">
        <v>137</v>
      </c>
    </row>
    <row r="178" spans="1:65" s="13" customFormat="1" ht="11.25">
      <c r="B178" s="205"/>
      <c r="C178" s="206"/>
      <c r="D178" s="207" t="s">
        <v>190</v>
      </c>
      <c r="E178" s="208" t="s">
        <v>1</v>
      </c>
      <c r="F178" s="209" t="s">
        <v>1293</v>
      </c>
      <c r="G178" s="206"/>
      <c r="H178" s="210">
        <v>9.7089999999999996</v>
      </c>
      <c r="I178" s="211"/>
      <c r="J178" s="206"/>
      <c r="K178" s="206"/>
      <c r="L178" s="212"/>
      <c r="M178" s="213"/>
      <c r="N178" s="214"/>
      <c r="O178" s="214"/>
      <c r="P178" s="214"/>
      <c r="Q178" s="214"/>
      <c r="R178" s="214"/>
      <c r="S178" s="214"/>
      <c r="T178" s="215"/>
      <c r="AT178" s="216" t="s">
        <v>190</v>
      </c>
      <c r="AU178" s="216" t="s">
        <v>85</v>
      </c>
      <c r="AV178" s="13" t="s">
        <v>85</v>
      </c>
      <c r="AW178" s="13" t="s">
        <v>33</v>
      </c>
      <c r="AX178" s="13" t="s">
        <v>76</v>
      </c>
      <c r="AY178" s="216" t="s">
        <v>137</v>
      </c>
    </row>
    <row r="179" spans="1:65" s="13" customFormat="1" ht="11.25">
      <c r="B179" s="205"/>
      <c r="C179" s="206"/>
      <c r="D179" s="207" t="s">
        <v>190</v>
      </c>
      <c r="E179" s="208" t="s">
        <v>1</v>
      </c>
      <c r="F179" s="209" t="s">
        <v>1294</v>
      </c>
      <c r="G179" s="206"/>
      <c r="H179" s="210">
        <v>3.2570000000000001</v>
      </c>
      <c r="I179" s="211"/>
      <c r="J179" s="206"/>
      <c r="K179" s="206"/>
      <c r="L179" s="212"/>
      <c r="M179" s="213"/>
      <c r="N179" s="214"/>
      <c r="O179" s="214"/>
      <c r="P179" s="214"/>
      <c r="Q179" s="214"/>
      <c r="R179" s="214"/>
      <c r="S179" s="214"/>
      <c r="T179" s="215"/>
      <c r="AT179" s="216" t="s">
        <v>190</v>
      </c>
      <c r="AU179" s="216" t="s">
        <v>85</v>
      </c>
      <c r="AV179" s="13" t="s">
        <v>85</v>
      </c>
      <c r="AW179" s="13" t="s">
        <v>33</v>
      </c>
      <c r="AX179" s="13" t="s">
        <v>76</v>
      </c>
      <c r="AY179" s="216" t="s">
        <v>137</v>
      </c>
    </row>
    <row r="180" spans="1:65" s="13" customFormat="1" ht="11.25">
      <c r="B180" s="205"/>
      <c r="C180" s="206"/>
      <c r="D180" s="207" t="s">
        <v>190</v>
      </c>
      <c r="E180" s="208" t="s">
        <v>1</v>
      </c>
      <c r="F180" s="209" t="s">
        <v>1295</v>
      </c>
      <c r="G180" s="206"/>
      <c r="H180" s="210">
        <v>-6.6000000000000003E-2</v>
      </c>
      <c r="I180" s="211"/>
      <c r="J180" s="206"/>
      <c r="K180" s="206"/>
      <c r="L180" s="212"/>
      <c r="M180" s="213"/>
      <c r="N180" s="214"/>
      <c r="O180" s="214"/>
      <c r="P180" s="214"/>
      <c r="Q180" s="214"/>
      <c r="R180" s="214"/>
      <c r="S180" s="214"/>
      <c r="T180" s="215"/>
      <c r="AT180" s="216" t="s">
        <v>190</v>
      </c>
      <c r="AU180" s="216" t="s">
        <v>85</v>
      </c>
      <c r="AV180" s="13" t="s">
        <v>85</v>
      </c>
      <c r="AW180" s="13" t="s">
        <v>33</v>
      </c>
      <c r="AX180" s="13" t="s">
        <v>76</v>
      </c>
      <c r="AY180" s="216" t="s">
        <v>137</v>
      </c>
    </row>
    <row r="181" spans="1:65" s="16" customFormat="1" ht="11.25">
      <c r="B181" s="252"/>
      <c r="C181" s="253"/>
      <c r="D181" s="207" t="s">
        <v>190</v>
      </c>
      <c r="E181" s="254" t="s">
        <v>1</v>
      </c>
      <c r="F181" s="255" t="s">
        <v>256</v>
      </c>
      <c r="G181" s="253"/>
      <c r="H181" s="256">
        <v>12.899999999999999</v>
      </c>
      <c r="I181" s="257"/>
      <c r="J181" s="253"/>
      <c r="K181" s="253"/>
      <c r="L181" s="258"/>
      <c r="M181" s="259"/>
      <c r="N181" s="260"/>
      <c r="O181" s="260"/>
      <c r="P181" s="260"/>
      <c r="Q181" s="260"/>
      <c r="R181" s="260"/>
      <c r="S181" s="260"/>
      <c r="T181" s="261"/>
      <c r="AT181" s="262" t="s">
        <v>190</v>
      </c>
      <c r="AU181" s="262" t="s">
        <v>85</v>
      </c>
      <c r="AV181" s="16" t="s">
        <v>91</v>
      </c>
      <c r="AW181" s="16" t="s">
        <v>33</v>
      </c>
      <c r="AX181" s="16" t="s">
        <v>81</v>
      </c>
      <c r="AY181" s="262" t="s">
        <v>137</v>
      </c>
    </row>
    <row r="182" spans="1:65" s="2" customFormat="1" ht="24.2" customHeight="1">
      <c r="A182" s="35"/>
      <c r="B182" s="36"/>
      <c r="C182" s="187" t="s">
        <v>7</v>
      </c>
      <c r="D182" s="187" t="s">
        <v>140</v>
      </c>
      <c r="E182" s="188" t="s">
        <v>692</v>
      </c>
      <c r="F182" s="189" t="s">
        <v>693</v>
      </c>
      <c r="G182" s="190" t="s">
        <v>203</v>
      </c>
      <c r="H182" s="191">
        <v>133.16200000000001</v>
      </c>
      <c r="I182" s="192"/>
      <c r="J182" s="193">
        <f>ROUND(I182*H182,2)</f>
        <v>0</v>
      </c>
      <c r="K182" s="189" t="s">
        <v>1</v>
      </c>
      <c r="L182" s="40"/>
      <c r="M182" s="194" t="s">
        <v>1</v>
      </c>
      <c r="N182" s="195" t="s">
        <v>42</v>
      </c>
      <c r="O182" s="72"/>
      <c r="P182" s="196">
        <f>O182*H182</f>
        <v>0</v>
      </c>
      <c r="Q182" s="196">
        <v>2.0000000000000001E-4</v>
      </c>
      <c r="R182" s="196">
        <f>Q182*H182</f>
        <v>2.6632400000000004E-2</v>
      </c>
      <c r="S182" s="196">
        <v>0</v>
      </c>
      <c r="T182" s="19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98" t="s">
        <v>281</v>
      </c>
      <c r="AT182" s="198" t="s">
        <v>140</v>
      </c>
      <c r="AU182" s="198" t="s">
        <v>85</v>
      </c>
      <c r="AY182" s="18" t="s">
        <v>137</v>
      </c>
      <c r="BE182" s="199">
        <f>IF(N182="základní",J182,0)</f>
        <v>0</v>
      </c>
      <c r="BF182" s="199">
        <f>IF(N182="snížená",J182,0)</f>
        <v>0</v>
      </c>
      <c r="BG182" s="199">
        <f>IF(N182="zákl. přenesená",J182,0)</f>
        <v>0</v>
      </c>
      <c r="BH182" s="199">
        <f>IF(N182="sníž. přenesená",J182,0)</f>
        <v>0</v>
      </c>
      <c r="BI182" s="199">
        <f>IF(N182="nulová",J182,0)</f>
        <v>0</v>
      </c>
      <c r="BJ182" s="18" t="s">
        <v>85</v>
      </c>
      <c r="BK182" s="199">
        <f>ROUND(I182*H182,2)</f>
        <v>0</v>
      </c>
      <c r="BL182" s="18" t="s">
        <v>281</v>
      </c>
      <c r="BM182" s="198" t="s">
        <v>1296</v>
      </c>
    </row>
    <row r="183" spans="1:65" s="2" customFormat="1" ht="37.9" customHeight="1">
      <c r="A183" s="35"/>
      <c r="B183" s="36"/>
      <c r="C183" s="187" t="s">
        <v>304</v>
      </c>
      <c r="D183" s="187" t="s">
        <v>140</v>
      </c>
      <c r="E183" s="188" t="s">
        <v>706</v>
      </c>
      <c r="F183" s="189" t="s">
        <v>707</v>
      </c>
      <c r="G183" s="190" t="s">
        <v>203</v>
      </c>
      <c r="H183" s="191">
        <v>133.16200000000001</v>
      </c>
      <c r="I183" s="192"/>
      <c r="J183" s="193">
        <f>ROUND(I183*H183,2)</f>
        <v>0</v>
      </c>
      <c r="K183" s="189" t="s">
        <v>143</v>
      </c>
      <c r="L183" s="40"/>
      <c r="M183" s="194" t="s">
        <v>1</v>
      </c>
      <c r="N183" s="195" t="s">
        <v>42</v>
      </c>
      <c r="O183" s="72"/>
      <c r="P183" s="196">
        <f>O183*H183</f>
        <v>0</v>
      </c>
      <c r="Q183" s="196">
        <v>2.5999999999999998E-4</v>
      </c>
      <c r="R183" s="196">
        <f>Q183*H183</f>
        <v>3.4622119999999999E-2</v>
      </c>
      <c r="S183" s="196">
        <v>0</v>
      </c>
      <c r="T183" s="19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98" t="s">
        <v>281</v>
      </c>
      <c r="AT183" s="198" t="s">
        <v>140</v>
      </c>
      <c r="AU183" s="198" t="s">
        <v>85</v>
      </c>
      <c r="AY183" s="18" t="s">
        <v>137</v>
      </c>
      <c r="BE183" s="199">
        <f>IF(N183="základní",J183,0)</f>
        <v>0</v>
      </c>
      <c r="BF183" s="199">
        <f>IF(N183="snížená",J183,0)</f>
        <v>0</v>
      </c>
      <c r="BG183" s="199">
        <f>IF(N183="zákl. přenesená",J183,0)</f>
        <v>0</v>
      </c>
      <c r="BH183" s="199">
        <f>IF(N183="sníž. přenesená",J183,0)</f>
        <v>0</v>
      </c>
      <c r="BI183" s="199">
        <f>IF(N183="nulová",J183,0)</f>
        <v>0</v>
      </c>
      <c r="BJ183" s="18" t="s">
        <v>85</v>
      </c>
      <c r="BK183" s="199">
        <f>ROUND(I183*H183,2)</f>
        <v>0</v>
      </c>
      <c r="BL183" s="18" t="s">
        <v>281</v>
      </c>
      <c r="BM183" s="198" t="s">
        <v>1297</v>
      </c>
    </row>
    <row r="184" spans="1:65" s="2" customFormat="1" ht="49.15" customHeight="1">
      <c r="A184" s="35"/>
      <c r="B184" s="36"/>
      <c r="C184" s="187" t="s">
        <v>318</v>
      </c>
      <c r="D184" s="187" t="s">
        <v>140</v>
      </c>
      <c r="E184" s="188" t="s">
        <v>1246</v>
      </c>
      <c r="F184" s="189" t="s">
        <v>1247</v>
      </c>
      <c r="G184" s="190" t="s">
        <v>203</v>
      </c>
      <c r="H184" s="191">
        <v>31.8</v>
      </c>
      <c r="I184" s="192"/>
      <c r="J184" s="193">
        <f>ROUND(I184*H184,2)</f>
        <v>0</v>
      </c>
      <c r="K184" s="189" t="s">
        <v>143</v>
      </c>
      <c r="L184" s="40"/>
      <c r="M184" s="194" t="s">
        <v>1</v>
      </c>
      <c r="N184" s="195" t="s">
        <v>42</v>
      </c>
      <c r="O184" s="72"/>
      <c r="P184" s="196">
        <f>O184*H184</f>
        <v>0</v>
      </c>
      <c r="Q184" s="196">
        <v>2.0000000000000002E-5</v>
      </c>
      <c r="R184" s="196">
        <f>Q184*H184</f>
        <v>6.3600000000000006E-4</v>
      </c>
      <c r="S184" s="196">
        <v>0</v>
      </c>
      <c r="T184" s="19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8" t="s">
        <v>281</v>
      </c>
      <c r="AT184" s="198" t="s">
        <v>140</v>
      </c>
      <c r="AU184" s="198" t="s">
        <v>85</v>
      </c>
      <c r="AY184" s="18" t="s">
        <v>137</v>
      </c>
      <c r="BE184" s="199">
        <f>IF(N184="základní",J184,0)</f>
        <v>0</v>
      </c>
      <c r="BF184" s="199">
        <f>IF(N184="snížená",J184,0)</f>
        <v>0</v>
      </c>
      <c r="BG184" s="199">
        <f>IF(N184="zákl. přenesená",J184,0)</f>
        <v>0</v>
      </c>
      <c r="BH184" s="199">
        <f>IF(N184="sníž. přenesená",J184,0)</f>
        <v>0</v>
      </c>
      <c r="BI184" s="199">
        <f>IF(N184="nulová",J184,0)</f>
        <v>0</v>
      </c>
      <c r="BJ184" s="18" t="s">
        <v>85</v>
      </c>
      <c r="BK184" s="199">
        <f>ROUND(I184*H184,2)</f>
        <v>0</v>
      </c>
      <c r="BL184" s="18" t="s">
        <v>281</v>
      </c>
      <c r="BM184" s="198" t="s">
        <v>1298</v>
      </c>
    </row>
    <row r="185" spans="1:65" s="13" customFormat="1" ht="11.25">
      <c r="B185" s="205"/>
      <c r="C185" s="206"/>
      <c r="D185" s="207" t="s">
        <v>190</v>
      </c>
      <c r="E185" s="208" t="s">
        <v>1</v>
      </c>
      <c r="F185" s="209" t="s">
        <v>1299</v>
      </c>
      <c r="G185" s="206"/>
      <c r="H185" s="210">
        <v>31.8</v>
      </c>
      <c r="I185" s="211"/>
      <c r="J185" s="206"/>
      <c r="K185" s="206"/>
      <c r="L185" s="212"/>
      <c r="M185" s="264"/>
      <c r="N185" s="265"/>
      <c r="O185" s="265"/>
      <c r="P185" s="265"/>
      <c r="Q185" s="265"/>
      <c r="R185" s="265"/>
      <c r="S185" s="265"/>
      <c r="T185" s="266"/>
      <c r="AT185" s="216" t="s">
        <v>190</v>
      </c>
      <c r="AU185" s="216" t="s">
        <v>85</v>
      </c>
      <c r="AV185" s="13" t="s">
        <v>85</v>
      </c>
      <c r="AW185" s="13" t="s">
        <v>33</v>
      </c>
      <c r="AX185" s="13" t="s">
        <v>81</v>
      </c>
      <c r="AY185" s="216" t="s">
        <v>137</v>
      </c>
    </row>
    <row r="186" spans="1:65" s="2" customFormat="1" ht="6.95" customHeight="1">
      <c r="A186" s="35"/>
      <c r="B186" s="55"/>
      <c r="C186" s="56"/>
      <c r="D186" s="56"/>
      <c r="E186" s="56"/>
      <c r="F186" s="56"/>
      <c r="G186" s="56"/>
      <c r="H186" s="56"/>
      <c r="I186" s="56"/>
      <c r="J186" s="56"/>
      <c r="K186" s="56"/>
      <c r="L186" s="40"/>
      <c r="M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</row>
  </sheetData>
  <sheetProtection algorithmName="SHA-512" hashValue="+JsSulPsSYPZ2jIptXBD7z9I/MrOI/TSnYmZYus7ouo9PgCZ0jb6W+0mTfIVrTVL9AHWvCKHXYilFH9qRgyywQ==" saltValue="Kgfgtg9klMJiwv6JZySsQLYUJPGZg7CPJCwyNqh2taxpSWGZ8Yu3V55uLXhH/5Pp2mKAMK6QtZZfdEFroe1K6w==" spinCount="100000" sheet="1" objects="1" scenarios="1" formatColumns="0" formatRows="0" autoFilter="0"/>
  <autoFilter ref="C122:K185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18" t="s">
        <v>84</v>
      </c>
    </row>
    <row r="3" spans="1:46" s="1" customFormat="1" ht="6.95" hidden="1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85</v>
      </c>
    </row>
    <row r="4" spans="1:46" s="1" customFormat="1" ht="24.95" hidden="1" customHeight="1">
      <c r="B4" s="21"/>
      <c r="D4" s="111" t="s">
        <v>109</v>
      </c>
      <c r="L4" s="21"/>
      <c r="M4" s="112" t="s">
        <v>10</v>
      </c>
      <c r="AT4" s="18" t="s">
        <v>4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113" t="s">
        <v>16</v>
      </c>
      <c r="L6" s="21"/>
    </row>
    <row r="7" spans="1:46" s="1" customFormat="1" ht="26.25" hidden="1" customHeight="1">
      <c r="B7" s="21"/>
      <c r="E7" s="308" t="str">
        <f>'Rekapitulace stavby'!K6</f>
        <v>Dům s pečovatelskou službou Česká 320, Kopřivnice - Stavební úpravy sociálních zařízení Domovinky</v>
      </c>
      <c r="F7" s="309"/>
      <c r="G7" s="309"/>
      <c r="H7" s="309"/>
      <c r="L7" s="21"/>
    </row>
    <row r="8" spans="1:46" s="2" customFormat="1" ht="12" hidden="1" customHeight="1">
      <c r="A8" s="35"/>
      <c r="B8" s="40"/>
      <c r="C8" s="35"/>
      <c r="D8" s="113" t="s">
        <v>110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hidden="1" customHeight="1">
      <c r="A9" s="35"/>
      <c r="B9" s="40"/>
      <c r="C9" s="35"/>
      <c r="D9" s="35"/>
      <c r="E9" s="310" t="s">
        <v>111</v>
      </c>
      <c r="F9" s="311"/>
      <c r="G9" s="311"/>
      <c r="H9" s="311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 hidden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hidden="1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hidden="1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3. 1. 2022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hidden="1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hidden="1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">
        <v>26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hidden="1" customHeight="1">
      <c r="A15" s="35"/>
      <c r="B15" s="40"/>
      <c r="C15" s="35"/>
      <c r="D15" s="35"/>
      <c r="E15" s="114" t="s">
        <v>27</v>
      </c>
      <c r="F15" s="35"/>
      <c r="G15" s="35"/>
      <c r="H15" s="35"/>
      <c r="I15" s="113" t="s">
        <v>28</v>
      </c>
      <c r="J15" s="114" t="s">
        <v>29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hidden="1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hidden="1" customHeight="1">
      <c r="A17" s="35"/>
      <c r="B17" s="40"/>
      <c r="C17" s="35"/>
      <c r="D17" s="113" t="s">
        <v>30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hidden="1" customHeight="1">
      <c r="A18" s="35"/>
      <c r="B18" s="40"/>
      <c r="C18" s="35"/>
      <c r="D18" s="35"/>
      <c r="E18" s="312" t="str">
        <f>'Rekapitulace stavby'!E14</f>
        <v>Vyplň údaj</v>
      </c>
      <c r="F18" s="313"/>
      <c r="G18" s="313"/>
      <c r="H18" s="313"/>
      <c r="I18" s="113" t="s">
        <v>28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hidden="1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hidden="1" customHeight="1">
      <c r="A20" s="35"/>
      <c r="B20" s="40"/>
      <c r="C20" s="35"/>
      <c r="D20" s="113" t="s">
        <v>32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hidden="1" customHeight="1">
      <c r="A21" s="35"/>
      <c r="B21" s="40"/>
      <c r="C21" s="35"/>
      <c r="D21" s="35"/>
      <c r="E21" s="114" t="str">
        <f>IF('Rekapitulace stavby'!E17="","",'Rekapitulace stavby'!E17)</f>
        <v xml:space="preserve"> </v>
      </c>
      <c r="F21" s="35"/>
      <c r="G21" s="35"/>
      <c r="H21" s="35"/>
      <c r="I21" s="113" t="s">
        <v>28</v>
      </c>
      <c r="J21" s="114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hidden="1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hidden="1" customHeight="1">
      <c r="A23" s="35"/>
      <c r="B23" s="40"/>
      <c r="C23" s="35"/>
      <c r="D23" s="113" t="s">
        <v>34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hidden="1" customHeight="1">
      <c r="A24" s="35"/>
      <c r="B24" s="40"/>
      <c r="C24" s="35"/>
      <c r="D24" s="35"/>
      <c r="E24" s="114" t="str">
        <f>IF('Rekapitulace stavby'!E20="","",'Rekapitulace stavby'!E20)</f>
        <v xml:space="preserve"> </v>
      </c>
      <c r="F24" s="35"/>
      <c r="G24" s="35"/>
      <c r="H24" s="35"/>
      <c r="I24" s="113" t="s">
        <v>28</v>
      </c>
      <c r="J24" s="114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hidden="1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hidden="1" customHeight="1">
      <c r="A26" s="35"/>
      <c r="B26" s="40"/>
      <c r="C26" s="35"/>
      <c r="D26" s="113" t="s">
        <v>35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hidden="1" customHeight="1">
      <c r="A27" s="116"/>
      <c r="B27" s="117"/>
      <c r="C27" s="116"/>
      <c r="D27" s="116"/>
      <c r="E27" s="314" t="s">
        <v>1</v>
      </c>
      <c r="F27" s="314"/>
      <c r="G27" s="314"/>
      <c r="H27" s="314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hidden="1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hidden="1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hidden="1" customHeight="1">
      <c r="A30" s="35"/>
      <c r="B30" s="40"/>
      <c r="C30" s="35"/>
      <c r="D30" s="120" t="s">
        <v>36</v>
      </c>
      <c r="E30" s="35"/>
      <c r="F30" s="35"/>
      <c r="G30" s="35"/>
      <c r="H30" s="35"/>
      <c r="I30" s="35"/>
      <c r="J30" s="121">
        <f>ROUND(J121,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hidden="1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hidden="1" customHeight="1">
      <c r="A32" s="35"/>
      <c r="B32" s="40"/>
      <c r="C32" s="35"/>
      <c r="D32" s="35"/>
      <c r="E32" s="35"/>
      <c r="F32" s="122" t="s">
        <v>38</v>
      </c>
      <c r="G32" s="35"/>
      <c r="H32" s="35"/>
      <c r="I32" s="122" t="s">
        <v>37</v>
      </c>
      <c r="J32" s="122" t="s">
        <v>39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hidden="1" customHeight="1">
      <c r="A33" s="35"/>
      <c r="B33" s="40"/>
      <c r="C33" s="35"/>
      <c r="D33" s="123" t="s">
        <v>40</v>
      </c>
      <c r="E33" s="113" t="s">
        <v>41</v>
      </c>
      <c r="F33" s="124">
        <f>ROUND((SUM(BE121:BE133)),  2)</f>
        <v>0</v>
      </c>
      <c r="G33" s="35"/>
      <c r="H33" s="35"/>
      <c r="I33" s="125">
        <v>0.21</v>
      </c>
      <c r="J33" s="124">
        <f>ROUND(((SUM(BE121:BE133))*I33),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hidden="1" customHeight="1">
      <c r="A34" s="35"/>
      <c r="B34" s="40"/>
      <c r="C34" s="35"/>
      <c r="D34" s="35"/>
      <c r="E34" s="113" t="s">
        <v>42</v>
      </c>
      <c r="F34" s="124">
        <f>ROUND((SUM(BF121:BF133)),  2)</f>
        <v>0</v>
      </c>
      <c r="G34" s="35"/>
      <c r="H34" s="35"/>
      <c r="I34" s="125">
        <v>0.15</v>
      </c>
      <c r="J34" s="124">
        <f>ROUND(((SUM(BF121:BF133))*I34),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43</v>
      </c>
      <c r="F35" s="124">
        <f>ROUND((SUM(BG121:BG133)),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44</v>
      </c>
      <c r="F36" s="124">
        <f>ROUND((SUM(BH121:BH133)),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45</v>
      </c>
      <c r="F37" s="124">
        <f>ROUND((SUM(BI121:BI133)),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hidden="1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hidden="1" customHeight="1">
      <c r="A39" s="35"/>
      <c r="B39" s="40"/>
      <c r="C39" s="126"/>
      <c r="D39" s="127" t="s">
        <v>46</v>
      </c>
      <c r="E39" s="128"/>
      <c r="F39" s="128"/>
      <c r="G39" s="129" t="s">
        <v>47</v>
      </c>
      <c r="H39" s="130" t="s">
        <v>48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hidden="1" customHeight="1">
      <c r="B41" s="21"/>
      <c r="L41" s="21"/>
    </row>
    <row r="42" spans="1:31" s="1" customFormat="1" ht="14.45" hidden="1" customHeight="1">
      <c r="B42" s="21"/>
      <c r="L42" s="21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52"/>
      <c r="D50" s="133" t="s">
        <v>49</v>
      </c>
      <c r="E50" s="134"/>
      <c r="F50" s="134"/>
      <c r="G50" s="133" t="s">
        <v>50</v>
      </c>
      <c r="H50" s="134"/>
      <c r="I50" s="134"/>
      <c r="J50" s="134"/>
      <c r="K50" s="134"/>
      <c r="L50" s="52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5"/>
      <c r="B61" s="40"/>
      <c r="C61" s="35"/>
      <c r="D61" s="135" t="s">
        <v>51</v>
      </c>
      <c r="E61" s="136"/>
      <c r="F61" s="137" t="s">
        <v>52</v>
      </c>
      <c r="G61" s="135" t="s">
        <v>51</v>
      </c>
      <c r="H61" s="136"/>
      <c r="I61" s="136"/>
      <c r="J61" s="138" t="s">
        <v>52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5"/>
      <c r="B65" s="40"/>
      <c r="C65" s="35"/>
      <c r="D65" s="133" t="s">
        <v>53</v>
      </c>
      <c r="E65" s="139"/>
      <c r="F65" s="139"/>
      <c r="G65" s="133" t="s">
        <v>54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5"/>
      <c r="B76" s="40"/>
      <c r="C76" s="35"/>
      <c r="D76" s="135" t="s">
        <v>51</v>
      </c>
      <c r="E76" s="136"/>
      <c r="F76" s="137" t="s">
        <v>52</v>
      </c>
      <c r="G76" s="135" t="s">
        <v>51</v>
      </c>
      <c r="H76" s="136"/>
      <c r="I76" s="136"/>
      <c r="J76" s="138" t="s">
        <v>52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hidden="1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hidden="1" customHeight="1">
      <c r="A82" s="35"/>
      <c r="B82" s="36"/>
      <c r="C82" s="24" t="s">
        <v>112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hidden="1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hidden="1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6.25" hidden="1" customHeight="1">
      <c r="A85" s="35"/>
      <c r="B85" s="36"/>
      <c r="C85" s="37"/>
      <c r="D85" s="37"/>
      <c r="E85" s="315" t="str">
        <f>E7</f>
        <v>Dům s pečovatelskou službou Česká 320, Kopřivnice - Stavební úpravy sociálních zařízení Domovinky</v>
      </c>
      <c r="F85" s="316"/>
      <c r="G85" s="316"/>
      <c r="H85" s="316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hidden="1" customHeight="1">
      <c r="A86" s="35"/>
      <c r="B86" s="36"/>
      <c r="C86" s="30" t="s">
        <v>110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hidden="1" customHeight="1">
      <c r="A87" s="35"/>
      <c r="B87" s="36"/>
      <c r="C87" s="37"/>
      <c r="D87" s="37"/>
      <c r="E87" s="267" t="str">
        <f>E9</f>
        <v xml:space="preserve">1 - Ostatní a vedlejší náklady </v>
      </c>
      <c r="F87" s="317"/>
      <c r="G87" s="317"/>
      <c r="H87" s="317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hidden="1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hidden="1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3. 1. 2022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hidden="1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hidden="1" customHeight="1">
      <c r="A91" s="35"/>
      <c r="B91" s="36"/>
      <c r="C91" s="30" t="s">
        <v>24</v>
      </c>
      <c r="D91" s="37"/>
      <c r="E91" s="37"/>
      <c r="F91" s="28" t="str">
        <f>E15</f>
        <v>Město Kopřivnice</v>
      </c>
      <c r="G91" s="37"/>
      <c r="H91" s="37"/>
      <c r="I91" s="30" t="s">
        <v>32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hidden="1" customHeight="1">
      <c r="A92" s="35"/>
      <c r="B92" s="36"/>
      <c r="C92" s="30" t="s">
        <v>30</v>
      </c>
      <c r="D92" s="37"/>
      <c r="E92" s="37"/>
      <c r="F92" s="28" t="str">
        <f>IF(E18="","",E18)</f>
        <v>Vyplň údaj</v>
      </c>
      <c r="G92" s="37"/>
      <c r="H92" s="37"/>
      <c r="I92" s="30" t="s">
        <v>34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hidden="1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hidden="1" customHeight="1">
      <c r="A94" s="35"/>
      <c r="B94" s="36"/>
      <c r="C94" s="144" t="s">
        <v>113</v>
      </c>
      <c r="D94" s="145"/>
      <c r="E94" s="145"/>
      <c r="F94" s="145"/>
      <c r="G94" s="145"/>
      <c r="H94" s="145"/>
      <c r="I94" s="145"/>
      <c r="J94" s="146" t="s">
        <v>114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hidden="1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hidden="1" customHeight="1">
      <c r="A96" s="35"/>
      <c r="B96" s="36"/>
      <c r="C96" s="147" t="s">
        <v>115</v>
      </c>
      <c r="D96" s="37"/>
      <c r="E96" s="37"/>
      <c r="F96" s="37"/>
      <c r="G96" s="37"/>
      <c r="H96" s="37"/>
      <c r="I96" s="37"/>
      <c r="J96" s="85">
        <f>J121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116</v>
      </c>
    </row>
    <row r="97" spans="1:31" s="9" customFormat="1" ht="24.95" hidden="1" customHeight="1">
      <c r="B97" s="148"/>
      <c r="C97" s="149"/>
      <c r="D97" s="150" t="s">
        <v>117</v>
      </c>
      <c r="E97" s="151"/>
      <c r="F97" s="151"/>
      <c r="G97" s="151"/>
      <c r="H97" s="151"/>
      <c r="I97" s="151"/>
      <c r="J97" s="152">
        <f>J122</f>
        <v>0</v>
      </c>
      <c r="K97" s="149"/>
      <c r="L97" s="153"/>
    </row>
    <row r="98" spans="1:31" s="10" customFormat="1" ht="19.899999999999999" hidden="1" customHeight="1">
      <c r="B98" s="154"/>
      <c r="C98" s="155"/>
      <c r="D98" s="156" t="s">
        <v>118</v>
      </c>
      <c r="E98" s="157"/>
      <c r="F98" s="157"/>
      <c r="G98" s="157"/>
      <c r="H98" s="157"/>
      <c r="I98" s="157"/>
      <c r="J98" s="158">
        <f>J123</f>
        <v>0</v>
      </c>
      <c r="K98" s="155"/>
      <c r="L98" s="159"/>
    </row>
    <row r="99" spans="1:31" s="10" customFormat="1" ht="19.899999999999999" hidden="1" customHeight="1">
      <c r="B99" s="154"/>
      <c r="C99" s="155"/>
      <c r="D99" s="156" t="s">
        <v>119</v>
      </c>
      <c r="E99" s="157"/>
      <c r="F99" s="157"/>
      <c r="G99" s="157"/>
      <c r="H99" s="157"/>
      <c r="I99" s="157"/>
      <c r="J99" s="158">
        <f>J125</f>
        <v>0</v>
      </c>
      <c r="K99" s="155"/>
      <c r="L99" s="159"/>
    </row>
    <row r="100" spans="1:31" s="10" customFormat="1" ht="19.899999999999999" hidden="1" customHeight="1">
      <c r="B100" s="154"/>
      <c r="C100" s="155"/>
      <c r="D100" s="156" t="s">
        <v>120</v>
      </c>
      <c r="E100" s="157"/>
      <c r="F100" s="157"/>
      <c r="G100" s="157"/>
      <c r="H100" s="157"/>
      <c r="I100" s="157"/>
      <c r="J100" s="158">
        <f>J127</f>
        <v>0</v>
      </c>
      <c r="K100" s="155"/>
      <c r="L100" s="159"/>
    </row>
    <row r="101" spans="1:31" s="10" customFormat="1" ht="19.899999999999999" hidden="1" customHeight="1">
      <c r="B101" s="154"/>
      <c r="C101" s="155"/>
      <c r="D101" s="156" t="s">
        <v>121</v>
      </c>
      <c r="E101" s="157"/>
      <c r="F101" s="157"/>
      <c r="G101" s="157"/>
      <c r="H101" s="157"/>
      <c r="I101" s="157"/>
      <c r="J101" s="158">
        <f>J130</f>
        <v>0</v>
      </c>
      <c r="K101" s="155"/>
      <c r="L101" s="159"/>
    </row>
    <row r="102" spans="1:31" s="2" customFormat="1" ht="21.75" hidden="1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31" s="2" customFormat="1" ht="6.95" hidden="1" customHeight="1">
      <c r="A103" s="35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ht="11.25" hidden="1"/>
    <row r="105" spans="1:31" ht="11.25" hidden="1"/>
    <row r="106" spans="1:31" ht="11.25" hidden="1"/>
    <row r="107" spans="1:31" s="2" customFormat="1" ht="6.95" customHeight="1">
      <c r="A107" s="35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24.95" customHeight="1">
      <c r="A108" s="35"/>
      <c r="B108" s="36"/>
      <c r="C108" s="24" t="s">
        <v>122</v>
      </c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6.95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2" customHeight="1">
      <c r="A110" s="35"/>
      <c r="B110" s="36"/>
      <c r="C110" s="30" t="s">
        <v>16</v>
      </c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6.25" customHeight="1">
      <c r="A111" s="35"/>
      <c r="B111" s="36"/>
      <c r="C111" s="37"/>
      <c r="D111" s="37"/>
      <c r="E111" s="315" t="str">
        <f>E7</f>
        <v>Dům s pečovatelskou službou Česká 320, Kopřivnice - Stavební úpravy sociálních zařízení Domovinky</v>
      </c>
      <c r="F111" s="316"/>
      <c r="G111" s="316"/>
      <c r="H111" s="316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110</v>
      </c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267" t="str">
        <f>E9</f>
        <v xml:space="preserve">1 - Ostatní a vedlejší náklady </v>
      </c>
      <c r="F113" s="317"/>
      <c r="G113" s="317"/>
      <c r="H113" s="31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5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20</v>
      </c>
      <c r="D115" s="37"/>
      <c r="E115" s="37"/>
      <c r="F115" s="28" t="str">
        <f>F12</f>
        <v xml:space="preserve"> </v>
      </c>
      <c r="G115" s="37"/>
      <c r="H115" s="37"/>
      <c r="I115" s="30" t="s">
        <v>22</v>
      </c>
      <c r="J115" s="67" t="str">
        <f>IF(J12="","",J12)</f>
        <v>3. 1. 2022</v>
      </c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5.2" customHeight="1">
      <c r="A117" s="35"/>
      <c r="B117" s="36"/>
      <c r="C117" s="30" t="s">
        <v>24</v>
      </c>
      <c r="D117" s="37"/>
      <c r="E117" s="37"/>
      <c r="F117" s="28" t="str">
        <f>E15</f>
        <v>Město Kopřivnice</v>
      </c>
      <c r="G117" s="37"/>
      <c r="H117" s="37"/>
      <c r="I117" s="30" t="s">
        <v>32</v>
      </c>
      <c r="J117" s="33" t="str">
        <f>E21</f>
        <v xml:space="preserve"> 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30</v>
      </c>
      <c r="D118" s="37"/>
      <c r="E118" s="37"/>
      <c r="F118" s="28" t="str">
        <f>IF(E18="","",E18)</f>
        <v>Vyplň údaj</v>
      </c>
      <c r="G118" s="37"/>
      <c r="H118" s="37"/>
      <c r="I118" s="30" t="s">
        <v>34</v>
      </c>
      <c r="J118" s="33" t="str">
        <f>E24</f>
        <v xml:space="preserve"> 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0.3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11" customFormat="1" ht="29.25" customHeight="1">
      <c r="A120" s="160"/>
      <c r="B120" s="161"/>
      <c r="C120" s="162" t="s">
        <v>123</v>
      </c>
      <c r="D120" s="163" t="s">
        <v>61</v>
      </c>
      <c r="E120" s="163" t="s">
        <v>57</v>
      </c>
      <c r="F120" s="163" t="s">
        <v>58</v>
      </c>
      <c r="G120" s="163" t="s">
        <v>124</v>
      </c>
      <c r="H120" s="163" t="s">
        <v>125</v>
      </c>
      <c r="I120" s="163" t="s">
        <v>126</v>
      </c>
      <c r="J120" s="163" t="s">
        <v>114</v>
      </c>
      <c r="K120" s="164" t="s">
        <v>127</v>
      </c>
      <c r="L120" s="165"/>
      <c r="M120" s="76" t="s">
        <v>1</v>
      </c>
      <c r="N120" s="77" t="s">
        <v>40</v>
      </c>
      <c r="O120" s="77" t="s">
        <v>128</v>
      </c>
      <c r="P120" s="77" t="s">
        <v>129</v>
      </c>
      <c r="Q120" s="77" t="s">
        <v>130</v>
      </c>
      <c r="R120" s="77" t="s">
        <v>131</v>
      </c>
      <c r="S120" s="77" t="s">
        <v>132</v>
      </c>
      <c r="T120" s="78" t="s">
        <v>133</v>
      </c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</row>
    <row r="121" spans="1:65" s="2" customFormat="1" ht="22.9" customHeight="1">
      <c r="A121" s="35"/>
      <c r="B121" s="36"/>
      <c r="C121" s="83" t="s">
        <v>134</v>
      </c>
      <c r="D121" s="37"/>
      <c r="E121" s="37"/>
      <c r="F121" s="37"/>
      <c r="G121" s="37"/>
      <c r="H121" s="37"/>
      <c r="I121" s="37"/>
      <c r="J121" s="166">
        <f>BK121</f>
        <v>0</v>
      </c>
      <c r="K121" s="37"/>
      <c r="L121" s="40"/>
      <c r="M121" s="79"/>
      <c r="N121" s="167"/>
      <c r="O121" s="80"/>
      <c r="P121" s="168">
        <f>P122</f>
        <v>0</v>
      </c>
      <c r="Q121" s="80"/>
      <c r="R121" s="168">
        <f>R122</f>
        <v>0</v>
      </c>
      <c r="S121" s="80"/>
      <c r="T121" s="169">
        <f>T122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8" t="s">
        <v>75</v>
      </c>
      <c r="AU121" s="18" t="s">
        <v>116</v>
      </c>
      <c r="BK121" s="170">
        <f>BK122</f>
        <v>0</v>
      </c>
    </row>
    <row r="122" spans="1:65" s="12" customFormat="1" ht="25.9" customHeight="1">
      <c r="B122" s="171"/>
      <c r="C122" s="172"/>
      <c r="D122" s="173" t="s">
        <v>75</v>
      </c>
      <c r="E122" s="174" t="s">
        <v>135</v>
      </c>
      <c r="F122" s="174" t="s">
        <v>136</v>
      </c>
      <c r="G122" s="172"/>
      <c r="H122" s="172"/>
      <c r="I122" s="175"/>
      <c r="J122" s="176">
        <f>BK122</f>
        <v>0</v>
      </c>
      <c r="K122" s="172"/>
      <c r="L122" s="177"/>
      <c r="M122" s="178"/>
      <c r="N122" s="179"/>
      <c r="O122" s="179"/>
      <c r="P122" s="180">
        <f>P123+P125+P127+P130</f>
        <v>0</v>
      </c>
      <c r="Q122" s="179"/>
      <c r="R122" s="180">
        <f>R123+R125+R127+R130</f>
        <v>0</v>
      </c>
      <c r="S122" s="179"/>
      <c r="T122" s="181">
        <f>T123+T125+T127+T130</f>
        <v>0</v>
      </c>
      <c r="AR122" s="182" t="s">
        <v>94</v>
      </c>
      <c r="AT122" s="183" t="s">
        <v>75</v>
      </c>
      <c r="AU122" s="183" t="s">
        <v>76</v>
      </c>
      <c r="AY122" s="182" t="s">
        <v>137</v>
      </c>
      <c r="BK122" s="184">
        <f>BK123+BK125+BK127+BK130</f>
        <v>0</v>
      </c>
    </row>
    <row r="123" spans="1:65" s="12" customFormat="1" ht="22.9" customHeight="1">
      <c r="B123" s="171"/>
      <c r="C123" s="172"/>
      <c r="D123" s="173" t="s">
        <v>75</v>
      </c>
      <c r="E123" s="185" t="s">
        <v>138</v>
      </c>
      <c r="F123" s="185" t="s">
        <v>139</v>
      </c>
      <c r="G123" s="172"/>
      <c r="H123" s="172"/>
      <c r="I123" s="175"/>
      <c r="J123" s="186">
        <f>BK123</f>
        <v>0</v>
      </c>
      <c r="K123" s="172"/>
      <c r="L123" s="177"/>
      <c r="M123" s="178"/>
      <c r="N123" s="179"/>
      <c r="O123" s="179"/>
      <c r="P123" s="180">
        <f>P124</f>
        <v>0</v>
      </c>
      <c r="Q123" s="179"/>
      <c r="R123" s="180">
        <f>R124</f>
        <v>0</v>
      </c>
      <c r="S123" s="179"/>
      <c r="T123" s="181">
        <f>T124</f>
        <v>0</v>
      </c>
      <c r="AR123" s="182" t="s">
        <v>94</v>
      </c>
      <c r="AT123" s="183" t="s">
        <v>75</v>
      </c>
      <c r="AU123" s="183" t="s">
        <v>81</v>
      </c>
      <c r="AY123" s="182" t="s">
        <v>137</v>
      </c>
      <c r="BK123" s="184">
        <f>BK124</f>
        <v>0</v>
      </c>
    </row>
    <row r="124" spans="1:65" s="2" customFormat="1" ht="16.5" customHeight="1">
      <c r="A124" s="35"/>
      <c r="B124" s="36"/>
      <c r="C124" s="187" t="s">
        <v>81</v>
      </c>
      <c r="D124" s="187" t="s">
        <v>140</v>
      </c>
      <c r="E124" s="188" t="s">
        <v>141</v>
      </c>
      <c r="F124" s="189" t="s">
        <v>139</v>
      </c>
      <c r="G124" s="190" t="s">
        <v>142</v>
      </c>
      <c r="H124" s="191">
        <v>1</v>
      </c>
      <c r="I124" s="192"/>
      <c r="J124" s="193">
        <f>ROUND(I124*H124,2)</f>
        <v>0</v>
      </c>
      <c r="K124" s="189" t="s">
        <v>143</v>
      </c>
      <c r="L124" s="40"/>
      <c r="M124" s="194" t="s">
        <v>1</v>
      </c>
      <c r="N124" s="195" t="s">
        <v>41</v>
      </c>
      <c r="O124" s="72"/>
      <c r="P124" s="196">
        <f>O124*H124</f>
        <v>0</v>
      </c>
      <c r="Q124" s="196">
        <v>0</v>
      </c>
      <c r="R124" s="196">
        <f>Q124*H124</f>
        <v>0</v>
      </c>
      <c r="S124" s="196">
        <v>0</v>
      </c>
      <c r="T124" s="19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98" t="s">
        <v>144</v>
      </c>
      <c r="AT124" s="198" t="s">
        <v>140</v>
      </c>
      <c r="AU124" s="198" t="s">
        <v>85</v>
      </c>
      <c r="AY124" s="18" t="s">
        <v>137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81</v>
      </c>
      <c r="BK124" s="199">
        <f>ROUND(I124*H124,2)</f>
        <v>0</v>
      </c>
      <c r="BL124" s="18" t="s">
        <v>144</v>
      </c>
      <c r="BM124" s="198" t="s">
        <v>145</v>
      </c>
    </row>
    <row r="125" spans="1:65" s="12" customFormat="1" ht="22.9" customHeight="1">
      <c r="B125" s="171"/>
      <c r="C125" s="172"/>
      <c r="D125" s="173" t="s">
        <v>75</v>
      </c>
      <c r="E125" s="185" t="s">
        <v>146</v>
      </c>
      <c r="F125" s="185" t="s">
        <v>147</v>
      </c>
      <c r="G125" s="172"/>
      <c r="H125" s="172"/>
      <c r="I125" s="175"/>
      <c r="J125" s="186">
        <f>BK125</f>
        <v>0</v>
      </c>
      <c r="K125" s="172"/>
      <c r="L125" s="177"/>
      <c r="M125" s="178"/>
      <c r="N125" s="179"/>
      <c r="O125" s="179"/>
      <c r="P125" s="180">
        <f>P126</f>
        <v>0</v>
      </c>
      <c r="Q125" s="179"/>
      <c r="R125" s="180">
        <f>R126</f>
        <v>0</v>
      </c>
      <c r="S125" s="179"/>
      <c r="T125" s="181">
        <f>T126</f>
        <v>0</v>
      </c>
      <c r="AR125" s="182" t="s">
        <v>94</v>
      </c>
      <c r="AT125" s="183" t="s">
        <v>75</v>
      </c>
      <c r="AU125" s="183" t="s">
        <v>81</v>
      </c>
      <c r="AY125" s="182" t="s">
        <v>137</v>
      </c>
      <c r="BK125" s="184">
        <f>BK126</f>
        <v>0</v>
      </c>
    </row>
    <row r="126" spans="1:65" s="2" customFormat="1" ht="16.5" customHeight="1">
      <c r="A126" s="35"/>
      <c r="B126" s="36"/>
      <c r="C126" s="187" t="s">
        <v>85</v>
      </c>
      <c r="D126" s="187" t="s">
        <v>140</v>
      </c>
      <c r="E126" s="188" t="s">
        <v>148</v>
      </c>
      <c r="F126" s="189" t="s">
        <v>149</v>
      </c>
      <c r="G126" s="190" t="s">
        <v>150</v>
      </c>
      <c r="H126" s="191">
        <v>1</v>
      </c>
      <c r="I126" s="192"/>
      <c r="J126" s="193">
        <f>ROUND(I126*H126,2)</f>
        <v>0</v>
      </c>
      <c r="K126" s="189" t="s">
        <v>143</v>
      </c>
      <c r="L126" s="40"/>
      <c r="M126" s="194" t="s">
        <v>1</v>
      </c>
      <c r="N126" s="195" t="s">
        <v>41</v>
      </c>
      <c r="O126" s="72"/>
      <c r="P126" s="196">
        <f>O126*H126</f>
        <v>0</v>
      </c>
      <c r="Q126" s="196">
        <v>0</v>
      </c>
      <c r="R126" s="196">
        <f>Q126*H126</f>
        <v>0</v>
      </c>
      <c r="S126" s="196">
        <v>0</v>
      </c>
      <c r="T126" s="19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98" t="s">
        <v>144</v>
      </c>
      <c r="AT126" s="198" t="s">
        <v>140</v>
      </c>
      <c r="AU126" s="198" t="s">
        <v>85</v>
      </c>
      <c r="AY126" s="18" t="s">
        <v>137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81</v>
      </c>
      <c r="BK126" s="199">
        <f>ROUND(I126*H126,2)</f>
        <v>0</v>
      </c>
      <c r="BL126" s="18" t="s">
        <v>144</v>
      </c>
      <c r="BM126" s="198" t="s">
        <v>151</v>
      </c>
    </row>
    <row r="127" spans="1:65" s="12" customFormat="1" ht="22.9" customHeight="1">
      <c r="B127" s="171"/>
      <c r="C127" s="172"/>
      <c r="D127" s="173" t="s">
        <v>75</v>
      </c>
      <c r="E127" s="185" t="s">
        <v>152</v>
      </c>
      <c r="F127" s="185" t="s">
        <v>153</v>
      </c>
      <c r="G127" s="172"/>
      <c r="H127" s="172"/>
      <c r="I127" s="175"/>
      <c r="J127" s="186">
        <f>BK127</f>
        <v>0</v>
      </c>
      <c r="K127" s="172"/>
      <c r="L127" s="177"/>
      <c r="M127" s="178"/>
      <c r="N127" s="179"/>
      <c r="O127" s="179"/>
      <c r="P127" s="180">
        <f>SUM(P128:P129)</f>
        <v>0</v>
      </c>
      <c r="Q127" s="179"/>
      <c r="R127" s="180">
        <f>SUM(R128:R129)</f>
        <v>0</v>
      </c>
      <c r="S127" s="179"/>
      <c r="T127" s="181">
        <f>SUM(T128:T129)</f>
        <v>0</v>
      </c>
      <c r="AR127" s="182" t="s">
        <v>94</v>
      </c>
      <c r="AT127" s="183" t="s">
        <v>75</v>
      </c>
      <c r="AU127" s="183" t="s">
        <v>81</v>
      </c>
      <c r="AY127" s="182" t="s">
        <v>137</v>
      </c>
      <c r="BK127" s="184">
        <f>SUM(BK128:BK129)</f>
        <v>0</v>
      </c>
    </row>
    <row r="128" spans="1:65" s="2" customFormat="1" ht="16.5" customHeight="1">
      <c r="A128" s="35"/>
      <c r="B128" s="36"/>
      <c r="C128" s="187" t="s">
        <v>88</v>
      </c>
      <c r="D128" s="187" t="s">
        <v>140</v>
      </c>
      <c r="E128" s="188" t="s">
        <v>154</v>
      </c>
      <c r="F128" s="189" t="s">
        <v>155</v>
      </c>
      <c r="G128" s="190" t="s">
        <v>142</v>
      </c>
      <c r="H128" s="191">
        <v>1</v>
      </c>
      <c r="I128" s="192"/>
      <c r="J128" s="193">
        <f>ROUND(I128*H128,2)</f>
        <v>0</v>
      </c>
      <c r="K128" s="189" t="s">
        <v>143</v>
      </c>
      <c r="L128" s="40"/>
      <c r="M128" s="194" t="s">
        <v>1</v>
      </c>
      <c r="N128" s="195" t="s">
        <v>41</v>
      </c>
      <c r="O128" s="72"/>
      <c r="P128" s="196">
        <f>O128*H128</f>
        <v>0</v>
      </c>
      <c r="Q128" s="196">
        <v>0</v>
      </c>
      <c r="R128" s="196">
        <f>Q128*H128</f>
        <v>0</v>
      </c>
      <c r="S128" s="196">
        <v>0</v>
      </c>
      <c r="T128" s="19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98" t="s">
        <v>144</v>
      </c>
      <c r="AT128" s="198" t="s">
        <v>140</v>
      </c>
      <c r="AU128" s="198" t="s">
        <v>85</v>
      </c>
      <c r="AY128" s="18" t="s">
        <v>137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81</v>
      </c>
      <c r="BK128" s="199">
        <f>ROUND(I128*H128,2)</f>
        <v>0</v>
      </c>
      <c r="BL128" s="18" t="s">
        <v>144</v>
      </c>
      <c r="BM128" s="198" t="s">
        <v>156</v>
      </c>
    </row>
    <row r="129" spans="1:65" s="2" customFormat="1" ht="16.5" customHeight="1">
      <c r="A129" s="35"/>
      <c r="B129" s="36"/>
      <c r="C129" s="187" t="s">
        <v>91</v>
      </c>
      <c r="D129" s="187" t="s">
        <v>140</v>
      </c>
      <c r="E129" s="188" t="s">
        <v>157</v>
      </c>
      <c r="F129" s="189" t="s">
        <v>153</v>
      </c>
      <c r="G129" s="190" t="s">
        <v>150</v>
      </c>
      <c r="H129" s="191">
        <v>1</v>
      </c>
      <c r="I129" s="192"/>
      <c r="J129" s="193">
        <f>ROUND(I129*H129,2)</f>
        <v>0</v>
      </c>
      <c r="K129" s="189" t="s">
        <v>143</v>
      </c>
      <c r="L129" s="40"/>
      <c r="M129" s="194" t="s">
        <v>1</v>
      </c>
      <c r="N129" s="195" t="s">
        <v>41</v>
      </c>
      <c r="O129" s="72"/>
      <c r="P129" s="196">
        <f>O129*H129</f>
        <v>0</v>
      </c>
      <c r="Q129" s="196">
        <v>0</v>
      </c>
      <c r="R129" s="196">
        <f>Q129*H129</f>
        <v>0</v>
      </c>
      <c r="S129" s="196">
        <v>0</v>
      </c>
      <c r="T129" s="19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98" t="s">
        <v>144</v>
      </c>
      <c r="AT129" s="198" t="s">
        <v>140</v>
      </c>
      <c r="AU129" s="198" t="s">
        <v>85</v>
      </c>
      <c r="AY129" s="18" t="s">
        <v>137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81</v>
      </c>
      <c r="BK129" s="199">
        <f>ROUND(I129*H129,2)</f>
        <v>0</v>
      </c>
      <c r="BL129" s="18" t="s">
        <v>144</v>
      </c>
      <c r="BM129" s="198" t="s">
        <v>158</v>
      </c>
    </row>
    <row r="130" spans="1:65" s="12" customFormat="1" ht="22.9" customHeight="1">
      <c r="B130" s="171"/>
      <c r="C130" s="172"/>
      <c r="D130" s="173" t="s">
        <v>75</v>
      </c>
      <c r="E130" s="185" t="s">
        <v>159</v>
      </c>
      <c r="F130" s="185" t="s">
        <v>160</v>
      </c>
      <c r="G130" s="172"/>
      <c r="H130" s="172"/>
      <c r="I130" s="175"/>
      <c r="J130" s="186">
        <f>BK130</f>
        <v>0</v>
      </c>
      <c r="K130" s="172"/>
      <c r="L130" s="177"/>
      <c r="M130" s="178"/>
      <c r="N130" s="179"/>
      <c r="O130" s="179"/>
      <c r="P130" s="180">
        <f>SUM(P131:P133)</f>
        <v>0</v>
      </c>
      <c r="Q130" s="179"/>
      <c r="R130" s="180">
        <f>SUM(R131:R133)</f>
        <v>0</v>
      </c>
      <c r="S130" s="179"/>
      <c r="T130" s="181">
        <f>SUM(T131:T133)</f>
        <v>0</v>
      </c>
      <c r="AR130" s="182" t="s">
        <v>94</v>
      </c>
      <c r="AT130" s="183" t="s">
        <v>75</v>
      </c>
      <c r="AU130" s="183" t="s">
        <v>81</v>
      </c>
      <c r="AY130" s="182" t="s">
        <v>137</v>
      </c>
      <c r="BK130" s="184">
        <f>SUM(BK131:BK133)</f>
        <v>0</v>
      </c>
    </row>
    <row r="131" spans="1:65" s="2" customFormat="1" ht="16.5" customHeight="1">
      <c r="A131" s="35"/>
      <c r="B131" s="36"/>
      <c r="C131" s="187" t="s">
        <v>94</v>
      </c>
      <c r="D131" s="187" t="s">
        <v>140</v>
      </c>
      <c r="E131" s="188" t="s">
        <v>161</v>
      </c>
      <c r="F131" s="189" t="s">
        <v>162</v>
      </c>
      <c r="G131" s="190" t="s">
        <v>150</v>
      </c>
      <c r="H131" s="191">
        <v>1</v>
      </c>
      <c r="I131" s="192"/>
      <c r="J131" s="193">
        <f>ROUND(I131*H131,2)</f>
        <v>0</v>
      </c>
      <c r="K131" s="189" t="s">
        <v>143</v>
      </c>
      <c r="L131" s="40"/>
      <c r="M131" s="194" t="s">
        <v>1</v>
      </c>
      <c r="N131" s="195" t="s">
        <v>41</v>
      </c>
      <c r="O131" s="72"/>
      <c r="P131" s="196">
        <f>O131*H131</f>
        <v>0</v>
      </c>
      <c r="Q131" s="196">
        <v>0</v>
      </c>
      <c r="R131" s="196">
        <f>Q131*H131</f>
        <v>0</v>
      </c>
      <c r="S131" s="196">
        <v>0</v>
      </c>
      <c r="T131" s="19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98" t="s">
        <v>144</v>
      </c>
      <c r="AT131" s="198" t="s">
        <v>140</v>
      </c>
      <c r="AU131" s="198" t="s">
        <v>85</v>
      </c>
      <c r="AY131" s="18" t="s">
        <v>137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81</v>
      </c>
      <c r="BK131" s="199">
        <f>ROUND(I131*H131,2)</f>
        <v>0</v>
      </c>
      <c r="BL131" s="18" t="s">
        <v>144</v>
      </c>
      <c r="BM131" s="198" t="s">
        <v>163</v>
      </c>
    </row>
    <row r="132" spans="1:65" s="2" customFormat="1" ht="21.75" customHeight="1">
      <c r="A132" s="35"/>
      <c r="B132" s="36"/>
      <c r="C132" s="187" t="s">
        <v>97</v>
      </c>
      <c r="D132" s="187" t="s">
        <v>140</v>
      </c>
      <c r="E132" s="188" t="s">
        <v>164</v>
      </c>
      <c r="F132" s="189" t="s">
        <v>165</v>
      </c>
      <c r="G132" s="190" t="s">
        <v>150</v>
      </c>
      <c r="H132" s="191">
        <v>1</v>
      </c>
      <c r="I132" s="192"/>
      <c r="J132" s="193">
        <f>ROUND(I132*H132,2)</f>
        <v>0</v>
      </c>
      <c r="K132" s="189" t="s">
        <v>143</v>
      </c>
      <c r="L132" s="40"/>
      <c r="M132" s="194" t="s">
        <v>1</v>
      </c>
      <c r="N132" s="195" t="s">
        <v>41</v>
      </c>
      <c r="O132" s="72"/>
      <c r="P132" s="196">
        <f>O132*H132</f>
        <v>0</v>
      </c>
      <c r="Q132" s="196">
        <v>0</v>
      </c>
      <c r="R132" s="196">
        <f>Q132*H132</f>
        <v>0</v>
      </c>
      <c r="S132" s="196">
        <v>0</v>
      </c>
      <c r="T132" s="19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8" t="s">
        <v>144</v>
      </c>
      <c r="AT132" s="198" t="s">
        <v>140</v>
      </c>
      <c r="AU132" s="198" t="s">
        <v>85</v>
      </c>
      <c r="AY132" s="18" t="s">
        <v>137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8" t="s">
        <v>81</v>
      </c>
      <c r="BK132" s="199">
        <f>ROUND(I132*H132,2)</f>
        <v>0</v>
      </c>
      <c r="BL132" s="18" t="s">
        <v>144</v>
      </c>
      <c r="BM132" s="198" t="s">
        <v>166</v>
      </c>
    </row>
    <row r="133" spans="1:65" s="2" customFormat="1" ht="16.5" customHeight="1">
      <c r="A133" s="35"/>
      <c r="B133" s="36"/>
      <c r="C133" s="187" t="s">
        <v>100</v>
      </c>
      <c r="D133" s="187" t="s">
        <v>140</v>
      </c>
      <c r="E133" s="188" t="s">
        <v>167</v>
      </c>
      <c r="F133" s="189" t="s">
        <v>168</v>
      </c>
      <c r="G133" s="190" t="s">
        <v>150</v>
      </c>
      <c r="H133" s="191">
        <v>1</v>
      </c>
      <c r="I133" s="192"/>
      <c r="J133" s="193">
        <f>ROUND(I133*H133,2)</f>
        <v>0</v>
      </c>
      <c r="K133" s="189" t="s">
        <v>143</v>
      </c>
      <c r="L133" s="40"/>
      <c r="M133" s="200" t="s">
        <v>1</v>
      </c>
      <c r="N133" s="201" t="s">
        <v>41</v>
      </c>
      <c r="O133" s="202"/>
      <c r="P133" s="203">
        <f>O133*H133</f>
        <v>0</v>
      </c>
      <c r="Q133" s="203">
        <v>0</v>
      </c>
      <c r="R133" s="203">
        <f>Q133*H133</f>
        <v>0</v>
      </c>
      <c r="S133" s="203">
        <v>0</v>
      </c>
      <c r="T133" s="20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98" t="s">
        <v>144</v>
      </c>
      <c r="AT133" s="198" t="s">
        <v>140</v>
      </c>
      <c r="AU133" s="198" t="s">
        <v>85</v>
      </c>
      <c r="AY133" s="18" t="s">
        <v>137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81</v>
      </c>
      <c r="BK133" s="199">
        <f>ROUND(I133*H133,2)</f>
        <v>0</v>
      </c>
      <c r="BL133" s="18" t="s">
        <v>144</v>
      </c>
      <c r="BM133" s="198" t="s">
        <v>169</v>
      </c>
    </row>
    <row r="134" spans="1:65" s="2" customFormat="1" ht="6.95" customHeight="1">
      <c r="A134" s="35"/>
      <c r="B134" s="55"/>
      <c r="C134" s="56"/>
      <c r="D134" s="56"/>
      <c r="E134" s="56"/>
      <c r="F134" s="56"/>
      <c r="G134" s="56"/>
      <c r="H134" s="56"/>
      <c r="I134" s="56"/>
      <c r="J134" s="56"/>
      <c r="K134" s="56"/>
      <c r="L134" s="40"/>
      <c r="M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</sheetData>
  <sheetProtection algorithmName="SHA-512" hashValue="46b7CaSHy3UuqDwLEW2KWYyQu9MgC+XREYnI1iwSVkI8IjMKxvtlEXHjPgzwzA0PKa1DYdCNB9eRJg0kifOXkA==" saltValue="K1p9aZR3Ukjq1qM3sjVVUltx4uOGm/4+gDbJ0f1oJGLm4x+5ifaAvzUd2JFsJyFELygmtY7ANblUePf0Dr20bw==" spinCount="100000" sheet="1" objects="1" scenarios="1" formatColumns="0" formatRows="0" autoFilter="0"/>
  <autoFilter ref="C120:K133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81"/>
  <sheetViews>
    <sheetView showGridLines="0" topLeftCell="A144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18" t="s">
        <v>87</v>
      </c>
    </row>
    <row r="3" spans="1:46" s="1" customFormat="1" ht="6.95" hidden="1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81</v>
      </c>
    </row>
    <row r="4" spans="1:46" s="1" customFormat="1" ht="24.95" hidden="1" customHeight="1">
      <c r="B4" s="21"/>
      <c r="D4" s="111" t="s">
        <v>109</v>
      </c>
      <c r="L4" s="21"/>
      <c r="M4" s="112" t="s">
        <v>10</v>
      </c>
      <c r="AT4" s="18" t="s">
        <v>4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113" t="s">
        <v>16</v>
      </c>
      <c r="L6" s="21"/>
    </row>
    <row r="7" spans="1:46" s="1" customFormat="1" ht="26.25" hidden="1" customHeight="1">
      <c r="B7" s="21"/>
      <c r="E7" s="308" t="str">
        <f>'Rekapitulace stavby'!K6</f>
        <v>Dům s pečovatelskou službou Česká 320, Kopřivnice - Stavební úpravy sociálních zařízení Domovinky</v>
      </c>
      <c r="F7" s="309"/>
      <c r="G7" s="309"/>
      <c r="H7" s="309"/>
      <c r="L7" s="21"/>
    </row>
    <row r="8" spans="1:46" s="2" customFormat="1" ht="12" hidden="1" customHeight="1">
      <c r="A8" s="35"/>
      <c r="B8" s="40"/>
      <c r="C8" s="35"/>
      <c r="D8" s="113" t="s">
        <v>110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hidden="1" customHeight="1">
      <c r="A9" s="35"/>
      <c r="B9" s="40"/>
      <c r="C9" s="35"/>
      <c r="D9" s="35"/>
      <c r="E9" s="310" t="s">
        <v>170</v>
      </c>
      <c r="F9" s="311"/>
      <c r="G9" s="311"/>
      <c r="H9" s="311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 hidden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hidden="1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hidden="1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3. 1. 2022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hidden="1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hidden="1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">
        <v>26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hidden="1" customHeight="1">
      <c r="A15" s="35"/>
      <c r="B15" s="40"/>
      <c r="C15" s="35"/>
      <c r="D15" s="35"/>
      <c r="E15" s="114" t="s">
        <v>27</v>
      </c>
      <c r="F15" s="35"/>
      <c r="G15" s="35"/>
      <c r="H15" s="35"/>
      <c r="I15" s="113" t="s">
        <v>28</v>
      </c>
      <c r="J15" s="114" t="s">
        <v>29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hidden="1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hidden="1" customHeight="1">
      <c r="A17" s="35"/>
      <c r="B17" s="40"/>
      <c r="C17" s="35"/>
      <c r="D17" s="113" t="s">
        <v>30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hidden="1" customHeight="1">
      <c r="A18" s="35"/>
      <c r="B18" s="40"/>
      <c r="C18" s="35"/>
      <c r="D18" s="35"/>
      <c r="E18" s="312" t="str">
        <f>'Rekapitulace stavby'!E14</f>
        <v>Vyplň údaj</v>
      </c>
      <c r="F18" s="313"/>
      <c r="G18" s="313"/>
      <c r="H18" s="313"/>
      <c r="I18" s="113" t="s">
        <v>28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hidden="1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hidden="1" customHeight="1">
      <c r="A20" s="35"/>
      <c r="B20" s="40"/>
      <c r="C20" s="35"/>
      <c r="D20" s="113" t="s">
        <v>32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hidden="1" customHeight="1">
      <c r="A21" s="35"/>
      <c r="B21" s="40"/>
      <c r="C21" s="35"/>
      <c r="D21" s="35"/>
      <c r="E21" s="114" t="str">
        <f>IF('Rekapitulace stavby'!E17="","",'Rekapitulace stavby'!E17)</f>
        <v xml:space="preserve"> </v>
      </c>
      <c r="F21" s="35"/>
      <c r="G21" s="35"/>
      <c r="H21" s="35"/>
      <c r="I21" s="113" t="s">
        <v>28</v>
      </c>
      <c r="J21" s="114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hidden="1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hidden="1" customHeight="1">
      <c r="A23" s="35"/>
      <c r="B23" s="40"/>
      <c r="C23" s="35"/>
      <c r="D23" s="113" t="s">
        <v>34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hidden="1" customHeight="1">
      <c r="A24" s="35"/>
      <c r="B24" s="40"/>
      <c r="C24" s="35"/>
      <c r="D24" s="35"/>
      <c r="E24" s="114" t="str">
        <f>IF('Rekapitulace stavby'!E20="","",'Rekapitulace stavby'!E20)</f>
        <v xml:space="preserve"> </v>
      </c>
      <c r="F24" s="35"/>
      <c r="G24" s="35"/>
      <c r="H24" s="35"/>
      <c r="I24" s="113" t="s">
        <v>28</v>
      </c>
      <c r="J24" s="114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hidden="1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hidden="1" customHeight="1">
      <c r="A26" s="35"/>
      <c r="B26" s="40"/>
      <c r="C26" s="35"/>
      <c r="D26" s="113" t="s">
        <v>35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hidden="1" customHeight="1">
      <c r="A27" s="116"/>
      <c r="B27" s="117"/>
      <c r="C27" s="116"/>
      <c r="D27" s="116"/>
      <c r="E27" s="314" t="s">
        <v>1</v>
      </c>
      <c r="F27" s="314"/>
      <c r="G27" s="314"/>
      <c r="H27" s="314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hidden="1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hidden="1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hidden="1" customHeight="1">
      <c r="A30" s="35"/>
      <c r="B30" s="40"/>
      <c r="C30" s="35"/>
      <c r="D30" s="120" t="s">
        <v>36</v>
      </c>
      <c r="E30" s="35"/>
      <c r="F30" s="35"/>
      <c r="G30" s="35"/>
      <c r="H30" s="35"/>
      <c r="I30" s="35"/>
      <c r="J30" s="121">
        <f>ROUND(J128,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hidden="1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hidden="1" customHeight="1">
      <c r="A32" s="35"/>
      <c r="B32" s="40"/>
      <c r="C32" s="35"/>
      <c r="D32" s="35"/>
      <c r="E32" s="35"/>
      <c r="F32" s="122" t="s">
        <v>38</v>
      </c>
      <c r="G32" s="35"/>
      <c r="H32" s="35"/>
      <c r="I32" s="122" t="s">
        <v>37</v>
      </c>
      <c r="J32" s="122" t="s">
        <v>39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hidden="1" customHeight="1">
      <c r="A33" s="35"/>
      <c r="B33" s="40"/>
      <c r="C33" s="35"/>
      <c r="D33" s="123" t="s">
        <v>40</v>
      </c>
      <c r="E33" s="113" t="s">
        <v>41</v>
      </c>
      <c r="F33" s="124">
        <f>ROUND((SUM(BE128:BE480)),  2)</f>
        <v>0</v>
      </c>
      <c r="G33" s="35"/>
      <c r="H33" s="35"/>
      <c r="I33" s="125">
        <v>0.21</v>
      </c>
      <c r="J33" s="124">
        <f>ROUND(((SUM(BE128:BE480))*I33),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hidden="1" customHeight="1">
      <c r="A34" s="35"/>
      <c r="B34" s="40"/>
      <c r="C34" s="35"/>
      <c r="D34" s="35"/>
      <c r="E34" s="113" t="s">
        <v>42</v>
      </c>
      <c r="F34" s="124">
        <f>ROUND((SUM(BF128:BF480)),  2)</f>
        <v>0</v>
      </c>
      <c r="G34" s="35"/>
      <c r="H34" s="35"/>
      <c r="I34" s="125">
        <v>0.15</v>
      </c>
      <c r="J34" s="124">
        <f>ROUND(((SUM(BF128:BF480))*I34),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43</v>
      </c>
      <c r="F35" s="124">
        <f>ROUND((SUM(BG128:BG480)),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44</v>
      </c>
      <c r="F36" s="124">
        <f>ROUND((SUM(BH128:BH480)),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45</v>
      </c>
      <c r="F37" s="124">
        <f>ROUND((SUM(BI128:BI480)),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hidden="1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hidden="1" customHeight="1">
      <c r="A39" s="35"/>
      <c r="B39" s="40"/>
      <c r="C39" s="126"/>
      <c r="D39" s="127" t="s">
        <v>46</v>
      </c>
      <c r="E39" s="128"/>
      <c r="F39" s="128"/>
      <c r="G39" s="129" t="s">
        <v>47</v>
      </c>
      <c r="H39" s="130" t="s">
        <v>48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hidden="1" customHeight="1">
      <c r="B41" s="21"/>
      <c r="L41" s="21"/>
    </row>
    <row r="42" spans="1:31" s="1" customFormat="1" ht="14.45" hidden="1" customHeight="1">
      <c r="B42" s="21"/>
      <c r="L42" s="21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52"/>
      <c r="D50" s="133" t="s">
        <v>49</v>
      </c>
      <c r="E50" s="134"/>
      <c r="F50" s="134"/>
      <c r="G50" s="133" t="s">
        <v>50</v>
      </c>
      <c r="H50" s="134"/>
      <c r="I50" s="134"/>
      <c r="J50" s="134"/>
      <c r="K50" s="134"/>
      <c r="L50" s="52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5"/>
      <c r="B61" s="40"/>
      <c r="C61" s="35"/>
      <c r="D61" s="135" t="s">
        <v>51</v>
      </c>
      <c r="E61" s="136"/>
      <c r="F61" s="137" t="s">
        <v>52</v>
      </c>
      <c r="G61" s="135" t="s">
        <v>51</v>
      </c>
      <c r="H61" s="136"/>
      <c r="I61" s="136"/>
      <c r="J61" s="138" t="s">
        <v>52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5"/>
      <c r="B65" s="40"/>
      <c r="C65" s="35"/>
      <c r="D65" s="133" t="s">
        <v>53</v>
      </c>
      <c r="E65" s="139"/>
      <c r="F65" s="139"/>
      <c r="G65" s="133" t="s">
        <v>54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5"/>
      <c r="B76" s="40"/>
      <c r="C76" s="35"/>
      <c r="D76" s="135" t="s">
        <v>51</v>
      </c>
      <c r="E76" s="136"/>
      <c r="F76" s="137" t="s">
        <v>52</v>
      </c>
      <c r="G76" s="135" t="s">
        <v>51</v>
      </c>
      <c r="H76" s="136"/>
      <c r="I76" s="136"/>
      <c r="J76" s="138" t="s">
        <v>52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hidden="1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hidden="1" customHeight="1">
      <c r="A82" s="35"/>
      <c r="B82" s="36"/>
      <c r="C82" s="24" t="s">
        <v>112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hidden="1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hidden="1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6.25" hidden="1" customHeight="1">
      <c r="A85" s="35"/>
      <c r="B85" s="36"/>
      <c r="C85" s="37"/>
      <c r="D85" s="37"/>
      <c r="E85" s="315" t="str">
        <f>E7</f>
        <v>Dům s pečovatelskou službou Česká 320, Kopřivnice - Stavební úpravy sociálních zařízení Domovinky</v>
      </c>
      <c r="F85" s="316"/>
      <c r="G85" s="316"/>
      <c r="H85" s="316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hidden="1" customHeight="1">
      <c r="A86" s="35"/>
      <c r="B86" s="36"/>
      <c r="C86" s="30" t="s">
        <v>110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hidden="1" customHeight="1">
      <c r="A87" s="35"/>
      <c r="B87" s="36"/>
      <c r="C87" s="37"/>
      <c r="D87" s="37"/>
      <c r="E87" s="267" t="str">
        <f>E9</f>
        <v>2 - Sociální zařízení č. 1/5x - Stavební řešení</v>
      </c>
      <c r="F87" s="317"/>
      <c r="G87" s="317"/>
      <c r="H87" s="317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hidden="1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hidden="1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3. 1. 2022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hidden="1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hidden="1" customHeight="1">
      <c r="A91" s="35"/>
      <c r="B91" s="36"/>
      <c r="C91" s="30" t="s">
        <v>24</v>
      </c>
      <c r="D91" s="37"/>
      <c r="E91" s="37"/>
      <c r="F91" s="28" t="str">
        <f>E15</f>
        <v>Město Kopřivnice</v>
      </c>
      <c r="G91" s="37"/>
      <c r="H91" s="37"/>
      <c r="I91" s="30" t="s">
        <v>32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hidden="1" customHeight="1">
      <c r="A92" s="35"/>
      <c r="B92" s="36"/>
      <c r="C92" s="30" t="s">
        <v>30</v>
      </c>
      <c r="D92" s="37"/>
      <c r="E92" s="37"/>
      <c r="F92" s="28" t="str">
        <f>IF(E18="","",E18)</f>
        <v>Vyplň údaj</v>
      </c>
      <c r="G92" s="37"/>
      <c r="H92" s="37"/>
      <c r="I92" s="30" t="s">
        <v>34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hidden="1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hidden="1" customHeight="1">
      <c r="A94" s="35"/>
      <c r="B94" s="36"/>
      <c r="C94" s="144" t="s">
        <v>113</v>
      </c>
      <c r="D94" s="145"/>
      <c r="E94" s="145"/>
      <c r="F94" s="145"/>
      <c r="G94" s="145"/>
      <c r="H94" s="145"/>
      <c r="I94" s="145"/>
      <c r="J94" s="146" t="s">
        <v>114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hidden="1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hidden="1" customHeight="1">
      <c r="A96" s="35"/>
      <c r="B96" s="36"/>
      <c r="C96" s="147" t="s">
        <v>115</v>
      </c>
      <c r="D96" s="37"/>
      <c r="E96" s="37"/>
      <c r="F96" s="37"/>
      <c r="G96" s="37"/>
      <c r="H96" s="37"/>
      <c r="I96" s="37"/>
      <c r="J96" s="85">
        <f>J128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116</v>
      </c>
    </row>
    <row r="97" spans="1:31" s="9" customFormat="1" ht="24.95" hidden="1" customHeight="1">
      <c r="B97" s="148"/>
      <c r="C97" s="149"/>
      <c r="D97" s="150" t="s">
        <v>171</v>
      </c>
      <c r="E97" s="151"/>
      <c r="F97" s="151"/>
      <c r="G97" s="151"/>
      <c r="H97" s="151"/>
      <c r="I97" s="151"/>
      <c r="J97" s="152">
        <f>J129</f>
        <v>0</v>
      </c>
      <c r="K97" s="149"/>
      <c r="L97" s="153"/>
    </row>
    <row r="98" spans="1:31" s="10" customFormat="1" ht="19.899999999999999" hidden="1" customHeight="1">
      <c r="B98" s="154"/>
      <c r="C98" s="155"/>
      <c r="D98" s="156" t="s">
        <v>172</v>
      </c>
      <c r="E98" s="157"/>
      <c r="F98" s="157"/>
      <c r="G98" s="157"/>
      <c r="H98" s="157"/>
      <c r="I98" s="157"/>
      <c r="J98" s="158">
        <f>J130</f>
        <v>0</v>
      </c>
      <c r="K98" s="155"/>
      <c r="L98" s="159"/>
    </row>
    <row r="99" spans="1:31" s="10" customFormat="1" ht="19.899999999999999" hidden="1" customHeight="1">
      <c r="B99" s="154"/>
      <c r="C99" s="155"/>
      <c r="D99" s="156" t="s">
        <v>173</v>
      </c>
      <c r="E99" s="157"/>
      <c r="F99" s="157"/>
      <c r="G99" s="157"/>
      <c r="H99" s="157"/>
      <c r="I99" s="157"/>
      <c r="J99" s="158">
        <f>J162</f>
        <v>0</v>
      </c>
      <c r="K99" s="155"/>
      <c r="L99" s="159"/>
    </row>
    <row r="100" spans="1:31" s="10" customFormat="1" ht="19.899999999999999" hidden="1" customHeight="1">
      <c r="B100" s="154"/>
      <c r="C100" s="155"/>
      <c r="D100" s="156" t="s">
        <v>174</v>
      </c>
      <c r="E100" s="157"/>
      <c r="F100" s="157"/>
      <c r="G100" s="157"/>
      <c r="H100" s="157"/>
      <c r="I100" s="157"/>
      <c r="J100" s="158">
        <f>J221</f>
        <v>0</v>
      </c>
      <c r="K100" s="155"/>
      <c r="L100" s="159"/>
    </row>
    <row r="101" spans="1:31" s="10" customFormat="1" ht="19.899999999999999" hidden="1" customHeight="1">
      <c r="B101" s="154"/>
      <c r="C101" s="155"/>
      <c r="D101" s="156" t="s">
        <v>175</v>
      </c>
      <c r="E101" s="157"/>
      <c r="F101" s="157"/>
      <c r="G101" s="157"/>
      <c r="H101" s="157"/>
      <c r="I101" s="157"/>
      <c r="J101" s="158">
        <f>J275</f>
        <v>0</v>
      </c>
      <c r="K101" s="155"/>
      <c r="L101" s="159"/>
    </row>
    <row r="102" spans="1:31" s="9" customFormat="1" ht="24.95" hidden="1" customHeight="1">
      <c r="B102" s="148"/>
      <c r="C102" s="149"/>
      <c r="D102" s="150" t="s">
        <v>176</v>
      </c>
      <c r="E102" s="151"/>
      <c r="F102" s="151"/>
      <c r="G102" s="151"/>
      <c r="H102" s="151"/>
      <c r="I102" s="151"/>
      <c r="J102" s="152">
        <f>J282</f>
        <v>0</v>
      </c>
      <c r="K102" s="149"/>
      <c r="L102" s="153"/>
    </row>
    <row r="103" spans="1:31" s="10" customFormat="1" ht="19.899999999999999" hidden="1" customHeight="1">
      <c r="B103" s="154"/>
      <c r="C103" s="155"/>
      <c r="D103" s="156" t="s">
        <v>177</v>
      </c>
      <c r="E103" s="157"/>
      <c r="F103" s="157"/>
      <c r="G103" s="157"/>
      <c r="H103" s="157"/>
      <c r="I103" s="157"/>
      <c r="J103" s="158">
        <f>J283</f>
        <v>0</v>
      </c>
      <c r="K103" s="155"/>
      <c r="L103" s="159"/>
    </row>
    <row r="104" spans="1:31" s="10" customFormat="1" ht="19.899999999999999" hidden="1" customHeight="1">
      <c r="B104" s="154"/>
      <c r="C104" s="155"/>
      <c r="D104" s="156" t="s">
        <v>178</v>
      </c>
      <c r="E104" s="157"/>
      <c r="F104" s="157"/>
      <c r="G104" s="157"/>
      <c r="H104" s="157"/>
      <c r="I104" s="157"/>
      <c r="J104" s="158">
        <f>J296</f>
        <v>0</v>
      </c>
      <c r="K104" s="155"/>
      <c r="L104" s="159"/>
    </row>
    <row r="105" spans="1:31" s="10" customFormat="1" ht="19.899999999999999" hidden="1" customHeight="1">
      <c r="B105" s="154"/>
      <c r="C105" s="155"/>
      <c r="D105" s="156" t="s">
        <v>179</v>
      </c>
      <c r="E105" s="157"/>
      <c r="F105" s="157"/>
      <c r="G105" s="157"/>
      <c r="H105" s="157"/>
      <c r="I105" s="157"/>
      <c r="J105" s="158">
        <f>J342</f>
        <v>0</v>
      </c>
      <c r="K105" s="155"/>
      <c r="L105" s="159"/>
    </row>
    <row r="106" spans="1:31" s="10" customFormat="1" ht="19.899999999999999" hidden="1" customHeight="1">
      <c r="B106" s="154"/>
      <c r="C106" s="155"/>
      <c r="D106" s="156" t="s">
        <v>180</v>
      </c>
      <c r="E106" s="157"/>
      <c r="F106" s="157"/>
      <c r="G106" s="157"/>
      <c r="H106" s="157"/>
      <c r="I106" s="157"/>
      <c r="J106" s="158">
        <f>J390</f>
        <v>0</v>
      </c>
      <c r="K106" s="155"/>
      <c r="L106" s="159"/>
    </row>
    <row r="107" spans="1:31" s="10" customFormat="1" ht="19.899999999999999" hidden="1" customHeight="1">
      <c r="B107" s="154"/>
      <c r="C107" s="155"/>
      <c r="D107" s="156" t="s">
        <v>181</v>
      </c>
      <c r="E107" s="157"/>
      <c r="F107" s="157"/>
      <c r="G107" s="157"/>
      <c r="H107" s="157"/>
      <c r="I107" s="157"/>
      <c r="J107" s="158">
        <f>J403</f>
        <v>0</v>
      </c>
      <c r="K107" s="155"/>
      <c r="L107" s="159"/>
    </row>
    <row r="108" spans="1:31" s="10" customFormat="1" ht="19.899999999999999" hidden="1" customHeight="1">
      <c r="B108" s="154"/>
      <c r="C108" s="155"/>
      <c r="D108" s="156" t="s">
        <v>182</v>
      </c>
      <c r="E108" s="157"/>
      <c r="F108" s="157"/>
      <c r="G108" s="157"/>
      <c r="H108" s="157"/>
      <c r="I108" s="157"/>
      <c r="J108" s="158">
        <f>J436</f>
        <v>0</v>
      </c>
      <c r="K108" s="155"/>
      <c r="L108" s="159"/>
    </row>
    <row r="109" spans="1:31" s="2" customFormat="1" ht="21.75" hidden="1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hidden="1" customHeight="1">
      <c r="A110" s="35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ht="11.25" hidden="1"/>
    <row r="112" spans="1:31" ht="11.25" hidden="1"/>
    <row r="113" spans="1:63" ht="11.25" hidden="1"/>
    <row r="114" spans="1:63" s="2" customFormat="1" ht="6.95" customHeight="1">
      <c r="A114" s="35"/>
      <c r="B114" s="57"/>
      <c r="C114" s="58"/>
      <c r="D114" s="58"/>
      <c r="E114" s="58"/>
      <c r="F114" s="58"/>
      <c r="G114" s="58"/>
      <c r="H114" s="58"/>
      <c r="I114" s="58"/>
      <c r="J114" s="58"/>
      <c r="K114" s="58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24.95" customHeight="1">
      <c r="A115" s="35"/>
      <c r="B115" s="36"/>
      <c r="C115" s="24" t="s">
        <v>122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30" t="s">
        <v>16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26.25" customHeight="1">
      <c r="A118" s="35"/>
      <c r="B118" s="36"/>
      <c r="C118" s="37"/>
      <c r="D118" s="37"/>
      <c r="E118" s="315" t="str">
        <f>E7</f>
        <v>Dům s pečovatelskou službou Česká 320, Kopřivnice - Stavební úpravy sociálních zařízení Domovinky</v>
      </c>
      <c r="F118" s="316"/>
      <c r="G118" s="316"/>
      <c r="H118" s="316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>
      <c r="A119" s="35"/>
      <c r="B119" s="36"/>
      <c r="C119" s="30" t="s">
        <v>110</v>
      </c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6.5" customHeight="1">
      <c r="A120" s="35"/>
      <c r="B120" s="36"/>
      <c r="C120" s="37"/>
      <c r="D120" s="37"/>
      <c r="E120" s="267" t="str">
        <f>E9</f>
        <v>2 - Sociální zařízení č. 1/5x - Stavební řešení</v>
      </c>
      <c r="F120" s="317"/>
      <c r="G120" s="317"/>
      <c r="H120" s="31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>
      <c r="A122" s="35"/>
      <c r="B122" s="36"/>
      <c r="C122" s="30" t="s">
        <v>20</v>
      </c>
      <c r="D122" s="37"/>
      <c r="E122" s="37"/>
      <c r="F122" s="28" t="str">
        <f>F12</f>
        <v xml:space="preserve"> </v>
      </c>
      <c r="G122" s="37"/>
      <c r="H122" s="37"/>
      <c r="I122" s="30" t="s">
        <v>22</v>
      </c>
      <c r="J122" s="67" t="str">
        <f>IF(J12="","",J12)</f>
        <v>3. 1. 2022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30" t="s">
        <v>24</v>
      </c>
      <c r="D124" s="37"/>
      <c r="E124" s="37"/>
      <c r="F124" s="28" t="str">
        <f>E15</f>
        <v>Město Kopřivnice</v>
      </c>
      <c r="G124" s="37"/>
      <c r="H124" s="37"/>
      <c r="I124" s="30" t="s">
        <v>32</v>
      </c>
      <c r="J124" s="33" t="str">
        <f>E21</f>
        <v xml:space="preserve"> 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5.2" customHeight="1">
      <c r="A125" s="35"/>
      <c r="B125" s="36"/>
      <c r="C125" s="30" t="s">
        <v>30</v>
      </c>
      <c r="D125" s="37"/>
      <c r="E125" s="37"/>
      <c r="F125" s="28" t="str">
        <f>IF(E18="","",E18)</f>
        <v>Vyplň údaj</v>
      </c>
      <c r="G125" s="37"/>
      <c r="H125" s="37"/>
      <c r="I125" s="30" t="s">
        <v>34</v>
      </c>
      <c r="J125" s="33" t="str">
        <f>E24</f>
        <v xml:space="preserve"> 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29.25" customHeight="1">
      <c r="A127" s="160"/>
      <c r="B127" s="161"/>
      <c r="C127" s="162" t="s">
        <v>123</v>
      </c>
      <c r="D127" s="163" t="s">
        <v>61</v>
      </c>
      <c r="E127" s="163" t="s">
        <v>57</v>
      </c>
      <c r="F127" s="163" t="s">
        <v>58</v>
      </c>
      <c r="G127" s="163" t="s">
        <v>124</v>
      </c>
      <c r="H127" s="163" t="s">
        <v>125</v>
      </c>
      <c r="I127" s="163" t="s">
        <v>126</v>
      </c>
      <c r="J127" s="163" t="s">
        <v>114</v>
      </c>
      <c r="K127" s="164" t="s">
        <v>127</v>
      </c>
      <c r="L127" s="165"/>
      <c r="M127" s="76" t="s">
        <v>1</v>
      </c>
      <c r="N127" s="77" t="s">
        <v>40</v>
      </c>
      <c r="O127" s="77" t="s">
        <v>128</v>
      </c>
      <c r="P127" s="77" t="s">
        <v>129</v>
      </c>
      <c r="Q127" s="77" t="s">
        <v>130</v>
      </c>
      <c r="R127" s="77" t="s">
        <v>131</v>
      </c>
      <c r="S127" s="77" t="s">
        <v>132</v>
      </c>
      <c r="T127" s="78" t="s">
        <v>133</v>
      </c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</row>
    <row r="128" spans="1:63" s="2" customFormat="1" ht="22.9" customHeight="1">
      <c r="A128" s="35"/>
      <c r="B128" s="36"/>
      <c r="C128" s="83" t="s">
        <v>134</v>
      </c>
      <c r="D128" s="37"/>
      <c r="E128" s="37"/>
      <c r="F128" s="37"/>
      <c r="G128" s="37"/>
      <c r="H128" s="37"/>
      <c r="I128" s="37"/>
      <c r="J128" s="166">
        <f>BK128</f>
        <v>0</v>
      </c>
      <c r="K128" s="37"/>
      <c r="L128" s="40"/>
      <c r="M128" s="79"/>
      <c r="N128" s="167"/>
      <c r="O128" s="80"/>
      <c r="P128" s="168">
        <f>P129+P282</f>
        <v>0</v>
      </c>
      <c r="Q128" s="80"/>
      <c r="R128" s="168">
        <f>R129+R282</f>
        <v>11.386593060000003</v>
      </c>
      <c r="S128" s="80"/>
      <c r="T128" s="169">
        <f>T129+T282</f>
        <v>14.1267575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75</v>
      </c>
      <c r="AU128" s="18" t="s">
        <v>116</v>
      </c>
      <c r="BK128" s="170">
        <f>BK129+BK282</f>
        <v>0</v>
      </c>
    </row>
    <row r="129" spans="1:65" s="12" customFormat="1" ht="25.9" customHeight="1">
      <c r="B129" s="171"/>
      <c r="C129" s="172"/>
      <c r="D129" s="173" t="s">
        <v>75</v>
      </c>
      <c r="E129" s="174" t="s">
        <v>183</v>
      </c>
      <c r="F129" s="174" t="s">
        <v>184</v>
      </c>
      <c r="G129" s="172"/>
      <c r="H129" s="172"/>
      <c r="I129" s="175"/>
      <c r="J129" s="176">
        <f>BK129</f>
        <v>0</v>
      </c>
      <c r="K129" s="172"/>
      <c r="L129" s="177"/>
      <c r="M129" s="178"/>
      <c r="N129" s="179"/>
      <c r="O129" s="179"/>
      <c r="P129" s="180">
        <f>P130+P162+P221+P275</f>
        <v>0</v>
      </c>
      <c r="Q129" s="179"/>
      <c r="R129" s="180">
        <f>R130+R162+R221+R275</f>
        <v>9.8728045600000023</v>
      </c>
      <c r="S129" s="179"/>
      <c r="T129" s="181">
        <f>T130+T162+T221+T275</f>
        <v>12.049390000000001</v>
      </c>
      <c r="AR129" s="182" t="s">
        <v>81</v>
      </c>
      <c r="AT129" s="183" t="s">
        <v>75</v>
      </c>
      <c r="AU129" s="183" t="s">
        <v>76</v>
      </c>
      <c r="AY129" s="182" t="s">
        <v>137</v>
      </c>
      <c r="BK129" s="184">
        <f>BK130+BK162+BK221+BK275</f>
        <v>0</v>
      </c>
    </row>
    <row r="130" spans="1:65" s="12" customFormat="1" ht="22.9" customHeight="1">
      <c r="B130" s="171"/>
      <c r="C130" s="172"/>
      <c r="D130" s="173" t="s">
        <v>75</v>
      </c>
      <c r="E130" s="185" t="s">
        <v>88</v>
      </c>
      <c r="F130" s="185" t="s">
        <v>185</v>
      </c>
      <c r="G130" s="172"/>
      <c r="H130" s="172"/>
      <c r="I130" s="175"/>
      <c r="J130" s="186">
        <f>BK130</f>
        <v>0</v>
      </c>
      <c r="K130" s="172"/>
      <c r="L130" s="177"/>
      <c r="M130" s="178"/>
      <c r="N130" s="179"/>
      <c r="O130" s="179"/>
      <c r="P130" s="180">
        <f>SUM(P131:P161)</f>
        <v>0</v>
      </c>
      <c r="Q130" s="179"/>
      <c r="R130" s="180">
        <f>SUM(R131:R161)</f>
        <v>7.3603085600000009</v>
      </c>
      <c r="S130" s="179"/>
      <c r="T130" s="181">
        <f>SUM(T131:T161)</f>
        <v>0</v>
      </c>
      <c r="AR130" s="182" t="s">
        <v>81</v>
      </c>
      <c r="AT130" s="183" t="s">
        <v>75</v>
      </c>
      <c r="AU130" s="183" t="s">
        <v>81</v>
      </c>
      <c r="AY130" s="182" t="s">
        <v>137</v>
      </c>
      <c r="BK130" s="184">
        <f>SUM(BK131:BK161)</f>
        <v>0</v>
      </c>
    </row>
    <row r="131" spans="1:65" s="2" customFormat="1" ht="24.2" customHeight="1">
      <c r="A131" s="35"/>
      <c r="B131" s="36"/>
      <c r="C131" s="187" t="s">
        <v>81</v>
      </c>
      <c r="D131" s="187" t="s">
        <v>140</v>
      </c>
      <c r="E131" s="188" t="s">
        <v>186</v>
      </c>
      <c r="F131" s="189" t="s">
        <v>187</v>
      </c>
      <c r="G131" s="190" t="s">
        <v>188</v>
      </c>
      <c r="H131" s="191">
        <v>5</v>
      </c>
      <c r="I131" s="192"/>
      <c r="J131" s="193">
        <f>ROUND(I131*H131,2)</f>
        <v>0</v>
      </c>
      <c r="K131" s="189" t="s">
        <v>143</v>
      </c>
      <c r="L131" s="40"/>
      <c r="M131" s="194" t="s">
        <v>1</v>
      </c>
      <c r="N131" s="195" t="s">
        <v>42</v>
      </c>
      <c r="O131" s="72"/>
      <c r="P131" s="196">
        <f>O131*H131</f>
        <v>0</v>
      </c>
      <c r="Q131" s="196">
        <v>1.7590000000000001E-2</v>
      </c>
      <c r="R131" s="196">
        <f>Q131*H131</f>
        <v>8.795E-2</v>
      </c>
      <c r="S131" s="196">
        <v>0</v>
      </c>
      <c r="T131" s="19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98" t="s">
        <v>91</v>
      </c>
      <c r="AT131" s="198" t="s">
        <v>140</v>
      </c>
      <c r="AU131" s="198" t="s">
        <v>85</v>
      </c>
      <c r="AY131" s="18" t="s">
        <v>137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85</v>
      </c>
      <c r="BK131" s="199">
        <f>ROUND(I131*H131,2)</f>
        <v>0</v>
      </c>
      <c r="BL131" s="18" t="s">
        <v>91</v>
      </c>
      <c r="BM131" s="198" t="s">
        <v>189</v>
      </c>
    </row>
    <row r="132" spans="1:65" s="13" customFormat="1" ht="11.25">
      <c r="B132" s="205"/>
      <c r="C132" s="206"/>
      <c r="D132" s="207" t="s">
        <v>190</v>
      </c>
      <c r="E132" s="208" t="s">
        <v>1</v>
      </c>
      <c r="F132" s="209" t="s">
        <v>191</v>
      </c>
      <c r="G132" s="206"/>
      <c r="H132" s="210">
        <v>5</v>
      </c>
      <c r="I132" s="211"/>
      <c r="J132" s="206"/>
      <c r="K132" s="206"/>
      <c r="L132" s="212"/>
      <c r="M132" s="213"/>
      <c r="N132" s="214"/>
      <c r="O132" s="214"/>
      <c r="P132" s="214"/>
      <c r="Q132" s="214"/>
      <c r="R132" s="214"/>
      <c r="S132" s="214"/>
      <c r="T132" s="215"/>
      <c r="AT132" s="216" t="s">
        <v>190</v>
      </c>
      <c r="AU132" s="216" t="s">
        <v>85</v>
      </c>
      <c r="AV132" s="13" t="s">
        <v>85</v>
      </c>
      <c r="AW132" s="13" t="s">
        <v>33</v>
      </c>
      <c r="AX132" s="13" t="s">
        <v>81</v>
      </c>
      <c r="AY132" s="216" t="s">
        <v>137</v>
      </c>
    </row>
    <row r="133" spans="1:65" s="2" customFormat="1" ht="24.2" customHeight="1">
      <c r="A133" s="35"/>
      <c r="B133" s="36"/>
      <c r="C133" s="187" t="s">
        <v>85</v>
      </c>
      <c r="D133" s="187" t="s">
        <v>140</v>
      </c>
      <c r="E133" s="188" t="s">
        <v>192</v>
      </c>
      <c r="F133" s="189" t="s">
        <v>193</v>
      </c>
      <c r="G133" s="190" t="s">
        <v>188</v>
      </c>
      <c r="H133" s="191">
        <v>5</v>
      </c>
      <c r="I133" s="192"/>
      <c r="J133" s="193">
        <f>ROUND(I133*H133,2)</f>
        <v>0</v>
      </c>
      <c r="K133" s="189" t="s">
        <v>143</v>
      </c>
      <c r="L133" s="40"/>
      <c r="M133" s="194" t="s">
        <v>1</v>
      </c>
      <c r="N133" s="195" t="s">
        <v>42</v>
      </c>
      <c r="O133" s="72"/>
      <c r="P133" s="196">
        <f>O133*H133</f>
        <v>0</v>
      </c>
      <c r="Q133" s="196">
        <v>3.4520000000000002E-2</v>
      </c>
      <c r="R133" s="196">
        <f>Q133*H133</f>
        <v>0.1726</v>
      </c>
      <c r="S133" s="196">
        <v>0</v>
      </c>
      <c r="T133" s="19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98" t="s">
        <v>91</v>
      </c>
      <c r="AT133" s="198" t="s">
        <v>140</v>
      </c>
      <c r="AU133" s="198" t="s">
        <v>85</v>
      </c>
      <c r="AY133" s="18" t="s">
        <v>137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85</v>
      </c>
      <c r="BK133" s="199">
        <f>ROUND(I133*H133,2)</f>
        <v>0</v>
      </c>
      <c r="BL133" s="18" t="s">
        <v>91</v>
      </c>
      <c r="BM133" s="198" t="s">
        <v>194</v>
      </c>
    </row>
    <row r="134" spans="1:65" s="2" customFormat="1" ht="37.9" customHeight="1">
      <c r="A134" s="35"/>
      <c r="B134" s="36"/>
      <c r="C134" s="187" t="s">
        <v>88</v>
      </c>
      <c r="D134" s="187" t="s">
        <v>140</v>
      </c>
      <c r="E134" s="188" t="s">
        <v>195</v>
      </c>
      <c r="F134" s="189" t="s">
        <v>196</v>
      </c>
      <c r="G134" s="190" t="s">
        <v>197</v>
      </c>
      <c r="H134" s="191">
        <v>1.4E-2</v>
      </c>
      <c r="I134" s="192"/>
      <c r="J134" s="193">
        <f>ROUND(I134*H134,2)</f>
        <v>0</v>
      </c>
      <c r="K134" s="189" t="s">
        <v>143</v>
      </c>
      <c r="L134" s="40"/>
      <c r="M134" s="194" t="s">
        <v>1</v>
      </c>
      <c r="N134" s="195" t="s">
        <v>42</v>
      </c>
      <c r="O134" s="72"/>
      <c r="P134" s="196">
        <f>O134*H134</f>
        <v>0</v>
      </c>
      <c r="Q134" s="196">
        <v>1.9539999999999998E-2</v>
      </c>
      <c r="R134" s="196">
        <f>Q134*H134</f>
        <v>2.7356E-4</v>
      </c>
      <c r="S134" s="196">
        <v>0</v>
      </c>
      <c r="T134" s="19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8" t="s">
        <v>91</v>
      </c>
      <c r="AT134" s="198" t="s">
        <v>140</v>
      </c>
      <c r="AU134" s="198" t="s">
        <v>85</v>
      </c>
      <c r="AY134" s="18" t="s">
        <v>137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85</v>
      </c>
      <c r="BK134" s="199">
        <f>ROUND(I134*H134,2)</f>
        <v>0</v>
      </c>
      <c r="BL134" s="18" t="s">
        <v>91</v>
      </c>
      <c r="BM134" s="198" t="s">
        <v>198</v>
      </c>
    </row>
    <row r="135" spans="1:65" s="14" customFormat="1" ht="11.25">
      <c r="B135" s="217"/>
      <c r="C135" s="218"/>
      <c r="D135" s="207" t="s">
        <v>190</v>
      </c>
      <c r="E135" s="219" t="s">
        <v>1</v>
      </c>
      <c r="F135" s="220" t="s">
        <v>199</v>
      </c>
      <c r="G135" s="218"/>
      <c r="H135" s="219" t="s">
        <v>1</v>
      </c>
      <c r="I135" s="221"/>
      <c r="J135" s="218"/>
      <c r="K135" s="218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190</v>
      </c>
      <c r="AU135" s="226" t="s">
        <v>85</v>
      </c>
      <c r="AV135" s="14" t="s">
        <v>81</v>
      </c>
      <c r="AW135" s="14" t="s">
        <v>33</v>
      </c>
      <c r="AX135" s="14" t="s">
        <v>76</v>
      </c>
      <c r="AY135" s="226" t="s">
        <v>137</v>
      </c>
    </row>
    <row r="136" spans="1:65" s="13" customFormat="1" ht="11.25">
      <c r="B136" s="205"/>
      <c r="C136" s="206"/>
      <c r="D136" s="207" t="s">
        <v>190</v>
      </c>
      <c r="E136" s="208" t="s">
        <v>1</v>
      </c>
      <c r="F136" s="209" t="s">
        <v>200</v>
      </c>
      <c r="G136" s="206"/>
      <c r="H136" s="210">
        <v>1.4E-2</v>
      </c>
      <c r="I136" s="211"/>
      <c r="J136" s="206"/>
      <c r="K136" s="206"/>
      <c r="L136" s="212"/>
      <c r="M136" s="213"/>
      <c r="N136" s="214"/>
      <c r="O136" s="214"/>
      <c r="P136" s="214"/>
      <c r="Q136" s="214"/>
      <c r="R136" s="214"/>
      <c r="S136" s="214"/>
      <c r="T136" s="215"/>
      <c r="AT136" s="216" t="s">
        <v>190</v>
      </c>
      <c r="AU136" s="216" t="s">
        <v>85</v>
      </c>
      <c r="AV136" s="13" t="s">
        <v>85</v>
      </c>
      <c r="AW136" s="13" t="s">
        <v>33</v>
      </c>
      <c r="AX136" s="13" t="s">
        <v>81</v>
      </c>
      <c r="AY136" s="216" t="s">
        <v>137</v>
      </c>
    </row>
    <row r="137" spans="1:65" s="2" customFormat="1" ht="37.9" customHeight="1">
      <c r="A137" s="35"/>
      <c r="B137" s="36"/>
      <c r="C137" s="187" t="s">
        <v>91</v>
      </c>
      <c r="D137" s="187" t="s">
        <v>140</v>
      </c>
      <c r="E137" s="188" t="s">
        <v>201</v>
      </c>
      <c r="F137" s="189" t="s">
        <v>202</v>
      </c>
      <c r="G137" s="190" t="s">
        <v>203</v>
      </c>
      <c r="H137" s="191">
        <v>75.75</v>
      </c>
      <c r="I137" s="192"/>
      <c r="J137" s="193">
        <f>ROUND(I137*H137,2)</f>
        <v>0</v>
      </c>
      <c r="K137" s="189" t="s">
        <v>143</v>
      </c>
      <c r="L137" s="40"/>
      <c r="M137" s="194" t="s">
        <v>1</v>
      </c>
      <c r="N137" s="195" t="s">
        <v>42</v>
      </c>
      <c r="O137" s="72"/>
      <c r="P137" s="196">
        <f>O137*H137</f>
        <v>0</v>
      </c>
      <c r="Q137" s="196">
        <v>5.8970000000000002E-2</v>
      </c>
      <c r="R137" s="196">
        <f>Q137*H137</f>
        <v>4.4669775000000005</v>
      </c>
      <c r="S137" s="196">
        <v>0</v>
      </c>
      <c r="T137" s="19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8" t="s">
        <v>91</v>
      </c>
      <c r="AT137" s="198" t="s">
        <v>140</v>
      </c>
      <c r="AU137" s="198" t="s">
        <v>85</v>
      </c>
      <c r="AY137" s="18" t="s">
        <v>137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85</v>
      </c>
      <c r="BK137" s="199">
        <f>ROUND(I137*H137,2)</f>
        <v>0</v>
      </c>
      <c r="BL137" s="18" t="s">
        <v>91</v>
      </c>
      <c r="BM137" s="198" t="s">
        <v>204</v>
      </c>
    </row>
    <row r="138" spans="1:65" s="14" customFormat="1" ht="11.25">
      <c r="B138" s="217"/>
      <c r="C138" s="218"/>
      <c r="D138" s="207" t="s">
        <v>190</v>
      </c>
      <c r="E138" s="219" t="s">
        <v>1</v>
      </c>
      <c r="F138" s="220" t="s">
        <v>205</v>
      </c>
      <c r="G138" s="218"/>
      <c r="H138" s="219" t="s">
        <v>1</v>
      </c>
      <c r="I138" s="221"/>
      <c r="J138" s="218"/>
      <c r="K138" s="218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190</v>
      </c>
      <c r="AU138" s="226" t="s">
        <v>85</v>
      </c>
      <c r="AV138" s="14" t="s">
        <v>81</v>
      </c>
      <c r="AW138" s="14" t="s">
        <v>33</v>
      </c>
      <c r="AX138" s="14" t="s">
        <v>76</v>
      </c>
      <c r="AY138" s="226" t="s">
        <v>137</v>
      </c>
    </row>
    <row r="139" spans="1:65" s="13" customFormat="1" ht="11.25">
      <c r="B139" s="205"/>
      <c r="C139" s="206"/>
      <c r="D139" s="207" t="s">
        <v>190</v>
      </c>
      <c r="E139" s="208" t="s">
        <v>1</v>
      </c>
      <c r="F139" s="209" t="s">
        <v>206</v>
      </c>
      <c r="G139" s="206"/>
      <c r="H139" s="210">
        <v>18.948</v>
      </c>
      <c r="I139" s="211"/>
      <c r="J139" s="206"/>
      <c r="K139" s="206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190</v>
      </c>
      <c r="AU139" s="216" t="s">
        <v>85</v>
      </c>
      <c r="AV139" s="13" t="s">
        <v>85</v>
      </c>
      <c r="AW139" s="13" t="s">
        <v>33</v>
      </c>
      <c r="AX139" s="13" t="s">
        <v>76</v>
      </c>
      <c r="AY139" s="216" t="s">
        <v>137</v>
      </c>
    </row>
    <row r="140" spans="1:65" s="14" customFormat="1" ht="11.25">
      <c r="B140" s="217"/>
      <c r="C140" s="218"/>
      <c r="D140" s="207" t="s">
        <v>190</v>
      </c>
      <c r="E140" s="219" t="s">
        <v>1</v>
      </c>
      <c r="F140" s="220" t="s">
        <v>207</v>
      </c>
      <c r="G140" s="218"/>
      <c r="H140" s="219" t="s">
        <v>1</v>
      </c>
      <c r="I140" s="221"/>
      <c r="J140" s="218"/>
      <c r="K140" s="218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190</v>
      </c>
      <c r="AU140" s="226" t="s">
        <v>85</v>
      </c>
      <c r="AV140" s="14" t="s">
        <v>81</v>
      </c>
      <c r="AW140" s="14" t="s">
        <v>33</v>
      </c>
      <c r="AX140" s="14" t="s">
        <v>76</v>
      </c>
      <c r="AY140" s="226" t="s">
        <v>137</v>
      </c>
    </row>
    <row r="141" spans="1:65" s="13" customFormat="1" ht="11.25">
      <c r="B141" s="205"/>
      <c r="C141" s="206"/>
      <c r="D141" s="207" t="s">
        <v>190</v>
      </c>
      <c r="E141" s="208" t="s">
        <v>1</v>
      </c>
      <c r="F141" s="209" t="s">
        <v>208</v>
      </c>
      <c r="G141" s="206"/>
      <c r="H141" s="210">
        <v>-3.8</v>
      </c>
      <c r="I141" s="211"/>
      <c r="J141" s="206"/>
      <c r="K141" s="206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190</v>
      </c>
      <c r="AU141" s="216" t="s">
        <v>85</v>
      </c>
      <c r="AV141" s="13" t="s">
        <v>85</v>
      </c>
      <c r="AW141" s="13" t="s">
        <v>33</v>
      </c>
      <c r="AX141" s="13" t="s">
        <v>76</v>
      </c>
      <c r="AY141" s="216" t="s">
        <v>137</v>
      </c>
    </row>
    <row r="142" spans="1:65" s="14" customFormat="1" ht="11.25">
      <c r="B142" s="217"/>
      <c r="C142" s="218"/>
      <c r="D142" s="207" t="s">
        <v>190</v>
      </c>
      <c r="E142" s="219" t="s">
        <v>1</v>
      </c>
      <c r="F142" s="220" t="s">
        <v>209</v>
      </c>
      <c r="G142" s="218"/>
      <c r="H142" s="219" t="s">
        <v>1</v>
      </c>
      <c r="I142" s="221"/>
      <c r="J142" s="218"/>
      <c r="K142" s="218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190</v>
      </c>
      <c r="AU142" s="226" t="s">
        <v>85</v>
      </c>
      <c r="AV142" s="14" t="s">
        <v>81</v>
      </c>
      <c r="AW142" s="14" t="s">
        <v>33</v>
      </c>
      <c r="AX142" s="14" t="s">
        <v>76</v>
      </c>
      <c r="AY142" s="226" t="s">
        <v>137</v>
      </c>
    </row>
    <row r="143" spans="1:65" s="15" customFormat="1" ht="11.25">
      <c r="B143" s="227"/>
      <c r="C143" s="228"/>
      <c r="D143" s="207" t="s">
        <v>190</v>
      </c>
      <c r="E143" s="229" t="s">
        <v>1</v>
      </c>
      <c r="F143" s="230" t="s">
        <v>210</v>
      </c>
      <c r="G143" s="228"/>
      <c r="H143" s="231">
        <v>15.148</v>
      </c>
      <c r="I143" s="232"/>
      <c r="J143" s="228"/>
      <c r="K143" s="228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190</v>
      </c>
      <c r="AU143" s="237" t="s">
        <v>85</v>
      </c>
      <c r="AV143" s="15" t="s">
        <v>88</v>
      </c>
      <c r="AW143" s="15" t="s">
        <v>33</v>
      </c>
      <c r="AX143" s="15" t="s">
        <v>76</v>
      </c>
      <c r="AY143" s="237" t="s">
        <v>137</v>
      </c>
    </row>
    <row r="144" spans="1:65" s="13" customFormat="1" ht="11.25">
      <c r="B144" s="205"/>
      <c r="C144" s="206"/>
      <c r="D144" s="207" t="s">
        <v>190</v>
      </c>
      <c r="E144" s="208" t="s">
        <v>1</v>
      </c>
      <c r="F144" s="209" t="s">
        <v>211</v>
      </c>
      <c r="G144" s="206"/>
      <c r="H144" s="210">
        <v>75.75</v>
      </c>
      <c r="I144" s="211"/>
      <c r="J144" s="206"/>
      <c r="K144" s="206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190</v>
      </c>
      <c r="AU144" s="216" t="s">
        <v>85</v>
      </c>
      <c r="AV144" s="13" t="s">
        <v>85</v>
      </c>
      <c r="AW144" s="13" t="s">
        <v>33</v>
      </c>
      <c r="AX144" s="13" t="s">
        <v>81</v>
      </c>
      <c r="AY144" s="216" t="s">
        <v>137</v>
      </c>
    </row>
    <row r="145" spans="1:65" s="2" customFormat="1" ht="37.9" customHeight="1">
      <c r="A145" s="35"/>
      <c r="B145" s="36"/>
      <c r="C145" s="187" t="s">
        <v>94</v>
      </c>
      <c r="D145" s="187" t="s">
        <v>140</v>
      </c>
      <c r="E145" s="188" t="s">
        <v>212</v>
      </c>
      <c r="F145" s="189" t="s">
        <v>213</v>
      </c>
      <c r="G145" s="190" t="s">
        <v>203</v>
      </c>
      <c r="H145" s="191">
        <v>7</v>
      </c>
      <c r="I145" s="192"/>
      <c r="J145" s="193">
        <f>ROUND(I145*H145,2)</f>
        <v>0</v>
      </c>
      <c r="K145" s="189" t="s">
        <v>143</v>
      </c>
      <c r="L145" s="40"/>
      <c r="M145" s="194" t="s">
        <v>1</v>
      </c>
      <c r="N145" s="195" t="s">
        <v>42</v>
      </c>
      <c r="O145" s="72"/>
      <c r="P145" s="196">
        <f>O145*H145</f>
        <v>0</v>
      </c>
      <c r="Q145" s="196">
        <v>7.571E-2</v>
      </c>
      <c r="R145" s="196">
        <f>Q145*H145</f>
        <v>0.52997000000000005</v>
      </c>
      <c r="S145" s="196">
        <v>0</v>
      </c>
      <c r="T145" s="19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8" t="s">
        <v>91</v>
      </c>
      <c r="AT145" s="198" t="s">
        <v>140</v>
      </c>
      <c r="AU145" s="198" t="s">
        <v>85</v>
      </c>
      <c r="AY145" s="18" t="s">
        <v>137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85</v>
      </c>
      <c r="BK145" s="199">
        <f>ROUND(I145*H145,2)</f>
        <v>0</v>
      </c>
      <c r="BL145" s="18" t="s">
        <v>91</v>
      </c>
      <c r="BM145" s="198" t="s">
        <v>214</v>
      </c>
    </row>
    <row r="146" spans="1:65" s="14" customFormat="1" ht="11.25">
      <c r="B146" s="217"/>
      <c r="C146" s="218"/>
      <c r="D146" s="207" t="s">
        <v>190</v>
      </c>
      <c r="E146" s="219" t="s">
        <v>1</v>
      </c>
      <c r="F146" s="220" t="s">
        <v>205</v>
      </c>
      <c r="G146" s="218"/>
      <c r="H146" s="219" t="s">
        <v>1</v>
      </c>
      <c r="I146" s="221"/>
      <c r="J146" s="218"/>
      <c r="K146" s="218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190</v>
      </c>
      <c r="AU146" s="226" t="s">
        <v>85</v>
      </c>
      <c r="AV146" s="14" t="s">
        <v>81</v>
      </c>
      <c r="AW146" s="14" t="s">
        <v>33</v>
      </c>
      <c r="AX146" s="14" t="s">
        <v>76</v>
      </c>
      <c r="AY146" s="226" t="s">
        <v>137</v>
      </c>
    </row>
    <row r="147" spans="1:65" s="13" customFormat="1" ht="11.25">
      <c r="B147" s="205"/>
      <c r="C147" s="206"/>
      <c r="D147" s="207" t="s">
        <v>190</v>
      </c>
      <c r="E147" s="208" t="s">
        <v>1</v>
      </c>
      <c r="F147" s="209" t="s">
        <v>215</v>
      </c>
      <c r="G147" s="206"/>
      <c r="H147" s="210">
        <v>1.391</v>
      </c>
      <c r="I147" s="211"/>
      <c r="J147" s="206"/>
      <c r="K147" s="206"/>
      <c r="L147" s="212"/>
      <c r="M147" s="213"/>
      <c r="N147" s="214"/>
      <c r="O147" s="214"/>
      <c r="P147" s="214"/>
      <c r="Q147" s="214"/>
      <c r="R147" s="214"/>
      <c r="S147" s="214"/>
      <c r="T147" s="215"/>
      <c r="AT147" s="216" t="s">
        <v>190</v>
      </c>
      <c r="AU147" s="216" t="s">
        <v>85</v>
      </c>
      <c r="AV147" s="13" t="s">
        <v>85</v>
      </c>
      <c r="AW147" s="13" t="s">
        <v>33</v>
      </c>
      <c r="AX147" s="13" t="s">
        <v>76</v>
      </c>
      <c r="AY147" s="216" t="s">
        <v>137</v>
      </c>
    </row>
    <row r="148" spans="1:65" s="14" customFormat="1" ht="11.25">
      <c r="B148" s="217"/>
      <c r="C148" s="218"/>
      <c r="D148" s="207" t="s">
        <v>190</v>
      </c>
      <c r="E148" s="219" t="s">
        <v>1</v>
      </c>
      <c r="F148" s="220" t="s">
        <v>216</v>
      </c>
      <c r="G148" s="218"/>
      <c r="H148" s="219" t="s">
        <v>1</v>
      </c>
      <c r="I148" s="221"/>
      <c r="J148" s="218"/>
      <c r="K148" s="218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190</v>
      </c>
      <c r="AU148" s="226" t="s">
        <v>85</v>
      </c>
      <c r="AV148" s="14" t="s">
        <v>81</v>
      </c>
      <c r="AW148" s="14" t="s">
        <v>33</v>
      </c>
      <c r="AX148" s="14" t="s">
        <v>76</v>
      </c>
      <c r="AY148" s="226" t="s">
        <v>137</v>
      </c>
    </row>
    <row r="149" spans="1:65" s="15" customFormat="1" ht="11.25">
      <c r="B149" s="227"/>
      <c r="C149" s="228"/>
      <c r="D149" s="207" t="s">
        <v>190</v>
      </c>
      <c r="E149" s="229" t="s">
        <v>1</v>
      </c>
      <c r="F149" s="230" t="s">
        <v>210</v>
      </c>
      <c r="G149" s="228"/>
      <c r="H149" s="231">
        <v>1.391</v>
      </c>
      <c r="I149" s="232"/>
      <c r="J149" s="228"/>
      <c r="K149" s="228"/>
      <c r="L149" s="233"/>
      <c r="M149" s="234"/>
      <c r="N149" s="235"/>
      <c r="O149" s="235"/>
      <c r="P149" s="235"/>
      <c r="Q149" s="235"/>
      <c r="R149" s="235"/>
      <c r="S149" s="235"/>
      <c r="T149" s="236"/>
      <c r="AT149" s="237" t="s">
        <v>190</v>
      </c>
      <c r="AU149" s="237" t="s">
        <v>85</v>
      </c>
      <c r="AV149" s="15" t="s">
        <v>88</v>
      </c>
      <c r="AW149" s="15" t="s">
        <v>33</v>
      </c>
      <c r="AX149" s="15" t="s">
        <v>76</v>
      </c>
      <c r="AY149" s="237" t="s">
        <v>137</v>
      </c>
    </row>
    <row r="150" spans="1:65" s="13" customFormat="1" ht="11.25">
      <c r="B150" s="205"/>
      <c r="C150" s="206"/>
      <c r="D150" s="207" t="s">
        <v>190</v>
      </c>
      <c r="E150" s="208" t="s">
        <v>1</v>
      </c>
      <c r="F150" s="209" t="s">
        <v>217</v>
      </c>
      <c r="G150" s="206"/>
      <c r="H150" s="210">
        <v>7</v>
      </c>
      <c r="I150" s="211"/>
      <c r="J150" s="206"/>
      <c r="K150" s="206"/>
      <c r="L150" s="212"/>
      <c r="M150" s="213"/>
      <c r="N150" s="214"/>
      <c r="O150" s="214"/>
      <c r="P150" s="214"/>
      <c r="Q150" s="214"/>
      <c r="R150" s="214"/>
      <c r="S150" s="214"/>
      <c r="T150" s="215"/>
      <c r="AT150" s="216" t="s">
        <v>190</v>
      </c>
      <c r="AU150" s="216" t="s">
        <v>85</v>
      </c>
      <c r="AV150" s="13" t="s">
        <v>85</v>
      </c>
      <c r="AW150" s="13" t="s">
        <v>33</v>
      </c>
      <c r="AX150" s="13" t="s">
        <v>81</v>
      </c>
      <c r="AY150" s="216" t="s">
        <v>137</v>
      </c>
    </row>
    <row r="151" spans="1:65" s="2" customFormat="1" ht="33" customHeight="1">
      <c r="A151" s="35"/>
      <c r="B151" s="36"/>
      <c r="C151" s="187" t="s">
        <v>97</v>
      </c>
      <c r="D151" s="187" t="s">
        <v>140</v>
      </c>
      <c r="E151" s="188" t="s">
        <v>218</v>
      </c>
      <c r="F151" s="189" t="s">
        <v>219</v>
      </c>
      <c r="G151" s="190" t="s">
        <v>220</v>
      </c>
      <c r="H151" s="191">
        <v>53</v>
      </c>
      <c r="I151" s="192"/>
      <c r="J151" s="193">
        <f>ROUND(I151*H151,2)</f>
        <v>0</v>
      </c>
      <c r="K151" s="189" t="s">
        <v>143</v>
      </c>
      <c r="L151" s="40"/>
      <c r="M151" s="194" t="s">
        <v>1</v>
      </c>
      <c r="N151" s="195" t="s">
        <v>42</v>
      </c>
      <c r="O151" s="72"/>
      <c r="P151" s="196">
        <f>O151*H151</f>
        <v>0</v>
      </c>
      <c r="Q151" s="196">
        <v>2.0000000000000001E-4</v>
      </c>
      <c r="R151" s="196">
        <f>Q151*H151</f>
        <v>1.06E-2</v>
      </c>
      <c r="S151" s="196">
        <v>0</v>
      </c>
      <c r="T151" s="19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8" t="s">
        <v>91</v>
      </c>
      <c r="AT151" s="198" t="s">
        <v>140</v>
      </c>
      <c r="AU151" s="198" t="s">
        <v>85</v>
      </c>
      <c r="AY151" s="18" t="s">
        <v>137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85</v>
      </c>
      <c r="BK151" s="199">
        <f>ROUND(I151*H151,2)</f>
        <v>0</v>
      </c>
      <c r="BL151" s="18" t="s">
        <v>91</v>
      </c>
      <c r="BM151" s="198" t="s">
        <v>221</v>
      </c>
    </row>
    <row r="152" spans="1:65" s="13" customFormat="1" ht="11.25">
      <c r="B152" s="205"/>
      <c r="C152" s="206"/>
      <c r="D152" s="207" t="s">
        <v>190</v>
      </c>
      <c r="E152" s="208" t="s">
        <v>1</v>
      </c>
      <c r="F152" s="209" t="s">
        <v>222</v>
      </c>
      <c r="G152" s="206"/>
      <c r="H152" s="210">
        <v>53</v>
      </c>
      <c r="I152" s="211"/>
      <c r="J152" s="206"/>
      <c r="K152" s="206"/>
      <c r="L152" s="212"/>
      <c r="M152" s="213"/>
      <c r="N152" s="214"/>
      <c r="O152" s="214"/>
      <c r="P152" s="214"/>
      <c r="Q152" s="214"/>
      <c r="R152" s="214"/>
      <c r="S152" s="214"/>
      <c r="T152" s="215"/>
      <c r="AT152" s="216" t="s">
        <v>190</v>
      </c>
      <c r="AU152" s="216" t="s">
        <v>85</v>
      </c>
      <c r="AV152" s="13" t="s">
        <v>85</v>
      </c>
      <c r="AW152" s="13" t="s">
        <v>33</v>
      </c>
      <c r="AX152" s="13" t="s">
        <v>81</v>
      </c>
      <c r="AY152" s="216" t="s">
        <v>137</v>
      </c>
    </row>
    <row r="153" spans="1:65" s="2" customFormat="1" ht="37.9" customHeight="1">
      <c r="A153" s="35"/>
      <c r="B153" s="36"/>
      <c r="C153" s="187" t="s">
        <v>100</v>
      </c>
      <c r="D153" s="187" t="s">
        <v>140</v>
      </c>
      <c r="E153" s="188" t="s">
        <v>223</v>
      </c>
      <c r="F153" s="189" t="s">
        <v>224</v>
      </c>
      <c r="G153" s="190" t="s">
        <v>203</v>
      </c>
      <c r="H153" s="191">
        <v>39.75</v>
      </c>
      <c r="I153" s="192"/>
      <c r="J153" s="193">
        <f>ROUND(I153*H153,2)</f>
        <v>0</v>
      </c>
      <c r="K153" s="189" t="s">
        <v>143</v>
      </c>
      <c r="L153" s="40"/>
      <c r="M153" s="194" t="s">
        <v>1</v>
      </c>
      <c r="N153" s="195" t="s">
        <v>42</v>
      </c>
      <c r="O153" s="72"/>
      <c r="P153" s="196">
        <f>O153*H153</f>
        <v>0</v>
      </c>
      <c r="Q153" s="196">
        <v>5.2249999999999998E-2</v>
      </c>
      <c r="R153" s="196">
        <f>Q153*H153</f>
        <v>2.0769375000000001</v>
      </c>
      <c r="S153" s="196">
        <v>0</v>
      </c>
      <c r="T153" s="19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8" t="s">
        <v>91</v>
      </c>
      <c r="AT153" s="198" t="s">
        <v>140</v>
      </c>
      <c r="AU153" s="198" t="s">
        <v>85</v>
      </c>
      <c r="AY153" s="18" t="s">
        <v>137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85</v>
      </c>
      <c r="BK153" s="199">
        <f>ROUND(I153*H153,2)</f>
        <v>0</v>
      </c>
      <c r="BL153" s="18" t="s">
        <v>91</v>
      </c>
      <c r="BM153" s="198" t="s">
        <v>225</v>
      </c>
    </row>
    <row r="154" spans="1:65" s="14" customFormat="1" ht="11.25">
      <c r="B154" s="217"/>
      <c r="C154" s="218"/>
      <c r="D154" s="207" t="s">
        <v>190</v>
      </c>
      <c r="E154" s="219" t="s">
        <v>1</v>
      </c>
      <c r="F154" s="220" t="s">
        <v>205</v>
      </c>
      <c r="G154" s="218"/>
      <c r="H154" s="219" t="s">
        <v>1</v>
      </c>
      <c r="I154" s="221"/>
      <c r="J154" s="218"/>
      <c r="K154" s="218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190</v>
      </c>
      <c r="AU154" s="226" t="s">
        <v>85</v>
      </c>
      <c r="AV154" s="14" t="s">
        <v>81</v>
      </c>
      <c r="AW154" s="14" t="s">
        <v>33</v>
      </c>
      <c r="AX154" s="14" t="s">
        <v>76</v>
      </c>
      <c r="AY154" s="226" t="s">
        <v>137</v>
      </c>
    </row>
    <row r="155" spans="1:65" s="13" customFormat="1" ht="11.25">
      <c r="B155" s="205"/>
      <c r="C155" s="206"/>
      <c r="D155" s="207" t="s">
        <v>190</v>
      </c>
      <c r="E155" s="208" t="s">
        <v>1</v>
      </c>
      <c r="F155" s="209" t="s">
        <v>226</v>
      </c>
      <c r="G155" s="206"/>
      <c r="H155" s="210">
        <v>7.95</v>
      </c>
      <c r="I155" s="211"/>
      <c r="J155" s="206"/>
      <c r="K155" s="206"/>
      <c r="L155" s="212"/>
      <c r="M155" s="213"/>
      <c r="N155" s="214"/>
      <c r="O155" s="214"/>
      <c r="P155" s="214"/>
      <c r="Q155" s="214"/>
      <c r="R155" s="214"/>
      <c r="S155" s="214"/>
      <c r="T155" s="215"/>
      <c r="AT155" s="216" t="s">
        <v>190</v>
      </c>
      <c r="AU155" s="216" t="s">
        <v>85</v>
      </c>
      <c r="AV155" s="13" t="s">
        <v>85</v>
      </c>
      <c r="AW155" s="13" t="s">
        <v>33</v>
      </c>
      <c r="AX155" s="13" t="s">
        <v>76</v>
      </c>
      <c r="AY155" s="216" t="s">
        <v>137</v>
      </c>
    </row>
    <row r="156" spans="1:65" s="14" customFormat="1" ht="11.25">
      <c r="B156" s="217"/>
      <c r="C156" s="218"/>
      <c r="D156" s="207" t="s">
        <v>190</v>
      </c>
      <c r="E156" s="219" t="s">
        <v>1</v>
      </c>
      <c r="F156" s="220" t="s">
        <v>216</v>
      </c>
      <c r="G156" s="218"/>
      <c r="H156" s="219" t="s">
        <v>1</v>
      </c>
      <c r="I156" s="221"/>
      <c r="J156" s="218"/>
      <c r="K156" s="218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190</v>
      </c>
      <c r="AU156" s="226" t="s">
        <v>85</v>
      </c>
      <c r="AV156" s="14" t="s">
        <v>81</v>
      </c>
      <c r="AW156" s="14" t="s">
        <v>33</v>
      </c>
      <c r="AX156" s="14" t="s">
        <v>76</v>
      </c>
      <c r="AY156" s="226" t="s">
        <v>137</v>
      </c>
    </row>
    <row r="157" spans="1:65" s="15" customFormat="1" ht="11.25">
      <c r="B157" s="227"/>
      <c r="C157" s="228"/>
      <c r="D157" s="207" t="s">
        <v>190</v>
      </c>
      <c r="E157" s="229" t="s">
        <v>1</v>
      </c>
      <c r="F157" s="230" t="s">
        <v>210</v>
      </c>
      <c r="G157" s="228"/>
      <c r="H157" s="231">
        <v>7.95</v>
      </c>
      <c r="I157" s="232"/>
      <c r="J157" s="228"/>
      <c r="K157" s="228"/>
      <c r="L157" s="233"/>
      <c r="M157" s="234"/>
      <c r="N157" s="235"/>
      <c r="O157" s="235"/>
      <c r="P157" s="235"/>
      <c r="Q157" s="235"/>
      <c r="R157" s="235"/>
      <c r="S157" s="235"/>
      <c r="T157" s="236"/>
      <c r="AT157" s="237" t="s">
        <v>190</v>
      </c>
      <c r="AU157" s="237" t="s">
        <v>85</v>
      </c>
      <c r="AV157" s="15" t="s">
        <v>88</v>
      </c>
      <c r="AW157" s="15" t="s">
        <v>33</v>
      </c>
      <c r="AX157" s="15" t="s">
        <v>76</v>
      </c>
      <c r="AY157" s="237" t="s">
        <v>137</v>
      </c>
    </row>
    <row r="158" spans="1:65" s="13" customFormat="1" ht="11.25">
      <c r="B158" s="205"/>
      <c r="C158" s="206"/>
      <c r="D158" s="207" t="s">
        <v>190</v>
      </c>
      <c r="E158" s="208" t="s">
        <v>1</v>
      </c>
      <c r="F158" s="209" t="s">
        <v>227</v>
      </c>
      <c r="G158" s="206"/>
      <c r="H158" s="210">
        <v>39.75</v>
      </c>
      <c r="I158" s="211"/>
      <c r="J158" s="206"/>
      <c r="K158" s="206"/>
      <c r="L158" s="212"/>
      <c r="M158" s="213"/>
      <c r="N158" s="214"/>
      <c r="O158" s="214"/>
      <c r="P158" s="214"/>
      <c r="Q158" s="214"/>
      <c r="R158" s="214"/>
      <c r="S158" s="214"/>
      <c r="T158" s="215"/>
      <c r="AT158" s="216" t="s">
        <v>190</v>
      </c>
      <c r="AU158" s="216" t="s">
        <v>85</v>
      </c>
      <c r="AV158" s="13" t="s">
        <v>85</v>
      </c>
      <c r="AW158" s="13" t="s">
        <v>33</v>
      </c>
      <c r="AX158" s="13" t="s">
        <v>81</v>
      </c>
      <c r="AY158" s="216" t="s">
        <v>137</v>
      </c>
    </row>
    <row r="159" spans="1:65" s="2" customFormat="1" ht="21.75" customHeight="1">
      <c r="A159" s="35"/>
      <c r="B159" s="36"/>
      <c r="C159" s="238" t="s">
        <v>103</v>
      </c>
      <c r="D159" s="238" t="s">
        <v>228</v>
      </c>
      <c r="E159" s="239" t="s">
        <v>229</v>
      </c>
      <c r="F159" s="240" t="s">
        <v>230</v>
      </c>
      <c r="G159" s="241" t="s">
        <v>197</v>
      </c>
      <c r="H159" s="242">
        <v>1.4999999999999999E-2</v>
      </c>
      <c r="I159" s="243"/>
      <c r="J159" s="244">
        <f>ROUND(I159*H159,2)</f>
        <v>0</v>
      </c>
      <c r="K159" s="240" t="s">
        <v>143</v>
      </c>
      <c r="L159" s="245"/>
      <c r="M159" s="246" t="s">
        <v>1</v>
      </c>
      <c r="N159" s="247" t="s">
        <v>42</v>
      </c>
      <c r="O159" s="72"/>
      <c r="P159" s="196">
        <f>O159*H159</f>
        <v>0</v>
      </c>
      <c r="Q159" s="196">
        <v>1</v>
      </c>
      <c r="R159" s="196">
        <f>Q159*H159</f>
        <v>1.4999999999999999E-2</v>
      </c>
      <c r="S159" s="196">
        <v>0</v>
      </c>
      <c r="T159" s="19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8" t="s">
        <v>103</v>
      </c>
      <c r="AT159" s="198" t="s">
        <v>228</v>
      </c>
      <c r="AU159" s="198" t="s">
        <v>85</v>
      </c>
      <c r="AY159" s="18" t="s">
        <v>137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8" t="s">
        <v>85</v>
      </c>
      <c r="BK159" s="199">
        <f>ROUND(I159*H159,2)</f>
        <v>0</v>
      </c>
      <c r="BL159" s="18" t="s">
        <v>91</v>
      </c>
      <c r="BM159" s="198" t="s">
        <v>231</v>
      </c>
    </row>
    <row r="160" spans="1:65" s="14" customFormat="1" ht="11.25">
      <c r="B160" s="217"/>
      <c r="C160" s="218"/>
      <c r="D160" s="207" t="s">
        <v>190</v>
      </c>
      <c r="E160" s="219" t="s">
        <v>1</v>
      </c>
      <c r="F160" s="220" t="s">
        <v>232</v>
      </c>
      <c r="G160" s="218"/>
      <c r="H160" s="219" t="s">
        <v>1</v>
      </c>
      <c r="I160" s="221"/>
      <c r="J160" s="218"/>
      <c r="K160" s="218"/>
      <c r="L160" s="222"/>
      <c r="M160" s="223"/>
      <c r="N160" s="224"/>
      <c r="O160" s="224"/>
      <c r="P160" s="224"/>
      <c r="Q160" s="224"/>
      <c r="R160" s="224"/>
      <c r="S160" s="224"/>
      <c r="T160" s="225"/>
      <c r="AT160" s="226" t="s">
        <v>190</v>
      </c>
      <c r="AU160" s="226" t="s">
        <v>85</v>
      </c>
      <c r="AV160" s="14" t="s">
        <v>81</v>
      </c>
      <c r="AW160" s="14" t="s">
        <v>33</v>
      </c>
      <c r="AX160" s="14" t="s">
        <v>76</v>
      </c>
      <c r="AY160" s="226" t="s">
        <v>137</v>
      </c>
    </row>
    <row r="161" spans="1:65" s="13" customFormat="1" ht="11.25">
      <c r="B161" s="205"/>
      <c r="C161" s="206"/>
      <c r="D161" s="207" t="s">
        <v>190</v>
      </c>
      <c r="E161" s="208" t="s">
        <v>1</v>
      </c>
      <c r="F161" s="209" t="s">
        <v>233</v>
      </c>
      <c r="G161" s="206"/>
      <c r="H161" s="210">
        <v>1.4999999999999999E-2</v>
      </c>
      <c r="I161" s="211"/>
      <c r="J161" s="206"/>
      <c r="K161" s="206"/>
      <c r="L161" s="212"/>
      <c r="M161" s="213"/>
      <c r="N161" s="214"/>
      <c r="O161" s="214"/>
      <c r="P161" s="214"/>
      <c r="Q161" s="214"/>
      <c r="R161" s="214"/>
      <c r="S161" s="214"/>
      <c r="T161" s="215"/>
      <c r="AT161" s="216" t="s">
        <v>190</v>
      </c>
      <c r="AU161" s="216" t="s">
        <v>85</v>
      </c>
      <c r="AV161" s="13" t="s">
        <v>85</v>
      </c>
      <c r="AW161" s="13" t="s">
        <v>33</v>
      </c>
      <c r="AX161" s="13" t="s">
        <v>81</v>
      </c>
      <c r="AY161" s="216" t="s">
        <v>137</v>
      </c>
    </row>
    <row r="162" spans="1:65" s="12" customFormat="1" ht="22.9" customHeight="1">
      <c r="B162" s="171"/>
      <c r="C162" s="172"/>
      <c r="D162" s="173" t="s">
        <v>75</v>
      </c>
      <c r="E162" s="185" t="s">
        <v>97</v>
      </c>
      <c r="F162" s="185" t="s">
        <v>234</v>
      </c>
      <c r="G162" s="172"/>
      <c r="H162" s="172"/>
      <c r="I162" s="175"/>
      <c r="J162" s="186">
        <f>BK162</f>
        <v>0</v>
      </c>
      <c r="K162" s="172"/>
      <c r="L162" s="177"/>
      <c r="M162" s="178"/>
      <c r="N162" s="179"/>
      <c r="O162" s="179"/>
      <c r="P162" s="180">
        <f>SUM(P163:P220)</f>
        <v>0</v>
      </c>
      <c r="Q162" s="179"/>
      <c r="R162" s="180">
        <f>SUM(R163:R220)</f>
        <v>2.5109300000000006</v>
      </c>
      <c r="S162" s="179"/>
      <c r="T162" s="181">
        <f>SUM(T163:T220)</f>
        <v>0</v>
      </c>
      <c r="AR162" s="182" t="s">
        <v>81</v>
      </c>
      <c r="AT162" s="183" t="s">
        <v>75</v>
      </c>
      <c r="AU162" s="183" t="s">
        <v>81</v>
      </c>
      <c r="AY162" s="182" t="s">
        <v>137</v>
      </c>
      <c r="BK162" s="184">
        <f>SUM(BK163:BK220)</f>
        <v>0</v>
      </c>
    </row>
    <row r="163" spans="1:65" s="2" customFormat="1" ht="33" customHeight="1">
      <c r="A163" s="35"/>
      <c r="B163" s="36"/>
      <c r="C163" s="187" t="s">
        <v>106</v>
      </c>
      <c r="D163" s="187" t="s">
        <v>140</v>
      </c>
      <c r="E163" s="188" t="s">
        <v>235</v>
      </c>
      <c r="F163" s="189" t="s">
        <v>236</v>
      </c>
      <c r="G163" s="190" t="s">
        <v>203</v>
      </c>
      <c r="H163" s="191">
        <v>107</v>
      </c>
      <c r="I163" s="192"/>
      <c r="J163" s="193">
        <f>ROUND(I163*H163,2)</f>
        <v>0</v>
      </c>
      <c r="K163" s="189" t="s">
        <v>143</v>
      </c>
      <c r="L163" s="40"/>
      <c r="M163" s="194" t="s">
        <v>1</v>
      </c>
      <c r="N163" s="195" t="s">
        <v>42</v>
      </c>
      <c r="O163" s="72"/>
      <c r="P163" s="196">
        <f>O163*H163</f>
        <v>0</v>
      </c>
      <c r="Q163" s="196">
        <v>4.0000000000000001E-3</v>
      </c>
      <c r="R163" s="196">
        <f>Q163*H163</f>
        <v>0.42799999999999999</v>
      </c>
      <c r="S163" s="196">
        <v>0</v>
      </c>
      <c r="T163" s="19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8" t="s">
        <v>91</v>
      </c>
      <c r="AT163" s="198" t="s">
        <v>140</v>
      </c>
      <c r="AU163" s="198" t="s">
        <v>85</v>
      </c>
      <c r="AY163" s="18" t="s">
        <v>137</v>
      </c>
      <c r="BE163" s="199">
        <f>IF(N163="základní",J163,0)</f>
        <v>0</v>
      </c>
      <c r="BF163" s="199">
        <f>IF(N163="snížená",J163,0)</f>
        <v>0</v>
      </c>
      <c r="BG163" s="199">
        <f>IF(N163="zákl. přenesená",J163,0)</f>
        <v>0</v>
      </c>
      <c r="BH163" s="199">
        <f>IF(N163="sníž. přenesená",J163,0)</f>
        <v>0</v>
      </c>
      <c r="BI163" s="199">
        <f>IF(N163="nulová",J163,0)</f>
        <v>0</v>
      </c>
      <c r="BJ163" s="18" t="s">
        <v>85</v>
      </c>
      <c r="BK163" s="199">
        <f>ROUND(I163*H163,2)</f>
        <v>0</v>
      </c>
      <c r="BL163" s="18" t="s">
        <v>91</v>
      </c>
      <c r="BM163" s="198" t="s">
        <v>237</v>
      </c>
    </row>
    <row r="164" spans="1:65" s="14" customFormat="1" ht="11.25">
      <c r="B164" s="217"/>
      <c r="C164" s="218"/>
      <c r="D164" s="207" t="s">
        <v>190</v>
      </c>
      <c r="E164" s="219" t="s">
        <v>1</v>
      </c>
      <c r="F164" s="220" t="s">
        <v>238</v>
      </c>
      <c r="G164" s="218"/>
      <c r="H164" s="219" t="s">
        <v>1</v>
      </c>
      <c r="I164" s="221"/>
      <c r="J164" s="218"/>
      <c r="K164" s="218"/>
      <c r="L164" s="222"/>
      <c r="M164" s="223"/>
      <c r="N164" s="224"/>
      <c r="O164" s="224"/>
      <c r="P164" s="224"/>
      <c r="Q164" s="224"/>
      <c r="R164" s="224"/>
      <c r="S164" s="224"/>
      <c r="T164" s="225"/>
      <c r="AT164" s="226" t="s">
        <v>190</v>
      </c>
      <c r="AU164" s="226" t="s">
        <v>85</v>
      </c>
      <c r="AV164" s="14" t="s">
        <v>81</v>
      </c>
      <c r="AW164" s="14" t="s">
        <v>33</v>
      </c>
      <c r="AX164" s="14" t="s">
        <v>76</v>
      </c>
      <c r="AY164" s="226" t="s">
        <v>137</v>
      </c>
    </row>
    <row r="165" spans="1:65" s="14" customFormat="1" ht="11.25">
      <c r="B165" s="217"/>
      <c r="C165" s="218"/>
      <c r="D165" s="207" t="s">
        <v>190</v>
      </c>
      <c r="E165" s="219" t="s">
        <v>1</v>
      </c>
      <c r="F165" s="220" t="s">
        <v>205</v>
      </c>
      <c r="G165" s="218"/>
      <c r="H165" s="219" t="s">
        <v>1</v>
      </c>
      <c r="I165" s="221"/>
      <c r="J165" s="218"/>
      <c r="K165" s="218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190</v>
      </c>
      <c r="AU165" s="226" t="s">
        <v>85</v>
      </c>
      <c r="AV165" s="14" t="s">
        <v>81</v>
      </c>
      <c r="AW165" s="14" t="s">
        <v>33</v>
      </c>
      <c r="AX165" s="14" t="s">
        <v>76</v>
      </c>
      <c r="AY165" s="226" t="s">
        <v>137</v>
      </c>
    </row>
    <row r="166" spans="1:65" s="13" customFormat="1" ht="11.25">
      <c r="B166" s="205"/>
      <c r="C166" s="206"/>
      <c r="D166" s="207" t="s">
        <v>190</v>
      </c>
      <c r="E166" s="208" t="s">
        <v>1</v>
      </c>
      <c r="F166" s="209" t="s">
        <v>239</v>
      </c>
      <c r="G166" s="206"/>
      <c r="H166" s="210">
        <v>27.193000000000001</v>
      </c>
      <c r="I166" s="211"/>
      <c r="J166" s="206"/>
      <c r="K166" s="206"/>
      <c r="L166" s="212"/>
      <c r="M166" s="213"/>
      <c r="N166" s="214"/>
      <c r="O166" s="214"/>
      <c r="P166" s="214"/>
      <c r="Q166" s="214"/>
      <c r="R166" s="214"/>
      <c r="S166" s="214"/>
      <c r="T166" s="215"/>
      <c r="AT166" s="216" t="s">
        <v>190</v>
      </c>
      <c r="AU166" s="216" t="s">
        <v>85</v>
      </c>
      <c r="AV166" s="13" t="s">
        <v>85</v>
      </c>
      <c r="AW166" s="13" t="s">
        <v>33</v>
      </c>
      <c r="AX166" s="13" t="s">
        <v>76</v>
      </c>
      <c r="AY166" s="216" t="s">
        <v>137</v>
      </c>
    </row>
    <row r="167" spans="1:65" s="13" customFormat="1" ht="11.25">
      <c r="B167" s="205"/>
      <c r="C167" s="206"/>
      <c r="D167" s="207" t="s">
        <v>190</v>
      </c>
      <c r="E167" s="208" t="s">
        <v>1</v>
      </c>
      <c r="F167" s="209" t="s">
        <v>240</v>
      </c>
      <c r="G167" s="206"/>
      <c r="H167" s="210">
        <v>-5.8</v>
      </c>
      <c r="I167" s="211"/>
      <c r="J167" s="206"/>
      <c r="K167" s="206"/>
      <c r="L167" s="212"/>
      <c r="M167" s="213"/>
      <c r="N167" s="214"/>
      <c r="O167" s="214"/>
      <c r="P167" s="214"/>
      <c r="Q167" s="214"/>
      <c r="R167" s="214"/>
      <c r="S167" s="214"/>
      <c r="T167" s="215"/>
      <c r="AT167" s="216" t="s">
        <v>190</v>
      </c>
      <c r="AU167" s="216" t="s">
        <v>85</v>
      </c>
      <c r="AV167" s="13" t="s">
        <v>85</v>
      </c>
      <c r="AW167" s="13" t="s">
        <v>33</v>
      </c>
      <c r="AX167" s="13" t="s">
        <v>76</v>
      </c>
      <c r="AY167" s="216" t="s">
        <v>137</v>
      </c>
    </row>
    <row r="168" spans="1:65" s="14" customFormat="1" ht="11.25">
      <c r="B168" s="217"/>
      <c r="C168" s="218"/>
      <c r="D168" s="207" t="s">
        <v>190</v>
      </c>
      <c r="E168" s="219" t="s">
        <v>1</v>
      </c>
      <c r="F168" s="220" t="s">
        <v>209</v>
      </c>
      <c r="G168" s="218"/>
      <c r="H168" s="219" t="s">
        <v>1</v>
      </c>
      <c r="I168" s="221"/>
      <c r="J168" s="218"/>
      <c r="K168" s="218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190</v>
      </c>
      <c r="AU168" s="226" t="s">
        <v>85</v>
      </c>
      <c r="AV168" s="14" t="s">
        <v>81</v>
      </c>
      <c r="AW168" s="14" t="s">
        <v>33</v>
      </c>
      <c r="AX168" s="14" t="s">
        <v>76</v>
      </c>
      <c r="AY168" s="226" t="s">
        <v>137</v>
      </c>
    </row>
    <row r="169" spans="1:65" s="15" customFormat="1" ht="11.25">
      <c r="B169" s="227"/>
      <c r="C169" s="228"/>
      <c r="D169" s="207" t="s">
        <v>190</v>
      </c>
      <c r="E169" s="229" t="s">
        <v>1</v>
      </c>
      <c r="F169" s="230" t="s">
        <v>210</v>
      </c>
      <c r="G169" s="228"/>
      <c r="H169" s="231">
        <v>21.393000000000001</v>
      </c>
      <c r="I169" s="232"/>
      <c r="J169" s="228"/>
      <c r="K169" s="228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190</v>
      </c>
      <c r="AU169" s="237" t="s">
        <v>85</v>
      </c>
      <c r="AV169" s="15" t="s">
        <v>88</v>
      </c>
      <c r="AW169" s="15" t="s">
        <v>33</v>
      </c>
      <c r="AX169" s="15" t="s">
        <v>76</v>
      </c>
      <c r="AY169" s="237" t="s">
        <v>137</v>
      </c>
    </row>
    <row r="170" spans="1:65" s="13" customFormat="1" ht="11.25">
      <c r="B170" s="205"/>
      <c r="C170" s="206"/>
      <c r="D170" s="207" t="s">
        <v>190</v>
      </c>
      <c r="E170" s="208" t="s">
        <v>1</v>
      </c>
      <c r="F170" s="209" t="s">
        <v>241</v>
      </c>
      <c r="G170" s="206"/>
      <c r="H170" s="210">
        <v>107</v>
      </c>
      <c r="I170" s="211"/>
      <c r="J170" s="206"/>
      <c r="K170" s="206"/>
      <c r="L170" s="212"/>
      <c r="M170" s="213"/>
      <c r="N170" s="214"/>
      <c r="O170" s="214"/>
      <c r="P170" s="214"/>
      <c r="Q170" s="214"/>
      <c r="R170" s="214"/>
      <c r="S170" s="214"/>
      <c r="T170" s="215"/>
      <c r="AT170" s="216" t="s">
        <v>190</v>
      </c>
      <c r="AU170" s="216" t="s">
        <v>85</v>
      </c>
      <c r="AV170" s="13" t="s">
        <v>85</v>
      </c>
      <c r="AW170" s="13" t="s">
        <v>33</v>
      </c>
      <c r="AX170" s="13" t="s">
        <v>81</v>
      </c>
      <c r="AY170" s="216" t="s">
        <v>137</v>
      </c>
    </row>
    <row r="171" spans="1:65" s="2" customFormat="1" ht="24.2" customHeight="1">
      <c r="A171" s="35"/>
      <c r="B171" s="36"/>
      <c r="C171" s="187" t="s">
        <v>242</v>
      </c>
      <c r="D171" s="187" t="s">
        <v>140</v>
      </c>
      <c r="E171" s="188" t="s">
        <v>243</v>
      </c>
      <c r="F171" s="189" t="s">
        <v>244</v>
      </c>
      <c r="G171" s="190" t="s">
        <v>203</v>
      </c>
      <c r="H171" s="191">
        <v>107</v>
      </c>
      <c r="I171" s="192"/>
      <c r="J171" s="193">
        <f>ROUND(I171*H171,2)</f>
        <v>0</v>
      </c>
      <c r="K171" s="189" t="s">
        <v>143</v>
      </c>
      <c r="L171" s="40"/>
      <c r="M171" s="194" t="s">
        <v>1</v>
      </c>
      <c r="N171" s="195" t="s">
        <v>42</v>
      </c>
      <c r="O171" s="72"/>
      <c r="P171" s="196">
        <f>O171*H171</f>
        <v>0</v>
      </c>
      <c r="Q171" s="196">
        <v>2.5999999999999998E-4</v>
      </c>
      <c r="R171" s="196">
        <f>Q171*H171</f>
        <v>2.7819999999999998E-2</v>
      </c>
      <c r="S171" s="196">
        <v>0</v>
      </c>
      <c r="T171" s="19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98" t="s">
        <v>91</v>
      </c>
      <c r="AT171" s="198" t="s">
        <v>140</v>
      </c>
      <c r="AU171" s="198" t="s">
        <v>85</v>
      </c>
      <c r="AY171" s="18" t="s">
        <v>137</v>
      </c>
      <c r="BE171" s="199">
        <f>IF(N171="základní",J171,0)</f>
        <v>0</v>
      </c>
      <c r="BF171" s="199">
        <f>IF(N171="snížená",J171,0)</f>
        <v>0</v>
      </c>
      <c r="BG171" s="199">
        <f>IF(N171="zákl. přenesená",J171,0)</f>
        <v>0</v>
      </c>
      <c r="BH171" s="199">
        <f>IF(N171="sníž. přenesená",J171,0)</f>
        <v>0</v>
      </c>
      <c r="BI171" s="199">
        <f>IF(N171="nulová",J171,0)</f>
        <v>0</v>
      </c>
      <c r="BJ171" s="18" t="s">
        <v>85</v>
      </c>
      <c r="BK171" s="199">
        <f>ROUND(I171*H171,2)</f>
        <v>0</v>
      </c>
      <c r="BL171" s="18" t="s">
        <v>91</v>
      </c>
      <c r="BM171" s="198" t="s">
        <v>245</v>
      </c>
    </row>
    <row r="172" spans="1:65" s="2" customFormat="1" ht="39">
      <c r="A172" s="35"/>
      <c r="B172" s="36"/>
      <c r="C172" s="37"/>
      <c r="D172" s="207" t="s">
        <v>246</v>
      </c>
      <c r="E172" s="37"/>
      <c r="F172" s="248" t="s">
        <v>247</v>
      </c>
      <c r="G172" s="37"/>
      <c r="H172" s="37"/>
      <c r="I172" s="249"/>
      <c r="J172" s="37"/>
      <c r="K172" s="37"/>
      <c r="L172" s="40"/>
      <c r="M172" s="250"/>
      <c r="N172" s="251"/>
      <c r="O172" s="72"/>
      <c r="P172" s="72"/>
      <c r="Q172" s="72"/>
      <c r="R172" s="72"/>
      <c r="S172" s="72"/>
      <c r="T172" s="73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8" t="s">
        <v>246</v>
      </c>
      <c r="AU172" s="18" t="s">
        <v>85</v>
      </c>
    </row>
    <row r="173" spans="1:65" s="14" customFormat="1" ht="11.25">
      <c r="B173" s="217"/>
      <c r="C173" s="218"/>
      <c r="D173" s="207" t="s">
        <v>190</v>
      </c>
      <c r="E173" s="219" t="s">
        <v>1</v>
      </c>
      <c r="F173" s="220" t="s">
        <v>248</v>
      </c>
      <c r="G173" s="218"/>
      <c r="H173" s="219" t="s">
        <v>1</v>
      </c>
      <c r="I173" s="221"/>
      <c r="J173" s="218"/>
      <c r="K173" s="218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190</v>
      </c>
      <c r="AU173" s="226" t="s">
        <v>85</v>
      </c>
      <c r="AV173" s="14" t="s">
        <v>81</v>
      </c>
      <c r="AW173" s="14" t="s">
        <v>33</v>
      </c>
      <c r="AX173" s="14" t="s">
        <v>76</v>
      </c>
      <c r="AY173" s="226" t="s">
        <v>137</v>
      </c>
    </row>
    <row r="174" spans="1:65" s="13" customFormat="1" ht="11.25">
      <c r="B174" s="205"/>
      <c r="C174" s="206"/>
      <c r="D174" s="207" t="s">
        <v>190</v>
      </c>
      <c r="E174" s="208" t="s">
        <v>1</v>
      </c>
      <c r="F174" s="209" t="s">
        <v>241</v>
      </c>
      <c r="G174" s="206"/>
      <c r="H174" s="210">
        <v>107</v>
      </c>
      <c r="I174" s="211"/>
      <c r="J174" s="206"/>
      <c r="K174" s="206"/>
      <c r="L174" s="212"/>
      <c r="M174" s="213"/>
      <c r="N174" s="214"/>
      <c r="O174" s="214"/>
      <c r="P174" s="214"/>
      <c r="Q174" s="214"/>
      <c r="R174" s="214"/>
      <c r="S174" s="214"/>
      <c r="T174" s="215"/>
      <c r="AT174" s="216" t="s">
        <v>190</v>
      </c>
      <c r="AU174" s="216" t="s">
        <v>85</v>
      </c>
      <c r="AV174" s="13" t="s">
        <v>85</v>
      </c>
      <c r="AW174" s="13" t="s">
        <v>33</v>
      </c>
      <c r="AX174" s="13" t="s">
        <v>81</v>
      </c>
      <c r="AY174" s="216" t="s">
        <v>137</v>
      </c>
    </row>
    <row r="175" spans="1:65" s="2" customFormat="1" ht="24.2" customHeight="1">
      <c r="A175" s="35"/>
      <c r="B175" s="36"/>
      <c r="C175" s="187" t="s">
        <v>249</v>
      </c>
      <c r="D175" s="187" t="s">
        <v>140</v>
      </c>
      <c r="E175" s="188" t="s">
        <v>250</v>
      </c>
      <c r="F175" s="189" t="s">
        <v>251</v>
      </c>
      <c r="G175" s="190" t="s">
        <v>220</v>
      </c>
      <c r="H175" s="191">
        <v>104</v>
      </c>
      <c r="I175" s="192"/>
      <c r="J175" s="193">
        <f>ROUND(I175*H175,2)</f>
        <v>0</v>
      </c>
      <c r="K175" s="189" t="s">
        <v>143</v>
      </c>
      <c r="L175" s="40"/>
      <c r="M175" s="194" t="s">
        <v>1</v>
      </c>
      <c r="N175" s="195" t="s">
        <v>42</v>
      </c>
      <c r="O175" s="72"/>
      <c r="P175" s="196">
        <f>O175*H175</f>
        <v>0</v>
      </c>
      <c r="Q175" s="196">
        <v>1.5E-3</v>
      </c>
      <c r="R175" s="196">
        <f>Q175*H175</f>
        <v>0.156</v>
      </c>
      <c r="S175" s="196">
        <v>0</v>
      </c>
      <c r="T175" s="19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98" t="s">
        <v>91</v>
      </c>
      <c r="AT175" s="198" t="s">
        <v>140</v>
      </c>
      <c r="AU175" s="198" t="s">
        <v>85</v>
      </c>
      <c r="AY175" s="18" t="s">
        <v>137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18" t="s">
        <v>85</v>
      </c>
      <c r="BK175" s="199">
        <f>ROUND(I175*H175,2)</f>
        <v>0</v>
      </c>
      <c r="BL175" s="18" t="s">
        <v>91</v>
      </c>
      <c r="BM175" s="198" t="s">
        <v>252</v>
      </c>
    </row>
    <row r="176" spans="1:65" s="14" customFormat="1" ht="11.25">
      <c r="B176" s="217"/>
      <c r="C176" s="218"/>
      <c r="D176" s="207" t="s">
        <v>190</v>
      </c>
      <c r="E176" s="219" t="s">
        <v>1</v>
      </c>
      <c r="F176" s="220" t="s">
        <v>253</v>
      </c>
      <c r="G176" s="218"/>
      <c r="H176" s="219" t="s">
        <v>1</v>
      </c>
      <c r="I176" s="221"/>
      <c r="J176" s="218"/>
      <c r="K176" s="218"/>
      <c r="L176" s="222"/>
      <c r="M176" s="223"/>
      <c r="N176" s="224"/>
      <c r="O176" s="224"/>
      <c r="P176" s="224"/>
      <c r="Q176" s="224"/>
      <c r="R176" s="224"/>
      <c r="S176" s="224"/>
      <c r="T176" s="225"/>
      <c r="AT176" s="226" t="s">
        <v>190</v>
      </c>
      <c r="AU176" s="226" t="s">
        <v>85</v>
      </c>
      <c r="AV176" s="14" t="s">
        <v>81</v>
      </c>
      <c r="AW176" s="14" t="s">
        <v>33</v>
      </c>
      <c r="AX176" s="14" t="s">
        <v>76</v>
      </c>
      <c r="AY176" s="226" t="s">
        <v>137</v>
      </c>
    </row>
    <row r="177" spans="1:65" s="13" customFormat="1" ht="11.25">
      <c r="B177" s="205"/>
      <c r="C177" s="206"/>
      <c r="D177" s="207" t="s">
        <v>190</v>
      </c>
      <c r="E177" s="208" t="s">
        <v>1</v>
      </c>
      <c r="F177" s="209" t="s">
        <v>254</v>
      </c>
      <c r="G177" s="206"/>
      <c r="H177" s="210">
        <v>51</v>
      </c>
      <c r="I177" s="211"/>
      <c r="J177" s="206"/>
      <c r="K177" s="206"/>
      <c r="L177" s="212"/>
      <c r="M177" s="213"/>
      <c r="N177" s="214"/>
      <c r="O177" s="214"/>
      <c r="P177" s="214"/>
      <c r="Q177" s="214"/>
      <c r="R177" s="214"/>
      <c r="S177" s="214"/>
      <c r="T177" s="215"/>
      <c r="AT177" s="216" t="s">
        <v>190</v>
      </c>
      <c r="AU177" s="216" t="s">
        <v>85</v>
      </c>
      <c r="AV177" s="13" t="s">
        <v>85</v>
      </c>
      <c r="AW177" s="13" t="s">
        <v>33</v>
      </c>
      <c r="AX177" s="13" t="s">
        <v>76</v>
      </c>
      <c r="AY177" s="216" t="s">
        <v>137</v>
      </c>
    </row>
    <row r="178" spans="1:65" s="14" customFormat="1" ht="11.25">
      <c r="B178" s="217"/>
      <c r="C178" s="218"/>
      <c r="D178" s="207" t="s">
        <v>190</v>
      </c>
      <c r="E178" s="219" t="s">
        <v>1</v>
      </c>
      <c r="F178" s="220" t="s">
        <v>255</v>
      </c>
      <c r="G178" s="218"/>
      <c r="H178" s="219" t="s">
        <v>1</v>
      </c>
      <c r="I178" s="221"/>
      <c r="J178" s="218"/>
      <c r="K178" s="218"/>
      <c r="L178" s="222"/>
      <c r="M178" s="223"/>
      <c r="N178" s="224"/>
      <c r="O178" s="224"/>
      <c r="P178" s="224"/>
      <c r="Q178" s="224"/>
      <c r="R178" s="224"/>
      <c r="S178" s="224"/>
      <c r="T178" s="225"/>
      <c r="AT178" s="226" t="s">
        <v>190</v>
      </c>
      <c r="AU178" s="226" t="s">
        <v>85</v>
      </c>
      <c r="AV178" s="14" t="s">
        <v>81</v>
      </c>
      <c r="AW178" s="14" t="s">
        <v>33</v>
      </c>
      <c r="AX178" s="14" t="s">
        <v>76</v>
      </c>
      <c r="AY178" s="226" t="s">
        <v>137</v>
      </c>
    </row>
    <row r="179" spans="1:65" s="13" customFormat="1" ht="11.25">
      <c r="B179" s="205"/>
      <c r="C179" s="206"/>
      <c r="D179" s="207" t="s">
        <v>190</v>
      </c>
      <c r="E179" s="208" t="s">
        <v>1</v>
      </c>
      <c r="F179" s="209" t="s">
        <v>222</v>
      </c>
      <c r="G179" s="206"/>
      <c r="H179" s="210">
        <v>53</v>
      </c>
      <c r="I179" s="211"/>
      <c r="J179" s="206"/>
      <c r="K179" s="206"/>
      <c r="L179" s="212"/>
      <c r="M179" s="213"/>
      <c r="N179" s="214"/>
      <c r="O179" s="214"/>
      <c r="P179" s="214"/>
      <c r="Q179" s="214"/>
      <c r="R179" s="214"/>
      <c r="S179" s="214"/>
      <c r="T179" s="215"/>
      <c r="AT179" s="216" t="s">
        <v>190</v>
      </c>
      <c r="AU179" s="216" t="s">
        <v>85</v>
      </c>
      <c r="AV179" s="13" t="s">
        <v>85</v>
      </c>
      <c r="AW179" s="13" t="s">
        <v>33</v>
      </c>
      <c r="AX179" s="13" t="s">
        <v>76</v>
      </c>
      <c r="AY179" s="216" t="s">
        <v>137</v>
      </c>
    </row>
    <row r="180" spans="1:65" s="16" customFormat="1" ht="11.25">
      <c r="B180" s="252"/>
      <c r="C180" s="253"/>
      <c r="D180" s="207" t="s">
        <v>190</v>
      </c>
      <c r="E180" s="254" t="s">
        <v>1</v>
      </c>
      <c r="F180" s="255" t="s">
        <v>256</v>
      </c>
      <c r="G180" s="253"/>
      <c r="H180" s="256">
        <v>104</v>
      </c>
      <c r="I180" s="257"/>
      <c r="J180" s="253"/>
      <c r="K180" s="253"/>
      <c r="L180" s="258"/>
      <c r="M180" s="259"/>
      <c r="N180" s="260"/>
      <c r="O180" s="260"/>
      <c r="P180" s="260"/>
      <c r="Q180" s="260"/>
      <c r="R180" s="260"/>
      <c r="S180" s="260"/>
      <c r="T180" s="261"/>
      <c r="AT180" s="262" t="s">
        <v>190</v>
      </c>
      <c r="AU180" s="262" t="s">
        <v>85</v>
      </c>
      <c r="AV180" s="16" t="s">
        <v>91</v>
      </c>
      <c r="AW180" s="16" t="s">
        <v>33</v>
      </c>
      <c r="AX180" s="16" t="s">
        <v>81</v>
      </c>
      <c r="AY180" s="262" t="s">
        <v>137</v>
      </c>
    </row>
    <row r="181" spans="1:65" s="2" customFormat="1" ht="37.9" customHeight="1">
      <c r="A181" s="35"/>
      <c r="B181" s="36"/>
      <c r="C181" s="187" t="s">
        <v>257</v>
      </c>
      <c r="D181" s="187" t="s">
        <v>140</v>
      </c>
      <c r="E181" s="188" t="s">
        <v>258</v>
      </c>
      <c r="F181" s="189" t="s">
        <v>259</v>
      </c>
      <c r="G181" s="190" t="s">
        <v>203</v>
      </c>
      <c r="H181" s="191">
        <v>169</v>
      </c>
      <c r="I181" s="192"/>
      <c r="J181" s="193">
        <f>ROUND(I181*H181,2)</f>
        <v>0</v>
      </c>
      <c r="K181" s="189" t="s">
        <v>143</v>
      </c>
      <c r="L181" s="40"/>
      <c r="M181" s="194" t="s">
        <v>1</v>
      </c>
      <c r="N181" s="195" t="s">
        <v>42</v>
      </c>
      <c r="O181" s="72"/>
      <c r="P181" s="196">
        <f>O181*H181</f>
        <v>0</v>
      </c>
      <c r="Q181" s="196">
        <v>4.3800000000000002E-3</v>
      </c>
      <c r="R181" s="196">
        <f>Q181*H181</f>
        <v>0.74021999999999999</v>
      </c>
      <c r="S181" s="196">
        <v>0</v>
      </c>
      <c r="T181" s="19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98" t="s">
        <v>91</v>
      </c>
      <c r="AT181" s="198" t="s">
        <v>140</v>
      </c>
      <c r="AU181" s="198" t="s">
        <v>85</v>
      </c>
      <c r="AY181" s="18" t="s">
        <v>137</v>
      </c>
      <c r="BE181" s="199">
        <f>IF(N181="základní",J181,0)</f>
        <v>0</v>
      </c>
      <c r="BF181" s="199">
        <f>IF(N181="snížená",J181,0)</f>
        <v>0</v>
      </c>
      <c r="BG181" s="199">
        <f>IF(N181="zákl. přenesená",J181,0)</f>
        <v>0</v>
      </c>
      <c r="BH181" s="199">
        <f>IF(N181="sníž. přenesená",J181,0)</f>
        <v>0</v>
      </c>
      <c r="BI181" s="199">
        <f>IF(N181="nulová",J181,0)</f>
        <v>0</v>
      </c>
      <c r="BJ181" s="18" t="s">
        <v>85</v>
      </c>
      <c r="BK181" s="199">
        <f>ROUND(I181*H181,2)</f>
        <v>0</v>
      </c>
      <c r="BL181" s="18" t="s">
        <v>91</v>
      </c>
      <c r="BM181" s="198" t="s">
        <v>260</v>
      </c>
    </row>
    <row r="182" spans="1:65" s="14" customFormat="1" ht="11.25">
      <c r="B182" s="217"/>
      <c r="C182" s="218"/>
      <c r="D182" s="207" t="s">
        <v>190</v>
      </c>
      <c r="E182" s="219" t="s">
        <v>1</v>
      </c>
      <c r="F182" s="220" t="s">
        <v>205</v>
      </c>
      <c r="G182" s="218"/>
      <c r="H182" s="219" t="s">
        <v>1</v>
      </c>
      <c r="I182" s="221"/>
      <c r="J182" s="218"/>
      <c r="K182" s="218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190</v>
      </c>
      <c r="AU182" s="226" t="s">
        <v>85</v>
      </c>
      <c r="AV182" s="14" t="s">
        <v>81</v>
      </c>
      <c r="AW182" s="14" t="s">
        <v>33</v>
      </c>
      <c r="AX182" s="14" t="s">
        <v>76</v>
      </c>
      <c r="AY182" s="226" t="s">
        <v>137</v>
      </c>
    </row>
    <row r="183" spans="1:65" s="13" customFormat="1" ht="11.25">
      <c r="B183" s="205"/>
      <c r="C183" s="206"/>
      <c r="D183" s="207" t="s">
        <v>190</v>
      </c>
      <c r="E183" s="208" t="s">
        <v>1</v>
      </c>
      <c r="F183" s="209" t="s">
        <v>261</v>
      </c>
      <c r="G183" s="206"/>
      <c r="H183" s="210">
        <v>41.393000000000001</v>
      </c>
      <c r="I183" s="211"/>
      <c r="J183" s="206"/>
      <c r="K183" s="206"/>
      <c r="L183" s="212"/>
      <c r="M183" s="213"/>
      <c r="N183" s="214"/>
      <c r="O183" s="214"/>
      <c r="P183" s="214"/>
      <c r="Q183" s="214"/>
      <c r="R183" s="214"/>
      <c r="S183" s="214"/>
      <c r="T183" s="215"/>
      <c r="AT183" s="216" t="s">
        <v>190</v>
      </c>
      <c r="AU183" s="216" t="s">
        <v>85</v>
      </c>
      <c r="AV183" s="13" t="s">
        <v>85</v>
      </c>
      <c r="AW183" s="13" t="s">
        <v>33</v>
      </c>
      <c r="AX183" s="13" t="s">
        <v>76</v>
      </c>
      <c r="AY183" s="216" t="s">
        <v>137</v>
      </c>
    </row>
    <row r="184" spans="1:65" s="13" customFormat="1" ht="11.25">
      <c r="B184" s="205"/>
      <c r="C184" s="206"/>
      <c r="D184" s="207" t="s">
        <v>190</v>
      </c>
      <c r="E184" s="208" t="s">
        <v>1</v>
      </c>
      <c r="F184" s="209" t="s">
        <v>262</v>
      </c>
      <c r="G184" s="206"/>
      <c r="H184" s="210">
        <v>-7.6</v>
      </c>
      <c r="I184" s="211"/>
      <c r="J184" s="206"/>
      <c r="K184" s="206"/>
      <c r="L184" s="212"/>
      <c r="M184" s="213"/>
      <c r="N184" s="214"/>
      <c r="O184" s="214"/>
      <c r="P184" s="214"/>
      <c r="Q184" s="214"/>
      <c r="R184" s="214"/>
      <c r="S184" s="214"/>
      <c r="T184" s="215"/>
      <c r="AT184" s="216" t="s">
        <v>190</v>
      </c>
      <c r="AU184" s="216" t="s">
        <v>85</v>
      </c>
      <c r="AV184" s="13" t="s">
        <v>85</v>
      </c>
      <c r="AW184" s="13" t="s">
        <v>33</v>
      </c>
      <c r="AX184" s="13" t="s">
        <v>76</v>
      </c>
      <c r="AY184" s="216" t="s">
        <v>137</v>
      </c>
    </row>
    <row r="185" spans="1:65" s="14" customFormat="1" ht="11.25">
      <c r="B185" s="217"/>
      <c r="C185" s="218"/>
      <c r="D185" s="207" t="s">
        <v>190</v>
      </c>
      <c r="E185" s="219" t="s">
        <v>1</v>
      </c>
      <c r="F185" s="220" t="s">
        <v>263</v>
      </c>
      <c r="G185" s="218"/>
      <c r="H185" s="219" t="s">
        <v>1</v>
      </c>
      <c r="I185" s="221"/>
      <c r="J185" s="218"/>
      <c r="K185" s="218"/>
      <c r="L185" s="222"/>
      <c r="M185" s="223"/>
      <c r="N185" s="224"/>
      <c r="O185" s="224"/>
      <c r="P185" s="224"/>
      <c r="Q185" s="224"/>
      <c r="R185" s="224"/>
      <c r="S185" s="224"/>
      <c r="T185" s="225"/>
      <c r="AT185" s="226" t="s">
        <v>190</v>
      </c>
      <c r="AU185" s="226" t="s">
        <v>85</v>
      </c>
      <c r="AV185" s="14" t="s">
        <v>81</v>
      </c>
      <c r="AW185" s="14" t="s">
        <v>33</v>
      </c>
      <c r="AX185" s="14" t="s">
        <v>76</v>
      </c>
      <c r="AY185" s="226" t="s">
        <v>137</v>
      </c>
    </row>
    <row r="186" spans="1:65" s="15" customFormat="1" ht="11.25">
      <c r="B186" s="227"/>
      <c r="C186" s="228"/>
      <c r="D186" s="207" t="s">
        <v>190</v>
      </c>
      <c r="E186" s="229" t="s">
        <v>1</v>
      </c>
      <c r="F186" s="230" t="s">
        <v>210</v>
      </c>
      <c r="G186" s="228"/>
      <c r="H186" s="231">
        <v>33.792999999999999</v>
      </c>
      <c r="I186" s="232"/>
      <c r="J186" s="228"/>
      <c r="K186" s="228"/>
      <c r="L186" s="233"/>
      <c r="M186" s="234"/>
      <c r="N186" s="235"/>
      <c r="O186" s="235"/>
      <c r="P186" s="235"/>
      <c r="Q186" s="235"/>
      <c r="R186" s="235"/>
      <c r="S186" s="235"/>
      <c r="T186" s="236"/>
      <c r="AT186" s="237" t="s">
        <v>190</v>
      </c>
      <c r="AU186" s="237" t="s">
        <v>85</v>
      </c>
      <c r="AV186" s="15" t="s">
        <v>88</v>
      </c>
      <c r="AW186" s="15" t="s">
        <v>33</v>
      </c>
      <c r="AX186" s="15" t="s">
        <v>76</v>
      </c>
      <c r="AY186" s="237" t="s">
        <v>137</v>
      </c>
    </row>
    <row r="187" spans="1:65" s="13" customFormat="1" ht="11.25">
      <c r="B187" s="205"/>
      <c r="C187" s="206"/>
      <c r="D187" s="207" t="s">
        <v>190</v>
      </c>
      <c r="E187" s="208" t="s">
        <v>1</v>
      </c>
      <c r="F187" s="209" t="s">
        <v>264</v>
      </c>
      <c r="G187" s="206"/>
      <c r="H187" s="210">
        <v>169</v>
      </c>
      <c r="I187" s="211"/>
      <c r="J187" s="206"/>
      <c r="K187" s="206"/>
      <c r="L187" s="212"/>
      <c r="M187" s="213"/>
      <c r="N187" s="214"/>
      <c r="O187" s="214"/>
      <c r="P187" s="214"/>
      <c r="Q187" s="214"/>
      <c r="R187" s="214"/>
      <c r="S187" s="214"/>
      <c r="T187" s="215"/>
      <c r="AT187" s="216" t="s">
        <v>190</v>
      </c>
      <c r="AU187" s="216" t="s">
        <v>85</v>
      </c>
      <c r="AV187" s="13" t="s">
        <v>85</v>
      </c>
      <c r="AW187" s="13" t="s">
        <v>33</v>
      </c>
      <c r="AX187" s="13" t="s">
        <v>81</v>
      </c>
      <c r="AY187" s="216" t="s">
        <v>137</v>
      </c>
    </row>
    <row r="188" spans="1:65" s="2" customFormat="1" ht="24.2" customHeight="1">
      <c r="A188" s="35"/>
      <c r="B188" s="36"/>
      <c r="C188" s="187" t="s">
        <v>265</v>
      </c>
      <c r="D188" s="187" t="s">
        <v>140</v>
      </c>
      <c r="E188" s="188" t="s">
        <v>243</v>
      </c>
      <c r="F188" s="189" t="s">
        <v>244</v>
      </c>
      <c r="G188" s="190" t="s">
        <v>203</v>
      </c>
      <c r="H188" s="191">
        <v>169</v>
      </c>
      <c r="I188" s="192"/>
      <c r="J188" s="193">
        <f>ROUND(I188*H188,2)</f>
        <v>0</v>
      </c>
      <c r="K188" s="189" t="s">
        <v>143</v>
      </c>
      <c r="L188" s="40"/>
      <c r="M188" s="194" t="s">
        <v>1</v>
      </c>
      <c r="N188" s="195" t="s">
        <v>42</v>
      </c>
      <c r="O188" s="72"/>
      <c r="P188" s="196">
        <f>O188*H188</f>
        <v>0</v>
      </c>
      <c r="Q188" s="196">
        <v>0</v>
      </c>
      <c r="R188" s="196">
        <f>Q188*H188</f>
        <v>0</v>
      </c>
      <c r="S188" s="196">
        <v>0</v>
      </c>
      <c r="T188" s="19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98" t="s">
        <v>91</v>
      </c>
      <c r="AT188" s="198" t="s">
        <v>140</v>
      </c>
      <c r="AU188" s="198" t="s">
        <v>85</v>
      </c>
      <c r="AY188" s="18" t="s">
        <v>137</v>
      </c>
      <c r="BE188" s="199">
        <f>IF(N188="základní",J188,0)</f>
        <v>0</v>
      </c>
      <c r="BF188" s="199">
        <f>IF(N188="snížená",J188,0)</f>
        <v>0</v>
      </c>
      <c r="BG188" s="199">
        <f>IF(N188="zákl. přenesená",J188,0)</f>
        <v>0</v>
      </c>
      <c r="BH188" s="199">
        <f>IF(N188="sníž. přenesená",J188,0)</f>
        <v>0</v>
      </c>
      <c r="BI188" s="199">
        <f>IF(N188="nulová",J188,0)</f>
        <v>0</v>
      </c>
      <c r="BJ188" s="18" t="s">
        <v>85</v>
      </c>
      <c r="BK188" s="199">
        <f>ROUND(I188*H188,2)</f>
        <v>0</v>
      </c>
      <c r="BL188" s="18" t="s">
        <v>91</v>
      </c>
      <c r="BM188" s="198" t="s">
        <v>266</v>
      </c>
    </row>
    <row r="189" spans="1:65" s="14" customFormat="1" ht="11.25">
      <c r="B189" s="217"/>
      <c r="C189" s="218"/>
      <c r="D189" s="207" t="s">
        <v>190</v>
      </c>
      <c r="E189" s="219" t="s">
        <v>1</v>
      </c>
      <c r="F189" s="220" t="s">
        <v>238</v>
      </c>
      <c r="G189" s="218"/>
      <c r="H189" s="219" t="s">
        <v>1</v>
      </c>
      <c r="I189" s="221"/>
      <c r="J189" s="218"/>
      <c r="K189" s="218"/>
      <c r="L189" s="222"/>
      <c r="M189" s="223"/>
      <c r="N189" s="224"/>
      <c r="O189" s="224"/>
      <c r="P189" s="224"/>
      <c r="Q189" s="224"/>
      <c r="R189" s="224"/>
      <c r="S189" s="224"/>
      <c r="T189" s="225"/>
      <c r="AT189" s="226" t="s">
        <v>190</v>
      </c>
      <c r="AU189" s="226" t="s">
        <v>85</v>
      </c>
      <c r="AV189" s="14" t="s">
        <v>81</v>
      </c>
      <c r="AW189" s="14" t="s">
        <v>33</v>
      </c>
      <c r="AX189" s="14" t="s">
        <v>76</v>
      </c>
      <c r="AY189" s="226" t="s">
        <v>137</v>
      </c>
    </row>
    <row r="190" spans="1:65" s="13" customFormat="1" ht="11.25">
      <c r="B190" s="205"/>
      <c r="C190" s="206"/>
      <c r="D190" s="207" t="s">
        <v>190</v>
      </c>
      <c r="E190" s="208" t="s">
        <v>1</v>
      </c>
      <c r="F190" s="209" t="s">
        <v>264</v>
      </c>
      <c r="G190" s="206"/>
      <c r="H190" s="210">
        <v>169</v>
      </c>
      <c r="I190" s="211"/>
      <c r="J190" s="206"/>
      <c r="K190" s="206"/>
      <c r="L190" s="212"/>
      <c r="M190" s="213"/>
      <c r="N190" s="214"/>
      <c r="O190" s="214"/>
      <c r="P190" s="214"/>
      <c r="Q190" s="214"/>
      <c r="R190" s="214"/>
      <c r="S190" s="214"/>
      <c r="T190" s="215"/>
      <c r="AT190" s="216" t="s">
        <v>190</v>
      </c>
      <c r="AU190" s="216" t="s">
        <v>85</v>
      </c>
      <c r="AV190" s="13" t="s">
        <v>85</v>
      </c>
      <c r="AW190" s="13" t="s">
        <v>33</v>
      </c>
      <c r="AX190" s="13" t="s">
        <v>81</v>
      </c>
      <c r="AY190" s="216" t="s">
        <v>137</v>
      </c>
    </row>
    <row r="191" spans="1:65" s="2" customFormat="1" ht="55.5" customHeight="1">
      <c r="A191" s="35"/>
      <c r="B191" s="36"/>
      <c r="C191" s="187" t="s">
        <v>267</v>
      </c>
      <c r="D191" s="187" t="s">
        <v>140</v>
      </c>
      <c r="E191" s="188" t="s">
        <v>268</v>
      </c>
      <c r="F191" s="189" t="s">
        <v>269</v>
      </c>
      <c r="G191" s="190" t="s">
        <v>203</v>
      </c>
      <c r="H191" s="191">
        <v>13.5</v>
      </c>
      <c r="I191" s="192"/>
      <c r="J191" s="193">
        <f>ROUND(I191*H191,2)</f>
        <v>0</v>
      </c>
      <c r="K191" s="189" t="s">
        <v>143</v>
      </c>
      <c r="L191" s="40"/>
      <c r="M191" s="194" t="s">
        <v>1</v>
      </c>
      <c r="N191" s="195" t="s">
        <v>42</v>
      </c>
      <c r="O191" s="72"/>
      <c r="P191" s="196">
        <f>O191*H191</f>
        <v>0</v>
      </c>
      <c r="Q191" s="196">
        <v>2.6339999999999999E-2</v>
      </c>
      <c r="R191" s="196">
        <f>Q191*H191</f>
        <v>0.35558999999999996</v>
      </c>
      <c r="S191" s="196">
        <v>0</v>
      </c>
      <c r="T191" s="19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98" t="s">
        <v>91</v>
      </c>
      <c r="AT191" s="198" t="s">
        <v>140</v>
      </c>
      <c r="AU191" s="198" t="s">
        <v>85</v>
      </c>
      <c r="AY191" s="18" t="s">
        <v>137</v>
      </c>
      <c r="BE191" s="199">
        <f>IF(N191="základní",J191,0)</f>
        <v>0</v>
      </c>
      <c r="BF191" s="199">
        <f>IF(N191="snížená",J191,0)</f>
        <v>0</v>
      </c>
      <c r="BG191" s="199">
        <f>IF(N191="zákl. přenesená",J191,0)</f>
        <v>0</v>
      </c>
      <c r="BH191" s="199">
        <f>IF(N191="sníž. přenesená",J191,0)</f>
        <v>0</v>
      </c>
      <c r="BI191" s="199">
        <f>IF(N191="nulová",J191,0)</f>
        <v>0</v>
      </c>
      <c r="BJ191" s="18" t="s">
        <v>85</v>
      </c>
      <c r="BK191" s="199">
        <f>ROUND(I191*H191,2)</f>
        <v>0</v>
      </c>
      <c r="BL191" s="18" t="s">
        <v>91</v>
      </c>
      <c r="BM191" s="198" t="s">
        <v>270</v>
      </c>
    </row>
    <row r="192" spans="1:65" s="2" customFormat="1" ht="39">
      <c r="A192" s="35"/>
      <c r="B192" s="36"/>
      <c r="C192" s="37"/>
      <c r="D192" s="207" t="s">
        <v>246</v>
      </c>
      <c r="E192" s="37"/>
      <c r="F192" s="248" t="s">
        <v>271</v>
      </c>
      <c r="G192" s="37"/>
      <c r="H192" s="37"/>
      <c r="I192" s="249"/>
      <c r="J192" s="37"/>
      <c r="K192" s="37"/>
      <c r="L192" s="40"/>
      <c r="M192" s="250"/>
      <c r="N192" s="251"/>
      <c r="O192" s="72"/>
      <c r="P192" s="72"/>
      <c r="Q192" s="72"/>
      <c r="R192" s="72"/>
      <c r="S192" s="72"/>
      <c r="T192" s="73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T192" s="18" t="s">
        <v>246</v>
      </c>
      <c r="AU192" s="18" t="s">
        <v>85</v>
      </c>
    </row>
    <row r="193" spans="1:65" s="14" customFormat="1" ht="11.25">
      <c r="B193" s="217"/>
      <c r="C193" s="218"/>
      <c r="D193" s="207" t="s">
        <v>190</v>
      </c>
      <c r="E193" s="219" t="s">
        <v>1</v>
      </c>
      <c r="F193" s="220" t="s">
        <v>272</v>
      </c>
      <c r="G193" s="218"/>
      <c r="H193" s="219" t="s">
        <v>1</v>
      </c>
      <c r="I193" s="221"/>
      <c r="J193" s="218"/>
      <c r="K193" s="218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190</v>
      </c>
      <c r="AU193" s="226" t="s">
        <v>85</v>
      </c>
      <c r="AV193" s="14" t="s">
        <v>81</v>
      </c>
      <c r="AW193" s="14" t="s">
        <v>33</v>
      </c>
      <c r="AX193" s="14" t="s">
        <v>76</v>
      </c>
      <c r="AY193" s="226" t="s">
        <v>137</v>
      </c>
    </row>
    <row r="194" spans="1:65" s="13" customFormat="1" ht="11.25">
      <c r="B194" s="205"/>
      <c r="C194" s="206"/>
      <c r="D194" s="207" t="s">
        <v>190</v>
      </c>
      <c r="E194" s="208" t="s">
        <v>1</v>
      </c>
      <c r="F194" s="209" t="s">
        <v>273</v>
      </c>
      <c r="G194" s="206"/>
      <c r="H194" s="210">
        <v>2.6989999999999998</v>
      </c>
      <c r="I194" s="211"/>
      <c r="J194" s="206"/>
      <c r="K194" s="206"/>
      <c r="L194" s="212"/>
      <c r="M194" s="213"/>
      <c r="N194" s="214"/>
      <c r="O194" s="214"/>
      <c r="P194" s="214"/>
      <c r="Q194" s="214"/>
      <c r="R194" s="214"/>
      <c r="S194" s="214"/>
      <c r="T194" s="215"/>
      <c r="AT194" s="216" t="s">
        <v>190</v>
      </c>
      <c r="AU194" s="216" t="s">
        <v>85</v>
      </c>
      <c r="AV194" s="13" t="s">
        <v>85</v>
      </c>
      <c r="AW194" s="13" t="s">
        <v>33</v>
      </c>
      <c r="AX194" s="13" t="s">
        <v>76</v>
      </c>
      <c r="AY194" s="216" t="s">
        <v>137</v>
      </c>
    </row>
    <row r="195" spans="1:65" s="14" customFormat="1" ht="11.25">
      <c r="B195" s="217"/>
      <c r="C195" s="218"/>
      <c r="D195" s="207" t="s">
        <v>190</v>
      </c>
      <c r="E195" s="219" t="s">
        <v>1</v>
      </c>
      <c r="F195" s="220" t="s">
        <v>216</v>
      </c>
      <c r="G195" s="218"/>
      <c r="H195" s="219" t="s">
        <v>1</v>
      </c>
      <c r="I195" s="221"/>
      <c r="J195" s="218"/>
      <c r="K195" s="218"/>
      <c r="L195" s="222"/>
      <c r="M195" s="223"/>
      <c r="N195" s="224"/>
      <c r="O195" s="224"/>
      <c r="P195" s="224"/>
      <c r="Q195" s="224"/>
      <c r="R195" s="224"/>
      <c r="S195" s="224"/>
      <c r="T195" s="225"/>
      <c r="AT195" s="226" t="s">
        <v>190</v>
      </c>
      <c r="AU195" s="226" t="s">
        <v>85</v>
      </c>
      <c r="AV195" s="14" t="s">
        <v>81</v>
      </c>
      <c r="AW195" s="14" t="s">
        <v>33</v>
      </c>
      <c r="AX195" s="14" t="s">
        <v>76</v>
      </c>
      <c r="AY195" s="226" t="s">
        <v>137</v>
      </c>
    </row>
    <row r="196" spans="1:65" s="15" customFormat="1" ht="11.25">
      <c r="B196" s="227"/>
      <c r="C196" s="228"/>
      <c r="D196" s="207" t="s">
        <v>190</v>
      </c>
      <c r="E196" s="229" t="s">
        <v>1</v>
      </c>
      <c r="F196" s="230" t="s">
        <v>210</v>
      </c>
      <c r="G196" s="228"/>
      <c r="H196" s="231">
        <v>2.6989999999999998</v>
      </c>
      <c r="I196" s="232"/>
      <c r="J196" s="228"/>
      <c r="K196" s="228"/>
      <c r="L196" s="233"/>
      <c r="M196" s="234"/>
      <c r="N196" s="235"/>
      <c r="O196" s="235"/>
      <c r="P196" s="235"/>
      <c r="Q196" s="235"/>
      <c r="R196" s="235"/>
      <c r="S196" s="235"/>
      <c r="T196" s="236"/>
      <c r="AT196" s="237" t="s">
        <v>190</v>
      </c>
      <c r="AU196" s="237" t="s">
        <v>85</v>
      </c>
      <c r="AV196" s="15" t="s">
        <v>88</v>
      </c>
      <c r="AW196" s="15" t="s">
        <v>33</v>
      </c>
      <c r="AX196" s="15" t="s">
        <v>76</v>
      </c>
      <c r="AY196" s="237" t="s">
        <v>137</v>
      </c>
    </row>
    <row r="197" spans="1:65" s="14" customFormat="1" ht="11.25">
      <c r="B197" s="217"/>
      <c r="C197" s="218"/>
      <c r="D197" s="207" t="s">
        <v>190</v>
      </c>
      <c r="E197" s="219" t="s">
        <v>1</v>
      </c>
      <c r="F197" s="220" t="s">
        <v>274</v>
      </c>
      <c r="G197" s="218"/>
      <c r="H197" s="219" t="s">
        <v>1</v>
      </c>
      <c r="I197" s="221"/>
      <c r="J197" s="218"/>
      <c r="K197" s="218"/>
      <c r="L197" s="222"/>
      <c r="M197" s="223"/>
      <c r="N197" s="224"/>
      <c r="O197" s="224"/>
      <c r="P197" s="224"/>
      <c r="Q197" s="224"/>
      <c r="R197" s="224"/>
      <c r="S197" s="224"/>
      <c r="T197" s="225"/>
      <c r="AT197" s="226" t="s">
        <v>190</v>
      </c>
      <c r="AU197" s="226" t="s">
        <v>85</v>
      </c>
      <c r="AV197" s="14" t="s">
        <v>81</v>
      </c>
      <c r="AW197" s="14" t="s">
        <v>33</v>
      </c>
      <c r="AX197" s="14" t="s">
        <v>76</v>
      </c>
      <c r="AY197" s="226" t="s">
        <v>137</v>
      </c>
    </row>
    <row r="198" spans="1:65" s="13" customFormat="1" ht="11.25">
      <c r="B198" s="205"/>
      <c r="C198" s="206"/>
      <c r="D198" s="207" t="s">
        <v>190</v>
      </c>
      <c r="E198" s="208" t="s">
        <v>1</v>
      </c>
      <c r="F198" s="209" t="s">
        <v>275</v>
      </c>
      <c r="G198" s="206"/>
      <c r="H198" s="210">
        <v>13.5</v>
      </c>
      <c r="I198" s="211"/>
      <c r="J198" s="206"/>
      <c r="K198" s="206"/>
      <c r="L198" s="212"/>
      <c r="M198" s="213"/>
      <c r="N198" s="214"/>
      <c r="O198" s="214"/>
      <c r="P198" s="214"/>
      <c r="Q198" s="214"/>
      <c r="R198" s="214"/>
      <c r="S198" s="214"/>
      <c r="T198" s="215"/>
      <c r="AT198" s="216" t="s">
        <v>190</v>
      </c>
      <c r="AU198" s="216" t="s">
        <v>85</v>
      </c>
      <c r="AV198" s="13" t="s">
        <v>85</v>
      </c>
      <c r="AW198" s="13" t="s">
        <v>33</v>
      </c>
      <c r="AX198" s="13" t="s">
        <v>81</v>
      </c>
      <c r="AY198" s="216" t="s">
        <v>137</v>
      </c>
    </row>
    <row r="199" spans="1:65" s="2" customFormat="1" ht="16.5" customHeight="1">
      <c r="A199" s="35"/>
      <c r="B199" s="36"/>
      <c r="C199" s="187" t="s">
        <v>8</v>
      </c>
      <c r="D199" s="187" t="s">
        <v>140</v>
      </c>
      <c r="E199" s="188" t="s">
        <v>276</v>
      </c>
      <c r="F199" s="189" t="s">
        <v>277</v>
      </c>
      <c r="G199" s="190" t="s">
        <v>220</v>
      </c>
      <c r="H199" s="191">
        <v>6</v>
      </c>
      <c r="I199" s="192"/>
      <c r="J199" s="193">
        <f>ROUND(I199*H199,2)</f>
        <v>0</v>
      </c>
      <c r="K199" s="189" t="s">
        <v>1</v>
      </c>
      <c r="L199" s="40"/>
      <c r="M199" s="194" t="s">
        <v>1</v>
      </c>
      <c r="N199" s="195" t="s">
        <v>42</v>
      </c>
      <c r="O199" s="72"/>
      <c r="P199" s="196">
        <f>O199*H199</f>
        <v>0</v>
      </c>
      <c r="Q199" s="196">
        <v>0</v>
      </c>
      <c r="R199" s="196">
        <f>Q199*H199</f>
        <v>0</v>
      </c>
      <c r="S199" s="196">
        <v>0</v>
      </c>
      <c r="T199" s="19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98" t="s">
        <v>91</v>
      </c>
      <c r="AT199" s="198" t="s">
        <v>140</v>
      </c>
      <c r="AU199" s="198" t="s">
        <v>85</v>
      </c>
      <c r="AY199" s="18" t="s">
        <v>137</v>
      </c>
      <c r="BE199" s="199">
        <f>IF(N199="základní",J199,0)</f>
        <v>0</v>
      </c>
      <c r="BF199" s="199">
        <f>IF(N199="snížená",J199,0)</f>
        <v>0</v>
      </c>
      <c r="BG199" s="199">
        <f>IF(N199="zákl. přenesená",J199,0)</f>
        <v>0</v>
      </c>
      <c r="BH199" s="199">
        <f>IF(N199="sníž. přenesená",J199,0)</f>
        <v>0</v>
      </c>
      <c r="BI199" s="199">
        <f>IF(N199="nulová",J199,0)</f>
        <v>0</v>
      </c>
      <c r="BJ199" s="18" t="s">
        <v>85</v>
      </c>
      <c r="BK199" s="199">
        <f>ROUND(I199*H199,2)</f>
        <v>0</v>
      </c>
      <c r="BL199" s="18" t="s">
        <v>91</v>
      </c>
      <c r="BM199" s="198" t="s">
        <v>278</v>
      </c>
    </row>
    <row r="200" spans="1:65" s="14" customFormat="1" ht="11.25">
      <c r="B200" s="217"/>
      <c r="C200" s="218"/>
      <c r="D200" s="207" t="s">
        <v>190</v>
      </c>
      <c r="E200" s="219" t="s">
        <v>1</v>
      </c>
      <c r="F200" s="220" t="s">
        <v>279</v>
      </c>
      <c r="G200" s="218"/>
      <c r="H200" s="219" t="s">
        <v>1</v>
      </c>
      <c r="I200" s="221"/>
      <c r="J200" s="218"/>
      <c r="K200" s="218"/>
      <c r="L200" s="222"/>
      <c r="M200" s="223"/>
      <c r="N200" s="224"/>
      <c r="O200" s="224"/>
      <c r="P200" s="224"/>
      <c r="Q200" s="224"/>
      <c r="R200" s="224"/>
      <c r="S200" s="224"/>
      <c r="T200" s="225"/>
      <c r="AT200" s="226" t="s">
        <v>190</v>
      </c>
      <c r="AU200" s="226" t="s">
        <v>85</v>
      </c>
      <c r="AV200" s="14" t="s">
        <v>81</v>
      </c>
      <c r="AW200" s="14" t="s">
        <v>33</v>
      </c>
      <c r="AX200" s="14" t="s">
        <v>76</v>
      </c>
      <c r="AY200" s="226" t="s">
        <v>137</v>
      </c>
    </row>
    <row r="201" spans="1:65" s="13" customFormat="1" ht="11.25">
      <c r="B201" s="205"/>
      <c r="C201" s="206"/>
      <c r="D201" s="207" t="s">
        <v>190</v>
      </c>
      <c r="E201" s="208" t="s">
        <v>1</v>
      </c>
      <c r="F201" s="209" t="s">
        <v>280</v>
      </c>
      <c r="G201" s="206"/>
      <c r="H201" s="210">
        <v>6</v>
      </c>
      <c r="I201" s="211"/>
      <c r="J201" s="206"/>
      <c r="K201" s="206"/>
      <c r="L201" s="212"/>
      <c r="M201" s="213"/>
      <c r="N201" s="214"/>
      <c r="O201" s="214"/>
      <c r="P201" s="214"/>
      <c r="Q201" s="214"/>
      <c r="R201" s="214"/>
      <c r="S201" s="214"/>
      <c r="T201" s="215"/>
      <c r="AT201" s="216" t="s">
        <v>190</v>
      </c>
      <c r="AU201" s="216" t="s">
        <v>85</v>
      </c>
      <c r="AV201" s="13" t="s">
        <v>85</v>
      </c>
      <c r="AW201" s="13" t="s">
        <v>33</v>
      </c>
      <c r="AX201" s="13" t="s">
        <v>81</v>
      </c>
      <c r="AY201" s="216" t="s">
        <v>137</v>
      </c>
    </row>
    <row r="202" spans="1:65" s="2" customFormat="1" ht="16.5" customHeight="1">
      <c r="A202" s="35"/>
      <c r="B202" s="36"/>
      <c r="C202" s="187" t="s">
        <v>281</v>
      </c>
      <c r="D202" s="187" t="s">
        <v>140</v>
      </c>
      <c r="E202" s="188" t="s">
        <v>282</v>
      </c>
      <c r="F202" s="189" t="s">
        <v>283</v>
      </c>
      <c r="G202" s="190" t="s">
        <v>203</v>
      </c>
      <c r="H202" s="191">
        <v>13.5</v>
      </c>
      <c r="I202" s="192"/>
      <c r="J202" s="193">
        <f>ROUND(I202*H202,2)</f>
        <v>0</v>
      </c>
      <c r="K202" s="189" t="s">
        <v>1</v>
      </c>
      <c r="L202" s="40"/>
      <c r="M202" s="194" t="s">
        <v>1</v>
      </c>
      <c r="N202" s="195" t="s">
        <v>42</v>
      </c>
      <c r="O202" s="72"/>
      <c r="P202" s="196">
        <f>O202*H202</f>
        <v>0</v>
      </c>
      <c r="Q202" s="196">
        <v>0</v>
      </c>
      <c r="R202" s="196">
        <f>Q202*H202</f>
        <v>0</v>
      </c>
      <c r="S202" s="196">
        <v>0</v>
      </c>
      <c r="T202" s="19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98" t="s">
        <v>91</v>
      </c>
      <c r="AT202" s="198" t="s">
        <v>140</v>
      </c>
      <c r="AU202" s="198" t="s">
        <v>85</v>
      </c>
      <c r="AY202" s="18" t="s">
        <v>137</v>
      </c>
      <c r="BE202" s="199">
        <f>IF(N202="základní",J202,0)</f>
        <v>0</v>
      </c>
      <c r="BF202" s="199">
        <f>IF(N202="snížená",J202,0)</f>
        <v>0</v>
      </c>
      <c r="BG202" s="199">
        <f>IF(N202="zákl. přenesená",J202,0)</f>
        <v>0</v>
      </c>
      <c r="BH202" s="199">
        <f>IF(N202="sníž. přenesená",J202,0)</f>
        <v>0</v>
      </c>
      <c r="BI202" s="199">
        <f>IF(N202="nulová",J202,0)</f>
        <v>0</v>
      </c>
      <c r="BJ202" s="18" t="s">
        <v>85</v>
      </c>
      <c r="BK202" s="199">
        <f>ROUND(I202*H202,2)</f>
        <v>0</v>
      </c>
      <c r="BL202" s="18" t="s">
        <v>91</v>
      </c>
      <c r="BM202" s="198" t="s">
        <v>284</v>
      </c>
    </row>
    <row r="203" spans="1:65" s="14" customFormat="1" ht="11.25">
      <c r="B203" s="217"/>
      <c r="C203" s="218"/>
      <c r="D203" s="207" t="s">
        <v>190</v>
      </c>
      <c r="E203" s="219" t="s">
        <v>1</v>
      </c>
      <c r="F203" s="220" t="s">
        <v>285</v>
      </c>
      <c r="G203" s="218"/>
      <c r="H203" s="219" t="s">
        <v>1</v>
      </c>
      <c r="I203" s="221"/>
      <c r="J203" s="218"/>
      <c r="K203" s="218"/>
      <c r="L203" s="222"/>
      <c r="M203" s="223"/>
      <c r="N203" s="224"/>
      <c r="O203" s="224"/>
      <c r="P203" s="224"/>
      <c r="Q203" s="224"/>
      <c r="R203" s="224"/>
      <c r="S203" s="224"/>
      <c r="T203" s="225"/>
      <c r="AT203" s="226" t="s">
        <v>190</v>
      </c>
      <c r="AU203" s="226" t="s">
        <v>85</v>
      </c>
      <c r="AV203" s="14" t="s">
        <v>81</v>
      </c>
      <c r="AW203" s="14" t="s">
        <v>33</v>
      </c>
      <c r="AX203" s="14" t="s">
        <v>76</v>
      </c>
      <c r="AY203" s="226" t="s">
        <v>137</v>
      </c>
    </row>
    <row r="204" spans="1:65" s="13" customFormat="1" ht="11.25">
      <c r="B204" s="205"/>
      <c r="C204" s="206"/>
      <c r="D204" s="207" t="s">
        <v>190</v>
      </c>
      <c r="E204" s="208" t="s">
        <v>1</v>
      </c>
      <c r="F204" s="209" t="s">
        <v>273</v>
      </c>
      <c r="G204" s="206"/>
      <c r="H204" s="210">
        <v>2.6989999999999998</v>
      </c>
      <c r="I204" s="211"/>
      <c r="J204" s="206"/>
      <c r="K204" s="206"/>
      <c r="L204" s="212"/>
      <c r="M204" s="213"/>
      <c r="N204" s="214"/>
      <c r="O204" s="214"/>
      <c r="P204" s="214"/>
      <c r="Q204" s="214"/>
      <c r="R204" s="214"/>
      <c r="S204" s="214"/>
      <c r="T204" s="215"/>
      <c r="AT204" s="216" t="s">
        <v>190</v>
      </c>
      <c r="AU204" s="216" t="s">
        <v>85</v>
      </c>
      <c r="AV204" s="13" t="s">
        <v>85</v>
      </c>
      <c r="AW204" s="13" t="s">
        <v>33</v>
      </c>
      <c r="AX204" s="13" t="s">
        <v>76</v>
      </c>
      <c r="AY204" s="216" t="s">
        <v>137</v>
      </c>
    </row>
    <row r="205" spans="1:65" s="14" customFormat="1" ht="11.25">
      <c r="B205" s="217"/>
      <c r="C205" s="218"/>
      <c r="D205" s="207" t="s">
        <v>190</v>
      </c>
      <c r="E205" s="219" t="s">
        <v>1</v>
      </c>
      <c r="F205" s="220" t="s">
        <v>216</v>
      </c>
      <c r="G205" s="218"/>
      <c r="H205" s="219" t="s">
        <v>1</v>
      </c>
      <c r="I205" s="221"/>
      <c r="J205" s="218"/>
      <c r="K205" s="218"/>
      <c r="L205" s="222"/>
      <c r="M205" s="223"/>
      <c r="N205" s="224"/>
      <c r="O205" s="224"/>
      <c r="P205" s="224"/>
      <c r="Q205" s="224"/>
      <c r="R205" s="224"/>
      <c r="S205" s="224"/>
      <c r="T205" s="225"/>
      <c r="AT205" s="226" t="s">
        <v>190</v>
      </c>
      <c r="AU205" s="226" t="s">
        <v>85</v>
      </c>
      <c r="AV205" s="14" t="s">
        <v>81</v>
      </c>
      <c r="AW205" s="14" t="s">
        <v>33</v>
      </c>
      <c r="AX205" s="14" t="s">
        <v>76</v>
      </c>
      <c r="AY205" s="226" t="s">
        <v>137</v>
      </c>
    </row>
    <row r="206" spans="1:65" s="15" customFormat="1" ht="11.25">
      <c r="B206" s="227"/>
      <c r="C206" s="228"/>
      <c r="D206" s="207" t="s">
        <v>190</v>
      </c>
      <c r="E206" s="229" t="s">
        <v>1</v>
      </c>
      <c r="F206" s="230" t="s">
        <v>210</v>
      </c>
      <c r="G206" s="228"/>
      <c r="H206" s="231">
        <v>2.6989999999999998</v>
      </c>
      <c r="I206" s="232"/>
      <c r="J206" s="228"/>
      <c r="K206" s="228"/>
      <c r="L206" s="233"/>
      <c r="M206" s="234"/>
      <c r="N206" s="235"/>
      <c r="O206" s="235"/>
      <c r="P206" s="235"/>
      <c r="Q206" s="235"/>
      <c r="R206" s="235"/>
      <c r="S206" s="235"/>
      <c r="T206" s="236"/>
      <c r="AT206" s="237" t="s">
        <v>190</v>
      </c>
      <c r="AU206" s="237" t="s">
        <v>85</v>
      </c>
      <c r="AV206" s="15" t="s">
        <v>88</v>
      </c>
      <c r="AW206" s="15" t="s">
        <v>33</v>
      </c>
      <c r="AX206" s="15" t="s">
        <v>76</v>
      </c>
      <c r="AY206" s="237" t="s">
        <v>137</v>
      </c>
    </row>
    <row r="207" spans="1:65" s="13" customFormat="1" ht="11.25">
      <c r="B207" s="205"/>
      <c r="C207" s="206"/>
      <c r="D207" s="207" t="s">
        <v>190</v>
      </c>
      <c r="E207" s="208" t="s">
        <v>1</v>
      </c>
      <c r="F207" s="209" t="s">
        <v>275</v>
      </c>
      <c r="G207" s="206"/>
      <c r="H207" s="210">
        <v>13.5</v>
      </c>
      <c r="I207" s="211"/>
      <c r="J207" s="206"/>
      <c r="K207" s="206"/>
      <c r="L207" s="212"/>
      <c r="M207" s="213"/>
      <c r="N207" s="214"/>
      <c r="O207" s="214"/>
      <c r="P207" s="214"/>
      <c r="Q207" s="214"/>
      <c r="R207" s="214"/>
      <c r="S207" s="214"/>
      <c r="T207" s="215"/>
      <c r="AT207" s="216" t="s">
        <v>190</v>
      </c>
      <c r="AU207" s="216" t="s">
        <v>85</v>
      </c>
      <c r="AV207" s="13" t="s">
        <v>85</v>
      </c>
      <c r="AW207" s="13" t="s">
        <v>33</v>
      </c>
      <c r="AX207" s="13" t="s">
        <v>81</v>
      </c>
      <c r="AY207" s="216" t="s">
        <v>137</v>
      </c>
    </row>
    <row r="208" spans="1:65" s="2" customFormat="1" ht="37.9" customHeight="1">
      <c r="A208" s="35"/>
      <c r="B208" s="36"/>
      <c r="C208" s="187" t="s">
        <v>286</v>
      </c>
      <c r="D208" s="187" t="s">
        <v>140</v>
      </c>
      <c r="E208" s="188" t="s">
        <v>287</v>
      </c>
      <c r="F208" s="189" t="s">
        <v>288</v>
      </c>
      <c r="G208" s="190" t="s">
        <v>188</v>
      </c>
      <c r="H208" s="191">
        <v>5</v>
      </c>
      <c r="I208" s="192"/>
      <c r="J208" s="193">
        <f>ROUND(I208*H208,2)</f>
        <v>0</v>
      </c>
      <c r="K208" s="189" t="s">
        <v>143</v>
      </c>
      <c r="L208" s="40"/>
      <c r="M208" s="194" t="s">
        <v>1</v>
      </c>
      <c r="N208" s="195" t="s">
        <v>42</v>
      </c>
      <c r="O208" s="72"/>
      <c r="P208" s="196">
        <f>O208*H208</f>
        <v>0</v>
      </c>
      <c r="Q208" s="196">
        <v>5.3620000000000001E-2</v>
      </c>
      <c r="R208" s="196">
        <f>Q208*H208</f>
        <v>0.2681</v>
      </c>
      <c r="S208" s="196">
        <v>0</v>
      </c>
      <c r="T208" s="19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98" t="s">
        <v>91</v>
      </c>
      <c r="AT208" s="198" t="s">
        <v>140</v>
      </c>
      <c r="AU208" s="198" t="s">
        <v>85</v>
      </c>
      <c r="AY208" s="18" t="s">
        <v>137</v>
      </c>
      <c r="BE208" s="199">
        <f>IF(N208="základní",J208,0)</f>
        <v>0</v>
      </c>
      <c r="BF208" s="199">
        <f>IF(N208="snížená",J208,0)</f>
        <v>0</v>
      </c>
      <c r="BG208" s="199">
        <f>IF(N208="zákl. přenesená",J208,0)</f>
        <v>0</v>
      </c>
      <c r="BH208" s="199">
        <f>IF(N208="sníž. přenesená",J208,0)</f>
        <v>0</v>
      </c>
      <c r="BI208" s="199">
        <f>IF(N208="nulová",J208,0)</f>
        <v>0</v>
      </c>
      <c r="BJ208" s="18" t="s">
        <v>85</v>
      </c>
      <c r="BK208" s="199">
        <f>ROUND(I208*H208,2)</f>
        <v>0</v>
      </c>
      <c r="BL208" s="18" t="s">
        <v>91</v>
      </c>
      <c r="BM208" s="198" t="s">
        <v>289</v>
      </c>
    </row>
    <row r="209" spans="1:65" s="2" customFormat="1" ht="97.5">
      <c r="A209" s="35"/>
      <c r="B209" s="36"/>
      <c r="C209" s="37"/>
      <c r="D209" s="207" t="s">
        <v>246</v>
      </c>
      <c r="E209" s="37"/>
      <c r="F209" s="248" t="s">
        <v>290</v>
      </c>
      <c r="G209" s="37"/>
      <c r="H209" s="37"/>
      <c r="I209" s="249"/>
      <c r="J209" s="37"/>
      <c r="K209" s="37"/>
      <c r="L209" s="40"/>
      <c r="M209" s="250"/>
      <c r="N209" s="251"/>
      <c r="O209" s="72"/>
      <c r="P209" s="72"/>
      <c r="Q209" s="72"/>
      <c r="R209" s="72"/>
      <c r="S209" s="72"/>
      <c r="T209" s="73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T209" s="18" t="s">
        <v>246</v>
      </c>
      <c r="AU209" s="18" t="s">
        <v>85</v>
      </c>
    </row>
    <row r="210" spans="1:65" s="14" customFormat="1" ht="11.25">
      <c r="B210" s="217"/>
      <c r="C210" s="218"/>
      <c r="D210" s="207" t="s">
        <v>190</v>
      </c>
      <c r="E210" s="219" t="s">
        <v>1</v>
      </c>
      <c r="F210" s="220" t="s">
        <v>291</v>
      </c>
      <c r="G210" s="218"/>
      <c r="H210" s="219" t="s">
        <v>1</v>
      </c>
      <c r="I210" s="221"/>
      <c r="J210" s="218"/>
      <c r="K210" s="218"/>
      <c r="L210" s="222"/>
      <c r="M210" s="223"/>
      <c r="N210" s="224"/>
      <c r="O210" s="224"/>
      <c r="P210" s="224"/>
      <c r="Q210" s="224"/>
      <c r="R210" s="224"/>
      <c r="S210" s="224"/>
      <c r="T210" s="225"/>
      <c r="AT210" s="226" t="s">
        <v>190</v>
      </c>
      <c r="AU210" s="226" t="s">
        <v>85</v>
      </c>
      <c r="AV210" s="14" t="s">
        <v>81</v>
      </c>
      <c r="AW210" s="14" t="s">
        <v>33</v>
      </c>
      <c r="AX210" s="14" t="s">
        <v>76</v>
      </c>
      <c r="AY210" s="226" t="s">
        <v>137</v>
      </c>
    </row>
    <row r="211" spans="1:65" s="13" customFormat="1" ht="11.25">
      <c r="B211" s="205"/>
      <c r="C211" s="206"/>
      <c r="D211" s="207" t="s">
        <v>190</v>
      </c>
      <c r="E211" s="208" t="s">
        <v>1</v>
      </c>
      <c r="F211" s="209" t="s">
        <v>94</v>
      </c>
      <c r="G211" s="206"/>
      <c r="H211" s="210">
        <v>5</v>
      </c>
      <c r="I211" s="211"/>
      <c r="J211" s="206"/>
      <c r="K211" s="206"/>
      <c r="L211" s="212"/>
      <c r="M211" s="213"/>
      <c r="N211" s="214"/>
      <c r="O211" s="214"/>
      <c r="P211" s="214"/>
      <c r="Q211" s="214"/>
      <c r="R211" s="214"/>
      <c r="S211" s="214"/>
      <c r="T211" s="215"/>
      <c r="AT211" s="216" t="s">
        <v>190</v>
      </c>
      <c r="AU211" s="216" t="s">
        <v>85</v>
      </c>
      <c r="AV211" s="13" t="s">
        <v>85</v>
      </c>
      <c r="AW211" s="13" t="s">
        <v>33</v>
      </c>
      <c r="AX211" s="13" t="s">
        <v>81</v>
      </c>
      <c r="AY211" s="216" t="s">
        <v>137</v>
      </c>
    </row>
    <row r="212" spans="1:65" s="2" customFormat="1" ht="24.2" customHeight="1">
      <c r="A212" s="35"/>
      <c r="B212" s="36"/>
      <c r="C212" s="238" t="s">
        <v>292</v>
      </c>
      <c r="D212" s="238" t="s">
        <v>228</v>
      </c>
      <c r="E212" s="239" t="s">
        <v>293</v>
      </c>
      <c r="F212" s="240" t="s">
        <v>294</v>
      </c>
      <c r="G212" s="241" t="s">
        <v>188</v>
      </c>
      <c r="H212" s="242">
        <v>5</v>
      </c>
      <c r="I212" s="243"/>
      <c r="J212" s="244">
        <f>ROUND(I212*H212,2)</f>
        <v>0</v>
      </c>
      <c r="K212" s="240" t="s">
        <v>143</v>
      </c>
      <c r="L212" s="245"/>
      <c r="M212" s="246" t="s">
        <v>1</v>
      </c>
      <c r="N212" s="247" t="s">
        <v>42</v>
      </c>
      <c r="O212" s="72"/>
      <c r="P212" s="196">
        <f>O212*H212</f>
        <v>0</v>
      </c>
      <c r="Q212" s="196">
        <v>4.4999999999999998E-2</v>
      </c>
      <c r="R212" s="196">
        <f>Q212*H212</f>
        <v>0.22499999999999998</v>
      </c>
      <c r="S212" s="196">
        <v>0</v>
      </c>
      <c r="T212" s="19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98" t="s">
        <v>103</v>
      </c>
      <c r="AT212" s="198" t="s">
        <v>228</v>
      </c>
      <c r="AU212" s="198" t="s">
        <v>85</v>
      </c>
      <c r="AY212" s="18" t="s">
        <v>137</v>
      </c>
      <c r="BE212" s="199">
        <f>IF(N212="základní",J212,0)</f>
        <v>0</v>
      </c>
      <c r="BF212" s="199">
        <f>IF(N212="snížená",J212,0)</f>
        <v>0</v>
      </c>
      <c r="BG212" s="199">
        <f>IF(N212="zákl. přenesená",J212,0)</f>
        <v>0</v>
      </c>
      <c r="BH212" s="199">
        <f>IF(N212="sníž. přenesená",J212,0)</f>
        <v>0</v>
      </c>
      <c r="BI212" s="199">
        <f>IF(N212="nulová",J212,0)</f>
        <v>0</v>
      </c>
      <c r="BJ212" s="18" t="s">
        <v>85</v>
      </c>
      <c r="BK212" s="199">
        <f>ROUND(I212*H212,2)</f>
        <v>0</v>
      </c>
      <c r="BL212" s="18" t="s">
        <v>91</v>
      </c>
      <c r="BM212" s="198" t="s">
        <v>295</v>
      </c>
    </row>
    <row r="213" spans="1:65" s="2" customFormat="1" ht="44.25" customHeight="1">
      <c r="A213" s="35"/>
      <c r="B213" s="36"/>
      <c r="C213" s="187" t="s">
        <v>296</v>
      </c>
      <c r="D213" s="187" t="s">
        <v>140</v>
      </c>
      <c r="E213" s="188" t="s">
        <v>297</v>
      </c>
      <c r="F213" s="189" t="s">
        <v>298</v>
      </c>
      <c r="G213" s="190" t="s">
        <v>188</v>
      </c>
      <c r="H213" s="191">
        <v>10</v>
      </c>
      <c r="I213" s="192"/>
      <c r="J213" s="193">
        <f>ROUND(I213*H213,2)</f>
        <v>0</v>
      </c>
      <c r="K213" s="189" t="s">
        <v>143</v>
      </c>
      <c r="L213" s="40"/>
      <c r="M213" s="194" t="s">
        <v>1</v>
      </c>
      <c r="N213" s="195" t="s">
        <v>42</v>
      </c>
      <c r="O213" s="72"/>
      <c r="P213" s="196">
        <f>O213*H213</f>
        <v>0</v>
      </c>
      <c r="Q213" s="196">
        <v>1.7770000000000001E-2</v>
      </c>
      <c r="R213" s="196">
        <f>Q213*H213</f>
        <v>0.17770000000000002</v>
      </c>
      <c r="S213" s="196">
        <v>0</v>
      </c>
      <c r="T213" s="19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98" t="s">
        <v>91</v>
      </c>
      <c r="AT213" s="198" t="s">
        <v>140</v>
      </c>
      <c r="AU213" s="198" t="s">
        <v>85</v>
      </c>
      <c r="AY213" s="18" t="s">
        <v>137</v>
      </c>
      <c r="BE213" s="199">
        <f>IF(N213="základní",J213,0)</f>
        <v>0</v>
      </c>
      <c r="BF213" s="199">
        <f>IF(N213="snížená",J213,0)</f>
        <v>0</v>
      </c>
      <c r="BG213" s="199">
        <f>IF(N213="zákl. přenesená",J213,0)</f>
        <v>0</v>
      </c>
      <c r="BH213" s="199">
        <f>IF(N213="sníž. přenesená",J213,0)</f>
        <v>0</v>
      </c>
      <c r="BI213" s="199">
        <f>IF(N213="nulová",J213,0)</f>
        <v>0</v>
      </c>
      <c r="BJ213" s="18" t="s">
        <v>85</v>
      </c>
      <c r="BK213" s="199">
        <f>ROUND(I213*H213,2)</f>
        <v>0</v>
      </c>
      <c r="BL213" s="18" t="s">
        <v>91</v>
      </c>
      <c r="BM213" s="198" t="s">
        <v>299</v>
      </c>
    </row>
    <row r="214" spans="1:65" s="2" customFormat="1" ht="39">
      <c r="A214" s="35"/>
      <c r="B214" s="36"/>
      <c r="C214" s="37"/>
      <c r="D214" s="207" t="s">
        <v>246</v>
      </c>
      <c r="E214" s="37"/>
      <c r="F214" s="248" t="s">
        <v>300</v>
      </c>
      <c r="G214" s="37"/>
      <c r="H214" s="37"/>
      <c r="I214" s="249"/>
      <c r="J214" s="37"/>
      <c r="K214" s="37"/>
      <c r="L214" s="40"/>
      <c r="M214" s="250"/>
      <c r="N214" s="251"/>
      <c r="O214" s="72"/>
      <c r="P214" s="72"/>
      <c r="Q214" s="72"/>
      <c r="R214" s="72"/>
      <c r="S214" s="72"/>
      <c r="T214" s="73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T214" s="18" t="s">
        <v>246</v>
      </c>
      <c r="AU214" s="18" t="s">
        <v>85</v>
      </c>
    </row>
    <row r="215" spans="1:65" s="14" customFormat="1" ht="11.25">
      <c r="B215" s="217"/>
      <c r="C215" s="218"/>
      <c r="D215" s="207" t="s">
        <v>190</v>
      </c>
      <c r="E215" s="219" t="s">
        <v>1</v>
      </c>
      <c r="F215" s="220" t="s">
        <v>301</v>
      </c>
      <c r="G215" s="218"/>
      <c r="H215" s="219" t="s">
        <v>1</v>
      </c>
      <c r="I215" s="221"/>
      <c r="J215" s="218"/>
      <c r="K215" s="218"/>
      <c r="L215" s="222"/>
      <c r="M215" s="223"/>
      <c r="N215" s="224"/>
      <c r="O215" s="224"/>
      <c r="P215" s="224"/>
      <c r="Q215" s="224"/>
      <c r="R215" s="224"/>
      <c r="S215" s="224"/>
      <c r="T215" s="225"/>
      <c r="AT215" s="226" t="s">
        <v>190</v>
      </c>
      <c r="AU215" s="226" t="s">
        <v>85</v>
      </c>
      <c r="AV215" s="14" t="s">
        <v>81</v>
      </c>
      <c r="AW215" s="14" t="s">
        <v>33</v>
      </c>
      <c r="AX215" s="14" t="s">
        <v>76</v>
      </c>
      <c r="AY215" s="226" t="s">
        <v>137</v>
      </c>
    </row>
    <row r="216" spans="1:65" s="13" customFormat="1" ht="11.25">
      <c r="B216" s="205"/>
      <c r="C216" s="206"/>
      <c r="D216" s="207" t="s">
        <v>190</v>
      </c>
      <c r="E216" s="208" t="s">
        <v>1</v>
      </c>
      <c r="F216" s="209" t="s">
        <v>302</v>
      </c>
      <c r="G216" s="206"/>
      <c r="H216" s="210">
        <v>5</v>
      </c>
      <c r="I216" s="211"/>
      <c r="J216" s="206"/>
      <c r="K216" s="206"/>
      <c r="L216" s="212"/>
      <c r="M216" s="213"/>
      <c r="N216" s="214"/>
      <c r="O216" s="214"/>
      <c r="P216" s="214"/>
      <c r="Q216" s="214"/>
      <c r="R216" s="214"/>
      <c r="S216" s="214"/>
      <c r="T216" s="215"/>
      <c r="AT216" s="216" t="s">
        <v>190</v>
      </c>
      <c r="AU216" s="216" t="s">
        <v>85</v>
      </c>
      <c r="AV216" s="13" t="s">
        <v>85</v>
      </c>
      <c r="AW216" s="13" t="s">
        <v>33</v>
      </c>
      <c r="AX216" s="13" t="s">
        <v>76</v>
      </c>
      <c r="AY216" s="216" t="s">
        <v>137</v>
      </c>
    </row>
    <row r="217" spans="1:65" s="13" customFormat="1" ht="11.25">
      <c r="B217" s="205"/>
      <c r="C217" s="206"/>
      <c r="D217" s="207" t="s">
        <v>190</v>
      </c>
      <c r="E217" s="208" t="s">
        <v>1</v>
      </c>
      <c r="F217" s="209" t="s">
        <v>303</v>
      </c>
      <c r="G217" s="206"/>
      <c r="H217" s="210">
        <v>5</v>
      </c>
      <c r="I217" s="211"/>
      <c r="J217" s="206"/>
      <c r="K217" s="206"/>
      <c r="L217" s="212"/>
      <c r="M217" s="213"/>
      <c r="N217" s="214"/>
      <c r="O217" s="214"/>
      <c r="P217" s="214"/>
      <c r="Q217" s="214"/>
      <c r="R217" s="214"/>
      <c r="S217" s="214"/>
      <c r="T217" s="215"/>
      <c r="AT217" s="216" t="s">
        <v>190</v>
      </c>
      <c r="AU217" s="216" t="s">
        <v>85</v>
      </c>
      <c r="AV217" s="13" t="s">
        <v>85</v>
      </c>
      <c r="AW217" s="13" t="s">
        <v>33</v>
      </c>
      <c r="AX217" s="13" t="s">
        <v>76</v>
      </c>
      <c r="AY217" s="216" t="s">
        <v>137</v>
      </c>
    </row>
    <row r="218" spans="1:65" s="16" customFormat="1" ht="11.25">
      <c r="B218" s="252"/>
      <c r="C218" s="253"/>
      <c r="D218" s="207" t="s">
        <v>190</v>
      </c>
      <c r="E218" s="254" t="s">
        <v>1</v>
      </c>
      <c r="F218" s="255" t="s">
        <v>256</v>
      </c>
      <c r="G218" s="253"/>
      <c r="H218" s="256">
        <v>10</v>
      </c>
      <c r="I218" s="257"/>
      <c r="J218" s="253"/>
      <c r="K218" s="253"/>
      <c r="L218" s="258"/>
      <c r="M218" s="259"/>
      <c r="N218" s="260"/>
      <c r="O218" s="260"/>
      <c r="P218" s="260"/>
      <c r="Q218" s="260"/>
      <c r="R218" s="260"/>
      <c r="S218" s="260"/>
      <c r="T218" s="261"/>
      <c r="AT218" s="262" t="s">
        <v>190</v>
      </c>
      <c r="AU218" s="262" t="s">
        <v>85</v>
      </c>
      <c r="AV218" s="16" t="s">
        <v>91</v>
      </c>
      <c r="AW218" s="16" t="s">
        <v>33</v>
      </c>
      <c r="AX218" s="16" t="s">
        <v>81</v>
      </c>
      <c r="AY218" s="262" t="s">
        <v>137</v>
      </c>
    </row>
    <row r="219" spans="1:65" s="2" customFormat="1" ht="33" customHeight="1">
      <c r="A219" s="35"/>
      <c r="B219" s="36"/>
      <c r="C219" s="238" t="s">
        <v>304</v>
      </c>
      <c r="D219" s="238" t="s">
        <v>228</v>
      </c>
      <c r="E219" s="239" t="s">
        <v>305</v>
      </c>
      <c r="F219" s="240" t="s">
        <v>306</v>
      </c>
      <c r="G219" s="241" t="s">
        <v>188</v>
      </c>
      <c r="H219" s="242">
        <v>5</v>
      </c>
      <c r="I219" s="243"/>
      <c r="J219" s="244">
        <f>ROUND(I219*H219,2)</f>
        <v>0</v>
      </c>
      <c r="K219" s="240" t="s">
        <v>1</v>
      </c>
      <c r="L219" s="245"/>
      <c r="M219" s="246" t="s">
        <v>1</v>
      </c>
      <c r="N219" s="247" t="s">
        <v>42</v>
      </c>
      <c r="O219" s="72"/>
      <c r="P219" s="196">
        <f>O219*H219</f>
        <v>0</v>
      </c>
      <c r="Q219" s="196">
        <v>1.325E-2</v>
      </c>
      <c r="R219" s="196">
        <f>Q219*H219</f>
        <v>6.6250000000000003E-2</v>
      </c>
      <c r="S219" s="196">
        <v>0</v>
      </c>
      <c r="T219" s="19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98" t="s">
        <v>103</v>
      </c>
      <c r="AT219" s="198" t="s">
        <v>228</v>
      </c>
      <c r="AU219" s="198" t="s">
        <v>85</v>
      </c>
      <c r="AY219" s="18" t="s">
        <v>137</v>
      </c>
      <c r="BE219" s="199">
        <f>IF(N219="základní",J219,0)</f>
        <v>0</v>
      </c>
      <c r="BF219" s="199">
        <f>IF(N219="snížená",J219,0)</f>
        <v>0</v>
      </c>
      <c r="BG219" s="199">
        <f>IF(N219="zákl. přenesená",J219,0)</f>
        <v>0</v>
      </c>
      <c r="BH219" s="199">
        <f>IF(N219="sníž. přenesená",J219,0)</f>
        <v>0</v>
      </c>
      <c r="BI219" s="199">
        <f>IF(N219="nulová",J219,0)</f>
        <v>0</v>
      </c>
      <c r="BJ219" s="18" t="s">
        <v>85</v>
      </c>
      <c r="BK219" s="199">
        <f>ROUND(I219*H219,2)</f>
        <v>0</v>
      </c>
      <c r="BL219" s="18" t="s">
        <v>91</v>
      </c>
      <c r="BM219" s="198" t="s">
        <v>307</v>
      </c>
    </row>
    <row r="220" spans="1:65" s="2" customFormat="1" ht="24.2" customHeight="1">
      <c r="A220" s="35"/>
      <c r="B220" s="36"/>
      <c r="C220" s="238" t="s">
        <v>7</v>
      </c>
      <c r="D220" s="238" t="s">
        <v>228</v>
      </c>
      <c r="E220" s="239" t="s">
        <v>308</v>
      </c>
      <c r="F220" s="240" t="s">
        <v>309</v>
      </c>
      <c r="G220" s="241" t="s">
        <v>188</v>
      </c>
      <c r="H220" s="242">
        <v>5</v>
      </c>
      <c r="I220" s="243"/>
      <c r="J220" s="244">
        <f>ROUND(I220*H220,2)</f>
        <v>0</v>
      </c>
      <c r="K220" s="240" t="s">
        <v>1</v>
      </c>
      <c r="L220" s="245"/>
      <c r="M220" s="246" t="s">
        <v>1</v>
      </c>
      <c r="N220" s="247" t="s">
        <v>42</v>
      </c>
      <c r="O220" s="72"/>
      <c r="P220" s="196">
        <f>O220*H220</f>
        <v>0</v>
      </c>
      <c r="Q220" s="196">
        <v>1.325E-2</v>
      </c>
      <c r="R220" s="196">
        <f>Q220*H220</f>
        <v>6.6250000000000003E-2</v>
      </c>
      <c r="S220" s="196">
        <v>0</v>
      </c>
      <c r="T220" s="19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198" t="s">
        <v>103</v>
      </c>
      <c r="AT220" s="198" t="s">
        <v>228</v>
      </c>
      <c r="AU220" s="198" t="s">
        <v>85</v>
      </c>
      <c r="AY220" s="18" t="s">
        <v>137</v>
      </c>
      <c r="BE220" s="199">
        <f>IF(N220="základní",J220,0)</f>
        <v>0</v>
      </c>
      <c r="BF220" s="199">
        <f>IF(N220="snížená",J220,0)</f>
        <v>0</v>
      </c>
      <c r="BG220" s="199">
        <f>IF(N220="zákl. přenesená",J220,0)</f>
        <v>0</v>
      </c>
      <c r="BH220" s="199">
        <f>IF(N220="sníž. přenesená",J220,0)</f>
        <v>0</v>
      </c>
      <c r="BI220" s="199">
        <f>IF(N220="nulová",J220,0)</f>
        <v>0</v>
      </c>
      <c r="BJ220" s="18" t="s">
        <v>85</v>
      </c>
      <c r="BK220" s="199">
        <f>ROUND(I220*H220,2)</f>
        <v>0</v>
      </c>
      <c r="BL220" s="18" t="s">
        <v>91</v>
      </c>
      <c r="BM220" s="198" t="s">
        <v>310</v>
      </c>
    </row>
    <row r="221" spans="1:65" s="12" customFormat="1" ht="22.9" customHeight="1">
      <c r="B221" s="171"/>
      <c r="C221" s="172"/>
      <c r="D221" s="173" t="s">
        <v>75</v>
      </c>
      <c r="E221" s="185" t="s">
        <v>106</v>
      </c>
      <c r="F221" s="185" t="s">
        <v>311</v>
      </c>
      <c r="G221" s="172"/>
      <c r="H221" s="172"/>
      <c r="I221" s="175"/>
      <c r="J221" s="186">
        <f>BK221</f>
        <v>0</v>
      </c>
      <c r="K221" s="172"/>
      <c r="L221" s="177"/>
      <c r="M221" s="178"/>
      <c r="N221" s="179"/>
      <c r="O221" s="179"/>
      <c r="P221" s="180">
        <f>SUM(P222:P274)</f>
        <v>0</v>
      </c>
      <c r="Q221" s="179"/>
      <c r="R221" s="180">
        <f>SUM(R222:R274)</f>
        <v>1.5660000000000001E-3</v>
      </c>
      <c r="S221" s="179"/>
      <c r="T221" s="181">
        <f>SUM(T222:T274)</f>
        <v>12.049390000000001</v>
      </c>
      <c r="AR221" s="182" t="s">
        <v>81</v>
      </c>
      <c r="AT221" s="183" t="s">
        <v>75</v>
      </c>
      <c r="AU221" s="183" t="s">
        <v>81</v>
      </c>
      <c r="AY221" s="182" t="s">
        <v>137</v>
      </c>
      <c r="BK221" s="184">
        <f>SUM(BK222:BK274)</f>
        <v>0</v>
      </c>
    </row>
    <row r="222" spans="1:65" s="2" customFormat="1" ht="24.2" customHeight="1">
      <c r="A222" s="35"/>
      <c r="B222" s="36"/>
      <c r="C222" s="187" t="s">
        <v>312</v>
      </c>
      <c r="D222" s="187" t="s">
        <v>140</v>
      </c>
      <c r="E222" s="188" t="s">
        <v>313</v>
      </c>
      <c r="F222" s="189" t="s">
        <v>314</v>
      </c>
      <c r="G222" s="190" t="s">
        <v>203</v>
      </c>
      <c r="H222" s="191">
        <v>156.6</v>
      </c>
      <c r="I222" s="192"/>
      <c r="J222" s="193">
        <f>ROUND(I222*H222,2)</f>
        <v>0</v>
      </c>
      <c r="K222" s="189" t="s">
        <v>143</v>
      </c>
      <c r="L222" s="40"/>
      <c r="M222" s="194" t="s">
        <v>1</v>
      </c>
      <c r="N222" s="195" t="s">
        <v>42</v>
      </c>
      <c r="O222" s="72"/>
      <c r="P222" s="196">
        <f>O222*H222</f>
        <v>0</v>
      </c>
      <c r="Q222" s="196">
        <v>1.0000000000000001E-5</v>
      </c>
      <c r="R222" s="196">
        <f>Q222*H222</f>
        <v>1.5660000000000001E-3</v>
      </c>
      <c r="S222" s="196">
        <v>0</v>
      </c>
      <c r="T222" s="19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98" t="s">
        <v>91</v>
      </c>
      <c r="AT222" s="198" t="s">
        <v>140</v>
      </c>
      <c r="AU222" s="198" t="s">
        <v>85</v>
      </c>
      <c r="AY222" s="18" t="s">
        <v>137</v>
      </c>
      <c r="BE222" s="199">
        <f>IF(N222="základní",J222,0)</f>
        <v>0</v>
      </c>
      <c r="BF222" s="199">
        <f>IF(N222="snížená",J222,0)</f>
        <v>0</v>
      </c>
      <c r="BG222" s="199">
        <f>IF(N222="zákl. přenesená",J222,0)</f>
        <v>0</v>
      </c>
      <c r="BH222" s="199">
        <f>IF(N222="sníž. přenesená",J222,0)</f>
        <v>0</v>
      </c>
      <c r="BI222" s="199">
        <f>IF(N222="nulová",J222,0)</f>
        <v>0</v>
      </c>
      <c r="BJ222" s="18" t="s">
        <v>85</v>
      </c>
      <c r="BK222" s="199">
        <f>ROUND(I222*H222,2)</f>
        <v>0</v>
      </c>
      <c r="BL222" s="18" t="s">
        <v>91</v>
      </c>
      <c r="BM222" s="198" t="s">
        <v>315</v>
      </c>
    </row>
    <row r="223" spans="1:65" s="2" customFormat="1" ht="68.25">
      <c r="A223" s="35"/>
      <c r="B223" s="36"/>
      <c r="C223" s="37"/>
      <c r="D223" s="207" t="s">
        <v>246</v>
      </c>
      <c r="E223" s="37"/>
      <c r="F223" s="248" t="s">
        <v>316</v>
      </c>
      <c r="G223" s="37"/>
      <c r="H223" s="37"/>
      <c r="I223" s="249"/>
      <c r="J223" s="37"/>
      <c r="K223" s="37"/>
      <c r="L223" s="40"/>
      <c r="M223" s="250"/>
      <c r="N223" s="251"/>
      <c r="O223" s="72"/>
      <c r="P223" s="72"/>
      <c r="Q223" s="72"/>
      <c r="R223" s="72"/>
      <c r="S223" s="72"/>
      <c r="T223" s="73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T223" s="18" t="s">
        <v>246</v>
      </c>
      <c r="AU223" s="18" t="s">
        <v>85</v>
      </c>
    </row>
    <row r="224" spans="1:65" s="13" customFormat="1" ht="11.25">
      <c r="B224" s="205"/>
      <c r="C224" s="206"/>
      <c r="D224" s="207" t="s">
        <v>190</v>
      </c>
      <c r="E224" s="208" t="s">
        <v>1</v>
      </c>
      <c r="F224" s="209" t="s">
        <v>317</v>
      </c>
      <c r="G224" s="206"/>
      <c r="H224" s="210">
        <v>156.6</v>
      </c>
      <c r="I224" s="211"/>
      <c r="J224" s="206"/>
      <c r="K224" s="206"/>
      <c r="L224" s="212"/>
      <c r="M224" s="213"/>
      <c r="N224" s="214"/>
      <c r="O224" s="214"/>
      <c r="P224" s="214"/>
      <c r="Q224" s="214"/>
      <c r="R224" s="214"/>
      <c r="S224" s="214"/>
      <c r="T224" s="215"/>
      <c r="AT224" s="216" t="s">
        <v>190</v>
      </c>
      <c r="AU224" s="216" t="s">
        <v>85</v>
      </c>
      <c r="AV224" s="13" t="s">
        <v>85</v>
      </c>
      <c r="AW224" s="13" t="s">
        <v>33</v>
      </c>
      <c r="AX224" s="13" t="s">
        <v>81</v>
      </c>
      <c r="AY224" s="216" t="s">
        <v>137</v>
      </c>
    </row>
    <row r="225" spans="1:65" s="2" customFormat="1" ht="44.25" customHeight="1">
      <c r="A225" s="35"/>
      <c r="B225" s="36"/>
      <c r="C225" s="187" t="s">
        <v>318</v>
      </c>
      <c r="D225" s="187" t="s">
        <v>140</v>
      </c>
      <c r="E225" s="188" t="s">
        <v>319</v>
      </c>
      <c r="F225" s="189" t="s">
        <v>320</v>
      </c>
      <c r="G225" s="190" t="s">
        <v>203</v>
      </c>
      <c r="H225" s="191">
        <v>20.25</v>
      </c>
      <c r="I225" s="192"/>
      <c r="J225" s="193">
        <f>ROUND(I225*H225,2)</f>
        <v>0</v>
      </c>
      <c r="K225" s="189" t="s">
        <v>143</v>
      </c>
      <c r="L225" s="40"/>
      <c r="M225" s="194" t="s">
        <v>1</v>
      </c>
      <c r="N225" s="195" t="s">
        <v>42</v>
      </c>
      <c r="O225" s="72"/>
      <c r="P225" s="196">
        <f>O225*H225</f>
        <v>0</v>
      </c>
      <c r="Q225" s="196">
        <v>0</v>
      </c>
      <c r="R225" s="196">
        <f>Q225*H225</f>
        <v>0</v>
      </c>
      <c r="S225" s="196">
        <v>0.13100000000000001</v>
      </c>
      <c r="T225" s="197">
        <f>S225*H225</f>
        <v>2.6527500000000002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98" t="s">
        <v>91</v>
      </c>
      <c r="AT225" s="198" t="s">
        <v>140</v>
      </c>
      <c r="AU225" s="198" t="s">
        <v>85</v>
      </c>
      <c r="AY225" s="18" t="s">
        <v>137</v>
      </c>
      <c r="BE225" s="199">
        <f>IF(N225="základní",J225,0)</f>
        <v>0</v>
      </c>
      <c r="BF225" s="199">
        <f>IF(N225="snížená",J225,0)</f>
        <v>0</v>
      </c>
      <c r="BG225" s="199">
        <f>IF(N225="zákl. přenesená",J225,0)</f>
        <v>0</v>
      </c>
      <c r="BH225" s="199">
        <f>IF(N225="sníž. přenesená",J225,0)</f>
        <v>0</v>
      </c>
      <c r="BI225" s="199">
        <f>IF(N225="nulová",J225,0)</f>
        <v>0</v>
      </c>
      <c r="BJ225" s="18" t="s">
        <v>85</v>
      </c>
      <c r="BK225" s="199">
        <f>ROUND(I225*H225,2)</f>
        <v>0</v>
      </c>
      <c r="BL225" s="18" t="s">
        <v>91</v>
      </c>
      <c r="BM225" s="198" t="s">
        <v>321</v>
      </c>
    </row>
    <row r="226" spans="1:65" s="2" customFormat="1" ht="48.75">
      <c r="A226" s="35"/>
      <c r="B226" s="36"/>
      <c r="C226" s="37"/>
      <c r="D226" s="207" t="s">
        <v>246</v>
      </c>
      <c r="E226" s="37"/>
      <c r="F226" s="248" t="s">
        <v>322</v>
      </c>
      <c r="G226" s="37"/>
      <c r="H226" s="37"/>
      <c r="I226" s="249"/>
      <c r="J226" s="37"/>
      <c r="K226" s="37"/>
      <c r="L226" s="40"/>
      <c r="M226" s="250"/>
      <c r="N226" s="251"/>
      <c r="O226" s="72"/>
      <c r="P226" s="72"/>
      <c r="Q226" s="72"/>
      <c r="R226" s="72"/>
      <c r="S226" s="72"/>
      <c r="T226" s="73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T226" s="18" t="s">
        <v>246</v>
      </c>
      <c r="AU226" s="18" t="s">
        <v>85</v>
      </c>
    </row>
    <row r="227" spans="1:65" s="14" customFormat="1" ht="11.25">
      <c r="B227" s="217"/>
      <c r="C227" s="218"/>
      <c r="D227" s="207" t="s">
        <v>190</v>
      </c>
      <c r="E227" s="219" t="s">
        <v>1</v>
      </c>
      <c r="F227" s="220" t="s">
        <v>272</v>
      </c>
      <c r="G227" s="218"/>
      <c r="H227" s="219" t="s">
        <v>1</v>
      </c>
      <c r="I227" s="221"/>
      <c r="J227" s="218"/>
      <c r="K227" s="218"/>
      <c r="L227" s="222"/>
      <c r="M227" s="223"/>
      <c r="N227" s="224"/>
      <c r="O227" s="224"/>
      <c r="P227" s="224"/>
      <c r="Q227" s="224"/>
      <c r="R227" s="224"/>
      <c r="S227" s="224"/>
      <c r="T227" s="225"/>
      <c r="AT227" s="226" t="s">
        <v>190</v>
      </c>
      <c r="AU227" s="226" t="s">
        <v>85</v>
      </c>
      <c r="AV227" s="14" t="s">
        <v>81</v>
      </c>
      <c r="AW227" s="14" t="s">
        <v>33</v>
      </c>
      <c r="AX227" s="14" t="s">
        <v>76</v>
      </c>
      <c r="AY227" s="226" t="s">
        <v>137</v>
      </c>
    </row>
    <row r="228" spans="1:65" s="13" customFormat="1" ht="11.25">
      <c r="B228" s="205"/>
      <c r="C228" s="206"/>
      <c r="D228" s="207" t="s">
        <v>190</v>
      </c>
      <c r="E228" s="208" t="s">
        <v>1</v>
      </c>
      <c r="F228" s="209" t="s">
        <v>323</v>
      </c>
      <c r="G228" s="206"/>
      <c r="H228" s="210">
        <v>4.03</v>
      </c>
      <c r="I228" s="211"/>
      <c r="J228" s="206"/>
      <c r="K228" s="206"/>
      <c r="L228" s="212"/>
      <c r="M228" s="213"/>
      <c r="N228" s="214"/>
      <c r="O228" s="214"/>
      <c r="P228" s="214"/>
      <c r="Q228" s="214"/>
      <c r="R228" s="214"/>
      <c r="S228" s="214"/>
      <c r="T228" s="215"/>
      <c r="AT228" s="216" t="s">
        <v>190</v>
      </c>
      <c r="AU228" s="216" t="s">
        <v>85</v>
      </c>
      <c r="AV228" s="13" t="s">
        <v>85</v>
      </c>
      <c r="AW228" s="13" t="s">
        <v>33</v>
      </c>
      <c r="AX228" s="13" t="s">
        <v>76</v>
      </c>
      <c r="AY228" s="216" t="s">
        <v>137</v>
      </c>
    </row>
    <row r="229" spans="1:65" s="14" customFormat="1" ht="11.25">
      <c r="B229" s="217"/>
      <c r="C229" s="218"/>
      <c r="D229" s="207" t="s">
        <v>190</v>
      </c>
      <c r="E229" s="219" t="s">
        <v>1</v>
      </c>
      <c r="F229" s="220" t="s">
        <v>209</v>
      </c>
      <c r="G229" s="218"/>
      <c r="H229" s="219" t="s">
        <v>1</v>
      </c>
      <c r="I229" s="221"/>
      <c r="J229" s="218"/>
      <c r="K229" s="218"/>
      <c r="L229" s="222"/>
      <c r="M229" s="223"/>
      <c r="N229" s="224"/>
      <c r="O229" s="224"/>
      <c r="P229" s="224"/>
      <c r="Q229" s="224"/>
      <c r="R229" s="224"/>
      <c r="S229" s="224"/>
      <c r="T229" s="225"/>
      <c r="AT229" s="226" t="s">
        <v>190</v>
      </c>
      <c r="AU229" s="226" t="s">
        <v>85</v>
      </c>
      <c r="AV229" s="14" t="s">
        <v>81</v>
      </c>
      <c r="AW229" s="14" t="s">
        <v>33</v>
      </c>
      <c r="AX229" s="14" t="s">
        <v>76</v>
      </c>
      <c r="AY229" s="226" t="s">
        <v>137</v>
      </c>
    </row>
    <row r="230" spans="1:65" s="15" customFormat="1" ht="11.25">
      <c r="B230" s="227"/>
      <c r="C230" s="228"/>
      <c r="D230" s="207" t="s">
        <v>190</v>
      </c>
      <c r="E230" s="229" t="s">
        <v>1</v>
      </c>
      <c r="F230" s="230" t="s">
        <v>210</v>
      </c>
      <c r="G230" s="228"/>
      <c r="H230" s="231">
        <v>4.03</v>
      </c>
      <c r="I230" s="232"/>
      <c r="J230" s="228"/>
      <c r="K230" s="228"/>
      <c r="L230" s="233"/>
      <c r="M230" s="234"/>
      <c r="N230" s="235"/>
      <c r="O230" s="235"/>
      <c r="P230" s="235"/>
      <c r="Q230" s="235"/>
      <c r="R230" s="235"/>
      <c r="S230" s="235"/>
      <c r="T230" s="236"/>
      <c r="AT230" s="237" t="s">
        <v>190</v>
      </c>
      <c r="AU230" s="237" t="s">
        <v>85</v>
      </c>
      <c r="AV230" s="15" t="s">
        <v>88</v>
      </c>
      <c r="AW230" s="15" t="s">
        <v>33</v>
      </c>
      <c r="AX230" s="15" t="s">
        <v>76</v>
      </c>
      <c r="AY230" s="237" t="s">
        <v>137</v>
      </c>
    </row>
    <row r="231" spans="1:65" s="13" customFormat="1" ht="11.25">
      <c r="B231" s="205"/>
      <c r="C231" s="206"/>
      <c r="D231" s="207" t="s">
        <v>190</v>
      </c>
      <c r="E231" s="208" t="s">
        <v>1</v>
      </c>
      <c r="F231" s="209" t="s">
        <v>324</v>
      </c>
      <c r="G231" s="206"/>
      <c r="H231" s="210">
        <v>20.25</v>
      </c>
      <c r="I231" s="211"/>
      <c r="J231" s="206"/>
      <c r="K231" s="206"/>
      <c r="L231" s="212"/>
      <c r="M231" s="213"/>
      <c r="N231" s="214"/>
      <c r="O231" s="214"/>
      <c r="P231" s="214"/>
      <c r="Q231" s="214"/>
      <c r="R231" s="214"/>
      <c r="S231" s="214"/>
      <c r="T231" s="215"/>
      <c r="AT231" s="216" t="s">
        <v>190</v>
      </c>
      <c r="AU231" s="216" t="s">
        <v>85</v>
      </c>
      <c r="AV231" s="13" t="s">
        <v>85</v>
      </c>
      <c r="AW231" s="13" t="s">
        <v>33</v>
      </c>
      <c r="AX231" s="13" t="s">
        <v>81</v>
      </c>
      <c r="AY231" s="216" t="s">
        <v>137</v>
      </c>
    </row>
    <row r="232" spans="1:65" s="2" customFormat="1" ht="55.5" customHeight="1">
      <c r="A232" s="35"/>
      <c r="B232" s="36"/>
      <c r="C232" s="187" t="s">
        <v>325</v>
      </c>
      <c r="D232" s="187" t="s">
        <v>140</v>
      </c>
      <c r="E232" s="188" t="s">
        <v>326</v>
      </c>
      <c r="F232" s="189" t="s">
        <v>327</v>
      </c>
      <c r="G232" s="190" t="s">
        <v>203</v>
      </c>
      <c r="H232" s="191">
        <v>68.5</v>
      </c>
      <c r="I232" s="192"/>
      <c r="J232" s="193">
        <f>ROUND(I232*H232,2)</f>
        <v>0</v>
      </c>
      <c r="K232" s="189" t="s">
        <v>143</v>
      </c>
      <c r="L232" s="40"/>
      <c r="M232" s="194" t="s">
        <v>1</v>
      </c>
      <c r="N232" s="195" t="s">
        <v>42</v>
      </c>
      <c r="O232" s="72"/>
      <c r="P232" s="196">
        <f>O232*H232</f>
        <v>0</v>
      </c>
      <c r="Q232" s="196">
        <v>0</v>
      </c>
      <c r="R232" s="196">
        <f>Q232*H232</f>
        <v>0</v>
      </c>
      <c r="S232" s="196">
        <v>0.1</v>
      </c>
      <c r="T232" s="197">
        <f>S232*H232</f>
        <v>6.8500000000000005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198" t="s">
        <v>91</v>
      </c>
      <c r="AT232" s="198" t="s">
        <v>140</v>
      </c>
      <c r="AU232" s="198" t="s">
        <v>85</v>
      </c>
      <c r="AY232" s="18" t="s">
        <v>137</v>
      </c>
      <c r="BE232" s="199">
        <f>IF(N232="základní",J232,0)</f>
        <v>0</v>
      </c>
      <c r="BF232" s="199">
        <f>IF(N232="snížená",J232,0)</f>
        <v>0</v>
      </c>
      <c r="BG232" s="199">
        <f>IF(N232="zákl. přenesená",J232,0)</f>
        <v>0</v>
      </c>
      <c r="BH232" s="199">
        <f>IF(N232="sníž. přenesená",J232,0)</f>
        <v>0</v>
      </c>
      <c r="BI232" s="199">
        <f>IF(N232="nulová",J232,0)</f>
        <v>0</v>
      </c>
      <c r="BJ232" s="18" t="s">
        <v>85</v>
      </c>
      <c r="BK232" s="199">
        <f>ROUND(I232*H232,2)</f>
        <v>0</v>
      </c>
      <c r="BL232" s="18" t="s">
        <v>91</v>
      </c>
      <c r="BM232" s="198" t="s">
        <v>328</v>
      </c>
    </row>
    <row r="233" spans="1:65" s="2" customFormat="1" ht="58.5">
      <c r="A233" s="35"/>
      <c r="B233" s="36"/>
      <c r="C233" s="37"/>
      <c r="D233" s="207" t="s">
        <v>246</v>
      </c>
      <c r="E233" s="37"/>
      <c r="F233" s="248" t="s">
        <v>329</v>
      </c>
      <c r="G233" s="37"/>
      <c r="H233" s="37"/>
      <c r="I233" s="249"/>
      <c r="J233" s="37"/>
      <c r="K233" s="37"/>
      <c r="L233" s="40"/>
      <c r="M233" s="250"/>
      <c r="N233" s="251"/>
      <c r="O233" s="72"/>
      <c r="P233" s="72"/>
      <c r="Q233" s="72"/>
      <c r="R233" s="72"/>
      <c r="S233" s="72"/>
      <c r="T233" s="73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T233" s="18" t="s">
        <v>246</v>
      </c>
      <c r="AU233" s="18" t="s">
        <v>85</v>
      </c>
    </row>
    <row r="234" spans="1:65" s="14" customFormat="1" ht="11.25">
      <c r="B234" s="217"/>
      <c r="C234" s="218"/>
      <c r="D234" s="207" t="s">
        <v>190</v>
      </c>
      <c r="E234" s="219" t="s">
        <v>1</v>
      </c>
      <c r="F234" s="220" t="s">
        <v>205</v>
      </c>
      <c r="G234" s="218"/>
      <c r="H234" s="219" t="s">
        <v>1</v>
      </c>
      <c r="I234" s="221"/>
      <c r="J234" s="218"/>
      <c r="K234" s="218"/>
      <c r="L234" s="222"/>
      <c r="M234" s="223"/>
      <c r="N234" s="224"/>
      <c r="O234" s="224"/>
      <c r="P234" s="224"/>
      <c r="Q234" s="224"/>
      <c r="R234" s="224"/>
      <c r="S234" s="224"/>
      <c r="T234" s="225"/>
      <c r="AT234" s="226" t="s">
        <v>190</v>
      </c>
      <c r="AU234" s="226" t="s">
        <v>85</v>
      </c>
      <c r="AV234" s="14" t="s">
        <v>81</v>
      </c>
      <c r="AW234" s="14" t="s">
        <v>33</v>
      </c>
      <c r="AX234" s="14" t="s">
        <v>76</v>
      </c>
      <c r="AY234" s="226" t="s">
        <v>137</v>
      </c>
    </row>
    <row r="235" spans="1:65" s="13" customFormat="1" ht="11.25">
      <c r="B235" s="205"/>
      <c r="C235" s="206"/>
      <c r="D235" s="207" t="s">
        <v>190</v>
      </c>
      <c r="E235" s="208" t="s">
        <v>1</v>
      </c>
      <c r="F235" s="209" t="s">
        <v>330</v>
      </c>
      <c r="G235" s="206"/>
      <c r="H235" s="210">
        <v>13.657999999999999</v>
      </c>
      <c r="I235" s="211"/>
      <c r="J235" s="206"/>
      <c r="K235" s="206"/>
      <c r="L235" s="212"/>
      <c r="M235" s="213"/>
      <c r="N235" s="214"/>
      <c r="O235" s="214"/>
      <c r="P235" s="214"/>
      <c r="Q235" s="214"/>
      <c r="R235" s="214"/>
      <c r="S235" s="214"/>
      <c r="T235" s="215"/>
      <c r="AT235" s="216" t="s">
        <v>190</v>
      </c>
      <c r="AU235" s="216" t="s">
        <v>85</v>
      </c>
      <c r="AV235" s="13" t="s">
        <v>85</v>
      </c>
      <c r="AW235" s="13" t="s">
        <v>33</v>
      </c>
      <c r="AX235" s="13" t="s">
        <v>76</v>
      </c>
      <c r="AY235" s="216" t="s">
        <v>137</v>
      </c>
    </row>
    <row r="236" spans="1:65" s="14" customFormat="1" ht="11.25">
      <c r="B236" s="217"/>
      <c r="C236" s="218"/>
      <c r="D236" s="207" t="s">
        <v>190</v>
      </c>
      <c r="E236" s="219" t="s">
        <v>1</v>
      </c>
      <c r="F236" s="220" t="s">
        <v>209</v>
      </c>
      <c r="G236" s="218"/>
      <c r="H236" s="219" t="s">
        <v>1</v>
      </c>
      <c r="I236" s="221"/>
      <c r="J236" s="218"/>
      <c r="K236" s="218"/>
      <c r="L236" s="222"/>
      <c r="M236" s="223"/>
      <c r="N236" s="224"/>
      <c r="O236" s="224"/>
      <c r="P236" s="224"/>
      <c r="Q236" s="224"/>
      <c r="R236" s="224"/>
      <c r="S236" s="224"/>
      <c r="T236" s="225"/>
      <c r="AT236" s="226" t="s">
        <v>190</v>
      </c>
      <c r="AU236" s="226" t="s">
        <v>85</v>
      </c>
      <c r="AV236" s="14" t="s">
        <v>81</v>
      </c>
      <c r="AW236" s="14" t="s">
        <v>33</v>
      </c>
      <c r="AX236" s="14" t="s">
        <v>76</v>
      </c>
      <c r="AY236" s="226" t="s">
        <v>137</v>
      </c>
    </row>
    <row r="237" spans="1:65" s="15" customFormat="1" ht="11.25">
      <c r="B237" s="227"/>
      <c r="C237" s="228"/>
      <c r="D237" s="207" t="s">
        <v>190</v>
      </c>
      <c r="E237" s="229" t="s">
        <v>1</v>
      </c>
      <c r="F237" s="230" t="s">
        <v>210</v>
      </c>
      <c r="G237" s="228"/>
      <c r="H237" s="231">
        <v>13.657999999999999</v>
      </c>
      <c r="I237" s="232"/>
      <c r="J237" s="228"/>
      <c r="K237" s="228"/>
      <c r="L237" s="233"/>
      <c r="M237" s="234"/>
      <c r="N237" s="235"/>
      <c r="O237" s="235"/>
      <c r="P237" s="235"/>
      <c r="Q237" s="235"/>
      <c r="R237" s="235"/>
      <c r="S237" s="235"/>
      <c r="T237" s="236"/>
      <c r="AT237" s="237" t="s">
        <v>190</v>
      </c>
      <c r="AU237" s="237" t="s">
        <v>85</v>
      </c>
      <c r="AV237" s="15" t="s">
        <v>88</v>
      </c>
      <c r="AW237" s="15" t="s">
        <v>33</v>
      </c>
      <c r="AX237" s="15" t="s">
        <v>76</v>
      </c>
      <c r="AY237" s="237" t="s">
        <v>137</v>
      </c>
    </row>
    <row r="238" spans="1:65" s="14" customFormat="1" ht="11.25">
      <c r="B238" s="217"/>
      <c r="C238" s="218"/>
      <c r="D238" s="207" t="s">
        <v>190</v>
      </c>
      <c r="E238" s="219" t="s">
        <v>1</v>
      </c>
      <c r="F238" s="220" t="s">
        <v>331</v>
      </c>
      <c r="G238" s="218"/>
      <c r="H238" s="219" t="s">
        <v>1</v>
      </c>
      <c r="I238" s="221"/>
      <c r="J238" s="218"/>
      <c r="K238" s="218"/>
      <c r="L238" s="222"/>
      <c r="M238" s="223"/>
      <c r="N238" s="224"/>
      <c r="O238" s="224"/>
      <c r="P238" s="224"/>
      <c r="Q238" s="224"/>
      <c r="R238" s="224"/>
      <c r="S238" s="224"/>
      <c r="T238" s="225"/>
      <c r="AT238" s="226" t="s">
        <v>190</v>
      </c>
      <c r="AU238" s="226" t="s">
        <v>85</v>
      </c>
      <c r="AV238" s="14" t="s">
        <v>81</v>
      </c>
      <c r="AW238" s="14" t="s">
        <v>33</v>
      </c>
      <c r="AX238" s="14" t="s">
        <v>76</v>
      </c>
      <c r="AY238" s="226" t="s">
        <v>137</v>
      </c>
    </row>
    <row r="239" spans="1:65" s="13" customFormat="1" ht="11.25">
      <c r="B239" s="205"/>
      <c r="C239" s="206"/>
      <c r="D239" s="207" t="s">
        <v>190</v>
      </c>
      <c r="E239" s="208" t="s">
        <v>1</v>
      </c>
      <c r="F239" s="209" t="s">
        <v>332</v>
      </c>
      <c r="G239" s="206"/>
      <c r="H239" s="210">
        <v>68.5</v>
      </c>
      <c r="I239" s="211"/>
      <c r="J239" s="206"/>
      <c r="K239" s="206"/>
      <c r="L239" s="212"/>
      <c r="M239" s="213"/>
      <c r="N239" s="214"/>
      <c r="O239" s="214"/>
      <c r="P239" s="214"/>
      <c r="Q239" s="214"/>
      <c r="R239" s="214"/>
      <c r="S239" s="214"/>
      <c r="T239" s="215"/>
      <c r="AT239" s="216" t="s">
        <v>190</v>
      </c>
      <c r="AU239" s="216" t="s">
        <v>85</v>
      </c>
      <c r="AV239" s="13" t="s">
        <v>85</v>
      </c>
      <c r="AW239" s="13" t="s">
        <v>33</v>
      </c>
      <c r="AX239" s="13" t="s">
        <v>81</v>
      </c>
      <c r="AY239" s="216" t="s">
        <v>137</v>
      </c>
    </row>
    <row r="240" spans="1:65" s="2" customFormat="1" ht="21.75" customHeight="1">
      <c r="A240" s="35"/>
      <c r="B240" s="36"/>
      <c r="C240" s="187" t="s">
        <v>333</v>
      </c>
      <c r="D240" s="187" t="s">
        <v>140</v>
      </c>
      <c r="E240" s="188" t="s">
        <v>334</v>
      </c>
      <c r="F240" s="189" t="s">
        <v>335</v>
      </c>
      <c r="G240" s="190" t="s">
        <v>203</v>
      </c>
      <c r="H240" s="191">
        <v>40.549999999999997</v>
      </c>
      <c r="I240" s="192"/>
      <c r="J240" s="193">
        <f>ROUND(I240*H240,2)</f>
        <v>0</v>
      </c>
      <c r="K240" s="189" t="s">
        <v>143</v>
      </c>
      <c r="L240" s="40"/>
      <c r="M240" s="194" t="s">
        <v>1</v>
      </c>
      <c r="N240" s="195" t="s">
        <v>42</v>
      </c>
      <c r="O240" s="72"/>
      <c r="P240" s="196">
        <f>O240*H240</f>
        <v>0</v>
      </c>
      <c r="Q240" s="196">
        <v>0</v>
      </c>
      <c r="R240" s="196">
        <f>Q240*H240</f>
        <v>0</v>
      </c>
      <c r="S240" s="196">
        <v>0</v>
      </c>
      <c r="T240" s="19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198" t="s">
        <v>91</v>
      </c>
      <c r="AT240" s="198" t="s">
        <v>140</v>
      </c>
      <c r="AU240" s="198" t="s">
        <v>85</v>
      </c>
      <c r="AY240" s="18" t="s">
        <v>137</v>
      </c>
      <c r="BE240" s="199">
        <f>IF(N240="základní",J240,0)</f>
        <v>0</v>
      </c>
      <c r="BF240" s="199">
        <f>IF(N240="snížená",J240,0)</f>
        <v>0</v>
      </c>
      <c r="BG240" s="199">
        <f>IF(N240="zákl. přenesená",J240,0)</f>
        <v>0</v>
      </c>
      <c r="BH240" s="199">
        <f>IF(N240="sníž. přenesená",J240,0)</f>
        <v>0</v>
      </c>
      <c r="BI240" s="199">
        <f>IF(N240="nulová",J240,0)</f>
        <v>0</v>
      </c>
      <c r="BJ240" s="18" t="s">
        <v>85</v>
      </c>
      <c r="BK240" s="199">
        <f>ROUND(I240*H240,2)</f>
        <v>0</v>
      </c>
      <c r="BL240" s="18" t="s">
        <v>91</v>
      </c>
      <c r="BM240" s="198" t="s">
        <v>336</v>
      </c>
    </row>
    <row r="241" spans="1:65" s="14" customFormat="1" ht="11.25">
      <c r="B241" s="217"/>
      <c r="C241" s="218"/>
      <c r="D241" s="207" t="s">
        <v>190</v>
      </c>
      <c r="E241" s="219" t="s">
        <v>1</v>
      </c>
      <c r="F241" s="220" t="s">
        <v>205</v>
      </c>
      <c r="G241" s="218"/>
      <c r="H241" s="219" t="s">
        <v>1</v>
      </c>
      <c r="I241" s="221"/>
      <c r="J241" s="218"/>
      <c r="K241" s="218"/>
      <c r="L241" s="222"/>
      <c r="M241" s="223"/>
      <c r="N241" s="224"/>
      <c r="O241" s="224"/>
      <c r="P241" s="224"/>
      <c r="Q241" s="224"/>
      <c r="R241" s="224"/>
      <c r="S241" s="224"/>
      <c r="T241" s="225"/>
      <c r="AT241" s="226" t="s">
        <v>190</v>
      </c>
      <c r="AU241" s="226" t="s">
        <v>85</v>
      </c>
      <c r="AV241" s="14" t="s">
        <v>81</v>
      </c>
      <c r="AW241" s="14" t="s">
        <v>33</v>
      </c>
      <c r="AX241" s="14" t="s">
        <v>76</v>
      </c>
      <c r="AY241" s="226" t="s">
        <v>137</v>
      </c>
    </row>
    <row r="242" spans="1:65" s="14" customFormat="1" ht="11.25">
      <c r="B242" s="217"/>
      <c r="C242" s="218"/>
      <c r="D242" s="207" t="s">
        <v>190</v>
      </c>
      <c r="E242" s="219" t="s">
        <v>1</v>
      </c>
      <c r="F242" s="220" t="s">
        <v>337</v>
      </c>
      <c r="G242" s="218"/>
      <c r="H242" s="219" t="s">
        <v>1</v>
      </c>
      <c r="I242" s="221"/>
      <c r="J242" s="218"/>
      <c r="K242" s="218"/>
      <c r="L242" s="222"/>
      <c r="M242" s="223"/>
      <c r="N242" s="224"/>
      <c r="O242" s="224"/>
      <c r="P242" s="224"/>
      <c r="Q242" s="224"/>
      <c r="R242" s="224"/>
      <c r="S242" s="224"/>
      <c r="T242" s="225"/>
      <c r="AT242" s="226" t="s">
        <v>190</v>
      </c>
      <c r="AU242" s="226" t="s">
        <v>85</v>
      </c>
      <c r="AV242" s="14" t="s">
        <v>81</v>
      </c>
      <c r="AW242" s="14" t="s">
        <v>33</v>
      </c>
      <c r="AX242" s="14" t="s">
        <v>76</v>
      </c>
      <c r="AY242" s="226" t="s">
        <v>137</v>
      </c>
    </row>
    <row r="243" spans="1:65" s="14" customFormat="1" ht="11.25">
      <c r="B243" s="217"/>
      <c r="C243" s="218"/>
      <c r="D243" s="207" t="s">
        <v>190</v>
      </c>
      <c r="E243" s="219" t="s">
        <v>1</v>
      </c>
      <c r="F243" s="220" t="s">
        <v>209</v>
      </c>
      <c r="G243" s="218"/>
      <c r="H243" s="219" t="s">
        <v>1</v>
      </c>
      <c r="I243" s="221"/>
      <c r="J243" s="218"/>
      <c r="K243" s="218"/>
      <c r="L243" s="222"/>
      <c r="M243" s="223"/>
      <c r="N243" s="224"/>
      <c r="O243" s="224"/>
      <c r="P243" s="224"/>
      <c r="Q243" s="224"/>
      <c r="R243" s="224"/>
      <c r="S243" s="224"/>
      <c r="T243" s="225"/>
      <c r="AT243" s="226" t="s">
        <v>190</v>
      </c>
      <c r="AU243" s="226" t="s">
        <v>85</v>
      </c>
      <c r="AV243" s="14" t="s">
        <v>81</v>
      </c>
      <c r="AW243" s="14" t="s">
        <v>33</v>
      </c>
      <c r="AX243" s="14" t="s">
        <v>76</v>
      </c>
      <c r="AY243" s="226" t="s">
        <v>137</v>
      </c>
    </row>
    <row r="244" spans="1:65" s="14" customFormat="1" ht="11.25">
      <c r="B244" s="217"/>
      <c r="C244" s="218"/>
      <c r="D244" s="207" t="s">
        <v>190</v>
      </c>
      <c r="E244" s="219" t="s">
        <v>1</v>
      </c>
      <c r="F244" s="220" t="s">
        <v>338</v>
      </c>
      <c r="G244" s="218"/>
      <c r="H244" s="219" t="s">
        <v>1</v>
      </c>
      <c r="I244" s="221"/>
      <c r="J244" s="218"/>
      <c r="K244" s="218"/>
      <c r="L244" s="222"/>
      <c r="M244" s="223"/>
      <c r="N244" s="224"/>
      <c r="O244" s="224"/>
      <c r="P244" s="224"/>
      <c r="Q244" s="224"/>
      <c r="R244" s="224"/>
      <c r="S244" s="224"/>
      <c r="T244" s="225"/>
      <c r="AT244" s="226" t="s">
        <v>190</v>
      </c>
      <c r="AU244" s="226" t="s">
        <v>85</v>
      </c>
      <c r="AV244" s="14" t="s">
        <v>81</v>
      </c>
      <c r="AW244" s="14" t="s">
        <v>33</v>
      </c>
      <c r="AX244" s="14" t="s">
        <v>76</v>
      </c>
      <c r="AY244" s="226" t="s">
        <v>137</v>
      </c>
    </row>
    <row r="245" spans="1:65" s="13" customFormat="1" ht="11.25">
      <c r="B245" s="205"/>
      <c r="C245" s="206"/>
      <c r="D245" s="207" t="s">
        <v>190</v>
      </c>
      <c r="E245" s="208" t="s">
        <v>1</v>
      </c>
      <c r="F245" s="209" t="s">
        <v>324</v>
      </c>
      <c r="G245" s="206"/>
      <c r="H245" s="210">
        <v>20.25</v>
      </c>
      <c r="I245" s="211"/>
      <c r="J245" s="206"/>
      <c r="K245" s="206"/>
      <c r="L245" s="212"/>
      <c r="M245" s="213"/>
      <c r="N245" s="214"/>
      <c r="O245" s="214"/>
      <c r="P245" s="214"/>
      <c r="Q245" s="214"/>
      <c r="R245" s="214"/>
      <c r="S245" s="214"/>
      <c r="T245" s="215"/>
      <c r="AT245" s="216" t="s">
        <v>190</v>
      </c>
      <c r="AU245" s="216" t="s">
        <v>85</v>
      </c>
      <c r="AV245" s="13" t="s">
        <v>85</v>
      </c>
      <c r="AW245" s="13" t="s">
        <v>33</v>
      </c>
      <c r="AX245" s="13" t="s">
        <v>76</v>
      </c>
      <c r="AY245" s="216" t="s">
        <v>137</v>
      </c>
    </row>
    <row r="246" spans="1:65" s="15" customFormat="1" ht="11.25">
      <c r="B246" s="227"/>
      <c r="C246" s="228"/>
      <c r="D246" s="207" t="s">
        <v>190</v>
      </c>
      <c r="E246" s="229" t="s">
        <v>1</v>
      </c>
      <c r="F246" s="230" t="s">
        <v>210</v>
      </c>
      <c r="G246" s="228"/>
      <c r="H246" s="231">
        <v>20.25</v>
      </c>
      <c r="I246" s="232"/>
      <c r="J246" s="228"/>
      <c r="K246" s="228"/>
      <c r="L246" s="233"/>
      <c r="M246" s="234"/>
      <c r="N246" s="235"/>
      <c r="O246" s="235"/>
      <c r="P246" s="235"/>
      <c r="Q246" s="235"/>
      <c r="R246" s="235"/>
      <c r="S246" s="235"/>
      <c r="T246" s="236"/>
      <c r="AT246" s="237" t="s">
        <v>190</v>
      </c>
      <c r="AU246" s="237" t="s">
        <v>85</v>
      </c>
      <c r="AV246" s="15" t="s">
        <v>88</v>
      </c>
      <c r="AW246" s="15" t="s">
        <v>33</v>
      </c>
      <c r="AX246" s="15" t="s">
        <v>76</v>
      </c>
      <c r="AY246" s="237" t="s">
        <v>137</v>
      </c>
    </row>
    <row r="247" spans="1:65" s="13" customFormat="1" ht="11.25">
      <c r="B247" s="205"/>
      <c r="C247" s="206"/>
      <c r="D247" s="207" t="s">
        <v>190</v>
      </c>
      <c r="E247" s="208" t="s">
        <v>1</v>
      </c>
      <c r="F247" s="209" t="s">
        <v>339</v>
      </c>
      <c r="G247" s="206"/>
      <c r="H247" s="210">
        <v>20.3</v>
      </c>
      <c r="I247" s="211"/>
      <c r="J247" s="206"/>
      <c r="K247" s="206"/>
      <c r="L247" s="212"/>
      <c r="M247" s="213"/>
      <c r="N247" s="214"/>
      <c r="O247" s="214"/>
      <c r="P247" s="214"/>
      <c r="Q247" s="214"/>
      <c r="R247" s="214"/>
      <c r="S247" s="214"/>
      <c r="T247" s="215"/>
      <c r="AT247" s="216" t="s">
        <v>190</v>
      </c>
      <c r="AU247" s="216" t="s">
        <v>85</v>
      </c>
      <c r="AV247" s="13" t="s">
        <v>85</v>
      </c>
      <c r="AW247" s="13" t="s">
        <v>33</v>
      </c>
      <c r="AX247" s="13" t="s">
        <v>76</v>
      </c>
      <c r="AY247" s="216" t="s">
        <v>137</v>
      </c>
    </row>
    <row r="248" spans="1:65" s="16" customFormat="1" ht="11.25">
      <c r="B248" s="252"/>
      <c r="C248" s="253"/>
      <c r="D248" s="207" t="s">
        <v>190</v>
      </c>
      <c r="E248" s="254" t="s">
        <v>1</v>
      </c>
      <c r="F248" s="255" t="s">
        <v>256</v>
      </c>
      <c r="G248" s="253"/>
      <c r="H248" s="256">
        <v>40.549999999999997</v>
      </c>
      <c r="I248" s="257"/>
      <c r="J248" s="253"/>
      <c r="K248" s="253"/>
      <c r="L248" s="258"/>
      <c r="M248" s="259"/>
      <c r="N248" s="260"/>
      <c r="O248" s="260"/>
      <c r="P248" s="260"/>
      <c r="Q248" s="260"/>
      <c r="R248" s="260"/>
      <c r="S248" s="260"/>
      <c r="T248" s="261"/>
      <c r="AT248" s="262" t="s">
        <v>190</v>
      </c>
      <c r="AU248" s="262" t="s">
        <v>85</v>
      </c>
      <c r="AV248" s="16" t="s">
        <v>91</v>
      </c>
      <c r="AW248" s="16" t="s">
        <v>33</v>
      </c>
      <c r="AX248" s="16" t="s">
        <v>81</v>
      </c>
      <c r="AY248" s="262" t="s">
        <v>137</v>
      </c>
    </row>
    <row r="249" spans="1:65" s="2" customFormat="1" ht="24.2" customHeight="1">
      <c r="A249" s="35"/>
      <c r="B249" s="36"/>
      <c r="C249" s="187" t="s">
        <v>340</v>
      </c>
      <c r="D249" s="187" t="s">
        <v>140</v>
      </c>
      <c r="E249" s="188" t="s">
        <v>341</v>
      </c>
      <c r="F249" s="189" t="s">
        <v>342</v>
      </c>
      <c r="G249" s="190" t="s">
        <v>203</v>
      </c>
      <c r="H249" s="191">
        <v>81.099999999999994</v>
      </c>
      <c r="I249" s="192"/>
      <c r="J249" s="193">
        <f>ROUND(I249*H249,2)</f>
        <v>0</v>
      </c>
      <c r="K249" s="189" t="s">
        <v>143</v>
      </c>
      <c r="L249" s="40"/>
      <c r="M249" s="194" t="s">
        <v>1</v>
      </c>
      <c r="N249" s="195" t="s">
        <v>42</v>
      </c>
      <c r="O249" s="72"/>
      <c r="P249" s="196">
        <f>O249*H249</f>
        <v>0</v>
      </c>
      <c r="Q249" s="196">
        <v>0</v>
      </c>
      <c r="R249" s="196">
        <f>Q249*H249</f>
        <v>0</v>
      </c>
      <c r="S249" s="196">
        <v>0</v>
      </c>
      <c r="T249" s="19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198" t="s">
        <v>91</v>
      </c>
      <c r="AT249" s="198" t="s">
        <v>140</v>
      </c>
      <c r="AU249" s="198" t="s">
        <v>85</v>
      </c>
      <c r="AY249" s="18" t="s">
        <v>137</v>
      </c>
      <c r="BE249" s="199">
        <f>IF(N249="základní",J249,0)</f>
        <v>0</v>
      </c>
      <c r="BF249" s="199">
        <f>IF(N249="snížená",J249,0)</f>
        <v>0</v>
      </c>
      <c r="BG249" s="199">
        <f>IF(N249="zákl. přenesená",J249,0)</f>
        <v>0</v>
      </c>
      <c r="BH249" s="199">
        <f>IF(N249="sníž. přenesená",J249,0)</f>
        <v>0</v>
      </c>
      <c r="BI249" s="199">
        <f>IF(N249="nulová",J249,0)</f>
        <v>0</v>
      </c>
      <c r="BJ249" s="18" t="s">
        <v>85</v>
      </c>
      <c r="BK249" s="199">
        <f>ROUND(I249*H249,2)</f>
        <v>0</v>
      </c>
      <c r="BL249" s="18" t="s">
        <v>91</v>
      </c>
      <c r="BM249" s="198" t="s">
        <v>343</v>
      </c>
    </row>
    <row r="250" spans="1:65" s="13" customFormat="1" ht="11.25">
      <c r="B250" s="205"/>
      <c r="C250" s="206"/>
      <c r="D250" s="207" t="s">
        <v>190</v>
      </c>
      <c r="E250" s="208" t="s">
        <v>1</v>
      </c>
      <c r="F250" s="209" t="s">
        <v>344</v>
      </c>
      <c r="G250" s="206"/>
      <c r="H250" s="210">
        <v>81.099999999999994</v>
      </c>
      <c r="I250" s="211"/>
      <c r="J250" s="206"/>
      <c r="K250" s="206"/>
      <c r="L250" s="212"/>
      <c r="M250" s="213"/>
      <c r="N250" s="214"/>
      <c r="O250" s="214"/>
      <c r="P250" s="214"/>
      <c r="Q250" s="214"/>
      <c r="R250" s="214"/>
      <c r="S250" s="214"/>
      <c r="T250" s="215"/>
      <c r="AT250" s="216" t="s">
        <v>190</v>
      </c>
      <c r="AU250" s="216" t="s">
        <v>85</v>
      </c>
      <c r="AV250" s="13" t="s">
        <v>85</v>
      </c>
      <c r="AW250" s="13" t="s">
        <v>33</v>
      </c>
      <c r="AX250" s="13" t="s">
        <v>81</v>
      </c>
      <c r="AY250" s="216" t="s">
        <v>137</v>
      </c>
    </row>
    <row r="251" spans="1:65" s="2" customFormat="1" ht="21.75" customHeight="1">
      <c r="A251" s="35"/>
      <c r="B251" s="36"/>
      <c r="C251" s="187" t="s">
        <v>345</v>
      </c>
      <c r="D251" s="187" t="s">
        <v>140</v>
      </c>
      <c r="E251" s="188" t="s">
        <v>346</v>
      </c>
      <c r="F251" s="189" t="s">
        <v>347</v>
      </c>
      <c r="G251" s="190" t="s">
        <v>203</v>
      </c>
      <c r="H251" s="191">
        <v>16.75</v>
      </c>
      <c r="I251" s="192"/>
      <c r="J251" s="193">
        <f>ROUND(I251*H251,2)</f>
        <v>0</v>
      </c>
      <c r="K251" s="189" t="s">
        <v>1</v>
      </c>
      <c r="L251" s="40"/>
      <c r="M251" s="194" t="s">
        <v>1</v>
      </c>
      <c r="N251" s="195" t="s">
        <v>42</v>
      </c>
      <c r="O251" s="72"/>
      <c r="P251" s="196">
        <f>O251*H251</f>
        <v>0</v>
      </c>
      <c r="Q251" s="196">
        <v>0</v>
      </c>
      <c r="R251" s="196">
        <f>Q251*H251</f>
        <v>0</v>
      </c>
      <c r="S251" s="196">
        <v>0</v>
      </c>
      <c r="T251" s="19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198" t="s">
        <v>91</v>
      </c>
      <c r="AT251" s="198" t="s">
        <v>140</v>
      </c>
      <c r="AU251" s="198" t="s">
        <v>85</v>
      </c>
      <c r="AY251" s="18" t="s">
        <v>137</v>
      </c>
      <c r="BE251" s="199">
        <f>IF(N251="základní",J251,0)</f>
        <v>0</v>
      </c>
      <c r="BF251" s="199">
        <f>IF(N251="snížená",J251,0)</f>
        <v>0</v>
      </c>
      <c r="BG251" s="199">
        <f>IF(N251="zákl. přenesená",J251,0)</f>
        <v>0</v>
      </c>
      <c r="BH251" s="199">
        <f>IF(N251="sníž. přenesená",J251,0)</f>
        <v>0</v>
      </c>
      <c r="BI251" s="199">
        <f>IF(N251="nulová",J251,0)</f>
        <v>0</v>
      </c>
      <c r="BJ251" s="18" t="s">
        <v>85</v>
      </c>
      <c r="BK251" s="199">
        <f>ROUND(I251*H251,2)</f>
        <v>0</v>
      </c>
      <c r="BL251" s="18" t="s">
        <v>91</v>
      </c>
      <c r="BM251" s="198" t="s">
        <v>348</v>
      </c>
    </row>
    <row r="252" spans="1:65" s="14" customFormat="1" ht="11.25">
      <c r="B252" s="217"/>
      <c r="C252" s="218"/>
      <c r="D252" s="207" t="s">
        <v>190</v>
      </c>
      <c r="E252" s="219" t="s">
        <v>1</v>
      </c>
      <c r="F252" s="220" t="s">
        <v>205</v>
      </c>
      <c r="G252" s="218"/>
      <c r="H252" s="219" t="s">
        <v>1</v>
      </c>
      <c r="I252" s="221"/>
      <c r="J252" s="218"/>
      <c r="K252" s="218"/>
      <c r="L252" s="222"/>
      <c r="M252" s="223"/>
      <c r="N252" s="224"/>
      <c r="O252" s="224"/>
      <c r="P252" s="224"/>
      <c r="Q252" s="224"/>
      <c r="R252" s="224"/>
      <c r="S252" s="224"/>
      <c r="T252" s="225"/>
      <c r="AT252" s="226" t="s">
        <v>190</v>
      </c>
      <c r="AU252" s="226" t="s">
        <v>85</v>
      </c>
      <c r="AV252" s="14" t="s">
        <v>81</v>
      </c>
      <c r="AW252" s="14" t="s">
        <v>33</v>
      </c>
      <c r="AX252" s="14" t="s">
        <v>76</v>
      </c>
      <c r="AY252" s="226" t="s">
        <v>137</v>
      </c>
    </row>
    <row r="253" spans="1:65" s="13" customFormat="1" ht="11.25">
      <c r="B253" s="205"/>
      <c r="C253" s="206"/>
      <c r="D253" s="207" t="s">
        <v>190</v>
      </c>
      <c r="E253" s="208" t="s">
        <v>1</v>
      </c>
      <c r="F253" s="209" t="s">
        <v>349</v>
      </c>
      <c r="G253" s="206"/>
      <c r="H253" s="210">
        <v>3.3450000000000002</v>
      </c>
      <c r="I253" s="211"/>
      <c r="J253" s="206"/>
      <c r="K253" s="206"/>
      <c r="L253" s="212"/>
      <c r="M253" s="213"/>
      <c r="N253" s="214"/>
      <c r="O253" s="214"/>
      <c r="P253" s="214"/>
      <c r="Q253" s="214"/>
      <c r="R253" s="214"/>
      <c r="S253" s="214"/>
      <c r="T253" s="215"/>
      <c r="AT253" s="216" t="s">
        <v>190</v>
      </c>
      <c r="AU253" s="216" t="s">
        <v>85</v>
      </c>
      <c r="AV253" s="13" t="s">
        <v>85</v>
      </c>
      <c r="AW253" s="13" t="s">
        <v>33</v>
      </c>
      <c r="AX253" s="13" t="s">
        <v>76</v>
      </c>
      <c r="AY253" s="216" t="s">
        <v>137</v>
      </c>
    </row>
    <row r="254" spans="1:65" s="14" customFormat="1" ht="11.25">
      <c r="B254" s="217"/>
      <c r="C254" s="218"/>
      <c r="D254" s="207" t="s">
        <v>190</v>
      </c>
      <c r="E254" s="219" t="s">
        <v>1</v>
      </c>
      <c r="F254" s="220" t="s">
        <v>216</v>
      </c>
      <c r="G254" s="218"/>
      <c r="H254" s="219" t="s">
        <v>1</v>
      </c>
      <c r="I254" s="221"/>
      <c r="J254" s="218"/>
      <c r="K254" s="218"/>
      <c r="L254" s="222"/>
      <c r="M254" s="223"/>
      <c r="N254" s="224"/>
      <c r="O254" s="224"/>
      <c r="P254" s="224"/>
      <c r="Q254" s="224"/>
      <c r="R254" s="224"/>
      <c r="S254" s="224"/>
      <c r="T254" s="225"/>
      <c r="AT254" s="226" t="s">
        <v>190</v>
      </c>
      <c r="AU254" s="226" t="s">
        <v>85</v>
      </c>
      <c r="AV254" s="14" t="s">
        <v>81</v>
      </c>
      <c r="AW254" s="14" t="s">
        <v>33</v>
      </c>
      <c r="AX254" s="14" t="s">
        <v>76</v>
      </c>
      <c r="AY254" s="226" t="s">
        <v>137</v>
      </c>
    </row>
    <row r="255" spans="1:65" s="15" customFormat="1" ht="11.25">
      <c r="B255" s="227"/>
      <c r="C255" s="228"/>
      <c r="D255" s="207" t="s">
        <v>190</v>
      </c>
      <c r="E255" s="229" t="s">
        <v>1</v>
      </c>
      <c r="F255" s="230" t="s">
        <v>210</v>
      </c>
      <c r="G255" s="228"/>
      <c r="H255" s="231">
        <v>3.3450000000000002</v>
      </c>
      <c r="I255" s="232"/>
      <c r="J255" s="228"/>
      <c r="K255" s="228"/>
      <c r="L255" s="233"/>
      <c r="M255" s="234"/>
      <c r="N255" s="235"/>
      <c r="O255" s="235"/>
      <c r="P255" s="235"/>
      <c r="Q255" s="235"/>
      <c r="R255" s="235"/>
      <c r="S255" s="235"/>
      <c r="T255" s="236"/>
      <c r="AT255" s="237" t="s">
        <v>190</v>
      </c>
      <c r="AU255" s="237" t="s">
        <v>85</v>
      </c>
      <c r="AV255" s="15" t="s">
        <v>88</v>
      </c>
      <c r="AW255" s="15" t="s">
        <v>33</v>
      </c>
      <c r="AX255" s="15" t="s">
        <v>76</v>
      </c>
      <c r="AY255" s="237" t="s">
        <v>137</v>
      </c>
    </row>
    <row r="256" spans="1:65" s="14" customFormat="1" ht="11.25">
      <c r="B256" s="217"/>
      <c r="C256" s="218"/>
      <c r="D256" s="207" t="s">
        <v>190</v>
      </c>
      <c r="E256" s="219" t="s">
        <v>1</v>
      </c>
      <c r="F256" s="220" t="s">
        <v>350</v>
      </c>
      <c r="G256" s="218"/>
      <c r="H256" s="219" t="s">
        <v>1</v>
      </c>
      <c r="I256" s="221"/>
      <c r="J256" s="218"/>
      <c r="K256" s="218"/>
      <c r="L256" s="222"/>
      <c r="M256" s="223"/>
      <c r="N256" s="224"/>
      <c r="O256" s="224"/>
      <c r="P256" s="224"/>
      <c r="Q256" s="224"/>
      <c r="R256" s="224"/>
      <c r="S256" s="224"/>
      <c r="T256" s="225"/>
      <c r="AT256" s="226" t="s">
        <v>190</v>
      </c>
      <c r="AU256" s="226" t="s">
        <v>85</v>
      </c>
      <c r="AV256" s="14" t="s">
        <v>81</v>
      </c>
      <c r="AW256" s="14" t="s">
        <v>33</v>
      </c>
      <c r="AX256" s="14" t="s">
        <v>76</v>
      </c>
      <c r="AY256" s="226" t="s">
        <v>137</v>
      </c>
    </row>
    <row r="257" spans="1:65" s="13" customFormat="1" ht="11.25">
      <c r="B257" s="205"/>
      <c r="C257" s="206"/>
      <c r="D257" s="207" t="s">
        <v>190</v>
      </c>
      <c r="E257" s="208" t="s">
        <v>1</v>
      </c>
      <c r="F257" s="209" t="s">
        <v>351</v>
      </c>
      <c r="G257" s="206"/>
      <c r="H257" s="210">
        <v>16.75</v>
      </c>
      <c r="I257" s="211"/>
      <c r="J257" s="206"/>
      <c r="K257" s="206"/>
      <c r="L257" s="212"/>
      <c r="M257" s="213"/>
      <c r="N257" s="214"/>
      <c r="O257" s="214"/>
      <c r="P257" s="214"/>
      <c r="Q257" s="214"/>
      <c r="R257" s="214"/>
      <c r="S257" s="214"/>
      <c r="T257" s="215"/>
      <c r="AT257" s="216" t="s">
        <v>190</v>
      </c>
      <c r="AU257" s="216" t="s">
        <v>85</v>
      </c>
      <c r="AV257" s="13" t="s">
        <v>85</v>
      </c>
      <c r="AW257" s="13" t="s">
        <v>33</v>
      </c>
      <c r="AX257" s="13" t="s">
        <v>81</v>
      </c>
      <c r="AY257" s="216" t="s">
        <v>137</v>
      </c>
    </row>
    <row r="258" spans="1:65" s="2" customFormat="1" ht="24.2" customHeight="1">
      <c r="A258" s="35"/>
      <c r="B258" s="36"/>
      <c r="C258" s="187" t="s">
        <v>352</v>
      </c>
      <c r="D258" s="187" t="s">
        <v>140</v>
      </c>
      <c r="E258" s="188" t="s">
        <v>353</v>
      </c>
      <c r="F258" s="189" t="s">
        <v>354</v>
      </c>
      <c r="G258" s="190" t="s">
        <v>203</v>
      </c>
      <c r="H258" s="191">
        <v>2</v>
      </c>
      <c r="I258" s="192"/>
      <c r="J258" s="193">
        <f>ROUND(I258*H258,2)</f>
        <v>0</v>
      </c>
      <c r="K258" s="189" t="s">
        <v>143</v>
      </c>
      <c r="L258" s="40"/>
      <c r="M258" s="194" t="s">
        <v>1</v>
      </c>
      <c r="N258" s="195" t="s">
        <v>42</v>
      </c>
      <c r="O258" s="72"/>
      <c r="P258" s="196">
        <f>O258*H258</f>
        <v>0</v>
      </c>
      <c r="Q258" s="196">
        <v>0</v>
      </c>
      <c r="R258" s="196">
        <f>Q258*H258</f>
        <v>0</v>
      </c>
      <c r="S258" s="196">
        <v>0.375</v>
      </c>
      <c r="T258" s="197">
        <f>S258*H258</f>
        <v>0.75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198" t="s">
        <v>91</v>
      </c>
      <c r="AT258" s="198" t="s">
        <v>140</v>
      </c>
      <c r="AU258" s="198" t="s">
        <v>85</v>
      </c>
      <c r="AY258" s="18" t="s">
        <v>137</v>
      </c>
      <c r="BE258" s="199">
        <f>IF(N258="základní",J258,0)</f>
        <v>0</v>
      </c>
      <c r="BF258" s="199">
        <f>IF(N258="snížená",J258,0)</f>
        <v>0</v>
      </c>
      <c r="BG258" s="199">
        <f>IF(N258="zákl. přenesená",J258,0)</f>
        <v>0</v>
      </c>
      <c r="BH258" s="199">
        <f>IF(N258="sníž. přenesená",J258,0)</f>
        <v>0</v>
      </c>
      <c r="BI258" s="199">
        <f>IF(N258="nulová",J258,0)</f>
        <v>0</v>
      </c>
      <c r="BJ258" s="18" t="s">
        <v>85</v>
      </c>
      <c r="BK258" s="199">
        <f>ROUND(I258*H258,2)</f>
        <v>0</v>
      </c>
      <c r="BL258" s="18" t="s">
        <v>91</v>
      </c>
      <c r="BM258" s="198" t="s">
        <v>355</v>
      </c>
    </row>
    <row r="259" spans="1:65" s="2" customFormat="1" ht="39">
      <c r="A259" s="35"/>
      <c r="B259" s="36"/>
      <c r="C259" s="37"/>
      <c r="D259" s="207" t="s">
        <v>246</v>
      </c>
      <c r="E259" s="37"/>
      <c r="F259" s="248" t="s">
        <v>356</v>
      </c>
      <c r="G259" s="37"/>
      <c r="H259" s="37"/>
      <c r="I259" s="249"/>
      <c r="J259" s="37"/>
      <c r="K259" s="37"/>
      <c r="L259" s="40"/>
      <c r="M259" s="250"/>
      <c r="N259" s="251"/>
      <c r="O259" s="72"/>
      <c r="P259" s="72"/>
      <c r="Q259" s="72"/>
      <c r="R259" s="72"/>
      <c r="S259" s="72"/>
      <c r="T259" s="73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T259" s="18" t="s">
        <v>246</v>
      </c>
      <c r="AU259" s="18" t="s">
        <v>85</v>
      </c>
    </row>
    <row r="260" spans="1:65" s="14" customFormat="1" ht="11.25">
      <c r="B260" s="217"/>
      <c r="C260" s="218"/>
      <c r="D260" s="207" t="s">
        <v>190</v>
      </c>
      <c r="E260" s="219" t="s">
        <v>1</v>
      </c>
      <c r="F260" s="220" t="s">
        <v>357</v>
      </c>
      <c r="G260" s="218"/>
      <c r="H260" s="219" t="s">
        <v>1</v>
      </c>
      <c r="I260" s="221"/>
      <c r="J260" s="218"/>
      <c r="K260" s="218"/>
      <c r="L260" s="222"/>
      <c r="M260" s="223"/>
      <c r="N260" s="224"/>
      <c r="O260" s="224"/>
      <c r="P260" s="224"/>
      <c r="Q260" s="224"/>
      <c r="R260" s="224"/>
      <c r="S260" s="224"/>
      <c r="T260" s="225"/>
      <c r="AT260" s="226" t="s">
        <v>190</v>
      </c>
      <c r="AU260" s="226" t="s">
        <v>85</v>
      </c>
      <c r="AV260" s="14" t="s">
        <v>81</v>
      </c>
      <c r="AW260" s="14" t="s">
        <v>33</v>
      </c>
      <c r="AX260" s="14" t="s">
        <v>76</v>
      </c>
      <c r="AY260" s="226" t="s">
        <v>137</v>
      </c>
    </row>
    <row r="261" spans="1:65" s="14" customFormat="1" ht="11.25">
      <c r="B261" s="217"/>
      <c r="C261" s="218"/>
      <c r="D261" s="207" t="s">
        <v>190</v>
      </c>
      <c r="E261" s="219" t="s">
        <v>1</v>
      </c>
      <c r="F261" s="220" t="s">
        <v>358</v>
      </c>
      <c r="G261" s="218"/>
      <c r="H261" s="219" t="s">
        <v>1</v>
      </c>
      <c r="I261" s="221"/>
      <c r="J261" s="218"/>
      <c r="K261" s="218"/>
      <c r="L261" s="222"/>
      <c r="M261" s="223"/>
      <c r="N261" s="224"/>
      <c r="O261" s="224"/>
      <c r="P261" s="224"/>
      <c r="Q261" s="224"/>
      <c r="R261" s="224"/>
      <c r="S261" s="224"/>
      <c r="T261" s="225"/>
      <c r="AT261" s="226" t="s">
        <v>190</v>
      </c>
      <c r="AU261" s="226" t="s">
        <v>85</v>
      </c>
      <c r="AV261" s="14" t="s">
        <v>81</v>
      </c>
      <c r="AW261" s="14" t="s">
        <v>33</v>
      </c>
      <c r="AX261" s="14" t="s">
        <v>76</v>
      </c>
      <c r="AY261" s="226" t="s">
        <v>137</v>
      </c>
    </row>
    <row r="262" spans="1:65" s="13" customFormat="1" ht="11.25">
      <c r="B262" s="205"/>
      <c r="C262" s="206"/>
      <c r="D262" s="207" t="s">
        <v>190</v>
      </c>
      <c r="E262" s="208" t="s">
        <v>1</v>
      </c>
      <c r="F262" s="209" t="s">
        <v>359</v>
      </c>
      <c r="G262" s="206"/>
      <c r="H262" s="210">
        <v>2</v>
      </c>
      <c r="I262" s="211"/>
      <c r="J262" s="206"/>
      <c r="K262" s="206"/>
      <c r="L262" s="212"/>
      <c r="M262" s="213"/>
      <c r="N262" s="214"/>
      <c r="O262" s="214"/>
      <c r="P262" s="214"/>
      <c r="Q262" s="214"/>
      <c r="R262" s="214"/>
      <c r="S262" s="214"/>
      <c r="T262" s="215"/>
      <c r="AT262" s="216" t="s">
        <v>190</v>
      </c>
      <c r="AU262" s="216" t="s">
        <v>85</v>
      </c>
      <c r="AV262" s="13" t="s">
        <v>85</v>
      </c>
      <c r="AW262" s="13" t="s">
        <v>33</v>
      </c>
      <c r="AX262" s="13" t="s">
        <v>81</v>
      </c>
      <c r="AY262" s="216" t="s">
        <v>137</v>
      </c>
    </row>
    <row r="263" spans="1:65" s="2" customFormat="1" ht="21.75" customHeight="1">
      <c r="A263" s="35"/>
      <c r="B263" s="36"/>
      <c r="C263" s="187" t="s">
        <v>360</v>
      </c>
      <c r="D263" s="187" t="s">
        <v>140</v>
      </c>
      <c r="E263" s="188" t="s">
        <v>361</v>
      </c>
      <c r="F263" s="189" t="s">
        <v>362</v>
      </c>
      <c r="G263" s="190" t="s">
        <v>203</v>
      </c>
      <c r="H263" s="191">
        <v>23.64</v>
      </c>
      <c r="I263" s="192"/>
      <c r="J263" s="193">
        <f>ROUND(I263*H263,2)</f>
        <v>0</v>
      </c>
      <c r="K263" s="189" t="s">
        <v>143</v>
      </c>
      <c r="L263" s="40"/>
      <c r="M263" s="194" t="s">
        <v>1</v>
      </c>
      <c r="N263" s="195" t="s">
        <v>42</v>
      </c>
      <c r="O263" s="72"/>
      <c r="P263" s="196">
        <f>O263*H263</f>
        <v>0</v>
      </c>
      <c r="Q263" s="196">
        <v>0</v>
      </c>
      <c r="R263" s="196">
        <f>Q263*H263</f>
        <v>0</v>
      </c>
      <c r="S263" s="196">
        <v>7.5999999999999998E-2</v>
      </c>
      <c r="T263" s="197">
        <f>S263*H263</f>
        <v>1.79664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198" t="s">
        <v>91</v>
      </c>
      <c r="AT263" s="198" t="s">
        <v>140</v>
      </c>
      <c r="AU263" s="198" t="s">
        <v>85</v>
      </c>
      <c r="AY263" s="18" t="s">
        <v>137</v>
      </c>
      <c r="BE263" s="199">
        <f>IF(N263="základní",J263,0)</f>
        <v>0</v>
      </c>
      <c r="BF263" s="199">
        <f>IF(N263="snížená",J263,0)</f>
        <v>0</v>
      </c>
      <c r="BG263" s="199">
        <f>IF(N263="zákl. přenesená",J263,0)</f>
        <v>0</v>
      </c>
      <c r="BH263" s="199">
        <f>IF(N263="sníž. přenesená",J263,0)</f>
        <v>0</v>
      </c>
      <c r="BI263" s="199">
        <f>IF(N263="nulová",J263,0)</f>
        <v>0</v>
      </c>
      <c r="BJ263" s="18" t="s">
        <v>85</v>
      </c>
      <c r="BK263" s="199">
        <f>ROUND(I263*H263,2)</f>
        <v>0</v>
      </c>
      <c r="BL263" s="18" t="s">
        <v>91</v>
      </c>
      <c r="BM263" s="198" t="s">
        <v>363</v>
      </c>
    </row>
    <row r="264" spans="1:65" s="2" customFormat="1" ht="29.25">
      <c r="A264" s="35"/>
      <c r="B264" s="36"/>
      <c r="C264" s="37"/>
      <c r="D264" s="207" t="s">
        <v>246</v>
      </c>
      <c r="E264" s="37"/>
      <c r="F264" s="248" t="s">
        <v>364</v>
      </c>
      <c r="G264" s="37"/>
      <c r="H264" s="37"/>
      <c r="I264" s="249"/>
      <c r="J264" s="37"/>
      <c r="K264" s="37"/>
      <c r="L264" s="40"/>
      <c r="M264" s="250"/>
      <c r="N264" s="251"/>
      <c r="O264" s="72"/>
      <c r="P264" s="72"/>
      <c r="Q264" s="72"/>
      <c r="R264" s="72"/>
      <c r="S264" s="72"/>
      <c r="T264" s="73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T264" s="18" t="s">
        <v>246</v>
      </c>
      <c r="AU264" s="18" t="s">
        <v>85</v>
      </c>
    </row>
    <row r="265" spans="1:65" s="14" customFormat="1" ht="11.25">
      <c r="B265" s="217"/>
      <c r="C265" s="218"/>
      <c r="D265" s="207" t="s">
        <v>190</v>
      </c>
      <c r="E265" s="219" t="s">
        <v>1</v>
      </c>
      <c r="F265" s="220" t="s">
        <v>365</v>
      </c>
      <c r="G265" s="218"/>
      <c r="H265" s="219" t="s">
        <v>1</v>
      </c>
      <c r="I265" s="221"/>
      <c r="J265" s="218"/>
      <c r="K265" s="218"/>
      <c r="L265" s="222"/>
      <c r="M265" s="223"/>
      <c r="N265" s="224"/>
      <c r="O265" s="224"/>
      <c r="P265" s="224"/>
      <c r="Q265" s="224"/>
      <c r="R265" s="224"/>
      <c r="S265" s="224"/>
      <c r="T265" s="225"/>
      <c r="AT265" s="226" t="s">
        <v>190</v>
      </c>
      <c r="AU265" s="226" t="s">
        <v>85</v>
      </c>
      <c r="AV265" s="14" t="s">
        <v>81</v>
      </c>
      <c r="AW265" s="14" t="s">
        <v>33</v>
      </c>
      <c r="AX265" s="14" t="s">
        <v>76</v>
      </c>
      <c r="AY265" s="226" t="s">
        <v>137</v>
      </c>
    </row>
    <row r="266" spans="1:65" s="13" customFormat="1" ht="11.25">
      <c r="B266" s="205"/>
      <c r="C266" s="206"/>
      <c r="D266" s="207" t="s">
        <v>190</v>
      </c>
      <c r="E266" s="208" t="s">
        <v>1</v>
      </c>
      <c r="F266" s="209" t="s">
        <v>366</v>
      </c>
      <c r="G266" s="206"/>
      <c r="H266" s="210">
        <v>5.91</v>
      </c>
      <c r="I266" s="211"/>
      <c r="J266" s="206"/>
      <c r="K266" s="206"/>
      <c r="L266" s="212"/>
      <c r="M266" s="213"/>
      <c r="N266" s="214"/>
      <c r="O266" s="214"/>
      <c r="P266" s="214"/>
      <c r="Q266" s="214"/>
      <c r="R266" s="214"/>
      <c r="S266" s="214"/>
      <c r="T266" s="215"/>
      <c r="AT266" s="216" t="s">
        <v>190</v>
      </c>
      <c r="AU266" s="216" t="s">
        <v>85</v>
      </c>
      <c r="AV266" s="13" t="s">
        <v>85</v>
      </c>
      <c r="AW266" s="13" t="s">
        <v>33</v>
      </c>
      <c r="AX266" s="13" t="s">
        <v>76</v>
      </c>
      <c r="AY266" s="216" t="s">
        <v>137</v>
      </c>
    </row>
    <row r="267" spans="1:65" s="14" customFormat="1" ht="11.25">
      <c r="B267" s="217"/>
      <c r="C267" s="218"/>
      <c r="D267" s="207" t="s">
        <v>190</v>
      </c>
      <c r="E267" s="219" t="s">
        <v>1</v>
      </c>
      <c r="F267" s="220" t="s">
        <v>367</v>
      </c>
      <c r="G267" s="218"/>
      <c r="H267" s="219" t="s">
        <v>1</v>
      </c>
      <c r="I267" s="221"/>
      <c r="J267" s="218"/>
      <c r="K267" s="218"/>
      <c r="L267" s="222"/>
      <c r="M267" s="223"/>
      <c r="N267" s="224"/>
      <c r="O267" s="224"/>
      <c r="P267" s="224"/>
      <c r="Q267" s="224"/>
      <c r="R267" s="224"/>
      <c r="S267" s="224"/>
      <c r="T267" s="225"/>
      <c r="AT267" s="226" t="s">
        <v>190</v>
      </c>
      <c r="AU267" s="226" t="s">
        <v>85</v>
      </c>
      <c r="AV267" s="14" t="s">
        <v>81</v>
      </c>
      <c r="AW267" s="14" t="s">
        <v>33</v>
      </c>
      <c r="AX267" s="14" t="s">
        <v>76</v>
      </c>
      <c r="AY267" s="226" t="s">
        <v>137</v>
      </c>
    </row>
    <row r="268" spans="1:65" s="13" customFormat="1" ht="11.25">
      <c r="B268" s="205"/>
      <c r="C268" s="206"/>
      <c r="D268" s="207" t="s">
        <v>190</v>
      </c>
      <c r="E268" s="208" t="s">
        <v>1</v>
      </c>
      <c r="F268" s="209" t="s">
        <v>368</v>
      </c>
      <c r="G268" s="206"/>
      <c r="H268" s="210">
        <v>17.73</v>
      </c>
      <c r="I268" s="211"/>
      <c r="J268" s="206"/>
      <c r="K268" s="206"/>
      <c r="L268" s="212"/>
      <c r="M268" s="213"/>
      <c r="N268" s="214"/>
      <c r="O268" s="214"/>
      <c r="P268" s="214"/>
      <c r="Q268" s="214"/>
      <c r="R268" s="214"/>
      <c r="S268" s="214"/>
      <c r="T268" s="215"/>
      <c r="AT268" s="216" t="s">
        <v>190</v>
      </c>
      <c r="AU268" s="216" t="s">
        <v>85</v>
      </c>
      <c r="AV268" s="13" t="s">
        <v>85</v>
      </c>
      <c r="AW268" s="13" t="s">
        <v>33</v>
      </c>
      <c r="AX268" s="13" t="s">
        <v>76</v>
      </c>
      <c r="AY268" s="216" t="s">
        <v>137</v>
      </c>
    </row>
    <row r="269" spans="1:65" s="16" customFormat="1" ht="11.25">
      <c r="B269" s="252"/>
      <c r="C269" s="253"/>
      <c r="D269" s="207" t="s">
        <v>190</v>
      </c>
      <c r="E269" s="254" t="s">
        <v>1</v>
      </c>
      <c r="F269" s="255" t="s">
        <v>256</v>
      </c>
      <c r="G269" s="253"/>
      <c r="H269" s="256">
        <v>23.64</v>
      </c>
      <c r="I269" s="257"/>
      <c r="J269" s="253"/>
      <c r="K269" s="253"/>
      <c r="L269" s="258"/>
      <c r="M269" s="259"/>
      <c r="N269" s="260"/>
      <c r="O269" s="260"/>
      <c r="P269" s="260"/>
      <c r="Q269" s="260"/>
      <c r="R269" s="260"/>
      <c r="S269" s="260"/>
      <c r="T269" s="261"/>
      <c r="AT269" s="262" t="s">
        <v>190</v>
      </c>
      <c r="AU269" s="262" t="s">
        <v>85</v>
      </c>
      <c r="AV269" s="16" t="s">
        <v>91</v>
      </c>
      <c r="AW269" s="16" t="s">
        <v>33</v>
      </c>
      <c r="AX269" s="16" t="s">
        <v>81</v>
      </c>
      <c r="AY269" s="262" t="s">
        <v>137</v>
      </c>
    </row>
    <row r="270" spans="1:65" s="2" customFormat="1" ht="24.2" customHeight="1">
      <c r="A270" s="35"/>
      <c r="B270" s="36"/>
      <c r="C270" s="187" t="s">
        <v>369</v>
      </c>
      <c r="D270" s="187" t="s">
        <v>140</v>
      </c>
      <c r="E270" s="188" t="s">
        <v>370</v>
      </c>
      <c r="F270" s="189" t="s">
        <v>371</v>
      </c>
      <c r="G270" s="190" t="s">
        <v>220</v>
      </c>
      <c r="H270" s="191">
        <v>21</v>
      </c>
      <c r="I270" s="192"/>
      <c r="J270" s="193">
        <f>ROUND(I270*H270,2)</f>
        <v>0</v>
      </c>
      <c r="K270" s="189" t="s">
        <v>143</v>
      </c>
      <c r="L270" s="40"/>
      <c r="M270" s="194" t="s">
        <v>1</v>
      </c>
      <c r="N270" s="195" t="s">
        <v>42</v>
      </c>
      <c r="O270" s="72"/>
      <c r="P270" s="196">
        <f>O270*H270</f>
        <v>0</v>
      </c>
      <c r="Q270" s="196">
        <v>0</v>
      </c>
      <c r="R270" s="196">
        <f>Q270*H270</f>
        <v>0</v>
      </c>
      <c r="S270" s="196">
        <v>0</v>
      </c>
      <c r="T270" s="197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198" t="s">
        <v>91</v>
      </c>
      <c r="AT270" s="198" t="s">
        <v>140</v>
      </c>
      <c r="AU270" s="198" t="s">
        <v>85</v>
      </c>
      <c r="AY270" s="18" t="s">
        <v>137</v>
      </c>
      <c r="BE270" s="199">
        <f>IF(N270="základní",J270,0)</f>
        <v>0</v>
      </c>
      <c r="BF270" s="199">
        <f>IF(N270="snížená",J270,0)</f>
        <v>0</v>
      </c>
      <c r="BG270" s="199">
        <f>IF(N270="zákl. přenesená",J270,0)</f>
        <v>0</v>
      </c>
      <c r="BH270" s="199">
        <f>IF(N270="sníž. přenesená",J270,0)</f>
        <v>0</v>
      </c>
      <c r="BI270" s="199">
        <f>IF(N270="nulová",J270,0)</f>
        <v>0</v>
      </c>
      <c r="BJ270" s="18" t="s">
        <v>85</v>
      </c>
      <c r="BK270" s="199">
        <f>ROUND(I270*H270,2)</f>
        <v>0</v>
      </c>
      <c r="BL270" s="18" t="s">
        <v>91</v>
      </c>
      <c r="BM270" s="198" t="s">
        <v>372</v>
      </c>
    </row>
    <row r="271" spans="1:65" s="2" customFormat="1" ht="29.25">
      <c r="A271" s="35"/>
      <c r="B271" s="36"/>
      <c r="C271" s="37"/>
      <c r="D271" s="207" t="s">
        <v>246</v>
      </c>
      <c r="E271" s="37"/>
      <c r="F271" s="248" t="s">
        <v>373</v>
      </c>
      <c r="G271" s="37"/>
      <c r="H271" s="37"/>
      <c r="I271" s="249"/>
      <c r="J271" s="37"/>
      <c r="K271" s="37"/>
      <c r="L271" s="40"/>
      <c r="M271" s="250"/>
      <c r="N271" s="251"/>
      <c r="O271" s="72"/>
      <c r="P271" s="72"/>
      <c r="Q271" s="72"/>
      <c r="R271" s="72"/>
      <c r="S271" s="72"/>
      <c r="T271" s="73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T271" s="18" t="s">
        <v>246</v>
      </c>
      <c r="AU271" s="18" t="s">
        <v>85</v>
      </c>
    </row>
    <row r="272" spans="1:65" s="14" customFormat="1" ht="11.25">
      <c r="B272" s="217"/>
      <c r="C272" s="218"/>
      <c r="D272" s="207" t="s">
        <v>190</v>
      </c>
      <c r="E272" s="219" t="s">
        <v>1</v>
      </c>
      <c r="F272" s="220" t="s">
        <v>374</v>
      </c>
      <c r="G272" s="218"/>
      <c r="H272" s="219" t="s">
        <v>1</v>
      </c>
      <c r="I272" s="221"/>
      <c r="J272" s="218"/>
      <c r="K272" s="218"/>
      <c r="L272" s="222"/>
      <c r="M272" s="223"/>
      <c r="N272" s="224"/>
      <c r="O272" s="224"/>
      <c r="P272" s="224"/>
      <c r="Q272" s="224"/>
      <c r="R272" s="224"/>
      <c r="S272" s="224"/>
      <c r="T272" s="225"/>
      <c r="AT272" s="226" t="s">
        <v>190</v>
      </c>
      <c r="AU272" s="226" t="s">
        <v>85</v>
      </c>
      <c r="AV272" s="14" t="s">
        <v>81</v>
      </c>
      <c r="AW272" s="14" t="s">
        <v>33</v>
      </c>
      <c r="AX272" s="14" t="s">
        <v>76</v>
      </c>
      <c r="AY272" s="226" t="s">
        <v>137</v>
      </c>
    </row>
    <row r="273" spans="1:65" s="14" customFormat="1" ht="11.25">
      <c r="B273" s="217"/>
      <c r="C273" s="218"/>
      <c r="D273" s="207" t="s">
        <v>190</v>
      </c>
      <c r="E273" s="219" t="s">
        <v>1</v>
      </c>
      <c r="F273" s="220" t="s">
        <v>358</v>
      </c>
      <c r="G273" s="218"/>
      <c r="H273" s="219" t="s">
        <v>1</v>
      </c>
      <c r="I273" s="221"/>
      <c r="J273" s="218"/>
      <c r="K273" s="218"/>
      <c r="L273" s="222"/>
      <c r="M273" s="223"/>
      <c r="N273" s="224"/>
      <c r="O273" s="224"/>
      <c r="P273" s="224"/>
      <c r="Q273" s="224"/>
      <c r="R273" s="224"/>
      <c r="S273" s="224"/>
      <c r="T273" s="225"/>
      <c r="AT273" s="226" t="s">
        <v>190</v>
      </c>
      <c r="AU273" s="226" t="s">
        <v>85</v>
      </c>
      <c r="AV273" s="14" t="s">
        <v>81</v>
      </c>
      <c r="AW273" s="14" t="s">
        <v>33</v>
      </c>
      <c r="AX273" s="14" t="s">
        <v>76</v>
      </c>
      <c r="AY273" s="226" t="s">
        <v>137</v>
      </c>
    </row>
    <row r="274" spans="1:65" s="13" customFormat="1" ht="11.25">
      <c r="B274" s="205"/>
      <c r="C274" s="206"/>
      <c r="D274" s="207" t="s">
        <v>190</v>
      </c>
      <c r="E274" s="208" t="s">
        <v>1</v>
      </c>
      <c r="F274" s="209" t="s">
        <v>375</v>
      </c>
      <c r="G274" s="206"/>
      <c r="H274" s="210">
        <v>21</v>
      </c>
      <c r="I274" s="211"/>
      <c r="J274" s="206"/>
      <c r="K274" s="206"/>
      <c r="L274" s="212"/>
      <c r="M274" s="213"/>
      <c r="N274" s="214"/>
      <c r="O274" s="214"/>
      <c r="P274" s="214"/>
      <c r="Q274" s="214"/>
      <c r="R274" s="214"/>
      <c r="S274" s="214"/>
      <c r="T274" s="215"/>
      <c r="AT274" s="216" t="s">
        <v>190</v>
      </c>
      <c r="AU274" s="216" t="s">
        <v>85</v>
      </c>
      <c r="AV274" s="13" t="s">
        <v>85</v>
      </c>
      <c r="AW274" s="13" t="s">
        <v>33</v>
      </c>
      <c r="AX274" s="13" t="s">
        <v>81</v>
      </c>
      <c r="AY274" s="216" t="s">
        <v>137</v>
      </c>
    </row>
    <row r="275" spans="1:65" s="12" customFormat="1" ht="22.9" customHeight="1">
      <c r="B275" s="171"/>
      <c r="C275" s="172"/>
      <c r="D275" s="173" t="s">
        <v>75</v>
      </c>
      <c r="E275" s="185" t="s">
        <v>376</v>
      </c>
      <c r="F275" s="185" t="s">
        <v>377</v>
      </c>
      <c r="G275" s="172"/>
      <c r="H275" s="172"/>
      <c r="I275" s="175"/>
      <c r="J275" s="186">
        <f>BK275</f>
        <v>0</v>
      </c>
      <c r="K275" s="172"/>
      <c r="L275" s="177"/>
      <c r="M275" s="178"/>
      <c r="N275" s="179"/>
      <c r="O275" s="179"/>
      <c r="P275" s="180">
        <f>SUM(P276:P281)</f>
        <v>0</v>
      </c>
      <c r="Q275" s="179"/>
      <c r="R275" s="180">
        <f>SUM(R276:R281)</f>
        <v>0</v>
      </c>
      <c r="S275" s="179"/>
      <c r="T275" s="181">
        <f>SUM(T276:T281)</f>
        <v>0</v>
      </c>
      <c r="AR275" s="182" t="s">
        <v>81</v>
      </c>
      <c r="AT275" s="183" t="s">
        <v>75</v>
      </c>
      <c r="AU275" s="183" t="s">
        <v>81</v>
      </c>
      <c r="AY275" s="182" t="s">
        <v>137</v>
      </c>
      <c r="BK275" s="184">
        <f>SUM(BK276:BK281)</f>
        <v>0</v>
      </c>
    </row>
    <row r="276" spans="1:65" s="2" customFormat="1" ht="37.9" customHeight="1">
      <c r="A276" s="35"/>
      <c r="B276" s="36"/>
      <c r="C276" s="187" t="s">
        <v>378</v>
      </c>
      <c r="D276" s="187" t="s">
        <v>140</v>
      </c>
      <c r="E276" s="188" t="s">
        <v>379</v>
      </c>
      <c r="F276" s="189" t="s">
        <v>380</v>
      </c>
      <c r="G276" s="190" t="s">
        <v>197</v>
      </c>
      <c r="H276" s="191">
        <v>13.648999999999999</v>
      </c>
      <c r="I276" s="192"/>
      <c r="J276" s="193">
        <f t="shared" ref="J276:J281" si="0">ROUND(I276*H276,2)</f>
        <v>0</v>
      </c>
      <c r="K276" s="189" t="s">
        <v>143</v>
      </c>
      <c r="L276" s="40"/>
      <c r="M276" s="194" t="s">
        <v>1</v>
      </c>
      <c r="N276" s="195" t="s">
        <v>42</v>
      </c>
      <c r="O276" s="72"/>
      <c r="P276" s="196">
        <f t="shared" ref="P276:P281" si="1">O276*H276</f>
        <v>0</v>
      </c>
      <c r="Q276" s="196">
        <v>0</v>
      </c>
      <c r="R276" s="196">
        <f t="shared" ref="R276:R281" si="2">Q276*H276</f>
        <v>0</v>
      </c>
      <c r="S276" s="196">
        <v>0</v>
      </c>
      <c r="T276" s="197">
        <f t="shared" ref="T276:T281" si="3"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198" t="s">
        <v>91</v>
      </c>
      <c r="AT276" s="198" t="s">
        <v>140</v>
      </c>
      <c r="AU276" s="198" t="s">
        <v>85</v>
      </c>
      <c r="AY276" s="18" t="s">
        <v>137</v>
      </c>
      <c r="BE276" s="199">
        <f t="shared" ref="BE276:BE281" si="4">IF(N276="základní",J276,0)</f>
        <v>0</v>
      </c>
      <c r="BF276" s="199">
        <f t="shared" ref="BF276:BF281" si="5">IF(N276="snížená",J276,0)</f>
        <v>0</v>
      </c>
      <c r="BG276" s="199">
        <f t="shared" ref="BG276:BG281" si="6">IF(N276="zákl. přenesená",J276,0)</f>
        <v>0</v>
      </c>
      <c r="BH276" s="199">
        <f t="shared" ref="BH276:BH281" si="7">IF(N276="sníž. přenesená",J276,0)</f>
        <v>0</v>
      </c>
      <c r="BI276" s="199">
        <f t="shared" ref="BI276:BI281" si="8">IF(N276="nulová",J276,0)</f>
        <v>0</v>
      </c>
      <c r="BJ276" s="18" t="s">
        <v>85</v>
      </c>
      <c r="BK276" s="199">
        <f t="shared" ref="BK276:BK281" si="9">ROUND(I276*H276,2)</f>
        <v>0</v>
      </c>
      <c r="BL276" s="18" t="s">
        <v>91</v>
      </c>
      <c r="BM276" s="198" t="s">
        <v>381</v>
      </c>
    </row>
    <row r="277" spans="1:65" s="2" customFormat="1" ht="37.9" customHeight="1">
      <c r="A277" s="35"/>
      <c r="B277" s="36"/>
      <c r="C277" s="187" t="s">
        <v>378</v>
      </c>
      <c r="D277" s="187" t="s">
        <v>140</v>
      </c>
      <c r="E277" s="188" t="s">
        <v>382</v>
      </c>
      <c r="F277" s="189" t="s">
        <v>383</v>
      </c>
      <c r="G277" s="190" t="s">
        <v>197</v>
      </c>
      <c r="H277" s="191">
        <v>16.408000000000001</v>
      </c>
      <c r="I277" s="192"/>
      <c r="J277" s="193">
        <f t="shared" si="0"/>
        <v>0</v>
      </c>
      <c r="K277" s="189" t="s">
        <v>143</v>
      </c>
      <c r="L277" s="40"/>
      <c r="M277" s="194" t="s">
        <v>1</v>
      </c>
      <c r="N277" s="195" t="s">
        <v>42</v>
      </c>
      <c r="O277" s="72"/>
      <c r="P277" s="196">
        <f t="shared" si="1"/>
        <v>0</v>
      </c>
      <c r="Q277" s="196">
        <v>0</v>
      </c>
      <c r="R277" s="196">
        <f t="shared" si="2"/>
        <v>0</v>
      </c>
      <c r="S277" s="196">
        <v>0</v>
      </c>
      <c r="T277" s="197">
        <f t="shared" si="3"/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198" t="s">
        <v>91</v>
      </c>
      <c r="AT277" s="198" t="s">
        <v>140</v>
      </c>
      <c r="AU277" s="198" t="s">
        <v>85</v>
      </c>
      <c r="AY277" s="18" t="s">
        <v>137</v>
      </c>
      <c r="BE277" s="199">
        <f t="shared" si="4"/>
        <v>0</v>
      </c>
      <c r="BF277" s="199">
        <f t="shared" si="5"/>
        <v>0</v>
      </c>
      <c r="BG277" s="199">
        <f t="shared" si="6"/>
        <v>0</v>
      </c>
      <c r="BH277" s="199">
        <f t="shared" si="7"/>
        <v>0</v>
      </c>
      <c r="BI277" s="199">
        <f t="shared" si="8"/>
        <v>0</v>
      </c>
      <c r="BJ277" s="18" t="s">
        <v>85</v>
      </c>
      <c r="BK277" s="199">
        <f t="shared" si="9"/>
        <v>0</v>
      </c>
      <c r="BL277" s="18" t="s">
        <v>91</v>
      </c>
      <c r="BM277" s="198" t="s">
        <v>384</v>
      </c>
    </row>
    <row r="278" spans="1:65" s="2" customFormat="1" ht="49.15" customHeight="1">
      <c r="A278" s="35"/>
      <c r="B278" s="36"/>
      <c r="C278" s="187" t="s">
        <v>385</v>
      </c>
      <c r="D278" s="187" t="s">
        <v>140</v>
      </c>
      <c r="E278" s="188" t="s">
        <v>386</v>
      </c>
      <c r="F278" s="189" t="s">
        <v>387</v>
      </c>
      <c r="G278" s="190" t="s">
        <v>197</v>
      </c>
      <c r="H278" s="191">
        <v>229.714</v>
      </c>
      <c r="I278" s="192"/>
      <c r="J278" s="193">
        <f t="shared" si="0"/>
        <v>0</v>
      </c>
      <c r="K278" s="189" t="s">
        <v>143</v>
      </c>
      <c r="L278" s="40"/>
      <c r="M278" s="194" t="s">
        <v>1</v>
      </c>
      <c r="N278" s="195" t="s">
        <v>42</v>
      </c>
      <c r="O278" s="72"/>
      <c r="P278" s="196">
        <f t="shared" si="1"/>
        <v>0</v>
      </c>
      <c r="Q278" s="196">
        <v>0</v>
      </c>
      <c r="R278" s="196">
        <f t="shared" si="2"/>
        <v>0</v>
      </c>
      <c r="S278" s="196">
        <v>0</v>
      </c>
      <c r="T278" s="197">
        <f t="shared" si="3"/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198" t="s">
        <v>91</v>
      </c>
      <c r="AT278" s="198" t="s">
        <v>140</v>
      </c>
      <c r="AU278" s="198" t="s">
        <v>85</v>
      </c>
      <c r="AY278" s="18" t="s">
        <v>137</v>
      </c>
      <c r="BE278" s="199">
        <f t="shared" si="4"/>
        <v>0</v>
      </c>
      <c r="BF278" s="199">
        <f t="shared" si="5"/>
        <v>0</v>
      </c>
      <c r="BG278" s="199">
        <f t="shared" si="6"/>
        <v>0</v>
      </c>
      <c r="BH278" s="199">
        <f t="shared" si="7"/>
        <v>0</v>
      </c>
      <c r="BI278" s="199">
        <f t="shared" si="8"/>
        <v>0</v>
      </c>
      <c r="BJ278" s="18" t="s">
        <v>85</v>
      </c>
      <c r="BK278" s="199">
        <f t="shared" si="9"/>
        <v>0</v>
      </c>
      <c r="BL278" s="18" t="s">
        <v>91</v>
      </c>
      <c r="BM278" s="198" t="s">
        <v>388</v>
      </c>
    </row>
    <row r="279" spans="1:65" s="2" customFormat="1" ht="24.2" customHeight="1">
      <c r="A279" s="35"/>
      <c r="B279" s="36"/>
      <c r="C279" s="187" t="s">
        <v>389</v>
      </c>
      <c r="D279" s="187" t="s">
        <v>140</v>
      </c>
      <c r="E279" s="188" t="s">
        <v>390</v>
      </c>
      <c r="F279" s="189" t="s">
        <v>391</v>
      </c>
      <c r="G279" s="190" t="s">
        <v>197</v>
      </c>
      <c r="H279" s="191">
        <v>16.408000000000001</v>
      </c>
      <c r="I279" s="192"/>
      <c r="J279" s="193">
        <f t="shared" si="0"/>
        <v>0</v>
      </c>
      <c r="K279" s="189" t="s">
        <v>143</v>
      </c>
      <c r="L279" s="40"/>
      <c r="M279" s="194" t="s">
        <v>1</v>
      </c>
      <c r="N279" s="195" t="s">
        <v>42</v>
      </c>
      <c r="O279" s="72"/>
      <c r="P279" s="196">
        <f t="shared" si="1"/>
        <v>0</v>
      </c>
      <c r="Q279" s="196">
        <v>0</v>
      </c>
      <c r="R279" s="196">
        <f t="shared" si="2"/>
        <v>0</v>
      </c>
      <c r="S279" s="196">
        <v>0</v>
      </c>
      <c r="T279" s="197">
        <f t="shared" si="3"/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198" t="s">
        <v>91</v>
      </c>
      <c r="AT279" s="198" t="s">
        <v>140</v>
      </c>
      <c r="AU279" s="198" t="s">
        <v>85</v>
      </c>
      <c r="AY279" s="18" t="s">
        <v>137</v>
      </c>
      <c r="BE279" s="199">
        <f t="shared" si="4"/>
        <v>0</v>
      </c>
      <c r="BF279" s="199">
        <f t="shared" si="5"/>
        <v>0</v>
      </c>
      <c r="BG279" s="199">
        <f t="shared" si="6"/>
        <v>0</v>
      </c>
      <c r="BH279" s="199">
        <f t="shared" si="7"/>
        <v>0</v>
      </c>
      <c r="BI279" s="199">
        <f t="shared" si="8"/>
        <v>0</v>
      </c>
      <c r="BJ279" s="18" t="s">
        <v>85</v>
      </c>
      <c r="BK279" s="199">
        <f t="shared" si="9"/>
        <v>0</v>
      </c>
      <c r="BL279" s="18" t="s">
        <v>91</v>
      </c>
      <c r="BM279" s="198" t="s">
        <v>392</v>
      </c>
    </row>
    <row r="280" spans="1:65" s="2" customFormat="1" ht="44.25" customHeight="1">
      <c r="A280" s="35"/>
      <c r="B280" s="36"/>
      <c r="C280" s="187" t="s">
        <v>393</v>
      </c>
      <c r="D280" s="187" t="s">
        <v>140</v>
      </c>
      <c r="E280" s="188" t="s">
        <v>394</v>
      </c>
      <c r="F280" s="189" t="s">
        <v>395</v>
      </c>
      <c r="G280" s="190" t="s">
        <v>197</v>
      </c>
      <c r="H280" s="191">
        <v>16.408000000000001</v>
      </c>
      <c r="I280" s="192"/>
      <c r="J280" s="193">
        <f t="shared" si="0"/>
        <v>0</v>
      </c>
      <c r="K280" s="189" t="s">
        <v>143</v>
      </c>
      <c r="L280" s="40"/>
      <c r="M280" s="194" t="s">
        <v>1</v>
      </c>
      <c r="N280" s="195" t="s">
        <v>42</v>
      </c>
      <c r="O280" s="72"/>
      <c r="P280" s="196">
        <f t="shared" si="1"/>
        <v>0</v>
      </c>
      <c r="Q280" s="196">
        <v>0</v>
      </c>
      <c r="R280" s="196">
        <f t="shared" si="2"/>
        <v>0</v>
      </c>
      <c r="S280" s="196">
        <v>0</v>
      </c>
      <c r="T280" s="197">
        <f t="shared" si="3"/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198" t="s">
        <v>91</v>
      </c>
      <c r="AT280" s="198" t="s">
        <v>140</v>
      </c>
      <c r="AU280" s="198" t="s">
        <v>85</v>
      </c>
      <c r="AY280" s="18" t="s">
        <v>137</v>
      </c>
      <c r="BE280" s="199">
        <f t="shared" si="4"/>
        <v>0</v>
      </c>
      <c r="BF280" s="199">
        <f t="shared" si="5"/>
        <v>0</v>
      </c>
      <c r="BG280" s="199">
        <f t="shared" si="6"/>
        <v>0</v>
      </c>
      <c r="BH280" s="199">
        <f t="shared" si="7"/>
        <v>0</v>
      </c>
      <c r="BI280" s="199">
        <f t="shared" si="8"/>
        <v>0</v>
      </c>
      <c r="BJ280" s="18" t="s">
        <v>85</v>
      </c>
      <c r="BK280" s="199">
        <f t="shared" si="9"/>
        <v>0</v>
      </c>
      <c r="BL280" s="18" t="s">
        <v>91</v>
      </c>
      <c r="BM280" s="198" t="s">
        <v>396</v>
      </c>
    </row>
    <row r="281" spans="1:65" s="2" customFormat="1" ht="16.5" customHeight="1">
      <c r="A281" s="35"/>
      <c r="B281" s="36"/>
      <c r="C281" s="187" t="s">
        <v>397</v>
      </c>
      <c r="D281" s="187" t="s">
        <v>140</v>
      </c>
      <c r="E281" s="188" t="s">
        <v>398</v>
      </c>
      <c r="F281" s="189" t="s">
        <v>399</v>
      </c>
      <c r="G281" s="190" t="s">
        <v>197</v>
      </c>
      <c r="H281" s="191">
        <v>16.408000000000001</v>
      </c>
      <c r="I281" s="192"/>
      <c r="J281" s="193">
        <f t="shared" si="0"/>
        <v>0</v>
      </c>
      <c r="K281" s="189" t="s">
        <v>143</v>
      </c>
      <c r="L281" s="40"/>
      <c r="M281" s="194" t="s">
        <v>1</v>
      </c>
      <c r="N281" s="195" t="s">
        <v>42</v>
      </c>
      <c r="O281" s="72"/>
      <c r="P281" s="196">
        <f t="shared" si="1"/>
        <v>0</v>
      </c>
      <c r="Q281" s="196">
        <v>0</v>
      </c>
      <c r="R281" s="196">
        <f t="shared" si="2"/>
        <v>0</v>
      </c>
      <c r="S281" s="196">
        <v>0</v>
      </c>
      <c r="T281" s="197">
        <f t="shared" si="3"/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198" t="s">
        <v>91</v>
      </c>
      <c r="AT281" s="198" t="s">
        <v>140</v>
      </c>
      <c r="AU281" s="198" t="s">
        <v>85</v>
      </c>
      <c r="AY281" s="18" t="s">
        <v>137</v>
      </c>
      <c r="BE281" s="199">
        <f t="shared" si="4"/>
        <v>0</v>
      </c>
      <c r="BF281" s="199">
        <f t="shared" si="5"/>
        <v>0</v>
      </c>
      <c r="BG281" s="199">
        <f t="shared" si="6"/>
        <v>0</v>
      </c>
      <c r="BH281" s="199">
        <f t="shared" si="7"/>
        <v>0</v>
      </c>
      <c r="BI281" s="199">
        <f t="shared" si="8"/>
        <v>0</v>
      </c>
      <c r="BJ281" s="18" t="s">
        <v>85</v>
      </c>
      <c r="BK281" s="199">
        <f t="shared" si="9"/>
        <v>0</v>
      </c>
      <c r="BL281" s="18" t="s">
        <v>91</v>
      </c>
      <c r="BM281" s="198" t="s">
        <v>400</v>
      </c>
    </row>
    <row r="282" spans="1:65" s="12" customFormat="1" ht="25.9" customHeight="1">
      <c r="B282" s="171"/>
      <c r="C282" s="172"/>
      <c r="D282" s="173" t="s">
        <v>75</v>
      </c>
      <c r="E282" s="174" t="s">
        <v>401</v>
      </c>
      <c r="F282" s="174" t="s">
        <v>402</v>
      </c>
      <c r="G282" s="172"/>
      <c r="H282" s="172"/>
      <c r="I282" s="175"/>
      <c r="J282" s="176">
        <f>BK282</f>
        <v>0</v>
      </c>
      <c r="K282" s="172"/>
      <c r="L282" s="177"/>
      <c r="M282" s="178"/>
      <c r="N282" s="179"/>
      <c r="O282" s="179"/>
      <c r="P282" s="180">
        <f>P283+P296+P342+P390+P403+P436</f>
        <v>0</v>
      </c>
      <c r="Q282" s="179"/>
      <c r="R282" s="180">
        <f>R283+R296+R342+R390+R403+R436</f>
        <v>1.5137885</v>
      </c>
      <c r="S282" s="179"/>
      <c r="T282" s="181">
        <f>T283+T296+T342+T390+T403+T436</f>
        <v>2.0773674999999998</v>
      </c>
      <c r="AR282" s="182" t="s">
        <v>85</v>
      </c>
      <c r="AT282" s="183" t="s">
        <v>75</v>
      </c>
      <c r="AU282" s="183" t="s">
        <v>76</v>
      </c>
      <c r="AY282" s="182" t="s">
        <v>137</v>
      </c>
      <c r="BK282" s="184">
        <f>BK283+BK296+BK342+BK390+BK403+BK436</f>
        <v>0</v>
      </c>
    </row>
    <row r="283" spans="1:65" s="12" customFormat="1" ht="22.9" customHeight="1">
      <c r="B283" s="171"/>
      <c r="C283" s="172"/>
      <c r="D283" s="173" t="s">
        <v>75</v>
      </c>
      <c r="E283" s="185" t="s">
        <v>403</v>
      </c>
      <c r="F283" s="185" t="s">
        <v>404</v>
      </c>
      <c r="G283" s="172"/>
      <c r="H283" s="172"/>
      <c r="I283" s="175"/>
      <c r="J283" s="186">
        <f>BK283</f>
        <v>0</v>
      </c>
      <c r="K283" s="172"/>
      <c r="L283" s="177"/>
      <c r="M283" s="178"/>
      <c r="N283" s="179"/>
      <c r="O283" s="179"/>
      <c r="P283" s="180">
        <f>SUM(P284:P295)</f>
        <v>0</v>
      </c>
      <c r="Q283" s="179"/>
      <c r="R283" s="180">
        <f>SUM(R284:R295)</f>
        <v>3.39E-2</v>
      </c>
      <c r="S283" s="179"/>
      <c r="T283" s="181">
        <f>SUM(T284:T295)</f>
        <v>0</v>
      </c>
      <c r="AR283" s="182" t="s">
        <v>85</v>
      </c>
      <c r="AT283" s="183" t="s">
        <v>75</v>
      </c>
      <c r="AU283" s="183" t="s">
        <v>81</v>
      </c>
      <c r="AY283" s="182" t="s">
        <v>137</v>
      </c>
      <c r="BK283" s="184">
        <f>SUM(BK284:BK295)</f>
        <v>0</v>
      </c>
    </row>
    <row r="284" spans="1:65" s="2" customFormat="1" ht="21.75" customHeight="1">
      <c r="A284" s="35"/>
      <c r="B284" s="36"/>
      <c r="C284" s="187" t="s">
        <v>405</v>
      </c>
      <c r="D284" s="187" t="s">
        <v>140</v>
      </c>
      <c r="E284" s="188" t="s">
        <v>406</v>
      </c>
      <c r="F284" s="189" t="s">
        <v>407</v>
      </c>
      <c r="G284" s="190" t="s">
        <v>1</v>
      </c>
      <c r="H284" s="191">
        <v>15</v>
      </c>
      <c r="I284" s="192"/>
      <c r="J284" s="193">
        <f>ROUND(I284*H284,2)</f>
        <v>0</v>
      </c>
      <c r="K284" s="189" t="s">
        <v>1</v>
      </c>
      <c r="L284" s="40"/>
      <c r="M284" s="194" t="s">
        <v>1</v>
      </c>
      <c r="N284" s="195" t="s">
        <v>42</v>
      </c>
      <c r="O284" s="72"/>
      <c r="P284" s="196">
        <f>O284*H284</f>
        <v>0</v>
      </c>
      <c r="Q284" s="196">
        <v>0</v>
      </c>
      <c r="R284" s="196">
        <f>Q284*H284</f>
        <v>0</v>
      </c>
      <c r="S284" s="196">
        <v>0</v>
      </c>
      <c r="T284" s="197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198" t="s">
        <v>281</v>
      </c>
      <c r="AT284" s="198" t="s">
        <v>140</v>
      </c>
      <c r="AU284" s="198" t="s">
        <v>85</v>
      </c>
      <c r="AY284" s="18" t="s">
        <v>137</v>
      </c>
      <c r="BE284" s="199">
        <f>IF(N284="základní",J284,0)</f>
        <v>0</v>
      </c>
      <c r="BF284" s="199">
        <f>IF(N284="snížená",J284,0)</f>
        <v>0</v>
      </c>
      <c r="BG284" s="199">
        <f>IF(N284="zákl. přenesená",J284,0)</f>
        <v>0</v>
      </c>
      <c r="BH284" s="199">
        <f>IF(N284="sníž. přenesená",J284,0)</f>
        <v>0</v>
      </c>
      <c r="BI284" s="199">
        <f>IF(N284="nulová",J284,0)</f>
        <v>0</v>
      </c>
      <c r="BJ284" s="18" t="s">
        <v>85</v>
      </c>
      <c r="BK284" s="199">
        <f>ROUND(I284*H284,2)</f>
        <v>0</v>
      </c>
      <c r="BL284" s="18" t="s">
        <v>281</v>
      </c>
      <c r="BM284" s="198" t="s">
        <v>408</v>
      </c>
    </row>
    <row r="285" spans="1:65" s="14" customFormat="1" ht="11.25">
      <c r="B285" s="217"/>
      <c r="C285" s="218"/>
      <c r="D285" s="207" t="s">
        <v>190</v>
      </c>
      <c r="E285" s="219" t="s">
        <v>1</v>
      </c>
      <c r="F285" s="220" t="s">
        <v>409</v>
      </c>
      <c r="G285" s="218"/>
      <c r="H285" s="219" t="s">
        <v>1</v>
      </c>
      <c r="I285" s="221"/>
      <c r="J285" s="218"/>
      <c r="K285" s="218"/>
      <c r="L285" s="222"/>
      <c r="M285" s="223"/>
      <c r="N285" s="224"/>
      <c r="O285" s="224"/>
      <c r="P285" s="224"/>
      <c r="Q285" s="224"/>
      <c r="R285" s="224"/>
      <c r="S285" s="224"/>
      <c r="T285" s="225"/>
      <c r="AT285" s="226" t="s">
        <v>190</v>
      </c>
      <c r="AU285" s="226" t="s">
        <v>85</v>
      </c>
      <c r="AV285" s="14" t="s">
        <v>81</v>
      </c>
      <c r="AW285" s="14" t="s">
        <v>33</v>
      </c>
      <c r="AX285" s="14" t="s">
        <v>76</v>
      </c>
      <c r="AY285" s="226" t="s">
        <v>137</v>
      </c>
    </row>
    <row r="286" spans="1:65" s="13" customFormat="1" ht="11.25">
      <c r="B286" s="205"/>
      <c r="C286" s="206"/>
      <c r="D286" s="207" t="s">
        <v>190</v>
      </c>
      <c r="E286" s="208" t="s">
        <v>1</v>
      </c>
      <c r="F286" s="209" t="s">
        <v>410</v>
      </c>
      <c r="G286" s="206"/>
      <c r="H286" s="210">
        <v>5</v>
      </c>
      <c r="I286" s="211"/>
      <c r="J286" s="206"/>
      <c r="K286" s="206"/>
      <c r="L286" s="212"/>
      <c r="M286" s="213"/>
      <c r="N286" s="214"/>
      <c r="O286" s="214"/>
      <c r="P286" s="214"/>
      <c r="Q286" s="214"/>
      <c r="R286" s="214"/>
      <c r="S286" s="214"/>
      <c r="T286" s="215"/>
      <c r="AT286" s="216" t="s">
        <v>190</v>
      </c>
      <c r="AU286" s="216" t="s">
        <v>85</v>
      </c>
      <c r="AV286" s="13" t="s">
        <v>85</v>
      </c>
      <c r="AW286" s="13" t="s">
        <v>33</v>
      </c>
      <c r="AX286" s="13" t="s">
        <v>76</v>
      </c>
      <c r="AY286" s="216" t="s">
        <v>137</v>
      </c>
    </row>
    <row r="287" spans="1:65" s="13" customFormat="1" ht="11.25">
      <c r="B287" s="205"/>
      <c r="C287" s="206"/>
      <c r="D287" s="207" t="s">
        <v>190</v>
      </c>
      <c r="E287" s="208" t="s">
        <v>1</v>
      </c>
      <c r="F287" s="209" t="s">
        <v>411</v>
      </c>
      <c r="G287" s="206"/>
      <c r="H287" s="210">
        <v>5</v>
      </c>
      <c r="I287" s="211"/>
      <c r="J287" s="206"/>
      <c r="K287" s="206"/>
      <c r="L287" s="212"/>
      <c r="M287" s="213"/>
      <c r="N287" s="214"/>
      <c r="O287" s="214"/>
      <c r="P287" s="214"/>
      <c r="Q287" s="214"/>
      <c r="R287" s="214"/>
      <c r="S287" s="214"/>
      <c r="T287" s="215"/>
      <c r="AT287" s="216" t="s">
        <v>190</v>
      </c>
      <c r="AU287" s="216" t="s">
        <v>85</v>
      </c>
      <c r="AV287" s="13" t="s">
        <v>85</v>
      </c>
      <c r="AW287" s="13" t="s">
        <v>33</v>
      </c>
      <c r="AX287" s="13" t="s">
        <v>76</v>
      </c>
      <c r="AY287" s="216" t="s">
        <v>137</v>
      </c>
    </row>
    <row r="288" spans="1:65" s="13" customFormat="1" ht="11.25">
      <c r="B288" s="205"/>
      <c r="C288" s="206"/>
      <c r="D288" s="207" t="s">
        <v>190</v>
      </c>
      <c r="E288" s="208" t="s">
        <v>1</v>
      </c>
      <c r="F288" s="209" t="s">
        <v>412</v>
      </c>
      <c r="G288" s="206"/>
      <c r="H288" s="210">
        <v>5</v>
      </c>
      <c r="I288" s="211"/>
      <c r="J288" s="206"/>
      <c r="K288" s="206"/>
      <c r="L288" s="212"/>
      <c r="M288" s="213"/>
      <c r="N288" s="214"/>
      <c r="O288" s="214"/>
      <c r="P288" s="214"/>
      <c r="Q288" s="214"/>
      <c r="R288" s="214"/>
      <c r="S288" s="214"/>
      <c r="T288" s="215"/>
      <c r="AT288" s="216" t="s">
        <v>190</v>
      </c>
      <c r="AU288" s="216" t="s">
        <v>85</v>
      </c>
      <c r="AV288" s="13" t="s">
        <v>85</v>
      </c>
      <c r="AW288" s="13" t="s">
        <v>33</v>
      </c>
      <c r="AX288" s="13" t="s">
        <v>76</v>
      </c>
      <c r="AY288" s="216" t="s">
        <v>137</v>
      </c>
    </row>
    <row r="289" spans="1:65" s="16" customFormat="1" ht="11.25">
      <c r="B289" s="252"/>
      <c r="C289" s="253"/>
      <c r="D289" s="207" t="s">
        <v>190</v>
      </c>
      <c r="E289" s="254" t="s">
        <v>1</v>
      </c>
      <c r="F289" s="255" t="s">
        <v>256</v>
      </c>
      <c r="G289" s="253"/>
      <c r="H289" s="256">
        <v>15</v>
      </c>
      <c r="I289" s="257"/>
      <c r="J289" s="253"/>
      <c r="K289" s="253"/>
      <c r="L289" s="258"/>
      <c r="M289" s="259"/>
      <c r="N289" s="260"/>
      <c r="O289" s="260"/>
      <c r="P289" s="260"/>
      <c r="Q289" s="260"/>
      <c r="R289" s="260"/>
      <c r="S289" s="260"/>
      <c r="T289" s="261"/>
      <c r="AT289" s="262" t="s">
        <v>190</v>
      </c>
      <c r="AU289" s="262" t="s">
        <v>85</v>
      </c>
      <c r="AV289" s="16" t="s">
        <v>91</v>
      </c>
      <c r="AW289" s="16" t="s">
        <v>33</v>
      </c>
      <c r="AX289" s="16" t="s">
        <v>81</v>
      </c>
      <c r="AY289" s="262" t="s">
        <v>137</v>
      </c>
    </row>
    <row r="290" spans="1:65" s="2" customFormat="1" ht="24.2" customHeight="1">
      <c r="A290" s="35"/>
      <c r="B290" s="36"/>
      <c r="C290" s="238" t="s">
        <v>413</v>
      </c>
      <c r="D290" s="238" t="s">
        <v>228</v>
      </c>
      <c r="E290" s="239" t="s">
        <v>414</v>
      </c>
      <c r="F290" s="240" t="s">
        <v>415</v>
      </c>
      <c r="G290" s="241" t="s">
        <v>188</v>
      </c>
      <c r="H290" s="242">
        <v>5</v>
      </c>
      <c r="I290" s="243"/>
      <c r="J290" s="244">
        <f t="shared" ref="J290:J295" si="10">ROUND(I290*H290,2)</f>
        <v>0</v>
      </c>
      <c r="K290" s="240" t="s">
        <v>143</v>
      </c>
      <c r="L290" s="245"/>
      <c r="M290" s="246" t="s">
        <v>1</v>
      </c>
      <c r="N290" s="247" t="s">
        <v>42</v>
      </c>
      <c r="O290" s="72"/>
      <c r="P290" s="196">
        <f t="shared" ref="P290:P295" si="11">O290*H290</f>
        <v>0</v>
      </c>
      <c r="Q290" s="196">
        <v>1.5E-3</v>
      </c>
      <c r="R290" s="196">
        <f t="shared" ref="R290:R295" si="12">Q290*H290</f>
        <v>7.4999999999999997E-3</v>
      </c>
      <c r="S290" s="196">
        <v>0</v>
      </c>
      <c r="T290" s="197">
        <f t="shared" ref="T290:T295" si="13"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198" t="s">
        <v>416</v>
      </c>
      <c r="AT290" s="198" t="s">
        <v>228</v>
      </c>
      <c r="AU290" s="198" t="s">
        <v>85</v>
      </c>
      <c r="AY290" s="18" t="s">
        <v>137</v>
      </c>
      <c r="BE290" s="199">
        <f t="shared" ref="BE290:BE295" si="14">IF(N290="základní",J290,0)</f>
        <v>0</v>
      </c>
      <c r="BF290" s="199">
        <f t="shared" ref="BF290:BF295" si="15">IF(N290="snížená",J290,0)</f>
        <v>0</v>
      </c>
      <c r="BG290" s="199">
        <f t="shared" ref="BG290:BG295" si="16">IF(N290="zákl. přenesená",J290,0)</f>
        <v>0</v>
      </c>
      <c r="BH290" s="199">
        <f t="shared" ref="BH290:BH295" si="17">IF(N290="sníž. přenesená",J290,0)</f>
        <v>0</v>
      </c>
      <c r="BI290" s="199">
        <f t="shared" ref="BI290:BI295" si="18">IF(N290="nulová",J290,0)</f>
        <v>0</v>
      </c>
      <c r="BJ290" s="18" t="s">
        <v>85</v>
      </c>
      <c r="BK290" s="199">
        <f t="shared" ref="BK290:BK295" si="19">ROUND(I290*H290,2)</f>
        <v>0</v>
      </c>
      <c r="BL290" s="18" t="s">
        <v>281</v>
      </c>
      <c r="BM290" s="198" t="s">
        <v>417</v>
      </c>
    </row>
    <row r="291" spans="1:65" s="2" customFormat="1" ht="24.2" customHeight="1">
      <c r="A291" s="35"/>
      <c r="B291" s="36"/>
      <c r="C291" s="238" t="s">
        <v>418</v>
      </c>
      <c r="D291" s="238" t="s">
        <v>228</v>
      </c>
      <c r="E291" s="239" t="s">
        <v>419</v>
      </c>
      <c r="F291" s="240" t="s">
        <v>420</v>
      </c>
      <c r="G291" s="241" t="s">
        <v>188</v>
      </c>
      <c r="H291" s="242">
        <v>5</v>
      </c>
      <c r="I291" s="243"/>
      <c r="J291" s="244">
        <f t="shared" si="10"/>
        <v>0</v>
      </c>
      <c r="K291" s="240" t="s">
        <v>143</v>
      </c>
      <c r="L291" s="245"/>
      <c r="M291" s="246" t="s">
        <v>1</v>
      </c>
      <c r="N291" s="247" t="s">
        <v>42</v>
      </c>
      <c r="O291" s="72"/>
      <c r="P291" s="196">
        <f t="shared" si="11"/>
        <v>0</v>
      </c>
      <c r="Q291" s="196">
        <v>8.4999999999999995E-4</v>
      </c>
      <c r="R291" s="196">
        <f t="shared" si="12"/>
        <v>4.2499999999999994E-3</v>
      </c>
      <c r="S291" s="196">
        <v>0</v>
      </c>
      <c r="T291" s="197">
        <f t="shared" si="13"/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198" t="s">
        <v>416</v>
      </c>
      <c r="AT291" s="198" t="s">
        <v>228</v>
      </c>
      <c r="AU291" s="198" t="s">
        <v>85</v>
      </c>
      <c r="AY291" s="18" t="s">
        <v>137</v>
      </c>
      <c r="BE291" s="199">
        <f t="shared" si="14"/>
        <v>0</v>
      </c>
      <c r="BF291" s="199">
        <f t="shared" si="15"/>
        <v>0</v>
      </c>
      <c r="BG291" s="199">
        <f t="shared" si="16"/>
        <v>0</v>
      </c>
      <c r="BH291" s="199">
        <f t="shared" si="17"/>
        <v>0</v>
      </c>
      <c r="BI291" s="199">
        <f t="shared" si="18"/>
        <v>0</v>
      </c>
      <c r="BJ291" s="18" t="s">
        <v>85</v>
      </c>
      <c r="BK291" s="199">
        <f t="shared" si="19"/>
        <v>0</v>
      </c>
      <c r="BL291" s="18" t="s">
        <v>281</v>
      </c>
      <c r="BM291" s="198" t="s">
        <v>421</v>
      </c>
    </row>
    <row r="292" spans="1:65" s="2" customFormat="1" ht="24.2" customHeight="1">
      <c r="A292" s="35"/>
      <c r="B292" s="36"/>
      <c r="C292" s="238" t="s">
        <v>422</v>
      </c>
      <c r="D292" s="238" t="s">
        <v>228</v>
      </c>
      <c r="E292" s="239" t="s">
        <v>423</v>
      </c>
      <c r="F292" s="240" t="s">
        <v>424</v>
      </c>
      <c r="G292" s="241" t="s">
        <v>188</v>
      </c>
      <c r="H292" s="242">
        <v>5</v>
      </c>
      <c r="I292" s="243"/>
      <c r="J292" s="244">
        <f t="shared" si="10"/>
        <v>0</v>
      </c>
      <c r="K292" s="240" t="s">
        <v>143</v>
      </c>
      <c r="L292" s="245"/>
      <c r="M292" s="246" t="s">
        <v>1</v>
      </c>
      <c r="N292" s="247" t="s">
        <v>42</v>
      </c>
      <c r="O292" s="72"/>
      <c r="P292" s="196">
        <f t="shared" si="11"/>
        <v>0</v>
      </c>
      <c r="Q292" s="196">
        <v>1.1999999999999999E-3</v>
      </c>
      <c r="R292" s="196">
        <f t="shared" si="12"/>
        <v>5.9999999999999993E-3</v>
      </c>
      <c r="S292" s="196">
        <v>0</v>
      </c>
      <c r="T292" s="197">
        <f t="shared" si="13"/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198" t="s">
        <v>416</v>
      </c>
      <c r="AT292" s="198" t="s">
        <v>228</v>
      </c>
      <c r="AU292" s="198" t="s">
        <v>85</v>
      </c>
      <c r="AY292" s="18" t="s">
        <v>137</v>
      </c>
      <c r="BE292" s="199">
        <f t="shared" si="14"/>
        <v>0</v>
      </c>
      <c r="BF292" s="199">
        <f t="shared" si="15"/>
        <v>0</v>
      </c>
      <c r="BG292" s="199">
        <f t="shared" si="16"/>
        <v>0</v>
      </c>
      <c r="BH292" s="199">
        <f t="shared" si="17"/>
        <v>0</v>
      </c>
      <c r="BI292" s="199">
        <f t="shared" si="18"/>
        <v>0</v>
      </c>
      <c r="BJ292" s="18" t="s">
        <v>85</v>
      </c>
      <c r="BK292" s="199">
        <f t="shared" si="19"/>
        <v>0</v>
      </c>
      <c r="BL292" s="18" t="s">
        <v>281</v>
      </c>
      <c r="BM292" s="198" t="s">
        <v>425</v>
      </c>
    </row>
    <row r="293" spans="1:65" s="2" customFormat="1" ht="37.9" customHeight="1">
      <c r="A293" s="35"/>
      <c r="B293" s="36"/>
      <c r="C293" s="187" t="s">
        <v>426</v>
      </c>
      <c r="D293" s="187" t="s">
        <v>140</v>
      </c>
      <c r="E293" s="188" t="s">
        <v>427</v>
      </c>
      <c r="F293" s="189" t="s">
        <v>428</v>
      </c>
      <c r="G293" s="190" t="s">
        <v>188</v>
      </c>
      <c r="H293" s="191">
        <v>5</v>
      </c>
      <c r="I293" s="192"/>
      <c r="J293" s="193">
        <f t="shared" si="10"/>
        <v>0</v>
      </c>
      <c r="K293" s="189" t="s">
        <v>143</v>
      </c>
      <c r="L293" s="40"/>
      <c r="M293" s="194" t="s">
        <v>1</v>
      </c>
      <c r="N293" s="195" t="s">
        <v>42</v>
      </c>
      <c r="O293" s="72"/>
      <c r="P293" s="196">
        <f t="shared" si="11"/>
        <v>0</v>
      </c>
      <c r="Q293" s="196">
        <v>3.0000000000000001E-5</v>
      </c>
      <c r="R293" s="196">
        <f t="shared" si="12"/>
        <v>1.5000000000000001E-4</v>
      </c>
      <c r="S293" s="196">
        <v>0</v>
      </c>
      <c r="T293" s="197">
        <f t="shared" si="13"/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198" t="s">
        <v>281</v>
      </c>
      <c r="AT293" s="198" t="s">
        <v>140</v>
      </c>
      <c r="AU293" s="198" t="s">
        <v>85</v>
      </c>
      <c r="AY293" s="18" t="s">
        <v>137</v>
      </c>
      <c r="BE293" s="199">
        <f t="shared" si="14"/>
        <v>0</v>
      </c>
      <c r="BF293" s="199">
        <f t="shared" si="15"/>
        <v>0</v>
      </c>
      <c r="BG293" s="199">
        <f t="shared" si="16"/>
        <v>0</v>
      </c>
      <c r="BH293" s="199">
        <f t="shared" si="17"/>
        <v>0</v>
      </c>
      <c r="BI293" s="199">
        <f t="shared" si="18"/>
        <v>0</v>
      </c>
      <c r="BJ293" s="18" t="s">
        <v>85</v>
      </c>
      <c r="BK293" s="199">
        <f t="shared" si="19"/>
        <v>0</v>
      </c>
      <c r="BL293" s="18" t="s">
        <v>281</v>
      </c>
      <c r="BM293" s="198" t="s">
        <v>429</v>
      </c>
    </row>
    <row r="294" spans="1:65" s="2" customFormat="1" ht="24.2" customHeight="1">
      <c r="A294" s="35"/>
      <c r="B294" s="36"/>
      <c r="C294" s="238" t="s">
        <v>430</v>
      </c>
      <c r="D294" s="238" t="s">
        <v>228</v>
      </c>
      <c r="E294" s="239" t="s">
        <v>431</v>
      </c>
      <c r="F294" s="240" t="s">
        <v>432</v>
      </c>
      <c r="G294" s="241" t="s">
        <v>188</v>
      </c>
      <c r="H294" s="242">
        <v>5</v>
      </c>
      <c r="I294" s="243"/>
      <c r="J294" s="244">
        <f t="shared" si="10"/>
        <v>0</v>
      </c>
      <c r="K294" s="240" t="s">
        <v>143</v>
      </c>
      <c r="L294" s="245"/>
      <c r="M294" s="246" t="s">
        <v>1</v>
      </c>
      <c r="N294" s="247" t="s">
        <v>42</v>
      </c>
      <c r="O294" s="72"/>
      <c r="P294" s="196">
        <f t="shared" si="11"/>
        <v>0</v>
      </c>
      <c r="Q294" s="196">
        <v>3.2000000000000002E-3</v>
      </c>
      <c r="R294" s="196">
        <f t="shared" si="12"/>
        <v>1.6E-2</v>
      </c>
      <c r="S294" s="196">
        <v>0</v>
      </c>
      <c r="T294" s="197">
        <f t="shared" si="13"/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198" t="s">
        <v>416</v>
      </c>
      <c r="AT294" s="198" t="s">
        <v>228</v>
      </c>
      <c r="AU294" s="198" t="s">
        <v>85</v>
      </c>
      <c r="AY294" s="18" t="s">
        <v>137</v>
      </c>
      <c r="BE294" s="199">
        <f t="shared" si="14"/>
        <v>0</v>
      </c>
      <c r="BF294" s="199">
        <f t="shared" si="15"/>
        <v>0</v>
      </c>
      <c r="BG294" s="199">
        <f t="shared" si="16"/>
        <v>0</v>
      </c>
      <c r="BH294" s="199">
        <f t="shared" si="17"/>
        <v>0</v>
      </c>
      <c r="BI294" s="199">
        <f t="shared" si="18"/>
        <v>0</v>
      </c>
      <c r="BJ294" s="18" t="s">
        <v>85</v>
      </c>
      <c r="BK294" s="199">
        <f t="shared" si="19"/>
        <v>0</v>
      </c>
      <c r="BL294" s="18" t="s">
        <v>281</v>
      </c>
      <c r="BM294" s="198" t="s">
        <v>433</v>
      </c>
    </row>
    <row r="295" spans="1:65" s="2" customFormat="1" ht="44.25" customHeight="1">
      <c r="A295" s="35"/>
      <c r="B295" s="36"/>
      <c r="C295" s="187" t="s">
        <v>434</v>
      </c>
      <c r="D295" s="187" t="s">
        <v>140</v>
      </c>
      <c r="E295" s="188" t="s">
        <v>435</v>
      </c>
      <c r="F295" s="189" t="s">
        <v>436</v>
      </c>
      <c r="G295" s="190" t="s">
        <v>437</v>
      </c>
      <c r="H295" s="263"/>
      <c r="I295" s="192"/>
      <c r="J295" s="193">
        <f t="shared" si="10"/>
        <v>0</v>
      </c>
      <c r="K295" s="189" t="s">
        <v>143</v>
      </c>
      <c r="L295" s="40"/>
      <c r="M295" s="194" t="s">
        <v>1</v>
      </c>
      <c r="N295" s="195" t="s">
        <v>42</v>
      </c>
      <c r="O295" s="72"/>
      <c r="P295" s="196">
        <f t="shared" si="11"/>
        <v>0</v>
      </c>
      <c r="Q295" s="196">
        <v>0</v>
      </c>
      <c r="R295" s="196">
        <f t="shared" si="12"/>
        <v>0</v>
      </c>
      <c r="S295" s="196">
        <v>0</v>
      </c>
      <c r="T295" s="197">
        <f t="shared" si="13"/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198" t="s">
        <v>281</v>
      </c>
      <c r="AT295" s="198" t="s">
        <v>140</v>
      </c>
      <c r="AU295" s="198" t="s">
        <v>85</v>
      </c>
      <c r="AY295" s="18" t="s">
        <v>137</v>
      </c>
      <c r="BE295" s="199">
        <f t="shared" si="14"/>
        <v>0</v>
      </c>
      <c r="BF295" s="199">
        <f t="shared" si="15"/>
        <v>0</v>
      </c>
      <c r="BG295" s="199">
        <f t="shared" si="16"/>
        <v>0</v>
      </c>
      <c r="BH295" s="199">
        <f t="shared" si="17"/>
        <v>0</v>
      </c>
      <c r="BI295" s="199">
        <f t="shared" si="18"/>
        <v>0</v>
      </c>
      <c r="BJ295" s="18" t="s">
        <v>85</v>
      </c>
      <c r="BK295" s="199">
        <f t="shared" si="19"/>
        <v>0</v>
      </c>
      <c r="BL295" s="18" t="s">
        <v>281</v>
      </c>
      <c r="BM295" s="198" t="s">
        <v>438</v>
      </c>
    </row>
    <row r="296" spans="1:65" s="12" customFormat="1" ht="22.9" customHeight="1">
      <c r="B296" s="171"/>
      <c r="C296" s="172"/>
      <c r="D296" s="173" t="s">
        <v>75</v>
      </c>
      <c r="E296" s="185" t="s">
        <v>439</v>
      </c>
      <c r="F296" s="185" t="s">
        <v>440</v>
      </c>
      <c r="G296" s="172"/>
      <c r="H296" s="172"/>
      <c r="I296" s="175"/>
      <c r="J296" s="186">
        <f>BK296</f>
        <v>0</v>
      </c>
      <c r="K296" s="172"/>
      <c r="L296" s="177"/>
      <c r="M296" s="178"/>
      <c r="N296" s="179"/>
      <c r="O296" s="179"/>
      <c r="P296" s="180">
        <f>SUM(P297:P341)</f>
        <v>0</v>
      </c>
      <c r="Q296" s="179"/>
      <c r="R296" s="180">
        <f>SUM(R297:R341)</f>
        <v>0.42832000000000003</v>
      </c>
      <c r="S296" s="179"/>
      <c r="T296" s="181">
        <f>SUM(T297:T341)</f>
        <v>1.7965</v>
      </c>
      <c r="AR296" s="182" t="s">
        <v>85</v>
      </c>
      <c r="AT296" s="183" t="s">
        <v>75</v>
      </c>
      <c r="AU296" s="183" t="s">
        <v>81</v>
      </c>
      <c r="AY296" s="182" t="s">
        <v>137</v>
      </c>
      <c r="BK296" s="184">
        <f>SUM(BK297:BK341)</f>
        <v>0</v>
      </c>
    </row>
    <row r="297" spans="1:65" s="2" customFormat="1" ht="37.9" customHeight="1">
      <c r="A297" s="35"/>
      <c r="B297" s="36"/>
      <c r="C297" s="187" t="s">
        <v>441</v>
      </c>
      <c r="D297" s="187" t="s">
        <v>140</v>
      </c>
      <c r="E297" s="188" t="s">
        <v>442</v>
      </c>
      <c r="F297" s="189" t="s">
        <v>443</v>
      </c>
      <c r="G297" s="190" t="s">
        <v>188</v>
      </c>
      <c r="H297" s="191">
        <v>5</v>
      </c>
      <c r="I297" s="192"/>
      <c r="J297" s="193">
        <f>ROUND(I297*H297,2)</f>
        <v>0</v>
      </c>
      <c r="K297" s="189" t="s">
        <v>143</v>
      </c>
      <c r="L297" s="40"/>
      <c r="M297" s="194" t="s">
        <v>1</v>
      </c>
      <c r="N297" s="195" t="s">
        <v>42</v>
      </c>
      <c r="O297" s="72"/>
      <c r="P297" s="196">
        <f>O297*H297</f>
        <v>0</v>
      </c>
      <c r="Q297" s="196">
        <v>0</v>
      </c>
      <c r="R297" s="196">
        <f>Q297*H297</f>
        <v>0</v>
      </c>
      <c r="S297" s="196">
        <v>0</v>
      </c>
      <c r="T297" s="197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198" t="s">
        <v>281</v>
      </c>
      <c r="AT297" s="198" t="s">
        <v>140</v>
      </c>
      <c r="AU297" s="198" t="s">
        <v>85</v>
      </c>
      <c r="AY297" s="18" t="s">
        <v>137</v>
      </c>
      <c r="BE297" s="199">
        <f>IF(N297="základní",J297,0)</f>
        <v>0</v>
      </c>
      <c r="BF297" s="199">
        <f>IF(N297="snížená",J297,0)</f>
        <v>0</v>
      </c>
      <c r="BG297" s="199">
        <f>IF(N297="zákl. přenesená",J297,0)</f>
        <v>0</v>
      </c>
      <c r="BH297" s="199">
        <f>IF(N297="sníž. přenesená",J297,0)</f>
        <v>0</v>
      </c>
      <c r="BI297" s="199">
        <f>IF(N297="nulová",J297,0)</f>
        <v>0</v>
      </c>
      <c r="BJ297" s="18" t="s">
        <v>85</v>
      </c>
      <c r="BK297" s="199">
        <f>ROUND(I297*H297,2)</f>
        <v>0</v>
      </c>
      <c r="BL297" s="18" t="s">
        <v>281</v>
      </c>
      <c r="BM297" s="198" t="s">
        <v>444</v>
      </c>
    </row>
    <row r="298" spans="1:65" s="13" customFormat="1" ht="11.25">
      <c r="B298" s="205"/>
      <c r="C298" s="206"/>
      <c r="D298" s="207" t="s">
        <v>190</v>
      </c>
      <c r="E298" s="208" t="s">
        <v>1</v>
      </c>
      <c r="F298" s="209" t="s">
        <v>445</v>
      </c>
      <c r="G298" s="206"/>
      <c r="H298" s="210">
        <v>5</v>
      </c>
      <c r="I298" s="211"/>
      <c r="J298" s="206"/>
      <c r="K298" s="206"/>
      <c r="L298" s="212"/>
      <c r="M298" s="213"/>
      <c r="N298" s="214"/>
      <c r="O298" s="214"/>
      <c r="P298" s="214"/>
      <c r="Q298" s="214"/>
      <c r="R298" s="214"/>
      <c r="S298" s="214"/>
      <c r="T298" s="215"/>
      <c r="AT298" s="216" t="s">
        <v>190</v>
      </c>
      <c r="AU298" s="216" t="s">
        <v>85</v>
      </c>
      <c r="AV298" s="13" t="s">
        <v>85</v>
      </c>
      <c r="AW298" s="13" t="s">
        <v>33</v>
      </c>
      <c r="AX298" s="13" t="s">
        <v>81</v>
      </c>
      <c r="AY298" s="216" t="s">
        <v>137</v>
      </c>
    </row>
    <row r="299" spans="1:65" s="2" customFormat="1" ht="24.2" customHeight="1">
      <c r="A299" s="35"/>
      <c r="B299" s="36"/>
      <c r="C299" s="238" t="s">
        <v>446</v>
      </c>
      <c r="D299" s="238" t="s">
        <v>228</v>
      </c>
      <c r="E299" s="239" t="s">
        <v>447</v>
      </c>
      <c r="F299" s="240" t="s">
        <v>448</v>
      </c>
      <c r="G299" s="241" t="s">
        <v>188</v>
      </c>
      <c r="H299" s="242">
        <v>5</v>
      </c>
      <c r="I299" s="243"/>
      <c r="J299" s="244">
        <f>ROUND(I299*H299,2)</f>
        <v>0</v>
      </c>
      <c r="K299" s="240" t="s">
        <v>143</v>
      </c>
      <c r="L299" s="245"/>
      <c r="M299" s="246" t="s">
        <v>1</v>
      </c>
      <c r="N299" s="247" t="s">
        <v>42</v>
      </c>
      <c r="O299" s="72"/>
      <c r="P299" s="196">
        <f>O299*H299</f>
        <v>0</v>
      </c>
      <c r="Q299" s="196">
        <v>2.1999999999999999E-2</v>
      </c>
      <c r="R299" s="196">
        <f>Q299*H299</f>
        <v>0.10999999999999999</v>
      </c>
      <c r="S299" s="196">
        <v>0</v>
      </c>
      <c r="T299" s="197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198" t="s">
        <v>416</v>
      </c>
      <c r="AT299" s="198" t="s">
        <v>228</v>
      </c>
      <c r="AU299" s="198" t="s">
        <v>85</v>
      </c>
      <c r="AY299" s="18" t="s">
        <v>137</v>
      </c>
      <c r="BE299" s="199">
        <f>IF(N299="základní",J299,0)</f>
        <v>0</v>
      </c>
      <c r="BF299" s="199">
        <f>IF(N299="snížená",J299,0)</f>
        <v>0</v>
      </c>
      <c r="BG299" s="199">
        <f>IF(N299="zákl. přenesená",J299,0)</f>
        <v>0</v>
      </c>
      <c r="BH299" s="199">
        <f>IF(N299="sníž. přenesená",J299,0)</f>
        <v>0</v>
      </c>
      <c r="BI299" s="199">
        <f>IF(N299="nulová",J299,0)</f>
        <v>0</v>
      </c>
      <c r="BJ299" s="18" t="s">
        <v>85</v>
      </c>
      <c r="BK299" s="199">
        <f>ROUND(I299*H299,2)</f>
        <v>0</v>
      </c>
      <c r="BL299" s="18" t="s">
        <v>281</v>
      </c>
      <c r="BM299" s="198" t="s">
        <v>449</v>
      </c>
    </row>
    <row r="300" spans="1:65" s="13" customFormat="1" ht="11.25">
      <c r="B300" s="205"/>
      <c r="C300" s="206"/>
      <c r="D300" s="207" t="s">
        <v>190</v>
      </c>
      <c r="E300" s="208" t="s">
        <v>1</v>
      </c>
      <c r="F300" s="209" t="s">
        <v>450</v>
      </c>
      <c r="G300" s="206"/>
      <c r="H300" s="210">
        <v>5</v>
      </c>
      <c r="I300" s="211"/>
      <c r="J300" s="206"/>
      <c r="K300" s="206"/>
      <c r="L300" s="212"/>
      <c r="M300" s="213"/>
      <c r="N300" s="214"/>
      <c r="O300" s="214"/>
      <c r="P300" s="214"/>
      <c r="Q300" s="214"/>
      <c r="R300" s="214"/>
      <c r="S300" s="214"/>
      <c r="T300" s="215"/>
      <c r="AT300" s="216" t="s">
        <v>190</v>
      </c>
      <c r="AU300" s="216" t="s">
        <v>85</v>
      </c>
      <c r="AV300" s="13" t="s">
        <v>85</v>
      </c>
      <c r="AW300" s="13" t="s">
        <v>33</v>
      </c>
      <c r="AX300" s="13" t="s">
        <v>81</v>
      </c>
      <c r="AY300" s="216" t="s">
        <v>137</v>
      </c>
    </row>
    <row r="301" spans="1:65" s="2" customFormat="1" ht="24.2" customHeight="1">
      <c r="A301" s="35"/>
      <c r="B301" s="36"/>
      <c r="C301" s="187" t="s">
        <v>451</v>
      </c>
      <c r="D301" s="187" t="s">
        <v>140</v>
      </c>
      <c r="E301" s="188" t="s">
        <v>452</v>
      </c>
      <c r="F301" s="189" t="s">
        <v>453</v>
      </c>
      <c r="G301" s="190" t="s">
        <v>188</v>
      </c>
      <c r="H301" s="191">
        <v>5</v>
      </c>
      <c r="I301" s="192"/>
      <c r="J301" s="193">
        <f>ROUND(I301*H301,2)</f>
        <v>0</v>
      </c>
      <c r="K301" s="189" t="s">
        <v>143</v>
      </c>
      <c r="L301" s="40"/>
      <c r="M301" s="194" t="s">
        <v>1</v>
      </c>
      <c r="N301" s="195" t="s">
        <v>42</v>
      </c>
      <c r="O301" s="72"/>
      <c r="P301" s="196">
        <f>O301*H301</f>
        <v>0</v>
      </c>
      <c r="Q301" s="196">
        <v>0</v>
      </c>
      <c r="R301" s="196">
        <f>Q301*H301</f>
        <v>0</v>
      </c>
      <c r="S301" s="196">
        <v>0</v>
      </c>
      <c r="T301" s="197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198" t="s">
        <v>281</v>
      </c>
      <c r="AT301" s="198" t="s">
        <v>140</v>
      </c>
      <c r="AU301" s="198" t="s">
        <v>85</v>
      </c>
      <c r="AY301" s="18" t="s">
        <v>137</v>
      </c>
      <c r="BE301" s="199">
        <f>IF(N301="základní",J301,0)</f>
        <v>0</v>
      </c>
      <c r="BF301" s="199">
        <f>IF(N301="snížená",J301,0)</f>
        <v>0</v>
      </c>
      <c r="BG301" s="199">
        <f>IF(N301="zákl. přenesená",J301,0)</f>
        <v>0</v>
      </c>
      <c r="BH301" s="199">
        <f>IF(N301="sníž. přenesená",J301,0)</f>
        <v>0</v>
      </c>
      <c r="BI301" s="199">
        <f>IF(N301="nulová",J301,0)</f>
        <v>0</v>
      </c>
      <c r="BJ301" s="18" t="s">
        <v>85</v>
      </c>
      <c r="BK301" s="199">
        <f>ROUND(I301*H301,2)</f>
        <v>0</v>
      </c>
      <c r="BL301" s="18" t="s">
        <v>281</v>
      </c>
      <c r="BM301" s="198" t="s">
        <v>454</v>
      </c>
    </row>
    <row r="302" spans="1:65" s="2" customFormat="1" ht="39">
      <c r="A302" s="35"/>
      <c r="B302" s="36"/>
      <c r="C302" s="37"/>
      <c r="D302" s="207" t="s">
        <v>246</v>
      </c>
      <c r="E302" s="37"/>
      <c r="F302" s="248" t="s">
        <v>455</v>
      </c>
      <c r="G302" s="37"/>
      <c r="H302" s="37"/>
      <c r="I302" s="249"/>
      <c r="J302" s="37"/>
      <c r="K302" s="37"/>
      <c r="L302" s="40"/>
      <c r="M302" s="250"/>
      <c r="N302" s="251"/>
      <c r="O302" s="72"/>
      <c r="P302" s="72"/>
      <c r="Q302" s="72"/>
      <c r="R302" s="72"/>
      <c r="S302" s="72"/>
      <c r="T302" s="73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T302" s="18" t="s">
        <v>246</v>
      </c>
      <c r="AU302" s="18" t="s">
        <v>85</v>
      </c>
    </row>
    <row r="303" spans="1:65" s="13" customFormat="1" ht="11.25">
      <c r="B303" s="205"/>
      <c r="C303" s="206"/>
      <c r="D303" s="207" t="s">
        <v>190</v>
      </c>
      <c r="E303" s="208" t="s">
        <v>1</v>
      </c>
      <c r="F303" s="209" t="s">
        <v>456</v>
      </c>
      <c r="G303" s="206"/>
      <c r="H303" s="210">
        <v>5</v>
      </c>
      <c r="I303" s="211"/>
      <c r="J303" s="206"/>
      <c r="K303" s="206"/>
      <c r="L303" s="212"/>
      <c r="M303" s="213"/>
      <c r="N303" s="214"/>
      <c r="O303" s="214"/>
      <c r="P303" s="214"/>
      <c r="Q303" s="214"/>
      <c r="R303" s="214"/>
      <c r="S303" s="214"/>
      <c r="T303" s="215"/>
      <c r="AT303" s="216" t="s">
        <v>190</v>
      </c>
      <c r="AU303" s="216" t="s">
        <v>85</v>
      </c>
      <c r="AV303" s="13" t="s">
        <v>85</v>
      </c>
      <c r="AW303" s="13" t="s">
        <v>33</v>
      </c>
      <c r="AX303" s="13" t="s">
        <v>81</v>
      </c>
      <c r="AY303" s="216" t="s">
        <v>137</v>
      </c>
    </row>
    <row r="304" spans="1:65" s="2" customFormat="1" ht="33" customHeight="1">
      <c r="A304" s="35"/>
      <c r="B304" s="36"/>
      <c r="C304" s="238" t="s">
        <v>457</v>
      </c>
      <c r="D304" s="238" t="s">
        <v>228</v>
      </c>
      <c r="E304" s="239" t="s">
        <v>458</v>
      </c>
      <c r="F304" s="240" t="s">
        <v>459</v>
      </c>
      <c r="G304" s="241" t="s">
        <v>188</v>
      </c>
      <c r="H304" s="242">
        <v>5</v>
      </c>
      <c r="I304" s="243"/>
      <c r="J304" s="244">
        <f>ROUND(I304*H304,2)</f>
        <v>0</v>
      </c>
      <c r="K304" s="240" t="s">
        <v>1</v>
      </c>
      <c r="L304" s="245"/>
      <c r="M304" s="246" t="s">
        <v>1</v>
      </c>
      <c r="N304" s="247" t="s">
        <v>42</v>
      </c>
      <c r="O304" s="72"/>
      <c r="P304" s="196">
        <f>O304*H304</f>
        <v>0</v>
      </c>
      <c r="Q304" s="196">
        <v>2.1499999999999998E-2</v>
      </c>
      <c r="R304" s="196">
        <f>Q304*H304</f>
        <v>0.10749999999999998</v>
      </c>
      <c r="S304" s="196">
        <v>0</v>
      </c>
      <c r="T304" s="197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198" t="s">
        <v>416</v>
      </c>
      <c r="AT304" s="198" t="s">
        <v>228</v>
      </c>
      <c r="AU304" s="198" t="s">
        <v>85</v>
      </c>
      <c r="AY304" s="18" t="s">
        <v>137</v>
      </c>
      <c r="BE304" s="199">
        <f>IF(N304="základní",J304,0)</f>
        <v>0</v>
      </c>
      <c r="BF304" s="199">
        <f>IF(N304="snížená",J304,0)</f>
        <v>0</v>
      </c>
      <c r="BG304" s="199">
        <f>IF(N304="zákl. přenesená",J304,0)</f>
        <v>0</v>
      </c>
      <c r="BH304" s="199">
        <f>IF(N304="sníž. přenesená",J304,0)</f>
        <v>0</v>
      </c>
      <c r="BI304" s="199">
        <f>IF(N304="nulová",J304,0)</f>
        <v>0</v>
      </c>
      <c r="BJ304" s="18" t="s">
        <v>85</v>
      </c>
      <c r="BK304" s="199">
        <f>ROUND(I304*H304,2)</f>
        <v>0</v>
      </c>
      <c r="BL304" s="18" t="s">
        <v>281</v>
      </c>
      <c r="BM304" s="198" t="s">
        <v>460</v>
      </c>
    </row>
    <row r="305" spans="1:65" s="13" customFormat="1" ht="11.25">
      <c r="B305" s="205"/>
      <c r="C305" s="206"/>
      <c r="D305" s="207" t="s">
        <v>190</v>
      </c>
      <c r="E305" s="208" t="s">
        <v>1</v>
      </c>
      <c r="F305" s="209" t="s">
        <v>461</v>
      </c>
      <c r="G305" s="206"/>
      <c r="H305" s="210">
        <v>5</v>
      </c>
      <c r="I305" s="211"/>
      <c r="J305" s="206"/>
      <c r="K305" s="206"/>
      <c r="L305" s="212"/>
      <c r="M305" s="213"/>
      <c r="N305" s="214"/>
      <c r="O305" s="214"/>
      <c r="P305" s="214"/>
      <c r="Q305" s="214"/>
      <c r="R305" s="214"/>
      <c r="S305" s="214"/>
      <c r="T305" s="215"/>
      <c r="AT305" s="216" t="s">
        <v>190</v>
      </c>
      <c r="AU305" s="216" t="s">
        <v>85</v>
      </c>
      <c r="AV305" s="13" t="s">
        <v>85</v>
      </c>
      <c r="AW305" s="13" t="s">
        <v>33</v>
      </c>
      <c r="AX305" s="13" t="s">
        <v>81</v>
      </c>
      <c r="AY305" s="216" t="s">
        <v>137</v>
      </c>
    </row>
    <row r="306" spans="1:65" s="2" customFormat="1" ht="16.5" customHeight="1">
      <c r="A306" s="35"/>
      <c r="B306" s="36"/>
      <c r="C306" s="187" t="s">
        <v>462</v>
      </c>
      <c r="D306" s="187" t="s">
        <v>140</v>
      </c>
      <c r="E306" s="188" t="s">
        <v>463</v>
      </c>
      <c r="F306" s="189" t="s">
        <v>464</v>
      </c>
      <c r="G306" s="190" t="s">
        <v>188</v>
      </c>
      <c r="H306" s="191">
        <v>10</v>
      </c>
      <c r="I306" s="192"/>
      <c r="J306" s="193">
        <f>ROUND(I306*H306,2)</f>
        <v>0</v>
      </c>
      <c r="K306" s="189" t="s">
        <v>143</v>
      </c>
      <c r="L306" s="40"/>
      <c r="M306" s="194" t="s">
        <v>1</v>
      </c>
      <c r="N306" s="195" t="s">
        <v>42</v>
      </c>
      <c r="O306" s="72"/>
      <c r="P306" s="196">
        <f>O306*H306</f>
        <v>0</v>
      </c>
      <c r="Q306" s="196">
        <v>0</v>
      </c>
      <c r="R306" s="196">
        <f>Q306*H306</f>
        <v>0</v>
      </c>
      <c r="S306" s="196">
        <v>0</v>
      </c>
      <c r="T306" s="197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198" t="s">
        <v>281</v>
      </c>
      <c r="AT306" s="198" t="s">
        <v>140</v>
      </c>
      <c r="AU306" s="198" t="s">
        <v>85</v>
      </c>
      <c r="AY306" s="18" t="s">
        <v>137</v>
      </c>
      <c r="BE306" s="199">
        <f>IF(N306="základní",J306,0)</f>
        <v>0</v>
      </c>
      <c r="BF306" s="199">
        <f>IF(N306="snížená",J306,0)</f>
        <v>0</v>
      </c>
      <c r="BG306" s="199">
        <f>IF(N306="zákl. přenesená",J306,0)</f>
        <v>0</v>
      </c>
      <c r="BH306" s="199">
        <f>IF(N306="sníž. přenesená",J306,0)</f>
        <v>0</v>
      </c>
      <c r="BI306" s="199">
        <f>IF(N306="nulová",J306,0)</f>
        <v>0</v>
      </c>
      <c r="BJ306" s="18" t="s">
        <v>85</v>
      </c>
      <c r="BK306" s="199">
        <f>ROUND(I306*H306,2)</f>
        <v>0</v>
      </c>
      <c r="BL306" s="18" t="s">
        <v>281</v>
      </c>
      <c r="BM306" s="198" t="s">
        <v>465</v>
      </c>
    </row>
    <row r="307" spans="1:65" s="2" customFormat="1" ht="37.9" customHeight="1">
      <c r="A307" s="35"/>
      <c r="B307" s="36"/>
      <c r="C307" s="187" t="s">
        <v>466</v>
      </c>
      <c r="D307" s="187" t="s">
        <v>140</v>
      </c>
      <c r="E307" s="188" t="s">
        <v>467</v>
      </c>
      <c r="F307" s="189" t="s">
        <v>468</v>
      </c>
      <c r="G307" s="190" t="s">
        <v>188</v>
      </c>
      <c r="H307" s="191">
        <v>6</v>
      </c>
      <c r="I307" s="192"/>
      <c r="J307" s="193">
        <f>ROUND(I307*H307,2)</f>
        <v>0</v>
      </c>
      <c r="K307" s="189" t="s">
        <v>1</v>
      </c>
      <c r="L307" s="40"/>
      <c r="M307" s="194" t="s">
        <v>1</v>
      </c>
      <c r="N307" s="195" t="s">
        <v>42</v>
      </c>
      <c r="O307" s="72"/>
      <c r="P307" s="196">
        <f>O307*H307</f>
        <v>0</v>
      </c>
      <c r="Q307" s="196">
        <v>0</v>
      </c>
      <c r="R307" s="196">
        <f>Q307*H307</f>
        <v>0</v>
      </c>
      <c r="S307" s="196">
        <v>0</v>
      </c>
      <c r="T307" s="197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198" t="s">
        <v>281</v>
      </c>
      <c r="AT307" s="198" t="s">
        <v>140</v>
      </c>
      <c r="AU307" s="198" t="s">
        <v>85</v>
      </c>
      <c r="AY307" s="18" t="s">
        <v>137</v>
      </c>
      <c r="BE307" s="199">
        <f>IF(N307="základní",J307,0)</f>
        <v>0</v>
      </c>
      <c r="BF307" s="199">
        <f>IF(N307="snížená",J307,0)</f>
        <v>0</v>
      </c>
      <c r="BG307" s="199">
        <f>IF(N307="zákl. přenesená",J307,0)</f>
        <v>0</v>
      </c>
      <c r="BH307" s="199">
        <f>IF(N307="sníž. přenesená",J307,0)</f>
        <v>0</v>
      </c>
      <c r="BI307" s="199">
        <f>IF(N307="nulová",J307,0)</f>
        <v>0</v>
      </c>
      <c r="BJ307" s="18" t="s">
        <v>85</v>
      </c>
      <c r="BK307" s="199">
        <f>ROUND(I307*H307,2)</f>
        <v>0</v>
      </c>
      <c r="BL307" s="18" t="s">
        <v>281</v>
      </c>
      <c r="BM307" s="198" t="s">
        <v>469</v>
      </c>
    </row>
    <row r="308" spans="1:65" s="14" customFormat="1" ht="11.25">
      <c r="B308" s="217"/>
      <c r="C308" s="218"/>
      <c r="D308" s="207" t="s">
        <v>190</v>
      </c>
      <c r="E308" s="219" t="s">
        <v>1</v>
      </c>
      <c r="F308" s="220" t="s">
        <v>470</v>
      </c>
      <c r="G308" s="218"/>
      <c r="H308" s="219" t="s">
        <v>1</v>
      </c>
      <c r="I308" s="221"/>
      <c r="J308" s="218"/>
      <c r="K308" s="218"/>
      <c r="L308" s="222"/>
      <c r="M308" s="223"/>
      <c r="N308" s="224"/>
      <c r="O308" s="224"/>
      <c r="P308" s="224"/>
      <c r="Q308" s="224"/>
      <c r="R308" s="224"/>
      <c r="S308" s="224"/>
      <c r="T308" s="225"/>
      <c r="AT308" s="226" t="s">
        <v>190</v>
      </c>
      <c r="AU308" s="226" t="s">
        <v>85</v>
      </c>
      <c r="AV308" s="14" t="s">
        <v>81</v>
      </c>
      <c r="AW308" s="14" t="s">
        <v>33</v>
      </c>
      <c r="AX308" s="14" t="s">
        <v>76</v>
      </c>
      <c r="AY308" s="226" t="s">
        <v>137</v>
      </c>
    </row>
    <row r="309" spans="1:65" s="13" customFormat="1" ht="11.25">
      <c r="B309" s="205"/>
      <c r="C309" s="206"/>
      <c r="D309" s="207" t="s">
        <v>190</v>
      </c>
      <c r="E309" s="208" t="s">
        <v>1</v>
      </c>
      <c r="F309" s="209" t="s">
        <v>191</v>
      </c>
      <c r="G309" s="206"/>
      <c r="H309" s="210">
        <v>5</v>
      </c>
      <c r="I309" s="211"/>
      <c r="J309" s="206"/>
      <c r="K309" s="206"/>
      <c r="L309" s="212"/>
      <c r="M309" s="213"/>
      <c r="N309" s="214"/>
      <c r="O309" s="214"/>
      <c r="P309" s="214"/>
      <c r="Q309" s="214"/>
      <c r="R309" s="214"/>
      <c r="S309" s="214"/>
      <c r="T309" s="215"/>
      <c r="AT309" s="216" t="s">
        <v>190</v>
      </c>
      <c r="AU309" s="216" t="s">
        <v>85</v>
      </c>
      <c r="AV309" s="13" t="s">
        <v>85</v>
      </c>
      <c r="AW309" s="13" t="s">
        <v>33</v>
      </c>
      <c r="AX309" s="13" t="s">
        <v>76</v>
      </c>
      <c r="AY309" s="216" t="s">
        <v>137</v>
      </c>
    </row>
    <row r="310" spans="1:65" s="14" customFormat="1" ht="11.25">
      <c r="B310" s="217"/>
      <c r="C310" s="218"/>
      <c r="D310" s="207" t="s">
        <v>190</v>
      </c>
      <c r="E310" s="219" t="s">
        <v>1</v>
      </c>
      <c r="F310" s="220" t="s">
        <v>471</v>
      </c>
      <c r="G310" s="218"/>
      <c r="H310" s="219" t="s">
        <v>1</v>
      </c>
      <c r="I310" s="221"/>
      <c r="J310" s="218"/>
      <c r="K310" s="218"/>
      <c r="L310" s="222"/>
      <c r="M310" s="223"/>
      <c r="N310" s="224"/>
      <c r="O310" s="224"/>
      <c r="P310" s="224"/>
      <c r="Q310" s="224"/>
      <c r="R310" s="224"/>
      <c r="S310" s="224"/>
      <c r="T310" s="225"/>
      <c r="AT310" s="226" t="s">
        <v>190</v>
      </c>
      <c r="AU310" s="226" t="s">
        <v>85</v>
      </c>
      <c r="AV310" s="14" t="s">
        <v>81</v>
      </c>
      <c r="AW310" s="14" t="s">
        <v>33</v>
      </c>
      <c r="AX310" s="14" t="s">
        <v>76</v>
      </c>
      <c r="AY310" s="226" t="s">
        <v>137</v>
      </c>
    </row>
    <row r="311" spans="1:65" s="13" customFormat="1" ht="11.25">
      <c r="B311" s="205"/>
      <c r="C311" s="206"/>
      <c r="D311" s="207" t="s">
        <v>190</v>
      </c>
      <c r="E311" s="208" t="s">
        <v>1</v>
      </c>
      <c r="F311" s="209" t="s">
        <v>81</v>
      </c>
      <c r="G311" s="206"/>
      <c r="H311" s="210">
        <v>1</v>
      </c>
      <c r="I311" s="211"/>
      <c r="J311" s="206"/>
      <c r="K311" s="206"/>
      <c r="L311" s="212"/>
      <c r="M311" s="213"/>
      <c r="N311" s="214"/>
      <c r="O311" s="214"/>
      <c r="P311" s="214"/>
      <c r="Q311" s="214"/>
      <c r="R311" s="214"/>
      <c r="S311" s="214"/>
      <c r="T311" s="215"/>
      <c r="AT311" s="216" t="s">
        <v>190</v>
      </c>
      <c r="AU311" s="216" t="s">
        <v>85</v>
      </c>
      <c r="AV311" s="13" t="s">
        <v>85</v>
      </c>
      <c r="AW311" s="13" t="s">
        <v>33</v>
      </c>
      <c r="AX311" s="13" t="s">
        <v>76</v>
      </c>
      <c r="AY311" s="216" t="s">
        <v>137</v>
      </c>
    </row>
    <row r="312" spans="1:65" s="16" customFormat="1" ht="11.25">
      <c r="B312" s="252"/>
      <c r="C312" s="253"/>
      <c r="D312" s="207" t="s">
        <v>190</v>
      </c>
      <c r="E312" s="254" t="s">
        <v>1</v>
      </c>
      <c r="F312" s="255" t="s">
        <v>256</v>
      </c>
      <c r="G312" s="253"/>
      <c r="H312" s="256">
        <v>6</v>
      </c>
      <c r="I312" s="257"/>
      <c r="J312" s="253"/>
      <c r="K312" s="253"/>
      <c r="L312" s="258"/>
      <c r="M312" s="259"/>
      <c r="N312" s="260"/>
      <c r="O312" s="260"/>
      <c r="P312" s="260"/>
      <c r="Q312" s="260"/>
      <c r="R312" s="260"/>
      <c r="S312" s="260"/>
      <c r="T312" s="261"/>
      <c r="AT312" s="262" t="s">
        <v>190</v>
      </c>
      <c r="AU312" s="262" t="s">
        <v>85</v>
      </c>
      <c r="AV312" s="16" t="s">
        <v>91</v>
      </c>
      <c r="AW312" s="16" t="s">
        <v>33</v>
      </c>
      <c r="AX312" s="16" t="s">
        <v>81</v>
      </c>
      <c r="AY312" s="262" t="s">
        <v>137</v>
      </c>
    </row>
    <row r="313" spans="1:65" s="2" customFormat="1" ht="49.15" customHeight="1">
      <c r="A313" s="35"/>
      <c r="B313" s="36"/>
      <c r="C313" s="238" t="s">
        <v>472</v>
      </c>
      <c r="D313" s="238" t="s">
        <v>228</v>
      </c>
      <c r="E313" s="239" t="s">
        <v>473</v>
      </c>
      <c r="F313" s="240" t="s">
        <v>474</v>
      </c>
      <c r="G313" s="241" t="s">
        <v>150</v>
      </c>
      <c r="H313" s="242">
        <v>1</v>
      </c>
      <c r="I313" s="243"/>
      <c r="J313" s="244">
        <f>ROUND(I313*H313,2)</f>
        <v>0</v>
      </c>
      <c r="K313" s="240" t="s">
        <v>1</v>
      </c>
      <c r="L313" s="245"/>
      <c r="M313" s="246" t="s">
        <v>1</v>
      </c>
      <c r="N313" s="247" t="s">
        <v>42</v>
      </c>
      <c r="O313" s="72"/>
      <c r="P313" s="196">
        <f>O313*H313</f>
        <v>0</v>
      </c>
      <c r="Q313" s="196">
        <v>1.197E-2</v>
      </c>
      <c r="R313" s="196">
        <f>Q313*H313</f>
        <v>1.197E-2</v>
      </c>
      <c r="S313" s="196">
        <v>0</v>
      </c>
      <c r="T313" s="197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198" t="s">
        <v>416</v>
      </c>
      <c r="AT313" s="198" t="s">
        <v>228</v>
      </c>
      <c r="AU313" s="198" t="s">
        <v>85</v>
      </c>
      <c r="AY313" s="18" t="s">
        <v>137</v>
      </c>
      <c r="BE313" s="199">
        <f>IF(N313="základní",J313,0)</f>
        <v>0</v>
      </c>
      <c r="BF313" s="199">
        <f>IF(N313="snížená",J313,0)</f>
        <v>0</v>
      </c>
      <c r="BG313" s="199">
        <f>IF(N313="zákl. přenesená",J313,0)</f>
        <v>0</v>
      </c>
      <c r="BH313" s="199">
        <f>IF(N313="sníž. přenesená",J313,0)</f>
        <v>0</v>
      </c>
      <c r="BI313" s="199">
        <f>IF(N313="nulová",J313,0)</f>
        <v>0</v>
      </c>
      <c r="BJ313" s="18" t="s">
        <v>85</v>
      </c>
      <c r="BK313" s="199">
        <f>ROUND(I313*H313,2)</f>
        <v>0</v>
      </c>
      <c r="BL313" s="18" t="s">
        <v>281</v>
      </c>
      <c r="BM313" s="198" t="s">
        <v>475</v>
      </c>
    </row>
    <row r="314" spans="1:65" s="13" customFormat="1" ht="11.25">
      <c r="B314" s="205"/>
      <c r="C314" s="206"/>
      <c r="D314" s="207" t="s">
        <v>190</v>
      </c>
      <c r="E314" s="208" t="s">
        <v>1</v>
      </c>
      <c r="F314" s="209" t="s">
        <v>476</v>
      </c>
      <c r="G314" s="206"/>
      <c r="H314" s="210">
        <v>1</v>
      </c>
      <c r="I314" s="211"/>
      <c r="J314" s="206"/>
      <c r="K314" s="206"/>
      <c r="L314" s="212"/>
      <c r="M314" s="213"/>
      <c r="N314" s="214"/>
      <c r="O314" s="214"/>
      <c r="P314" s="214"/>
      <c r="Q314" s="214"/>
      <c r="R314" s="214"/>
      <c r="S314" s="214"/>
      <c r="T314" s="215"/>
      <c r="AT314" s="216" t="s">
        <v>190</v>
      </c>
      <c r="AU314" s="216" t="s">
        <v>85</v>
      </c>
      <c r="AV314" s="13" t="s">
        <v>85</v>
      </c>
      <c r="AW314" s="13" t="s">
        <v>33</v>
      </c>
      <c r="AX314" s="13" t="s">
        <v>81</v>
      </c>
      <c r="AY314" s="216" t="s">
        <v>137</v>
      </c>
    </row>
    <row r="315" spans="1:65" s="2" customFormat="1" ht="37.9" customHeight="1">
      <c r="A315" s="35"/>
      <c r="B315" s="36"/>
      <c r="C315" s="187" t="s">
        <v>477</v>
      </c>
      <c r="D315" s="187" t="s">
        <v>140</v>
      </c>
      <c r="E315" s="188" t="s">
        <v>478</v>
      </c>
      <c r="F315" s="189" t="s">
        <v>479</v>
      </c>
      <c r="G315" s="190" t="s">
        <v>188</v>
      </c>
      <c r="H315" s="191">
        <v>6</v>
      </c>
      <c r="I315" s="192"/>
      <c r="J315" s="193">
        <f>ROUND(I315*H315,2)</f>
        <v>0</v>
      </c>
      <c r="K315" s="189" t="s">
        <v>143</v>
      </c>
      <c r="L315" s="40"/>
      <c r="M315" s="194" t="s">
        <v>1</v>
      </c>
      <c r="N315" s="195" t="s">
        <v>42</v>
      </c>
      <c r="O315" s="72"/>
      <c r="P315" s="196">
        <f>O315*H315</f>
        <v>0</v>
      </c>
      <c r="Q315" s="196">
        <v>0</v>
      </c>
      <c r="R315" s="196">
        <f>Q315*H315</f>
        <v>0</v>
      </c>
      <c r="S315" s="196">
        <v>0.16600000000000001</v>
      </c>
      <c r="T315" s="197">
        <f>S315*H315</f>
        <v>0.996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198" t="s">
        <v>281</v>
      </c>
      <c r="AT315" s="198" t="s">
        <v>140</v>
      </c>
      <c r="AU315" s="198" t="s">
        <v>85</v>
      </c>
      <c r="AY315" s="18" t="s">
        <v>137</v>
      </c>
      <c r="BE315" s="199">
        <f>IF(N315="základní",J315,0)</f>
        <v>0</v>
      </c>
      <c r="BF315" s="199">
        <f>IF(N315="snížená",J315,0)</f>
        <v>0</v>
      </c>
      <c r="BG315" s="199">
        <f>IF(N315="zákl. přenesená",J315,0)</f>
        <v>0</v>
      </c>
      <c r="BH315" s="199">
        <f>IF(N315="sníž. přenesená",J315,0)</f>
        <v>0</v>
      </c>
      <c r="BI315" s="199">
        <f>IF(N315="nulová",J315,0)</f>
        <v>0</v>
      </c>
      <c r="BJ315" s="18" t="s">
        <v>85</v>
      </c>
      <c r="BK315" s="199">
        <f>ROUND(I315*H315,2)</f>
        <v>0</v>
      </c>
      <c r="BL315" s="18" t="s">
        <v>281</v>
      </c>
      <c r="BM315" s="198" t="s">
        <v>480</v>
      </c>
    </row>
    <row r="316" spans="1:65" s="14" customFormat="1" ht="11.25">
      <c r="B316" s="217"/>
      <c r="C316" s="218"/>
      <c r="D316" s="207" t="s">
        <v>190</v>
      </c>
      <c r="E316" s="219" t="s">
        <v>1</v>
      </c>
      <c r="F316" s="220" t="s">
        <v>481</v>
      </c>
      <c r="G316" s="218"/>
      <c r="H316" s="219" t="s">
        <v>1</v>
      </c>
      <c r="I316" s="221"/>
      <c r="J316" s="218"/>
      <c r="K316" s="218"/>
      <c r="L316" s="222"/>
      <c r="M316" s="223"/>
      <c r="N316" s="224"/>
      <c r="O316" s="224"/>
      <c r="P316" s="224"/>
      <c r="Q316" s="224"/>
      <c r="R316" s="224"/>
      <c r="S316" s="224"/>
      <c r="T316" s="225"/>
      <c r="AT316" s="226" t="s">
        <v>190</v>
      </c>
      <c r="AU316" s="226" t="s">
        <v>85</v>
      </c>
      <c r="AV316" s="14" t="s">
        <v>81</v>
      </c>
      <c r="AW316" s="14" t="s">
        <v>33</v>
      </c>
      <c r="AX316" s="14" t="s">
        <v>76</v>
      </c>
      <c r="AY316" s="226" t="s">
        <v>137</v>
      </c>
    </row>
    <row r="317" spans="1:65" s="13" customFormat="1" ht="11.25">
      <c r="B317" s="205"/>
      <c r="C317" s="206"/>
      <c r="D317" s="207" t="s">
        <v>190</v>
      </c>
      <c r="E317" s="208" t="s">
        <v>1</v>
      </c>
      <c r="F317" s="209" t="s">
        <v>191</v>
      </c>
      <c r="G317" s="206"/>
      <c r="H317" s="210">
        <v>5</v>
      </c>
      <c r="I317" s="211"/>
      <c r="J317" s="206"/>
      <c r="K317" s="206"/>
      <c r="L317" s="212"/>
      <c r="M317" s="213"/>
      <c r="N317" s="214"/>
      <c r="O317" s="214"/>
      <c r="P317" s="214"/>
      <c r="Q317" s="214"/>
      <c r="R317" s="214"/>
      <c r="S317" s="214"/>
      <c r="T317" s="215"/>
      <c r="AT317" s="216" t="s">
        <v>190</v>
      </c>
      <c r="AU317" s="216" t="s">
        <v>85</v>
      </c>
      <c r="AV317" s="13" t="s">
        <v>85</v>
      </c>
      <c r="AW317" s="13" t="s">
        <v>33</v>
      </c>
      <c r="AX317" s="13" t="s">
        <v>76</v>
      </c>
      <c r="AY317" s="216" t="s">
        <v>137</v>
      </c>
    </row>
    <row r="318" spans="1:65" s="14" customFormat="1" ht="11.25">
      <c r="B318" s="217"/>
      <c r="C318" s="218"/>
      <c r="D318" s="207" t="s">
        <v>190</v>
      </c>
      <c r="E318" s="219" t="s">
        <v>1</v>
      </c>
      <c r="F318" s="220" t="s">
        <v>482</v>
      </c>
      <c r="G318" s="218"/>
      <c r="H318" s="219" t="s">
        <v>1</v>
      </c>
      <c r="I318" s="221"/>
      <c r="J318" s="218"/>
      <c r="K318" s="218"/>
      <c r="L318" s="222"/>
      <c r="M318" s="223"/>
      <c r="N318" s="224"/>
      <c r="O318" s="224"/>
      <c r="P318" s="224"/>
      <c r="Q318" s="224"/>
      <c r="R318" s="224"/>
      <c r="S318" s="224"/>
      <c r="T318" s="225"/>
      <c r="AT318" s="226" t="s">
        <v>190</v>
      </c>
      <c r="AU318" s="226" t="s">
        <v>85</v>
      </c>
      <c r="AV318" s="14" t="s">
        <v>81</v>
      </c>
      <c r="AW318" s="14" t="s">
        <v>33</v>
      </c>
      <c r="AX318" s="14" t="s">
        <v>76</v>
      </c>
      <c r="AY318" s="226" t="s">
        <v>137</v>
      </c>
    </row>
    <row r="319" spans="1:65" s="13" customFormat="1" ht="11.25">
      <c r="B319" s="205"/>
      <c r="C319" s="206"/>
      <c r="D319" s="207" t="s">
        <v>190</v>
      </c>
      <c r="E319" s="208" t="s">
        <v>1</v>
      </c>
      <c r="F319" s="209" t="s">
        <v>81</v>
      </c>
      <c r="G319" s="206"/>
      <c r="H319" s="210">
        <v>1</v>
      </c>
      <c r="I319" s="211"/>
      <c r="J319" s="206"/>
      <c r="K319" s="206"/>
      <c r="L319" s="212"/>
      <c r="M319" s="213"/>
      <c r="N319" s="214"/>
      <c r="O319" s="214"/>
      <c r="P319" s="214"/>
      <c r="Q319" s="214"/>
      <c r="R319" s="214"/>
      <c r="S319" s="214"/>
      <c r="T319" s="215"/>
      <c r="AT319" s="216" t="s">
        <v>190</v>
      </c>
      <c r="AU319" s="216" t="s">
        <v>85</v>
      </c>
      <c r="AV319" s="13" t="s">
        <v>85</v>
      </c>
      <c r="AW319" s="13" t="s">
        <v>33</v>
      </c>
      <c r="AX319" s="13" t="s">
        <v>76</v>
      </c>
      <c r="AY319" s="216" t="s">
        <v>137</v>
      </c>
    </row>
    <row r="320" spans="1:65" s="16" customFormat="1" ht="11.25">
      <c r="B320" s="252"/>
      <c r="C320" s="253"/>
      <c r="D320" s="207" t="s">
        <v>190</v>
      </c>
      <c r="E320" s="254" t="s">
        <v>1</v>
      </c>
      <c r="F320" s="255" t="s">
        <v>256</v>
      </c>
      <c r="G320" s="253"/>
      <c r="H320" s="256">
        <v>6</v>
      </c>
      <c r="I320" s="257"/>
      <c r="J320" s="253"/>
      <c r="K320" s="253"/>
      <c r="L320" s="258"/>
      <c r="M320" s="259"/>
      <c r="N320" s="260"/>
      <c r="O320" s="260"/>
      <c r="P320" s="260"/>
      <c r="Q320" s="260"/>
      <c r="R320" s="260"/>
      <c r="S320" s="260"/>
      <c r="T320" s="261"/>
      <c r="AT320" s="262" t="s">
        <v>190</v>
      </c>
      <c r="AU320" s="262" t="s">
        <v>85</v>
      </c>
      <c r="AV320" s="16" t="s">
        <v>91</v>
      </c>
      <c r="AW320" s="16" t="s">
        <v>33</v>
      </c>
      <c r="AX320" s="16" t="s">
        <v>81</v>
      </c>
      <c r="AY320" s="262" t="s">
        <v>137</v>
      </c>
    </row>
    <row r="321" spans="1:65" s="2" customFormat="1" ht="21.75" customHeight="1">
      <c r="A321" s="35"/>
      <c r="B321" s="36"/>
      <c r="C321" s="187" t="s">
        <v>483</v>
      </c>
      <c r="D321" s="187" t="s">
        <v>140</v>
      </c>
      <c r="E321" s="188" t="s">
        <v>484</v>
      </c>
      <c r="F321" s="189" t="s">
        <v>485</v>
      </c>
      <c r="G321" s="190" t="s">
        <v>188</v>
      </c>
      <c r="H321" s="191">
        <v>5</v>
      </c>
      <c r="I321" s="192"/>
      <c r="J321" s="193">
        <f>ROUND(I321*H321,2)</f>
        <v>0</v>
      </c>
      <c r="K321" s="189" t="s">
        <v>143</v>
      </c>
      <c r="L321" s="40"/>
      <c r="M321" s="194" t="s">
        <v>1</v>
      </c>
      <c r="N321" s="195" t="s">
        <v>42</v>
      </c>
      <c r="O321" s="72"/>
      <c r="P321" s="196">
        <f>O321*H321</f>
        <v>0</v>
      </c>
      <c r="Q321" s="196">
        <v>0</v>
      </c>
      <c r="R321" s="196">
        <f>Q321*H321</f>
        <v>0</v>
      </c>
      <c r="S321" s="196">
        <v>8.8099999999999998E-2</v>
      </c>
      <c r="T321" s="197">
        <f>S321*H321</f>
        <v>0.4405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198" t="s">
        <v>281</v>
      </c>
      <c r="AT321" s="198" t="s">
        <v>140</v>
      </c>
      <c r="AU321" s="198" t="s">
        <v>85</v>
      </c>
      <c r="AY321" s="18" t="s">
        <v>137</v>
      </c>
      <c r="BE321" s="199">
        <f>IF(N321="základní",J321,0)</f>
        <v>0</v>
      </c>
      <c r="BF321" s="199">
        <f>IF(N321="snížená",J321,0)</f>
        <v>0</v>
      </c>
      <c r="BG321" s="199">
        <f>IF(N321="zákl. přenesená",J321,0)</f>
        <v>0</v>
      </c>
      <c r="BH321" s="199">
        <f>IF(N321="sníž. přenesená",J321,0)</f>
        <v>0</v>
      </c>
      <c r="BI321" s="199">
        <f>IF(N321="nulová",J321,0)</f>
        <v>0</v>
      </c>
      <c r="BJ321" s="18" t="s">
        <v>85</v>
      </c>
      <c r="BK321" s="199">
        <f>ROUND(I321*H321,2)</f>
        <v>0</v>
      </c>
      <c r="BL321" s="18" t="s">
        <v>281</v>
      </c>
      <c r="BM321" s="198" t="s">
        <v>486</v>
      </c>
    </row>
    <row r="322" spans="1:65" s="14" customFormat="1" ht="11.25">
      <c r="B322" s="217"/>
      <c r="C322" s="218"/>
      <c r="D322" s="207" t="s">
        <v>190</v>
      </c>
      <c r="E322" s="219" t="s">
        <v>1</v>
      </c>
      <c r="F322" s="220" t="s">
        <v>487</v>
      </c>
      <c r="G322" s="218"/>
      <c r="H322" s="219" t="s">
        <v>1</v>
      </c>
      <c r="I322" s="221"/>
      <c r="J322" s="218"/>
      <c r="K322" s="218"/>
      <c r="L322" s="222"/>
      <c r="M322" s="223"/>
      <c r="N322" s="224"/>
      <c r="O322" s="224"/>
      <c r="P322" s="224"/>
      <c r="Q322" s="224"/>
      <c r="R322" s="224"/>
      <c r="S322" s="224"/>
      <c r="T322" s="225"/>
      <c r="AT322" s="226" t="s">
        <v>190</v>
      </c>
      <c r="AU322" s="226" t="s">
        <v>85</v>
      </c>
      <c r="AV322" s="14" t="s">
        <v>81</v>
      </c>
      <c r="AW322" s="14" t="s">
        <v>33</v>
      </c>
      <c r="AX322" s="14" t="s">
        <v>76</v>
      </c>
      <c r="AY322" s="226" t="s">
        <v>137</v>
      </c>
    </row>
    <row r="323" spans="1:65" s="13" customFormat="1" ht="11.25">
      <c r="B323" s="205"/>
      <c r="C323" s="206"/>
      <c r="D323" s="207" t="s">
        <v>190</v>
      </c>
      <c r="E323" s="208" t="s">
        <v>1</v>
      </c>
      <c r="F323" s="209" t="s">
        <v>191</v>
      </c>
      <c r="G323" s="206"/>
      <c r="H323" s="210">
        <v>5</v>
      </c>
      <c r="I323" s="211"/>
      <c r="J323" s="206"/>
      <c r="K323" s="206"/>
      <c r="L323" s="212"/>
      <c r="M323" s="213"/>
      <c r="N323" s="214"/>
      <c r="O323" s="214"/>
      <c r="P323" s="214"/>
      <c r="Q323" s="214"/>
      <c r="R323" s="214"/>
      <c r="S323" s="214"/>
      <c r="T323" s="215"/>
      <c r="AT323" s="216" t="s">
        <v>190</v>
      </c>
      <c r="AU323" s="216" t="s">
        <v>85</v>
      </c>
      <c r="AV323" s="13" t="s">
        <v>85</v>
      </c>
      <c r="AW323" s="13" t="s">
        <v>33</v>
      </c>
      <c r="AX323" s="13" t="s">
        <v>81</v>
      </c>
      <c r="AY323" s="216" t="s">
        <v>137</v>
      </c>
    </row>
    <row r="324" spans="1:65" s="2" customFormat="1" ht="16.5" customHeight="1">
      <c r="A324" s="35"/>
      <c r="B324" s="36"/>
      <c r="C324" s="187" t="s">
        <v>488</v>
      </c>
      <c r="D324" s="187" t="s">
        <v>140</v>
      </c>
      <c r="E324" s="188" t="s">
        <v>489</v>
      </c>
      <c r="F324" s="189" t="s">
        <v>490</v>
      </c>
      <c r="G324" s="190" t="s">
        <v>188</v>
      </c>
      <c r="H324" s="191">
        <v>10</v>
      </c>
      <c r="I324" s="192"/>
      <c r="J324" s="193">
        <f>ROUND(I324*H324,2)</f>
        <v>0</v>
      </c>
      <c r="K324" s="189" t="s">
        <v>143</v>
      </c>
      <c r="L324" s="40"/>
      <c r="M324" s="194" t="s">
        <v>1</v>
      </c>
      <c r="N324" s="195" t="s">
        <v>42</v>
      </c>
      <c r="O324" s="72"/>
      <c r="P324" s="196">
        <f>O324*H324</f>
        <v>0</v>
      </c>
      <c r="Q324" s="196">
        <v>0</v>
      </c>
      <c r="R324" s="196">
        <f>Q324*H324</f>
        <v>0</v>
      </c>
      <c r="S324" s="196">
        <v>0</v>
      </c>
      <c r="T324" s="197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198" t="s">
        <v>281</v>
      </c>
      <c r="AT324" s="198" t="s">
        <v>140</v>
      </c>
      <c r="AU324" s="198" t="s">
        <v>85</v>
      </c>
      <c r="AY324" s="18" t="s">
        <v>137</v>
      </c>
      <c r="BE324" s="199">
        <f>IF(N324="základní",J324,0)</f>
        <v>0</v>
      </c>
      <c r="BF324" s="199">
        <f>IF(N324="snížená",J324,0)</f>
        <v>0</v>
      </c>
      <c r="BG324" s="199">
        <f>IF(N324="zákl. přenesená",J324,0)</f>
        <v>0</v>
      </c>
      <c r="BH324" s="199">
        <f>IF(N324="sníž. přenesená",J324,0)</f>
        <v>0</v>
      </c>
      <c r="BI324" s="199">
        <f>IF(N324="nulová",J324,0)</f>
        <v>0</v>
      </c>
      <c r="BJ324" s="18" t="s">
        <v>85</v>
      </c>
      <c r="BK324" s="199">
        <f>ROUND(I324*H324,2)</f>
        <v>0</v>
      </c>
      <c r="BL324" s="18" t="s">
        <v>281</v>
      </c>
      <c r="BM324" s="198" t="s">
        <v>491</v>
      </c>
    </row>
    <row r="325" spans="1:65" s="13" customFormat="1" ht="11.25">
      <c r="B325" s="205"/>
      <c r="C325" s="206"/>
      <c r="D325" s="207" t="s">
        <v>190</v>
      </c>
      <c r="E325" s="208" t="s">
        <v>1</v>
      </c>
      <c r="F325" s="209" t="s">
        <v>492</v>
      </c>
      <c r="G325" s="206"/>
      <c r="H325" s="210">
        <v>10</v>
      </c>
      <c r="I325" s="211"/>
      <c r="J325" s="206"/>
      <c r="K325" s="206"/>
      <c r="L325" s="212"/>
      <c r="M325" s="213"/>
      <c r="N325" s="214"/>
      <c r="O325" s="214"/>
      <c r="P325" s="214"/>
      <c r="Q325" s="214"/>
      <c r="R325" s="214"/>
      <c r="S325" s="214"/>
      <c r="T325" s="215"/>
      <c r="AT325" s="216" t="s">
        <v>190</v>
      </c>
      <c r="AU325" s="216" t="s">
        <v>85</v>
      </c>
      <c r="AV325" s="13" t="s">
        <v>85</v>
      </c>
      <c r="AW325" s="13" t="s">
        <v>33</v>
      </c>
      <c r="AX325" s="13" t="s">
        <v>81</v>
      </c>
      <c r="AY325" s="216" t="s">
        <v>137</v>
      </c>
    </row>
    <row r="326" spans="1:65" s="2" customFormat="1" ht="24.2" customHeight="1">
      <c r="A326" s="35"/>
      <c r="B326" s="36"/>
      <c r="C326" s="238" t="s">
        <v>493</v>
      </c>
      <c r="D326" s="238" t="s">
        <v>228</v>
      </c>
      <c r="E326" s="239" t="s">
        <v>494</v>
      </c>
      <c r="F326" s="240" t="s">
        <v>495</v>
      </c>
      <c r="G326" s="241" t="s">
        <v>188</v>
      </c>
      <c r="H326" s="242">
        <v>10</v>
      </c>
      <c r="I326" s="243"/>
      <c r="J326" s="244">
        <f>ROUND(I326*H326,2)</f>
        <v>0</v>
      </c>
      <c r="K326" s="240" t="s">
        <v>1</v>
      </c>
      <c r="L326" s="245"/>
      <c r="M326" s="246" t="s">
        <v>1</v>
      </c>
      <c r="N326" s="247" t="s">
        <v>42</v>
      </c>
      <c r="O326" s="72"/>
      <c r="P326" s="196">
        <f>O326*H326</f>
        <v>0</v>
      </c>
      <c r="Q326" s="196">
        <v>1.1999999999999999E-3</v>
      </c>
      <c r="R326" s="196">
        <f>Q326*H326</f>
        <v>1.1999999999999999E-2</v>
      </c>
      <c r="S326" s="196">
        <v>0</v>
      </c>
      <c r="T326" s="197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198" t="s">
        <v>416</v>
      </c>
      <c r="AT326" s="198" t="s">
        <v>228</v>
      </c>
      <c r="AU326" s="198" t="s">
        <v>85</v>
      </c>
      <c r="AY326" s="18" t="s">
        <v>137</v>
      </c>
      <c r="BE326" s="199">
        <f>IF(N326="základní",J326,0)</f>
        <v>0</v>
      </c>
      <c r="BF326" s="199">
        <f>IF(N326="snížená",J326,0)</f>
        <v>0</v>
      </c>
      <c r="BG326" s="199">
        <f>IF(N326="zákl. přenesená",J326,0)</f>
        <v>0</v>
      </c>
      <c r="BH326" s="199">
        <f>IF(N326="sníž. přenesená",J326,0)</f>
        <v>0</v>
      </c>
      <c r="BI326" s="199">
        <f>IF(N326="nulová",J326,0)</f>
        <v>0</v>
      </c>
      <c r="BJ326" s="18" t="s">
        <v>85</v>
      </c>
      <c r="BK326" s="199">
        <f>ROUND(I326*H326,2)</f>
        <v>0</v>
      </c>
      <c r="BL326" s="18" t="s">
        <v>281</v>
      </c>
      <c r="BM326" s="198" t="s">
        <v>496</v>
      </c>
    </row>
    <row r="327" spans="1:65" s="2" customFormat="1" ht="24.2" customHeight="1">
      <c r="A327" s="35"/>
      <c r="B327" s="36"/>
      <c r="C327" s="238" t="s">
        <v>497</v>
      </c>
      <c r="D327" s="238" t="s">
        <v>228</v>
      </c>
      <c r="E327" s="239" t="s">
        <v>498</v>
      </c>
      <c r="F327" s="240" t="s">
        <v>499</v>
      </c>
      <c r="G327" s="241" t="s">
        <v>188</v>
      </c>
      <c r="H327" s="242">
        <v>10</v>
      </c>
      <c r="I327" s="243"/>
      <c r="J327" s="244">
        <f>ROUND(I327*H327,2)</f>
        <v>0</v>
      </c>
      <c r="K327" s="240" t="s">
        <v>1</v>
      </c>
      <c r="L327" s="245"/>
      <c r="M327" s="246" t="s">
        <v>1</v>
      </c>
      <c r="N327" s="247" t="s">
        <v>42</v>
      </c>
      <c r="O327" s="72"/>
      <c r="P327" s="196">
        <f>O327*H327</f>
        <v>0</v>
      </c>
      <c r="Q327" s="196">
        <v>1.1999999999999999E-3</v>
      </c>
      <c r="R327" s="196">
        <f>Q327*H327</f>
        <v>1.1999999999999999E-2</v>
      </c>
      <c r="S327" s="196">
        <v>0</v>
      </c>
      <c r="T327" s="197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198" t="s">
        <v>416</v>
      </c>
      <c r="AT327" s="198" t="s">
        <v>228</v>
      </c>
      <c r="AU327" s="198" t="s">
        <v>85</v>
      </c>
      <c r="AY327" s="18" t="s">
        <v>137</v>
      </c>
      <c r="BE327" s="199">
        <f>IF(N327="základní",J327,0)</f>
        <v>0</v>
      </c>
      <c r="BF327" s="199">
        <f>IF(N327="snížená",J327,0)</f>
        <v>0</v>
      </c>
      <c r="BG327" s="199">
        <f>IF(N327="zákl. přenesená",J327,0)</f>
        <v>0</v>
      </c>
      <c r="BH327" s="199">
        <f>IF(N327="sníž. přenesená",J327,0)</f>
        <v>0</v>
      </c>
      <c r="BI327" s="199">
        <f>IF(N327="nulová",J327,0)</f>
        <v>0</v>
      </c>
      <c r="BJ327" s="18" t="s">
        <v>85</v>
      </c>
      <c r="BK327" s="199">
        <f>ROUND(I327*H327,2)</f>
        <v>0</v>
      </c>
      <c r="BL327" s="18" t="s">
        <v>281</v>
      </c>
      <c r="BM327" s="198" t="s">
        <v>500</v>
      </c>
    </row>
    <row r="328" spans="1:65" s="2" customFormat="1" ht="24.2" customHeight="1">
      <c r="A328" s="35"/>
      <c r="B328" s="36"/>
      <c r="C328" s="187" t="s">
        <v>501</v>
      </c>
      <c r="D328" s="187" t="s">
        <v>140</v>
      </c>
      <c r="E328" s="188" t="s">
        <v>502</v>
      </c>
      <c r="F328" s="189" t="s">
        <v>503</v>
      </c>
      <c r="G328" s="190" t="s">
        <v>188</v>
      </c>
      <c r="H328" s="191">
        <v>5</v>
      </c>
      <c r="I328" s="192"/>
      <c r="J328" s="193">
        <f>ROUND(I328*H328,2)</f>
        <v>0</v>
      </c>
      <c r="K328" s="189" t="s">
        <v>143</v>
      </c>
      <c r="L328" s="40"/>
      <c r="M328" s="194" t="s">
        <v>1</v>
      </c>
      <c r="N328" s="195" t="s">
        <v>42</v>
      </c>
      <c r="O328" s="72"/>
      <c r="P328" s="196">
        <f>O328*H328</f>
        <v>0</v>
      </c>
      <c r="Q328" s="196">
        <v>4.6999999999999999E-4</v>
      </c>
      <c r="R328" s="196">
        <f>Q328*H328</f>
        <v>2.3500000000000001E-3</v>
      </c>
      <c r="S328" s="196">
        <v>0</v>
      </c>
      <c r="T328" s="197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198" t="s">
        <v>281</v>
      </c>
      <c r="AT328" s="198" t="s">
        <v>140</v>
      </c>
      <c r="AU328" s="198" t="s">
        <v>85</v>
      </c>
      <c r="AY328" s="18" t="s">
        <v>137</v>
      </c>
      <c r="BE328" s="199">
        <f>IF(N328="základní",J328,0)</f>
        <v>0</v>
      </c>
      <c r="BF328" s="199">
        <f>IF(N328="snížená",J328,0)</f>
        <v>0</v>
      </c>
      <c r="BG328" s="199">
        <f>IF(N328="zákl. přenesená",J328,0)</f>
        <v>0</v>
      </c>
      <c r="BH328" s="199">
        <f>IF(N328="sníž. přenesená",J328,0)</f>
        <v>0</v>
      </c>
      <c r="BI328" s="199">
        <f>IF(N328="nulová",J328,0)</f>
        <v>0</v>
      </c>
      <c r="BJ328" s="18" t="s">
        <v>85</v>
      </c>
      <c r="BK328" s="199">
        <f>ROUND(I328*H328,2)</f>
        <v>0</v>
      </c>
      <c r="BL328" s="18" t="s">
        <v>281</v>
      </c>
      <c r="BM328" s="198" t="s">
        <v>504</v>
      </c>
    </row>
    <row r="329" spans="1:65" s="13" customFormat="1" ht="11.25">
      <c r="B329" s="205"/>
      <c r="C329" s="206"/>
      <c r="D329" s="207" t="s">
        <v>190</v>
      </c>
      <c r="E329" s="208" t="s">
        <v>1</v>
      </c>
      <c r="F329" s="209" t="s">
        <v>505</v>
      </c>
      <c r="G329" s="206"/>
      <c r="H329" s="210">
        <v>5</v>
      </c>
      <c r="I329" s="211"/>
      <c r="J329" s="206"/>
      <c r="K329" s="206"/>
      <c r="L329" s="212"/>
      <c r="M329" s="213"/>
      <c r="N329" s="214"/>
      <c r="O329" s="214"/>
      <c r="P329" s="214"/>
      <c r="Q329" s="214"/>
      <c r="R329" s="214"/>
      <c r="S329" s="214"/>
      <c r="T329" s="215"/>
      <c r="AT329" s="216" t="s">
        <v>190</v>
      </c>
      <c r="AU329" s="216" t="s">
        <v>85</v>
      </c>
      <c r="AV329" s="13" t="s">
        <v>85</v>
      </c>
      <c r="AW329" s="13" t="s">
        <v>33</v>
      </c>
      <c r="AX329" s="13" t="s">
        <v>81</v>
      </c>
      <c r="AY329" s="216" t="s">
        <v>137</v>
      </c>
    </row>
    <row r="330" spans="1:65" s="2" customFormat="1" ht="44.25" customHeight="1">
      <c r="A330" s="35"/>
      <c r="B330" s="36"/>
      <c r="C330" s="238" t="s">
        <v>506</v>
      </c>
      <c r="D330" s="238" t="s">
        <v>228</v>
      </c>
      <c r="E330" s="239" t="s">
        <v>507</v>
      </c>
      <c r="F330" s="240" t="s">
        <v>508</v>
      </c>
      <c r="G330" s="241" t="s">
        <v>188</v>
      </c>
      <c r="H330" s="242">
        <v>5</v>
      </c>
      <c r="I330" s="243"/>
      <c r="J330" s="244">
        <f>ROUND(I330*H330,2)</f>
        <v>0</v>
      </c>
      <c r="K330" s="240" t="s">
        <v>1</v>
      </c>
      <c r="L330" s="245"/>
      <c r="M330" s="246" t="s">
        <v>1</v>
      </c>
      <c r="N330" s="247" t="s">
        <v>42</v>
      </c>
      <c r="O330" s="72"/>
      <c r="P330" s="196">
        <f>O330*H330</f>
        <v>0</v>
      </c>
      <c r="Q330" s="196">
        <v>1.6E-2</v>
      </c>
      <c r="R330" s="196">
        <f>Q330*H330</f>
        <v>0.08</v>
      </c>
      <c r="S330" s="196">
        <v>0</v>
      </c>
      <c r="T330" s="197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198" t="s">
        <v>416</v>
      </c>
      <c r="AT330" s="198" t="s">
        <v>228</v>
      </c>
      <c r="AU330" s="198" t="s">
        <v>85</v>
      </c>
      <c r="AY330" s="18" t="s">
        <v>137</v>
      </c>
      <c r="BE330" s="199">
        <f>IF(N330="základní",J330,0)</f>
        <v>0</v>
      </c>
      <c r="BF330" s="199">
        <f>IF(N330="snížená",J330,0)</f>
        <v>0</v>
      </c>
      <c r="BG330" s="199">
        <f>IF(N330="zákl. přenesená",J330,0)</f>
        <v>0</v>
      </c>
      <c r="BH330" s="199">
        <f>IF(N330="sníž. přenesená",J330,0)</f>
        <v>0</v>
      </c>
      <c r="BI330" s="199">
        <f>IF(N330="nulová",J330,0)</f>
        <v>0</v>
      </c>
      <c r="BJ330" s="18" t="s">
        <v>85</v>
      </c>
      <c r="BK330" s="199">
        <f>ROUND(I330*H330,2)</f>
        <v>0</v>
      </c>
      <c r="BL330" s="18" t="s">
        <v>281</v>
      </c>
      <c r="BM330" s="198" t="s">
        <v>509</v>
      </c>
    </row>
    <row r="331" spans="1:65" s="13" customFormat="1" ht="11.25">
      <c r="B331" s="205"/>
      <c r="C331" s="206"/>
      <c r="D331" s="207" t="s">
        <v>190</v>
      </c>
      <c r="E331" s="208" t="s">
        <v>1</v>
      </c>
      <c r="F331" s="209" t="s">
        <v>510</v>
      </c>
      <c r="G331" s="206"/>
      <c r="H331" s="210">
        <v>5</v>
      </c>
      <c r="I331" s="211"/>
      <c r="J331" s="206"/>
      <c r="K331" s="206"/>
      <c r="L331" s="212"/>
      <c r="M331" s="213"/>
      <c r="N331" s="214"/>
      <c r="O331" s="214"/>
      <c r="P331" s="214"/>
      <c r="Q331" s="214"/>
      <c r="R331" s="214"/>
      <c r="S331" s="214"/>
      <c r="T331" s="215"/>
      <c r="AT331" s="216" t="s">
        <v>190</v>
      </c>
      <c r="AU331" s="216" t="s">
        <v>85</v>
      </c>
      <c r="AV331" s="13" t="s">
        <v>85</v>
      </c>
      <c r="AW331" s="13" t="s">
        <v>33</v>
      </c>
      <c r="AX331" s="13" t="s">
        <v>81</v>
      </c>
      <c r="AY331" s="216" t="s">
        <v>137</v>
      </c>
    </row>
    <row r="332" spans="1:65" s="2" customFormat="1" ht="49.15" customHeight="1">
      <c r="A332" s="35"/>
      <c r="B332" s="36"/>
      <c r="C332" s="238" t="s">
        <v>511</v>
      </c>
      <c r="D332" s="238" t="s">
        <v>228</v>
      </c>
      <c r="E332" s="239" t="s">
        <v>512</v>
      </c>
      <c r="F332" s="240" t="s">
        <v>513</v>
      </c>
      <c r="G332" s="241" t="s">
        <v>188</v>
      </c>
      <c r="H332" s="242">
        <v>5</v>
      </c>
      <c r="I332" s="243"/>
      <c r="J332" s="244">
        <f>ROUND(I332*H332,2)</f>
        <v>0</v>
      </c>
      <c r="K332" s="240" t="s">
        <v>1</v>
      </c>
      <c r="L332" s="245"/>
      <c r="M332" s="246" t="s">
        <v>1</v>
      </c>
      <c r="N332" s="247" t="s">
        <v>42</v>
      </c>
      <c r="O332" s="72"/>
      <c r="P332" s="196">
        <f>O332*H332</f>
        <v>0</v>
      </c>
      <c r="Q332" s="196">
        <v>1.8499999999999999E-2</v>
      </c>
      <c r="R332" s="196">
        <f>Q332*H332</f>
        <v>9.2499999999999999E-2</v>
      </c>
      <c r="S332" s="196">
        <v>0</v>
      </c>
      <c r="T332" s="197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198" t="s">
        <v>416</v>
      </c>
      <c r="AT332" s="198" t="s">
        <v>228</v>
      </c>
      <c r="AU332" s="198" t="s">
        <v>85</v>
      </c>
      <c r="AY332" s="18" t="s">
        <v>137</v>
      </c>
      <c r="BE332" s="199">
        <f>IF(N332="základní",J332,0)</f>
        <v>0</v>
      </c>
      <c r="BF332" s="199">
        <f>IF(N332="snížená",J332,0)</f>
        <v>0</v>
      </c>
      <c r="BG332" s="199">
        <f>IF(N332="zákl. přenesená",J332,0)</f>
        <v>0</v>
      </c>
      <c r="BH332" s="199">
        <f>IF(N332="sníž. přenesená",J332,0)</f>
        <v>0</v>
      </c>
      <c r="BI332" s="199">
        <f>IF(N332="nulová",J332,0)</f>
        <v>0</v>
      </c>
      <c r="BJ332" s="18" t="s">
        <v>85</v>
      </c>
      <c r="BK332" s="199">
        <f>ROUND(I332*H332,2)</f>
        <v>0</v>
      </c>
      <c r="BL332" s="18" t="s">
        <v>281</v>
      </c>
      <c r="BM332" s="198" t="s">
        <v>514</v>
      </c>
    </row>
    <row r="333" spans="1:65" s="13" customFormat="1" ht="11.25">
      <c r="B333" s="205"/>
      <c r="C333" s="206"/>
      <c r="D333" s="207" t="s">
        <v>190</v>
      </c>
      <c r="E333" s="208" t="s">
        <v>1</v>
      </c>
      <c r="F333" s="209" t="s">
        <v>515</v>
      </c>
      <c r="G333" s="206"/>
      <c r="H333" s="210">
        <v>5</v>
      </c>
      <c r="I333" s="211"/>
      <c r="J333" s="206"/>
      <c r="K333" s="206"/>
      <c r="L333" s="212"/>
      <c r="M333" s="213"/>
      <c r="N333" s="214"/>
      <c r="O333" s="214"/>
      <c r="P333" s="214"/>
      <c r="Q333" s="214"/>
      <c r="R333" s="214"/>
      <c r="S333" s="214"/>
      <c r="T333" s="215"/>
      <c r="AT333" s="216" t="s">
        <v>190</v>
      </c>
      <c r="AU333" s="216" t="s">
        <v>85</v>
      </c>
      <c r="AV333" s="13" t="s">
        <v>85</v>
      </c>
      <c r="AW333" s="13" t="s">
        <v>33</v>
      </c>
      <c r="AX333" s="13" t="s">
        <v>81</v>
      </c>
      <c r="AY333" s="216" t="s">
        <v>137</v>
      </c>
    </row>
    <row r="334" spans="1:65" s="2" customFormat="1" ht="24.2" customHeight="1">
      <c r="A334" s="35"/>
      <c r="B334" s="36"/>
      <c r="C334" s="187" t="s">
        <v>516</v>
      </c>
      <c r="D334" s="187" t="s">
        <v>140</v>
      </c>
      <c r="E334" s="188" t="s">
        <v>517</v>
      </c>
      <c r="F334" s="189" t="s">
        <v>518</v>
      </c>
      <c r="G334" s="190" t="s">
        <v>188</v>
      </c>
      <c r="H334" s="191">
        <v>15</v>
      </c>
      <c r="I334" s="192"/>
      <c r="J334" s="193">
        <f>ROUND(I334*H334,2)</f>
        <v>0</v>
      </c>
      <c r="K334" s="189" t="s">
        <v>143</v>
      </c>
      <c r="L334" s="40"/>
      <c r="M334" s="194" t="s">
        <v>1</v>
      </c>
      <c r="N334" s="195" t="s">
        <v>42</v>
      </c>
      <c r="O334" s="72"/>
      <c r="P334" s="196">
        <f>O334*H334</f>
        <v>0</v>
      </c>
      <c r="Q334" s="196">
        <v>0</v>
      </c>
      <c r="R334" s="196">
        <f>Q334*H334</f>
        <v>0</v>
      </c>
      <c r="S334" s="196">
        <v>2.4E-2</v>
      </c>
      <c r="T334" s="197">
        <f>S334*H334</f>
        <v>0.36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198" t="s">
        <v>281</v>
      </c>
      <c r="AT334" s="198" t="s">
        <v>140</v>
      </c>
      <c r="AU334" s="198" t="s">
        <v>85</v>
      </c>
      <c r="AY334" s="18" t="s">
        <v>137</v>
      </c>
      <c r="BE334" s="199">
        <f>IF(N334="základní",J334,0)</f>
        <v>0</v>
      </c>
      <c r="BF334" s="199">
        <f>IF(N334="snížená",J334,0)</f>
        <v>0</v>
      </c>
      <c r="BG334" s="199">
        <f>IF(N334="zákl. přenesená",J334,0)</f>
        <v>0</v>
      </c>
      <c r="BH334" s="199">
        <f>IF(N334="sníž. přenesená",J334,0)</f>
        <v>0</v>
      </c>
      <c r="BI334" s="199">
        <f>IF(N334="nulová",J334,0)</f>
        <v>0</v>
      </c>
      <c r="BJ334" s="18" t="s">
        <v>85</v>
      </c>
      <c r="BK334" s="199">
        <f>ROUND(I334*H334,2)</f>
        <v>0</v>
      </c>
      <c r="BL334" s="18" t="s">
        <v>281</v>
      </c>
      <c r="BM334" s="198" t="s">
        <v>519</v>
      </c>
    </row>
    <row r="335" spans="1:65" s="2" customFormat="1" ht="39">
      <c r="A335" s="35"/>
      <c r="B335" s="36"/>
      <c r="C335" s="37"/>
      <c r="D335" s="207" t="s">
        <v>246</v>
      </c>
      <c r="E335" s="37"/>
      <c r="F335" s="248" t="s">
        <v>520</v>
      </c>
      <c r="G335" s="37"/>
      <c r="H335" s="37"/>
      <c r="I335" s="249"/>
      <c r="J335" s="37"/>
      <c r="K335" s="37"/>
      <c r="L335" s="40"/>
      <c r="M335" s="250"/>
      <c r="N335" s="251"/>
      <c r="O335" s="72"/>
      <c r="P335" s="72"/>
      <c r="Q335" s="72"/>
      <c r="R335" s="72"/>
      <c r="S335" s="72"/>
      <c r="T335" s="73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T335" s="18" t="s">
        <v>246</v>
      </c>
      <c r="AU335" s="18" t="s">
        <v>85</v>
      </c>
    </row>
    <row r="336" spans="1:65" s="14" customFormat="1" ht="11.25">
      <c r="B336" s="217"/>
      <c r="C336" s="218"/>
      <c r="D336" s="207" t="s">
        <v>190</v>
      </c>
      <c r="E336" s="219" t="s">
        <v>1</v>
      </c>
      <c r="F336" s="220" t="s">
        <v>521</v>
      </c>
      <c r="G336" s="218"/>
      <c r="H336" s="219" t="s">
        <v>1</v>
      </c>
      <c r="I336" s="221"/>
      <c r="J336" s="218"/>
      <c r="K336" s="218"/>
      <c r="L336" s="222"/>
      <c r="M336" s="223"/>
      <c r="N336" s="224"/>
      <c r="O336" s="224"/>
      <c r="P336" s="224"/>
      <c r="Q336" s="224"/>
      <c r="R336" s="224"/>
      <c r="S336" s="224"/>
      <c r="T336" s="225"/>
      <c r="AT336" s="226" t="s">
        <v>190</v>
      </c>
      <c r="AU336" s="226" t="s">
        <v>85</v>
      </c>
      <c r="AV336" s="14" t="s">
        <v>81</v>
      </c>
      <c r="AW336" s="14" t="s">
        <v>33</v>
      </c>
      <c r="AX336" s="14" t="s">
        <v>76</v>
      </c>
      <c r="AY336" s="226" t="s">
        <v>137</v>
      </c>
    </row>
    <row r="337" spans="1:65" s="13" customFormat="1" ht="11.25">
      <c r="B337" s="205"/>
      <c r="C337" s="206"/>
      <c r="D337" s="207" t="s">
        <v>190</v>
      </c>
      <c r="E337" s="208" t="s">
        <v>1</v>
      </c>
      <c r="F337" s="209" t="s">
        <v>94</v>
      </c>
      <c r="G337" s="206"/>
      <c r="H337" s="210">
        <v>5</v>
      </c>
      <c r="I337" s="211"/>
      <c r="J337" s="206"/>
      <c r="K337" s="206"/>
      <c r="L337" s="212"/>
      <c r="M337" s="213"/>
      <c r="N337" s="214"/>
      <c r="O337" s="214"/>
      <c r="P337" s="214"/>
      <c r="Q337" s="214"/>
      <c r="R337" s="214"/>
      <c r="S337" s="214"/>
      <c r="T337" s="215"/>
      <c r="AT337" s="216" t="s">
        <v>190</v>
      </c>
      <c r="AU337" s="216" t="s">
        <v>85</v>
      </c>
      <c r="AV337" s="13" t="s">
        <v>85</v>
      </c>
      <c r="AW337" s="13" t="s">
        <v>33</v>
      </c>
      <c r="AX337" s="13" t="s">
        <v>76</v>
      </c>
      <c r="AY337" s="216" t="s">
        <v>137</v>
      </c>
    </row>
    <row r="338" spans="1:65" s="14" customFormat="1" ht="11.25">
      <c r="B338" s="217"/>
      <c r="C338" s="218"/>
      <c r="D338" s="207" t="s">
        <v>190</v>
      </c>
      <c r="E338" s="219" t="s">
        <v>1</v>
      </c>
      <c r="F338" s="220" t="s">
        <v>522</v>
      </c>
      <c r="G338" s="218"/>
      <c r="H338" s="219" t="s">
        <v>1</v>
      </c>
      <c r="I338" s="221"/>
      <c r="J338" s="218"/>
      <c r="K338" s="218"/>
      <c r="L338" s="222"/>
      <c r="M338" s="223"/>
      <c r="N338" s="224"/>
      <c r="O338" s="224"/>
      <c r="P338" s="224"/>
      <c r="Q338" s="224"/>
      <c r="R338" s="224"/>
      <c r="S338" s="224"/>
      <c r="T338" s="225"/>
      <c r="AT338" s="226" t="s">
        <v>190</v>
      </c>
      <c r="AU338" s="226" t="s">
        <v>85</v>
      </c>
      <c r="AV338" s="14" t="s">
        <v>81</v>
      </c>
      <c r="AW338" s="14" t="s">
        <v>33</v>
      </c>
      <c r="AX338" s="14" t="s">
        <v>76</v>
      </c>
      <c r="AY338" s="226" t="s">
        <v>137</v>
      </c>
    </row>
    <row r="339" spans="1:65" s="13" customFormat="1" ht="11.25">
      <c r="B339" s="205"/>
      <c r="C339" s="206"/>
      <c r="D339" s="207" t="s">
        <v>190</v>
      </c>
      <c r="E339" s="208" t="s">
        <v>1</v>
      </c>
      <c r="F339" s="209" t="s">
        <v>523</v>
      </c>
      <c r="G339" s="206"/>
      <c r="H339" s="210">
        <v>10</v>
      </c>
      <c r="I339" s="211"/>
      <c r="J339" s="206"/>
      <c r="K339" s="206"/>
      <c r="L339" s="212"/>
      <c r="M339" s="213"/>
      <c r="N339" s="214"/>
      <c r="O339" s="214"/>
      <c r="P339" s="214"/>
      <c r="Q339" s="214"/>
      <c r="R339" s="214"/>
      <c r="S339" s="214"/>
      <c r="T339" s="215"/>
      <c r="AT339" s="216" t="s">
        <v>190</v>
      </c>
      <c r="AU339" s="216" t="s">
        <v>85</v>
      </c>
      <c r="AV339" s="13" t="s">
        <v>85</v>
      </c>
      <c r="AW339" s="13" t="s">
        <v>33</v>
      </c>
      <c r="AX339" s="13" t="s">
        <v>76</v>
      </c>
      <c r="AY339" s="216" t="s">
        <v>137</v>
      </c>
    </row>
    <row r="340" spans="1:65" s="16" customFormat="1" ht="11.25">
      <c r="B340" s="252"/>
      <c r="C340" s="253"/>
      <c r="D340" s="207" t="s">
        <v>190</v>
      </c>
      <c r="E340" s="254" t="s">
        <v>1</v>
      </c>
      <c r="F340" s="255" t="s">
        <v>256</v>
      </c>
      <c r="G340" s="253"/>
      <c r="H340" s="256">
        <v>15</v>
      </c>
      <c r="I340" s="257"/>
      <c r="J340" s="253"/>
      <c r="K340" s="253"/>
      <c r="L340" s="258"/>
      <c r="M340" s="259"/>
      <c r="N340" s="260"/>
      <c r="O340" s="260"/>
      <c r="P340" s="260"/>
      <c r="Q340" s="260"/>
      <c r="R340" s="260"/>
      <c r="S340" s="260"/>
      <c r="T340" s="261"/>
      <c r="AT340" s="262" t="s">
        <v>190</v>
      </c>
      <c r="AU340" s="262" t="s">
        <v>85</v>
      </c>
      <c r="AV340" s="16" t="s">
        <v>91</v>
      </c>
      <c r="AW340" s="16" t="s">
        <v>33</v>
      </c>
      <c r="AX340" s="16" t="s">
        <v>81</v>
      </c>
      <c r="AY340" s="262" t="s">
        <v>137</v>
      </c>
    </row>
    <row r="341" spans="1:65" s="2" customFormat="1" ht="44.25" customHeight="1">
      <c r="A341" s="35"/>
      <c r="B341" s="36"/>
      <c r="C341" s="187" t="s">
        <v>524</v>
      </c>
      <c r="D341" s="187" t="s">
        <v>140</v>
      </c>
      <c r="E341" s="188" t="s">
        <v>525</v>
      </c>
      <c r="F341" s="189" t="s">
        <v>526</v>
      </c>
      <c r="G341" s="190" t="s">
        <v>437</v>
      </c>
      <c r="H341" s="263"/>
      <c r="I341" s="192"/>
      <c r="J341" s="193">
        <f>ROUND(I341*H341,2)</f>
        <v>0</v>
      </c>
      <c r="K341" s="189" t="s">
        <v>143</v>
      </c>
      <c r="L341" s="40"/>
      <c r="M341" s="194" t="s">
        <v>1</v>
      </c>
      <c r="N341" s="195" t="s">
        <v>42</v>
      </c>
      <c r="O341" s="72"/>
      <c r="P341" s="196">
        <f>O341*H341</f>
        <v>0</v>
      </c>
      <c r="Q341" s="196">
        <v>0</v>
      </c>
      <c r="R341" s="196">
        <f>Q341*H341</f>
        <v>0</v>
      </c>
      <c r="S341" s="196">
        <v>0</v>
      </c>
      <c r="T341" s="197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198" t="s">
        <v>281</v>
      </c>
      <c r="AT341" s="198" t="s">
        <v>140</v>
      </c>
      <c r="AU341" s="198" t="s">
        <v>85</v>
      </c>
      <c r="AY341" s="18" t="s">
        <v>137</v>
      </c>
      <c r="BE341" s="199">
        <f>IF(N341="základní",J341,0)</f>
        <v>0</v>
      </c>
      <c r="BF341" s="199">
        <f>IF(N341="snížená",J341,0)</f>
        <v>0</v>
      </c>
      <c r="BG341" s="199">
        <f>IF(N341="zákl. přenesená",J341,0)</f>
        <v>0</v>
      </c>
      <c r="BH341" s="199">
        <f>IF(N341="sníž. přenesená",J341,0)</f>
        <v>0</v>
      </c>
      <c r="BI341" s="199">
        <f>IF(N341="nulová",J341,0)</f>
        <v>0</v>
      </c>
      <c r="BJ341" s="18" t="s">
        <v>85</v>
      </c>
      <c r="BK341" s="199">
        <f>ROUND(I341*H341,2)</f>
        <v>0</v>
      </c>
      <c r="BL341" s="18" t="s">
        <v>281</v>
      </c>
      <c r="BM341" s="198" t="s">
        <v>527</v>
      </c>
    </row>
    <row r="342" spans="1:65" s="12" customFormat="1" ht="22.9" customHeight="1">
      <c r="B342" s="171"/>
      <c r="C342" s="172"/>
      <c r="D342" s="173" t="s">
        <v>75</v>
      </c>
      <c r="E342" s="185" t="s">
        <v>528</v>
      </c>
      <c r="F342" s="185" t="s">
        <v>529</v>
      </c>
      <c r="G342" s="172"/>
      <c r="H342" s="172"/>
      <c r="I342" s="175"/>
      <c r="J342" s="186">
        <f>BK342</f>
        <v>0</v>
      </c>
      <c r="K342" s="172"/>
      <c r="L342" s="177"/>
      <c r="M342" s="178"/>
      <c r="N342" s="179"/>
      <c r="O342" s="179"/>
      <c r="P342" s="180">
        <f>SUM(P343:P389)</f>
        <v>0</v>
      </c>
      <c r="Q342" s="179"/>
      <c r="R342" s="180">
        <f>SUM(R343:R389)</f>
        <v>0.15812849999999998</v>
      </c>
      <c r="S342" s="179"/>
      <c r="T342" s="181">
        <f>SUM(T343:T389)</f>
        <v>0.16469500000000004</v>
      </c>
      <c r="AR342" s="182" t="s">
        <v>85</v>
      </c>
      <c r="AT342" s="183" t="s">
        <v>75</v>
      </c>
      <c r="AU342" s="183" t="s">
        <v>81</v>
      </c>
      <c r="AY342" s="182" t="s">
        <v>137</v>
      </c>
      <c r="BK342" s="184">
        <f>SUM(BK343:BK389)</f>
        <v>0</v>
      </c>
    </row>
    <row r="343" spans="1:65" s="2" customFormat="1" ht="16.5" customHeight="1">
      <c r="A343" s="35"/>
      <c r="B343" s="36"/>
      <c r="C343" s="187" t="s">
        <v>530</v>
      </c>
      <c r="D343" s="187" t="s">
        <v>140</v>
      </c>
      <c r="E343" s="188" t="s">
        <v>531</v>
      </c>
      <c r="F343" s="189" t="s">
        <v>532</v>
      </c>
      <c r="G343" s="190" t="s">
        <v>203</v>
      </c>
      <c r="H343" s="191">
        <v>20.3</v>
      </c>
      <c r="I343" s="192"/>
      <c r="J343" s="193">
        <f>ROUND(I343*H343,2)</f>
        <v>0</v>
      </c>
      <c r="K343" s="189" t="s">
        <v>143</v>
      </c>
      <c r="L343" s="40"/>
      <c r="M343" s="194" t="s">
        <v>1</v>
      </c>
      <c r="N343" s="195" t="s">
        <v>42</v>
      </c>
      <c r="O343" s="72"/>
      <c r="P343" s="196">
        <f>O343*H343</f>
        <v>0</v>
      </c>
      <c r="Q343" s="196">
        <v>0</v>
      </c>
      <c r="R343" s="196">
        <f>Q343*H343</f>
        <v>0</v>
      </c>
      <c r="S343" s="196">
        <v>0</v>
      </c>
      <c r="T343" s="197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198" t="s">
        <v>281</v>
      </c>
      <c r="AT343" s="198" t="s">
        <v>140</v>
      </c>
      <c r="AU343" s="198" t="s">
        <v>85</v>
      </c>
      <c r="AY343" s="18" t="s">
        <v>137</v>
      </c>
      <c r="BE343" s="199">
        <f>IF(N343="základní",J343,0)</f>
        <v>0</v>
      </c>
      <c r="BF343" s="199">
        <f>IF(N343="snížená",J343,0)</f>
        <v>0</v>
      </c>
      <c r="BG343" s="199">
        <f>IF(N343="zákl. přenesená",J343,0)</f>
        <v>0</v>
      </c>
      <c r="BH343" s="199">
        <f>IF(N343="sníž. přenesená",J343,0)</f>
        <v>0</v>
      </c>
      <c r="BI343" s="199">
        <f>IF(N343="nulová",J343,0)</f>
        <v>0</v>
      </c>
      <c r="BJ343" s="18" t="s">
        <v>85</v>
      </c>
      <c r="BK343" s="199">
        <f>ROUND(I343*H343,2)</f>
        <v>0</v>
      </c>
      <c r="BL343" s="18" t="s">
        <v>281</v>
      </c>
      <c r="BM343" s="198" t="s">
        <v>533</v>
      </c>
    </row>
    <row r="344" spans="1:65" s="2" customFormat="1" ht="29.25">
      <c r="A344" s="35"/>
      <c r="B344" s="36"/>
      <c r="C344" s="37"/>
      <c r="D344" s="207" t="s">
        <v>246</v>
      </c>
      <c r="E344" s="37"/>
      <c r="F344" s="248" t="s">
        <v>534</v>
      </c>
      <c r="G344" s="37"/>
      <c r="H344" s="37"/>
      <c r="I344" s="249"/>
      <c r="J344" s="37"/>
      <c r="K344" s="37"/>
      <c r="L344" s="40"/>
      <c r="M344" s="250"/>
      <c r="N344" s="251"/>
      <c r="O344" s="72"/>
      <c r="P344" s="72"/>
      <c r="Q344" s="72"/>
      <c r="R344" s="72"/>
      <c r="S344" s="72"/>
      <c r="T344" s="73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T344" s="18" t="s">
        <v>246</v>
      </c>
      <c r="AU344" s="18" t="s">
        <v>85</v>
      </c>
    </row>
    <row r="345" spans="1:65" s="14" customFormat="1" ht="11.25">
      <c r="B345" s="217"/>
      <c r="C345" s="218"/>
      <c r="D345" s="207" t="s">
        <v>190</v>
      </c>
      <c r="E345" s="219" t="s">
        <v>1</v>
      </c>
      <c r="F345" s="220" t="s">
        <v>535</v>
      </c>
      <c r="G345" s="218"/>
      <c r="H345" s="219" t="s">
        <v>1</v>
      </c>
      <c r="I345" s="221"/>
      <c r="J345" s="218"/>
      <c r="K345" s="218"/>
      <c r="L345" s="222"/>
      <c r="M345" s="223"/>
      <c r="N345" s="224"/>
      <c r="O345" s="224"/>
      <c r="P345" s="224"/>
      <c r="Q345" s="224"/>
      <c r="R345" s="224"/>
      <c r="S345" s="224"/>
      <c r="T345" s="225"/>
      <c r="AT345" s="226" t="s">
        <v>190</v>
      </c>
      <c r="AU345" s="226" t="s">
        <v>85</v>
      </c>
      <c r="AV345" s="14" t="s">
        <v>81</v>
      </c>
      <c r="AW345" s="14" t="s">
        <v>33</v>
      </c>
      <c r="AX345" s="14" t="s">
        <v>76</v>
      </c>
      <c r="AY345" s="226" t="s">
        <v>137</v>
      </c>
    </row>
    <row r="346" spans="1:65" s="13" customFormat="1" ht="11.25">
      <c r="B346" s="205"/>
      <c r="C346" s="206"/>
      <c r="D346" s="207" t="s">
        <v>190</v>
      </c>
      <c r="E346" s="208" t="s">
        <v>1</v>
      </c>
      <c r="F346" s="209" t="s">
        <v>536</v>
      </c>
      <c r="G346" s="206"/>
      <c r="H346" s="210">
        <v>20.3</v>
      </c>
      <c r="I346" s="211"/>
      <c r="J346" s="206"/>
      <c r="K346" s="206"/>
      <c r="L346" s="212"/>
      <c r="M346" s="213"/>
      <c r="N346" s="214"/>
      <c r="O346" s="214"/>
      <c r="P346" s="214"/>
      <c r="Q346" s="214"/>
      <c r="R346" s="214"/>
      <c r="S346" s="214"/>
      <c r="T346" s="215"/>
      <c r="AT346" s="216" t="s">
        <v>190</v>
      </c>
      <c r="AU346" s="216" t="s">
        <v>85</v>
      </c>
      <c r="AV346" s="13" t="s">
        <v>85</v>
      </c>
      <c r="AW346" s="13" t="s">
        <v>33</v>
      </c>
      <c r="AX346" s="13" t="s">
        <v>81</v>
      </c>
      <c r="AY346" s="216" t="s">
        <v>137</v>
      </c>
    </row>
    <row r="347" spans="1:65" s="2" customFormat="1" ht="24.2" customHeight="1">
      <c r="A347" s="35"/>
      <c r="B347" s="36"/>
      <c r="C347" s="187" t="s">
        <v>537</v>
      </c>
      <c r="D347" s="187" t="s">
        <v>140</v>
      </c>
      <c r="E347" s="188" t="s">
        <v>538</v>
      </c>
      <c r="F347" s="189" t="s">
        <v>539</v>
      </c>
      <c r="G347" s="190" t="s">
        <v>203</v>
      </c>
      <c r="H347" s="191">
        <v>20.3</v>
      </c>
      <c r="I347" s="192"/>
      <c r="J347" s="193">
        <f>ROUND(I347*H347,2)</f>
        <v>0</v>
      </c>
      <c r="K347" s="189" t="s">
        <v>143</v>
      </c>
      <c r="L347" s="40"/>
      <c r="M347" s="194" t="s">
        <v>1</v>
      </c>
      <c r="N347" s="195" t="s">
        <v>42</v>
      </c>
      <c r="O347" s="72"/>
      <c r="P347" s="196">
        <f>O347*H347</f>
        <v>0</v>
      </c>
      <c r="Q347" s="196">
        <v>3.0000000000000001E-5</v>
      </c>
      <c r="R347" s="196">
        <f>Q347*H347</f>
        <v>6.0900000000000006E-4</v>
      </c>
      <c r="S347" s="196">
        <v>0</v>
      </c>
      <c r="T347" s="197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198" t="s">
        <v>281</v>
      </c>
      <c r="AT347" s="198" t="s">
        <v>140</v>
      </c>
      <c r="AU347" s="198" t="s">
        <v>85</v>
      </c>
      <c r="AY347" s="18" t="s">
        <v>137</v>
      </c>
      <c r="BE347" s="199">
        <f>IF(N347="základní",J347,0)</f>
        <v>0</v>
      </c>
      <c r="BF347" s="199">
        <f>IF(N347="snížená",J347,0)</f>
        <v>0</v>
      </c>
      <c r="BG347" s="199">
        <f>IF(N347="zákl. přenesená",J347,0)</f>
        <v>0</v>
      </c>
      <c r="BH347" s="199">
        <f>IF(N347="sníž. přenesená",J347,0)</f>
        <v>0</v>
      </c>
      <c r="BI347" s="199">
        <f>IF(N347="nulová",J347,0)</f>
        <v>0</v>
      </c>
      <c r="BJ347" s="18" t="s">
        <v>85</v>
      </c>
      <c r="BK347" s="199">
        <f>ROUND(I347*H347,2)</f>
        <v>0</v>
      </c>
      <c r="BL347" s="18" t="s">
        <v>281</v>
      </c>
      <c r="BM347" s="198" t="s">
        <v>540</v>
      </c>
    </row>
    <row r="348" spans="1:65" s="14" customFormat="1" ht="11.25">
      <c r="B348" s="217"/>
      <c r="C348" s="218"/>
      <c r="D348" s="207" t="s">
        <v>190</v>
      </c>
      <c r="E348" s="219" t="s">
        <v>1</v>
      </c>
      <c r="F348" s="220" t="s">
        <v>541</v>
      </c>
      <c r="G348" s="218"/>
      <c r="H348" s="219" t="s">
        <v>1</v>
      </c>
      <c r="I348" s="221"/>
      <c r="J348" s="218"/>
      <c r="K348" s="218"/>
      <c r="L348" s="222"/>
      <c r="M348" s="223"/>
      <c r="N348" s="224"/>
      <c r="O348" s="224"/>
      <c r="P348" s="224"/>
      <c r="Q348" s="224"/>
      <c r="R348" s="224"/>
      <c r="S348" s="224"/>
      <c r="T348" s="225"/>
      <c r="AT348" s="226" t="s">
        <v>190</v>
      </c>
      <c r="AU348" s="226" t="s">
        <v>85</v>
      </c>
      <c r="AV348" s="14" t="s">
        <v>81</v>
      </c>
      <c r="AW348" s="14" t="s">
        <v>33</v>
      </c>
      <c r="AX348" s="14" t="s">
        <v>76</v>
      </c>
      <c r="AY348" s="226" t="s">
        <v>137</v>
      </c>
    </row>
    <row r="349" spans="1:65" s="13" customFormat="1" ht="11.25">
      <c r="B349" s="205"/>
      <c r="C349" s="206"/>
      <c r="D349" s="207" t="s">
        <v>190</v>
      </c>
      <c r="E349" s="208" t="s">
        <v>1</v>
      </c>
      <c r="F349" s="209" t="s">
        <v>536</v>
      </c>
      <c r="G349" s="206"/>
      <c r="H349" s="210">
        <v>20.3</v>
      </c>
      <c r="I349" s="211"/>
      <c r="J349" s="206"/>
      <c r="K349" s="206"/>
      <c r="L349" s="212"/>
      <c r="M349" s="213"/>
      <c r="N349" s="214"/>
      <c r="O349" s="214"/>
      <c r="P349" s="214"/>
      <c r="Q349" s="214"/>
      <c r="R349" s="214"/>
      <c r="S349" s="214"/>
      <c r="T349" s="215"/>
      <c r="AT349" s="216" t="s">
        <v>190</v>
      </c>
      <c r="AU349" s="216" t="s">
        <v>85</v>
      </c>
      <c r="AV349" s="13" t="s">
        <v>85</v>
      </c>
      <c r="AW349" s="13" t="s">
        <v>33</v>
      </c>
      <c r="AX349" s="13" t="s">
        <v>81</v>
      </c>
      <c r="AY349" s="216" t="s">
        <v>137</v>
      </c>
    </row>
    <row r="350" spans="1:65" s="2" customFormat="1" ht="33" customHeight="1">
      <c r="A350" s="35"/>
      <c r="B350" s="36"/>
      <c r="C350" s="187" t="s">
        <v>542</v>
      </c>
      <c r="D350" s="187" t="s">
        <v>140</v>
      </c>
      <c r="E350" s="188" t="s">
        <v>543</v>
      </c>
      <c r="F350" s="189" t="s">
        <v>544</v>
      </c>
      <c r="G350" s="190" t="s">
        <v>203</v>
      </c>
      <c r="H350" s="191">
        <v>20.3</v>
      </c>
      <c r="I350" s="192"/>
      <c r="J350" s="193">
        <f>ROUND(I350*H350,2)</f>
        <v>0</v>
      </c>
      <c r="K350" s="189" t="s">
        <v>143</v>
      </c>
      <c r="L350" s="40"/>
      <c r="M350" s="194" t="s">
        <v>1</v>
      </c>
      <c r="N350" s="195" t="s">
        <v>42</v>
      </c>
      <c r="O350" s="72"/>
      <c r="P350" s="196">
        <f>O350*H350</f>
        <v>0</v>
      </c>
      <c r="Q350" s="196">
        <v>4.5500000000000002E-3</v>
      </c>
      <c r="R350" s="196">
        <f>Q350*H350</f>
        <v>9.2365000000000003E-2</v>
      </c>
      <c r="S350" s="196">
        <v>0</v>
      </c>
      <c r="T350" s="197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198" t="s">
        <v>281</v>
      </c>
      <c r="AT350" s="198" t="s">
        <v>140</v>
      </c>
      <c r="AU350" s="198" t="s">
        <v>85</v>
      </c>
      <c r="AY350" s="18" t="s">
        <v>137</v>
      </c>
      <c r="BE350" s="199">
        <f>IF(N350="základní",J350,0)</f>
        <v>0</v>
      </c>
      <c r="BF350" s="199">
        <f>IF(N350="snížená",J350,0)</f>
        <v>0</v>
      </c>
      <c r="BG350" s="199">
        <f>IF(N350="zákl. přenesená",J350,0)</f>
        <v>0</v>
      </c>
      <c r="BH350" s="199">
        <f>IF(N350="sníž. přenesená",J350,0)</f>
        <v>0</v>
      </c>
      <c r="BI350" s="199">
        <f>IF(N350="nulová",J350,0)</f>
        <v>0</v>
      </c>
      <c r="BJ350" s="18" t="s">
        <v>85</v>
      </c>
      <c r="BK350" s="199">
        <f>ROUND(I350*H350,2)</f>
        <v>0</v>
      </c>
      <c r="BL350" s="18" t="s">
        <v>281</v>
      </c>
      <c r="BM350" s="198" t="s">
        <v>545</v>
      </c>
    </row>
    <row r="351" spans="1:65" s="14" customFormat="1" ht="11.25">
      <c r="B351" s="217"/>
      <c r="C351" s="218"/>
      <c r="D351" s="207" t="s">
        <v>190</v>
      </c>
      <c r="E351" s="219" t="s">
        <v>1</v>
      </c>
      <c r="F351" s="220" t="s">
        <v>546</v>
      </c>
      <c r="G351" s="218"/>
      <c r="H351" s="219" t="s">
        <v>1</v>
      </c>
      <c r="I351" s="221"/>
      <c r="J351" s="218"/>
      <c r="K351" s="218"/>
      <c r="L351" s="222"/>
      <c r="M351" s="223"/>
      <c r="N351" s="224"/>
      <c r="O351" s="224"/>
      <c r="P351" s="224"/>
      <c r="Q351" s="224"/>
      <c r="R351" s="224"/>
      <c r="S351" s="224"/>
      <c r="T351" s="225"/>
      <c r="AT351" s="226" t="s">
        <v>190</v>
      </c>
      <c r="AU351" s="226" t="s">
        <v>85</v>
      </c>
      <c r="AV351" s="14" t="s">
        <v>81</v>
      </c>
      <c r="AW351" s="14" t="s">
        <v>33</v>
      </c>
      <c r="AX351" s="14" t="s">
        <v>76</v>
      </c>
      <c r="AY351" s="226" t="s">
        <v>137</v>
      </c>
    </row>
    <row r="352" spans="1:65" s="13" customFormat="1" ht="11.25">
      <c r="B352" s="205"/>
      <c r="C352" s="206"/>
      <c r="D352" s="207" t="s">
        <v>190</v>
      </c>
      <c r="E352" s="208" t="s">
        <v>1</v>
      </c>
      <c r="F352" s="209" t="s">
        <v>536</v>
      </c>
      <c r="G352" s="206"/>
      <c r="H352" s="210">
        <v>20.3</v>
      </c>
      <c r="I352" s="211"/>
      <c r="J352" s="206"/>
      <c r="K352" s="206"/>
      <c r="L352" s="212"/>
      <c r="M352" s="213"/>
      <c r="N352" s="214"/>
      <c r="O352" s="214"/>
      <c r="P352" s="214"/>
      <c r="Q352" s="214"/>
      <c r="R352" s="214"/>
      <c r="S352" s="214"/>
      <c r="T352" s="215"/>
      <c r="AT352" s="216" t="s">
        <v>190</v>
      </c>
      <c r="AU352" s="216" t="s">
        <v>85</v>
      </c>
      <c r="AV352" s="13" t="s">
        <v>85</v>
      </c>
      <c r="AW352" s="13" t="s">
        <v>33</v>
      </c>
      <c r="AX352" s="13" t="s">
        <v>81</v>
      </c>
      <c r="AY352" s="216" t="s">
        <v>137</v>
      </c>
    </row>
    <row r="353" spans="1:65" s="2" customFormat="1" ht="24.2" customHeight="1">
      <c r="A353" s="35"/>
      <c r="B353" s="36"/>
      <c r="C353" s="187" t="s">
        <v>547</v>
      </c>
      <c r="D353" s="187" t="s">
        <v>140</v>
      </c>
      <c r="E353" s="188" t="s">
        <v>548</v>
      </c>
      <c r="F353" s="189" t="s">
        <v>549</v>
      </c>
      <c r="G353" s="190" t="s">
        <v>203</v>
      </c>
      <c r="H353" s="191">
        <v>20.3</v>
      </c>
      <c r="I353" s="192"/>
      <c r="J353" s="193">
        <f>ROUND(I353*H353,2)</f>
        <v>0</v>
      </c>
      <c r="K353" s="189" t="s">
        <v>143</v>
      </c>
      <c r="L353" s="40"/>
      <c r="M353" s="194" t="s">
        <v>1</v>
      </c>
      <c r="N353" s="195" t="s">
        <v>42</v>
      </c>
      <c r="O353" s="72"/>
      <c r="P353" s="196">
        <f>O353*H353</f>
        <v>0</v>
      </c>
      <c r="Q353" s="196">
        <v>0</v>
      </c>
      <c r="R353" s="196">
        <f>Q353*H353</f>
        <v>0</v>
      </c>
      <c r="S353" s="196">
        <v>2.5000000000000001E-3</v>
      </c>
      <c r="T353" s="197">
        <f>S353*H353</f>
        <v>5.0750000000000003E-2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198" t="s">
        <v>281</v>
      </c>
      <c r="AT353" s="198" t="s">
        <v>140</v>
      </c>
      <c r="AU353" s="198" t="s">
        <v>85</v>
      </c>
      <c r="AY353" s="18" t="s">
        <v>137</v>
      </c>
      <c r="BE353" s="199">
        <f>IF(N353="základní",J353,0)</f>
        <v>0</v>
      </c>
      <c r="BF353" s="199">
        <f>IF(N353="snížená",J353,0)</f>
        <v>0</v>
      </c>
      <c r="BG353" s="199">
        <f>IF(N353="zákl. přenesená",J353,0)</f>
        <v>0</v>
      </c>
      <c r="BH353" s="199">
        <f>IF(N353="sníž. přenesená",J353,0)</f>
        <v>0</v>
      </c>
      <c r="BI353" s="199">
        <f>IF(N353="nulová",J353,0)</f>
        <v>0</v>
      </c>
      <c r="BJ353" s="18" t="s">
        <v>85</v>
      </c>
      <c r="BK353" s="199">
        <f>ROUND(I353*H353,2)</f>
        <v>0</v>
      </c>
      <c r="BL353" s="18" t="s">
        <v>281</v>
      </c>
      <c r="BM353" s="198" t="s">
        <v>550</v>
      </c>
    </row>
    <row r="354" spans="1:65" s="14" customFormat="1" ht="11.25">
      <c r="B354" s="217"/>
      <c r="C354" s="218"/>
      <c r="D354" s="207" t="s">
        <v>190</v>
      </c>
      <c r="E354" s="219" t="s">
        <v>1</v>
      </c>
      <c r="F354" s="220" t="s">
        <v>205</v>
      </c>
      <c r="G354" s="218"/>
      <c r="H354" s="219" t="s">
        <v>1</v>
      </c>
      <c r="I354" s="221"/>
      <c r="J354" s="218"/>
      <c r="K354" s="218"/>
      <c r="L354" s="222"/>
      <c r="M354" s="223"/>
      <c r="N354" s="224"/>
      <c r="O354" s="224"/>
      <c r="P354" s="224"/>
      <c r="Q354" s="224"/>
      <c r="R354" s="224"/>
      <c r="S354" s="224"/>
      <c r="T354" s="225"/>
      <c r="AT354" s="226" t="s">
        <v>190</v>
      </c>
      <c r="AU354" s="226" t="s">
        <v>85</v>
      </c>
      <c r="AV354" s="14" t="s">
        <v>81</v>
      </c>
      <c r="AW354" s="14" t="s">
        <v>33</v>
      </c>
      <c r="AX354" s="14" t="s">
        <v>76</v>
      </c>
      <c r="AY354" s="226" t="s">
        <v>137</v>
      </c>
    </row>
    <row r="355" spans="1:65" s="14" customFormat="1" ht="11.25">
      <c r="B355" s="217"/>
      <c r="C355" s="218"/>
      <c r="D355" s="207" t="s">
        <v>190</v>
      </c>
      <c r="E355" s="219" t="s">
        <v>1</v>
      </c>
      <c r="F355" s="220" t="s">
        <v>551</v>
      </c>
      <c r="G355" s="218"/>
      <c r="H355" s="219" t="s">
        <v>1</v>
      </c>
      <c r="I355" s="221"/>
      <c r="J355" s="218"/>
      <c r="K355" s="218"/>
      <c r="L355" s="222"/>
      <c r="M355" s="223"/>
      <c r="N355" s="224"/>
      <c r="O355" s="224"/>
      <c r="P355" s="224"/>
      <c r="Q355" s="224"/>
      <c r="R355" s="224"/>
      <c r="S355" s="224"/>
      <c r="T355" s="225"/>
      <c r="AT355" s="226" t="s">
        <v>190</v>
      </c>
      <c r="AU355" s="226" t="s">
        <v>85</v>
      </c>
      <c r="AV355" s="14" t="s">
        <v>81</v>
      </c>
      <c r="AW355" s="14" t="s">
        <v>33</v>
      </c>
      <c r="AX355" s="14" t="s">
        <v>76</v>
      </c>
      <c r="AY355" s="226" t="s">
        <v>137</v>
      </c>
    </row>
    <row r="356" spans="1:65" s="14" customFormat="1" ht="11.25">
      <c r="B356" s="217"/>
      <c r="C356" s="218"/>
      <c r="D356" s="207" t="s">
        <v>190</v>
      </c>
      <c r="E356" s="219" t="s">
        <v>1</v>
      </c>
      <c r="F356" s="220" t="s">
        <v>216</v>
      </c>
      <c r="G356" s="218"/>
      <c r="H356" s="219" t="s">
        <v>1</v>
      </c>
      <c r="I356" s="221"/>
      <c r="J356" s="218"/>
      <c r="K356" s="218"/>
      <c r="L356" s="222"/>
      <c r="M356" s="223"/>
      <c r="N356" s="224"/>
      <c r="O356" s="224"/>
      <c r="P356" s="224"/>
      <c r="Q356" s="224"/>
      <c r="R356" s="224"/>
      <c r="S356" s="224"/>
      <c r="T356" s="225"/>
      <c r="AT356" s="226" t="s">
        <v>190</v>
      </c>
      <c r="AU356" s="226" t="s">
        <v>85</v>
      </c>
      <c r="AV356" s="14" t="s">
        <v>81</v>
      </c>
      <c r="AW356" s="14" t="s">
        <v>33</v>
      </c>
      <c r="AX356" s="14" t="s">
        <v>76</v>
      </c>
      <c r="AY356" s="226" t="s">
        <v>137</v>
      </c>
    </row>
    <row r="357" spans="1:65" s="13" customFormat="1" ht="11.25">
      <c r="B357" s="205"/>
      <c r="C357" s="206"/>
      <c r="D357" s="207" t="s">
        <v>190</v>
      </c>
      <c r="E357" s="208" t="s">
        <v>1</v>
      </c>
      <c r="F357" s="209" t="s">
        <v>552</v>
      </c>
      <c r="G357" s="206"/>
      <c r="H357" s="210">
        <v>20.3</v>
      </c>
      <c r="I357" s="211"/>
      <c r="J357" s="206"/>
      <c r="K357" s="206"/>
      <c r="L357" s="212"/>
      <c r="M357" s="213"/>
      <c r="N357" s="214"/>
      <c r="O357" s="214"/>
      <c r="P357" s="214"/>
      <c r="Q357" s="214"/>
      <c r="R357" s="214"/>
      <c r="S357" s="214"/>
      <c r="T357" s="215"/>
      <c r="AT357" s="216" t="s">
        <v>190</v>
      </c>
      <c r="AU357" s="216" t="s">
        <v>85</v>
      </c>
      <c r="AV357" s="13" t="s">
        <v>85</v>
      </c>
      <c r="AW357" s="13" t="s">
        <v>33</v>
      </c>
      <c r="AX357" s="13" t="s">
        <v>81</v>
      </c>
      <c r="AY357" s="216" t="s">
        <v>137</v>
      </c>
    </row>
    <row r="358" spans="1:65" s="2" customFormat="1" ht="24.2" customHeight="1">
      <c r="A358" s="35"/>
      <c r="B358" s="36"/>
      <c r="C358" s="187" t="s">
        <v>553</v>
      </c>
      <c r="D358" s="187" t="s">
        <v>140</v>
      </c>
      <c r="E358" s="188" t="s">
        <v>554</v>
      </c>
      <c r="F358" s="189" t="s">
        <v>549</v>
      </c>
      <c r="G358" s="190" t="s">
        <v>203</v>
      </c>
      <c r="H358" s="191">
        <v>34.25</v>
      </c>
      <c r="I358" s="192"/>
      <c r="J358" s="193">
        <f>ROUND(I358*H358,2)</f>
        <v>0</v>
      </c>
      <c r="K358" s="189" t="s">
        <v>1</v>
      </c>
      <c r="L358" s="40"/>
      <c r="M358" s="194" t="s">
        <v>1</v>
      </c>
      <c r="N358" s="195" t="s">
        <v>42</v>
      </c>
      <c r="O358" s="72"/>
      <c r="P358" s="196">
        <f>O358*H358</f>
        <v>0</v>
      </c>
      <c r="Q358" s="196">
        <v>0</v>
      </c>
      <c r="R358" s="196">
        <f>Q358*H358</f>
        <v>0</v>
      </c>
      <c r="S358" s="196">
        <v>2.5000000000000001E-3</v>
      </c>
      <c r="T358" s="197">
        <f>S358*H358</f>
        <v>8.5625000000000007E-2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198" t="s">
        <v>281</v>
      </c>
      <c r="AT358" s="198" t="s">
        <v>140</v>
      </c>
      <c r="AU358" s="198" t="s">
        <v>85</v>
      </c>
      <c r="AY358" s="18" t="s">
        <v>137</v>
      </c>
      <c r="BE358" s="199">
        <f>IF(N358="základní",J358,0)</f>
        <v>0</v>
      </c>
      <c r="BF358" s="199">
        <f>IF(N358="snížená",J358,0)</f>
        <v>0</v>
      </c>
      <c r="BG358" s="199">
        <f>IF(N358="zákl. přenesená",J358,0)</f>
        <v>0</v>
      </c>
      <c r="BH358" s="199">
        <f>IF(N358="sníž. přenesená",J358,0)</f>
        <v>0</v>
      </c>
      <c r="BI358" s="199">
        <f>IF(N358="nulová",J358,0)</f>
        <v>0</v>
      </c>
      <c r="BJ358" s="18" t="s">
        <v>85</v>
      </c>
      <c r="BK358" s="199">
        <f>ROUND(I358*H358,2)</f>
        <v>0</v>
      </c>
      <c r="BL358" s="18" t="s">
        <v>281</v>
      </c>
      <c r="BM358" s="198" t="s">
        <v>555</v>
      </c>
    </row>
    <row r="359" spans="1:65" s="14" customFormat="1" ht="11.25">
      <c r="B359" s="217"/>
      <c r="C359" s="218"/>
      <c r="D359" s="207" t="s">
        <v>190</v>
      </c>
      <c r="E359" s="219" t="s">
        <v>1</v>
      </c>
      <c r="F359" s="220" t="s">
        <v>205</v>
      </c>
      <c r="G359" s="218"/>
      <c r="H359" s="219" t="s">
        <v>1</v>
      </c>
      <c r="I359" s="221"/>
      <c r="J359" s="218"/>
      <c r="K359" s="218"/>
      <c r="L359" s="222"/>
      <c r="M359" s="223"/>
      <c r="N359" s="224"/>
      <c r="O359" s="224"/>
      <c r="P359" s="224"/>
      <c r="Q359" s="224"/>
      <c r="R359" s="224"/>
      <c r="S359" s="224"/>
      <c r="T359" s="225"/>
      <c r="AT359" s="226" t="s">
        <v>190</v>
      </c>
      <c r="AU359" s="226" t="s">
        <v>85</v>
      </c>
      <c r="AV359" s="14" t="s">
        <v>81</v>
      </c>
      <c r="AW359" s="14" t="s">
        <v>33</v>
      </c>
      <c r="AX359" s="14" t="s">
        <v>76</v>
      </c>
      <c r="AY359" s="226" t="s">
        <v>137</v>
      </c>
    </row>
    <row r="360" spans="1:65" s="13" customFormat="1" ht="11.25">
      <c r="B360" s="205"/>
      <c r="C360" s="206"/>
      <c r="D360" s="207" t="s">
        <v>190</v>
      </c>
      <c r="E360" s="208" t="s">
        <v>1</v>
      </c>
      <c r="F360" s="209" t="s">
        <v>556</v>
      </c>
      <c r="G360" s="206"/>
      <c r="H360" s="210">
        <v>3.8780000000000001</v>
      </c>
      <c r="I360" s="211"/>
      <c r="J360" s="206"/>
      <c r="K360" s="206"/>
      <c r="L360" s="212"/>
      <c r="M360" s="213"/>
      <c r="N360" s="214"/>
      <c r="O360" s="214"/>
      <c r="P360" s="214"/>
      <c r="Q360" s="214"/>
      <c r="R360" s="214"/>
      <c r="S360" s="214"/>
      <c r="T360" s="215"/>
      <c r="AT360" s="216" t="s">
        <v>190</v>
      </c>
      <c r="AU360" s="216" t="s">
        <v>85</v>
      </c>
      <c r="AV360" s="13" t="s">
        <v>85</v>
      </c>
      <c r="AW360" s="13" t="s">
        <v>33</v>
      </c>
      <c r="AX360" s="13" t="s">
        <v>76</v>
      </c>
      <c r="AY360" s="216" t="s">
        <v>137</v>
      </c>
    </row>
    <row r="361" spans="1:65" s="13" customFormat="1" ht="11.25">
      <c r="B361" s="205"/>
      <c r="C361" s="206"/>
      <c r="D361" s="207" t="s">
        <v>190</v>
      </c>
      <c r="E361" s="208" t="s">
        <v>1</v>
      </c>
      <c r="F361" s="209" t="s">
        <v>557</v>
      </c>
      <c r="G361" s="206"/>
      <c r="H361" s="210">
        <v>2.96</v>
      </c>
      <c r="I361" s="211"/>
      <c r="J361" s="206"/>
      <c r="K361" s="206"/>
      <c r="L361" s="212"/>
      <c r="M361" s="213"/>
      <c r="N361" s="214"/>
      <c r="O361" s="214"/>
      <c r="P361" s="214"/>
      <c r="Q361" s="214"/>
      <c r="R361" s="214"/>
      <c r="S361" s="214"/>
      <c r="T361" s="215"/>
      <c r="AT361" s="216" t="s">
        <v>190</v>
      </c>
      <c r="AU361" s="216" t="s">
        <v>85</v>
      </c>
      <c r="AV361" s="13" t="s">
        <v>85</v>
      </c>
      <c r="AW361" s="13" t="s">
        <v>33</v>
      </c>
      <c r="AX361" s="13" t="s">
        <v>76</v>
      </c>
      <c r="AY361" s="216" t="s">
        <v>137</v>
      </c>
    </row>
    <row r="362" spans="1:65" s="14" customFormat="1" ht="11.25">
      <c r="B362" s="217"/>
      <c r="C362" s="218"/>
      <c r="D362" s="207" t="s">
        <v>190</v>
      </c>
      <c r="E362" s="219" t="s">
        <v>1</v>
      </c>
      <c r="F362" s="220" t="s">
        <v>216</v>
      </c>
      <c r="G362" s="218"/>
      <c r="H362" s="219" t="s">
        <v>1</v>
      </c>
      <c r="I362" s="221"/>
      <c r="J362" s="218"/>
      <c r="K362" s="218"/>
      <c r="L362" s="222"/>
      <c r="M362" s="223"/>
      <c r="N362" s="224"/>
      <c r="O362" s="224"/>
      <c r="P362" s="224"/>
      <c r="Q362" s="224"/>
      <c r="R362" s="224"/>
      <c r="S362" s="224"/>
      <c r="T362" s="225"/>
      <c r="AT362" s="226" t="s">
        <v>190</v>
      </c>
      <c r="AU362" s="226" t="s">
        <v>85</v>
      </c>
      <c r="AV362" s="14" t="s">
        <v>81</v>
      </c>
      <c r="AW362" s="14" t="s">
        <v>33</v>
      </c>
      <c r="AX362" s="14" t="s">
        <v>76</v>
      </c>
      <c r="AY362" s="226" t="s">
        <v>137</v>
      </c>
    </row>
    <row r="363" spans="1:65" s="15" customFormat="1" ht="11.25">
      <c r="B363" s="227"/>
      <c r="C363" s="228"/>
      <c r="D363" s="207" t="s">
        <v>190</v>
      </c>
      <c r="E363" s="229" t="s">
        <v>1</v>
      </c>
      <c r="F363" s="230" t="s">
        <v>210</v>
      </c>
      <c r="G363" s="228"/>
      <c r="H363" s="231">
        <v>6.8380000000000001</v>
      </c>
      <c r="I363" s="232"/>
      <c r="J363" s="228"/>
      <c r="K363" s="228"/>
      <c r="L363" s="233"/>
      <c r="M363" s="234"/>
      <c r="N363" s="235"/>
      <c r="O363" s="235"/>
      <c r="P363" s="235"/>
      <c r="Q363" s="235"/>
      <c r="R363" s="235"/>
      <c r="S363" s="235"/>
      <c r="T363" s="236"/>
      <c r="AT363" s="237" t="s">
        <v>190</v>
      </c>
      <c r="AU363" s="237" t="s">
        <v>85</v>
      </c>
      <c r="AV363" s="15" t="s">
        <v>88</v>
      </c>
      <c r="AW363" s="15" t="s">
        <v>33</v>
      </c>
      <c r="AX363" s="15" t="s">
        <v>76</v>
      </c>
      <c r="AY363" s="237" t="s">
        <v>137</v>
      </c>
    </row>
    <row r="364" spans="1:65" s="14" customFormat="1" ht="11.25">
      <c r="B364" s="217"/>
      <c r="C364" s="218"/>
      <c r="D364" s="207" t="s">
        <v>190</v>
      </c>
      <c r="E364" s="219" t="s">
        <v>1</v>
      </c>
      <c r="F364" s="220" t="s">
        <v>558</v>
      </c>
      <c r="G364" s="218"/>
      <c r="H364" s="219" t="s">
        <v>1</v>
      </c>
      <c r="I364" s="221"/>
      <c r="J364" s="218"/>
      <c r="K364" s="218"/>
      <c r="L364" s="222"/>
      <c r="M364" s="223"/>
      <c r="N364" s="224"/>
      <c r="O364" s="224"/>
      <c r="P364" s="224"/>
      <c r="Q364" s="224"/>
      <c r="R364" s="224"/>
      <c r="S364" s="224"/>
      <c r="T364" s="225"/>
      <c r="AT364" s="226" t="s">
        <v>190</v>
      </c>
      <c r="AU364" s="226" t="s">
        <v>85</v>
      </c>
      <c r="AV364" s="14" t="s">
        <v>81</v>
      </c>
      <c r="AW364" s="14" t="s">
        <v>33</v>
      </c>
      <c r="AX364" s="14" t="s">
        <v>76</v>
      </c>
      <c r="AY364" s="226" t="s">
        <v>137</v>
      </c>
    </row>
    <row r="365" spans="1:65" s="13" customFormat="1" ht="11.25">
      <c r="B365" s="205"/>
      <c r="C365" s="206"/>
      <c r="D365" s="207" t="s">
        <v>190</v>
      </c>
      <c r="E365" s="208" t="s">
        <v>1</v>
      </c>
      <c r="F365" s="209" t="s">
        <v>559</v>
      </c>
      <c r="G365" s="206"/>
      <c r="H365" s="210">
        <v>34.25</v>
      </c>
      <c r="I365" s="211"/>
      <c r="J365" s="206"/>
      <c r="K365" s="206"/>
      <c r="L365" s="212"/>
      <c r="M365" s="213"/>
      <c r="N365" s="214"/>
      <c r="O365" s="214"/>
      <c r="P365" s="214"/>
      <c r="Q365" s="214"/>
      <c r="R365" s="214"/>
      <c r="S365" s="214"/>
      <c r="T365" s="215"/>
      <c r="AT365" s="216" t="s">
        <v>190</v>
      </c>
      <c r="AU365" s="216" t="s">
        <v>85</v>
      </c>
      <c r="AV365" s="13" t="s">
        <v>85</v>
      </c>
      <c r="AW365" s="13" t="s">
        <v>33</v>
      </c>
      <c r="AX365" s="13" t="s">
        <v>81</v>
      </c>
      <c r="AY365" s="216" t="s">
        <v>137</v>
      </c>
    </row>
    <row r="366" spans="1:65" s="2" customFormat="1" ht="24.2" customHeight="1">
      <c r="A366" s="35"/>
      <c r="B366" s="36"/>
      <c r="C366" s="187" t="s">
        <v>560</v>
      </c>
      <c r="D366" s="187" t="s">
        <v>140</v>
      </c>
      <c r="E366" s="188" t="s">
        <v>561</v>
      </c>
      <c r="F366" s="189" t="s">
        <v>562</v>
      </c>
      <c r="G366" s="190" t="s">
        <v>203</v>
      </c>
      <c r="H366" s="191">
        <v>20.3</v>
      </c>
      <c r="I366" s="192"/>
      <c r="J366" s="193">
        <f>ROUND(I366*H366,2)</f>
        <v>0</v>
      </c>
      <c r="K366" s="189" t="s">
        <v>143</v>
      </c>
      <c r="L366" s="40"/>
      <c r="M366" s="194" t="s">
        <v>1</v>
      </c>
      <c r="N366" s="195" t="s">
        <v>42</v>
      </c>
      <c r="O366" s="72"/>
      <c r="P366" s="196">
        <f>O366*H366</f>
        <v>0</v>
      </c>
      <c r="Q366" s="196">
        <v>2.9999999999999997E-4</v>
      </c>
      <c r="R366" s="196">
        <f>Q366*H366</f>
        <v>6.0899999999999999E-3</v>
      </c>
      <c r="S366" s="196">
        <v>0</v>
      </c>
      <c r="T366" s="197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198" t="s">
        <v>281</v>
      </c>
      <c r="AT366" s="198" t="s">
        <v>140</v>
      </c>
      <c r="AU366" s="198" t="s">
        <v>85</v>
      </c>
      <c r="AY366" s="18" t="s">
        <v>137</v>
      </c>
      <c r="BE366" s="199">
        <f>IF(N366="základní",J366,0)</f>
        <v>0</v>
      </c>
      <c r="BF366" s="199">
        <f>IF(N366="snížená",J366,0)</f>
        <v>0</v>
      </c>
      <c r="BG366" s="199">
        <f>IF(N366="zákl. přenesená",J366,0)</f>
        <v>0</v>
      </c>
      <c r="BH366" s="199">
        <f>IF(N366="sníž. přenesená",J366,0)</f>
        <v>0</v>
      </c>
      <c r="BI366" s="199">
        <f>IF(N366="nulová",J366,0)</f>
        <v>0</v>
      </c>
      <c r="BJ366" s="18" t="s">
        <v>85</v>
      </c>
      <c r="BK366" s="199">
        <f>ROUND(I366*H366,2)</f>
        <v>0</v>
      </c>
      <c r="BL366" s="18" t="s">
        <v>281</v>
      </c>
      <c r="BM366" s="198" t="s">
        <v>563</v>
      </c>
    </row>
    <row r="367" spans="1:65" s="14" customFormat="1" ht="11.25">
      <c r="B367" s="217"/>
      <c r="C367" s="218"/>
      <c r="D367" s="207" t="s">
        <v>190</v>
      </c>
      <c r="E367" s="219" t="s">
        <v>1</v>
      </c>
      <c r="F367" s="220" t="s">
        <v>205</v>
      </c>
      <c r="G367" s="218"/>
      <c r="H367" s="219" t="s">
        <v>1</v>
      </c>
      <c r="I367" s="221"/>
      <c r="J367" s="218"/>
      <c r="K367" s="218"/>
      <c r="L367" s="222"/>
      <c r="M367" s="223"/>
      <c r="N367" s="224"/>
      <c r="O367" s="224"/>
      <c r="P367" s="224"/>
      <c r="Q367" s="224"/>
      <c r="R367" s="224"/>
      <c r="S367" s="224"/>
      <c r="T367" s="225"/>
      <c r="AT367" s="226" t="s">
        <v>190</v>
      </c>
      <c r="AU367" s="226" t="s">
        <v>85</v>
      </c>
      <c r="AV367" s="14" t="s">
        <v>81</v>
      </c>
      <c r="AW367" s="14" t="s">
        <v>33</v>
      </c>
      <c r="AX367" s="14" t="s">
        <v>76</v>
      </c>
      <c r="AY367" s="226" t="s">
        <v>137</v>
      </c>
    </row>
    <row r="368" spans="1:65" s="14" customFormat="1" ht="11.25">
      <c r="B368" s="217"/>
      <c r="C368" s="218"/>
      <c r="D368" s="207" t="s">
        <v>190</v>
      </c>
      <c r="E368" s="219" t="s">
        <v>1</v>
      </c>
      <c r="F368" s="220" t="s">
        <v>551</v>
      </c>
      <c r="G368" s="218"/>
      <c r="H368" s="219" t="s">
        <v>1</v>
      </c>
      <c r="I368" s="221"/>
      <c r="J368" s="218"/>
      <c r="K368" s="218"/>
      <c r="L368" s="222"/>
      <c r="M368" s="223"/>
      <c r="N368" s="224"/>
      <c r="O368" s="224"/>
      <c r="P368" s="224"/>
      <c r="Q368" s="224"/>
      <c r="R368" s="224"/>
      <c r="S368" s="224"/>
      <c r="T368" s="225"/>
      <c r="AT368" s="226" t="s">
        <v>190</v>
      </c>
      <c r="AU368" s="226" t="s">
        <v>85</v>
      </c>
      <c r="AV368" s="14" t="s">
        <v>81</v>
      </c>
      <c r="AW368" s="14" t="s">
        <v>33</v>
      </c>
      <c r="AX368" s="14" t="s">
        <v>76</v>
      </c>
      <c r="AY368" s="226" t="s">
        <v>137</v>
      </c>
    </row>
    <row r="369" spans="1:65" s="14" customFormat="1" ht="11.25">
      <c r="B369" s="217"/>
      <c r="C369" s="218"/>
      <c r="D369" s="207" t="s">
        <v>190</v>
      </c>
      <c r="E369" s="219" t="s">
        <v>1</v>
      </c>
      <c r="F369" s="220" t="s">
        <v>216</v>
      </c>
      <c r="G369" s="218"/>
      <c r="H369" s="219" t="s">
        <v>1</v>
      </c>
      <c r="I369" s="221"/>
      <c r="J369" s="218"/>
      <c r="K369" s="218"/>
      <c r="L369" s="222"/>
      <c r="M369" s="223"/>
      <c r="N369" s="224"/>
      <c r="O369" s="224"/>
      <c r="P369" s="224"/>
      <c r="Q369" s="224"/>
      <c r="R369" s="224"/>
      <c r="S369" s="224"/>
      <c r="T369" s="225"/>
      <c r="AT369" s="226" t="s">
        <v>190</v>
      </c>
      <c r="AU369" s="226" t="s">
        <v>85</v>
      </c>
      <c r="AV369" s="14" t="s">
        <v>81</v>
      </c>
      <c r="AW369" s="14" t="s">
        <v>33</v>
      </c>
      <c r="AX369" s="14" t="s">
        <v>76</v>
      </c>
      <c r="AY369" s="226" t="s">
        <v>137</v>
      </c>
    </row>
    <row r="370" spans="1:65" s="13" customFormat="1" ht="11.25">
      <c r="B370" s="205"/>
      <c r="C370" s="206"/>
      <c r="D370" s="207" t="s">
        <v>190</v>
      </c>
      <c r="E370" s="208" t="s">
        <v>1</v>
      </c>
      <c r="F370" s="209" t="s">
        <v>564</v>
      </c>
      <c r="G370" s="206"/>
      <c r="H370" s="210">
        <v>20.3</v>
      </c>
      <c r="I370" s="211"/>
      <c r="J370" s="206"/>
      <c r="K370" s="206"/>
      <c r="L370" s="212"/>
      <c r="M370" s="213"/>
      <c r="N370" s="214"/>
      <c r="O370" s="214"/>
      <c r="P370" s="214"/>
      <c r="Q370" s="214"/>
      <c r="R370" s="214"/>
      <c r="S370" s="214"/>
      <c r="T370" s="215"/>
      <c r="AT370" s="216" t="s">
        <v>190</v>
      </c>
      <c r="AU370" s="216" t="s">
        <v>85</v>
      </c>
      <c r="AV370" s="13" t="s">
        <v>85</v>
      </c>
      <c r="AW370" s="13" t="s">
        <v>33</v>
      </c>
      <c r="AX370" s="13" t="s">
        <v>81</v>
      </c>
      <c r="AY370" s="216" t="s">
        <v>137</v>
      </c>
    </row>
    <row r="371" spans="1:65" s="2" customFormat="1" ht="55.5" customHeight="1">
      <c r="A371" s="35"/>
      <c r="B371" s="36"/>
      <c r="C371" s="238" t="s">
        <v>565</v>
      </c>
      <c r="D371" s="238" t="s">
        <v>228</v>
      </c>
      <c r="E371" s="239" t="s">
        <v>566</v>
      </c>
      <c r="F371" s="240" t="s">
        <v>567</v>
      </c>
      <c r="G371" s="241" t="s">
        <v>203</v>
      </c>
      <c r="H371" s="242">
        <v>20.3</v>
      </c>
      <c r="I371" s="243"/>
      <c r="J371" s="244">
        <f>ROUND(I371*H371,2)</f>
        <v>0</v>
      </c>
      <c r="K371" s="240" t="s">
        <v>143</v>
      </c>
      <c r="L371" s="245"/>
      <c r="M371" s="246" t="s">
        <v>1</v>
      </c>
      <c r="N371" s="247" t="s">
        <v>42</v>
      </c>
      <c r="O371" s="72"/>
      <c r="P371" s="196">
        <f>O371*H371</f>
        <v>0</v>
      </c>
      <c r="Q371" s="196">
        <v>2.5000000000000001E-3</v>
      </c>
      <c r="R371" s="196">
        <f>Q371*H371</f>
        <v>5.0750000000000003E-2</v>
      </c>
      <c r="S371" s="196">
        <v>0</v>
      </c>
      <c r="T371" s="197">
        <f>S371*H371</f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198" t="s">
        <v>416</v>
      </c>
      <c r="AT371" s="198" t="s">
        <v>228</v>
      </c>
      <c r="AU371" s="198" t="s">
        <v>85</v>
      </c>
      <c r="AY371" s="18" t="s">
        <v>137</v>
      </c>
      <c r="BE371" s="199">
        <f>IF(N371="základní",J371,0)</f>
        <v>0</v>
      </c>
      <c r="BF371" s="199">
        <f>IF(N371="snížená",J371,0)</f>
        <v>0</v>
      </c>
      <c r="BG371" s="199">
        <f>IF(N371="zákl. přenesená",J371,0)</f>
        <v>0</v>
      </c>
      <c r="BH371" s="199">
        <f>IF(N371="sníž. přenesená",J371,0)</f>
        <v>0</v>
      </c>
      <c r="BI371" s="199">
        <f>IF(N371="nulová",J371,0)</f>
        <v>0</v>
      </c>
      <c r="BJ371" s="18" t="s">
        <v>85</v>
      </c>
      <c r="BK371" s="199">
        <f>ROUND(I371*H371,2)</f>
        <v>0</v>
      </c>
      <c r="BL371" s="18" t="s">
        <v>281</v>
      </c>
      <c r="BM371" s="198" t="s">
        <v>568</v>
      </c>
    </row>
    <row r="372" spans="1:65" s="13" customFormat="1" ht="11.25">
      <c r="B372" s="205"/>
      <c r="C372" s="206"/>
      <c r="D372" s="207" t="s">
        <v>190</v>
      </c>
      <c r="E372" s="206"/>
      <c r="F372" s="209" t="s">
        <v>569</v>
      </c>
      <c r="G372" s="206"/>
      <c r="H372" s="210">
        <v>20.3</v>
      </c>
      <c r="I372" s="211"/>
      <c r="J372" s="206"/>
      <c r="K372" s="206"/>
      <c r="L372" s="212"/>
      <c r="M372" s="213"/>
      <c r="N372" s="214"/>
      <c r="O372" s="214"/>
      <c r="P372" s="214"/>
      <c r="Q372" s="214"/>
      <c r="R372" s="214"/>
      <c r="S372" s="214"/>
      <c r="T372" s="215"/>
      <c r="AT372" s="216" t="s">
        <v>190</v>
      </c>
      <c r="AU372" s="216" t="s">
        <v>85</v>
      </c>
      <c r="AV372" s="13" t="s">
        <v>85</v>
      </c>
      <c r="AW372" s="13" t="s">
        <v>4</v>
      </c>
      <c r="AX372" s="13" t="s">
        <v>81</v>
      </c>
      <c r="AY372" s="216" t="s">
        <v>137</v>
      </c>
    </row>
    <row r="373" spans="1:65" s="2" customFormat="1" ht="21.75" customHeight="1">
      <c r="A373" s="35"/>
      <c r="B373" s="36"/>
      <c r="C373" s="187" t="s">
        <v>570</v>
      </c>
      <c r="D373" s="187" t="s">
        <v>140</v>
      </c>
      <c r="E373" s="188" t="s">
        <v>571</v>
      </c>
      <c r="F373" s="189" t="s">
        <v>572</v>
      </c>
      <c r="G373" s="190" t="s">
        <v>220</v>
      </c>
      <c r="H373" s="191">
        <v>94.4</v>
      </c>
      <c r="I373" s="192"/>
      <c r="J373" s="193">
        <f>ROUND(I373*H373,2)</f>
        <v>0</v>
      </c>
      <c r="K373" s="189" t="s">
        <v>143</v>
      </c>
      <c r="L373" s="40"/>
      <c r="M373" s="194" t="s">
        <v>1</v>
      </c>
      <c r="N373" s="195" t="s">
        <v>42</v>
      </c>
      <c r="O373" s="72"/>
      <c r="P373" s="196">
        <f>O373*H373</f>
        <v>0</v>
      </c>
      <c r="Q373" s="196">
        <v>0</v>
      </c>
      <c r="R373" s="196">
        <f>Q373*H373</f>
        <v>0</v>
      </c>
      <c r="S373" s="196">
        <v>2.9999999999999997E-4</v>
      </c>
      <c r="T373" s="197">
        <f>S373*H373</f>
        <v>2.8319999999999998E-2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198" t="s">
        <v>281</v>
      </c>
      <c r="AT373" s="198" t="s">
        <v>140</v>
      </c>
      <c r="AU373" s="198" t="s">
        <v>85</v>
      </c>
      <c r="AY373" s="18" t="s">
        <v>137</v>
      </c>
      <c r="BE373" s="199">
        <f>IF(N373="základní",J373,0)</f>
        <v>0</v>
      </c>
      <c r="BF373" s="199">
        <f>IF(N373="snížená",J373,0)</f>
        <v>0</v>
      </c>
      <c r="BG373" s="199">
        <f>IF(N373="zákl. přenesená",J373,0)</f>
        <v>0</v>
      </c>
      <c r="BH373" s="199">
        <f>IF(N373="sníž. přenesená",J373,0)</f>
        <v>0</v>
      </c>
      <c r="BI373" s="199">
        <f>IF(N373="nulová",J373,0)</f>
        <v>0</v>
      </c>
      <c r="BJ373" s="18" t="s">
        <v>85</v>
      </c>
      <c r="BK373" s="199">
        <f>ROUND(I373*H373,2)</f>
        <v>0</v>
      </c>
      <c r="BL373" s="18" t="s">
        <v>281</v>
      </c>
      <c r="BM373" s="198" t="s">
        <v>573</v>
      </c>
    </row>
    <row r="374" spans="1:65" s="2" customFormat="1" ht="29.25">
      <c r="A374" s="35"/>
      <c r="B374" s="36"/>
      <c r="C374" s="37"/>
      <c r="D374" s="207" t="s">
        <v>246</v>
      </c>
      <c r="E374" s="37"/>
      <c r="F374" s="248" t="s">
        <v>574</v>
      </c>
      <c r="G374" s="37"/>
      <c r="H374" s="37"/>
      <c r="I374" s="249"/>
      <c r="J374" s="37"/>
      <c r="K374" s="37"/>
      <c r="L374" s="40"/>
      <c r="M374" s="250"/>
      <c r="N374" s="251"/>
      <c r="O374" s="72"/>
      <c r="P374" s="72"/>
      <c r="Q374" s="72"/>
      <c r="R374" s="72"/>
      <c r="S374" s="72"/>
      <c r="T374" s="73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T374" s="18" t="s">
        <v>246</v>
      </c>
      <c r="AU374" s="18" t="s">
        <v>85</v>
      </c>
    </row>
    <row r="375" spans="1:65" s="14" customFormat="1" ht="11.25">
      <c r="B375" s="217"/>
      <c r="C375" s="218"/>
      <c r="D375" s="207" t="s">
        <v>190</v>
      </c>
      <c r="E375" s="219" t="s">
        <v>1</v>
      </c>
      <c r="F375" s="220" t="s">
        <v>205</v>
      </c>
      <c r="G375" s="218"/>
      <c r="H375" s="219" t="s">
        <v>1</v>
      </c>
      <c r="I375" s="221"/>
      <c r="J375" s="218"/>
      <c r="K375" s="218"/>
      <c r="L375" s="222"/>
      <c r="M375" s="223"/>
      <c r="N375" s="224"/>
      <c r="O375" s="224"/>
      <c r="P375" s="224"/>
      <c r="Q375" s="224"/>
      <c r="R375" s="224"/>
      <c r="S375" s="224"/>
      <c r="T375" s="225"/>
      <c r="AT375" s="226" t="s">
        <v>190</v>
      </c>
      <c r="AU375" s="226" t="s">
        <v>85</v>
      </c>
      <c r="AV375" s="14" t="s">
        <v>81</v>
      </c>
      <c r="AW375" s="14" t="s">
        <v>33</v>
      </c>
      <c r="AX375" s="14" t="s">
        <v>76</v>
      </c>
      <c r="AY375" s="226" t="s">
        <v>137</v>
      </c>
    </row>
    <row r="376" spans="1:65" s="14" customFormat="1" ht="11.25">
      <c r="B376" s="217"/>
      <c r="C376" s="218"/>
      <c r="D376" s="207" t="s">
        <v>190</v>
      </c>
      <c r="E376" s="219" t="s">
        <v>1</v>
      </c>
      <c r="F376" s="220" t="s">
        <v>575</v>
      </c>
      <c r="G376" s="218"/>
      <c r="H376" s="219" t="s">
        <v>1</v>
      </c>
      <c r="I376" s="221"/>
      <c r="J376" s="218"/>
      <c r="K376" s="218"/>
      <c r="L376" s="222"/>
      <c r="M376" s="223"/>
      <c r="N376" s="224"/>
      <c r="O376" s="224"/>
      <c r="P376" s="224"/>
      <c r="Q376" s="224"/>
      <c r="R376" s="224"/>
      <c r="S376" s="224"/>
      <c r="T376" s="225"/>
      <c r="AT376" s="226" t="s">
        <v>190</v>
      </c>
      <c r="AU376" s="226" t="s">
        <v>85</v>
      </c>
      <c r="AV376" s="14" t="s">
        <v>81</v>
      </c>
      <c r="AW376" s="14" t="s">
        <v>33</v>
      </c>
      <c r="AX376" s="14" t="s">
        <v>76</v>
      </c>
      <c r="AY376" s="226" t="s">
        <v>137</v>
      </c>
    </row>
    <row r="377" spans="1:65" s="14" customFormat="1" ht="11.25">
      <c r="B377" s="217"/>
      <c r="C377" s="218"/>
      <c r="D377" s="207" t="s">
        <v>190</v>
      </c>
      <c r="E377" s="219" t="s">
        <v>1</v>
      </c>
      <c r="F377" s="220" t="s">
        <v>576</v>
      </c>
      <c r="G377" s="218"/>
      <c r="H377" s="219" t="s">
        <v>1</v>
      </c>
      <c r="I377" s="221"/>
      <c r="J377" s="218"/>
      <c r="K377" s="218"/>
      <c r="L377" s="222"/>
      <c r="M377" s="223"/>
      <c r="N377" s="224"/>
      <c r="O377" s="224"/>
      <c r="P377" s="224"/>
      <c r="Q377" s="224"/>
      <c r="R377" s="224"/>
      <c r="S377" s="224"/>
      <c r="T377" s="225"/>
      <c r="AT377" s="226" t="s">
        <v>190</v>
      </c>
      <c r="AU377" s="226" t="s">
        <v>85</v>
      </c>
      <c r="AV377" s="14" t="s">
        <v>81</v>
      </c>
      <c r="AW377" s="14" t="s">
        <v>33</v>
      </c>
      <c r="AX377" s="14" t="s">
        <v>76</v>
      </c>
      <c r="AY377" s="226" t="s">
        <v>137</v>
      </c>
    </row>
    <row r="378" spans="1:65" s="14" customFormat="1" ht="11.25">
      <c r="B378" s="217"/>
      <c r="C378" s="218"/>
      <c r="D378" s="207" t="s">
        <v>190</v>
      </c>
      <c r="E378" s="219" t="s">
        <v>1</v>
      </c>
      <c r="F378" s="220" t="s">
        <v>577</v>
      </c>
      <c r="G378" s="218"/>
      <c r="H378" s="219" t="s">
        <v>1</v>
      </c>
      <c r="I378" s="221"/>
      <c r="J378" s="218"/>
      <c r="K378" s="218"/>
      <c r="L378" s="222"/>
      <c r="M378" s="223"/>
      <c r="N378" s="224"/>
      <c r="O378" s="224"/>
      <c r="P378" s="224"/>
      <c r="Q378" s="224"/>
      <c r="R378" s="224"/>
      <c r="S378" s="224"/>
      <c r="T378" s="225"/>
      <c r="AT378" s="226" t="s">
        <v>190</v>
      </c>
      <c r="AU378" s="226" t="s">
        <v>85</v>
      </c>
      <c r="AV378" s="14" t="s">
        <v>81</v>
      </c>
      <c r="AW378" s="14" t="s">
        <v>33</v>
      </c>
      <c r="AX378" s="14" t="s">
        <v>76</v>
      </c>
      <c r="AY378" s="226" t="s">
        <v>137</v>
      </c>
    </row>
    <row r="379" spans="1:65" s="14" customFormat="1" ht="11.25">
      <c r="B379" s="217"/>
      <c r="C379" s="218"/>
      <c r="D379" s="207" t="s">
        <v>190</v>
      </c>
      <c r="E379" s="219" t="s">
        <v>1</v>
      </c>
      <c r="F379" s="220" t="s">
        <v>216</v>
      </c>
      <c r="G379" s="218"/>
      <c r="H379" s="219" t="s">
        <v>1</v>
      </c>
      <c r="I379" s="221"/>
      <c r="J379" s="218"/>
      <c r="K379" s="218"/>
      <c r="L379" s="222"/>
      <c r="M379" s="223"/>
      <c r="N379" s="224"/>
      <c r="O379" s="224"/>
      <c r="P379" s="224"/>
      <c r="Q379" s="224"/>
      <c r="R379" s="224"/>
      <c r="S379" s="224"/>
      <c r="T379" s="225"/>
      <c r="AT379" s="226" t="s">
        <v>190</v>
      </c>
      <c r="AU379" s="226" t="s">
        <v>85</v>
      </c>
      <c r="AV379" s="14" t="s">
        <v>81</v>
      </c>
      <c r="AW379" s="14" t="s">
        <v>33</v>
      </c>
      <c r="AX379" s="14" t="s">
        <v>76</v>
      </c>
      <c r="AY379" s="226" t="s">
        <v>137</v>
      </c>
    </row>
    <row r="380" spans="1:65" s="14" customFormat="1" ht="11.25">
      <c r="B380" s="217"/>
      <c r="C380" s="218"/>
      <c r="D380" s="207" t="s">
        <v>190</v>
      </c>
      <c r="E380" s="219" t="s">
        <v>1</v>
      </c>
      <c r="F380" s="220" t="s">
        <v>578</v>
      </c>
      <c r="G380" s="218"/>
      <c r="H380" s="219" t="s">
        <v>1</v>
      </c>
      <c r="I380" s="221"/>
      <c r="J380" s="218"/>
      <c r="K380" s="218"/>
      <c r="L380" s="222"/>
      <c r="M380" s="223"/>
      <c r="N380" s="224"/>
      <c r="O380" s="224"/>
      <c r="P380" s="224"/>
      <c r="Q380" s="224"/>
      <c r="R380" s="224"/>
      <c r="S380" s="224"/>
      <c r="T380" s="225"/>
      <c r="AT380" s="226" t="s">
        <v>190</v>
      </c>
      <c r="AU380" s="226" t="s">
        <v>85</v>
      </c>
      <c r="AV380" s="14" t="s">
        <v>81</v>
      </c>
      <c r="AW380" s="14" t="s">
        <v>33</v>
      </c>
      <c r="AX380" s="14" t="s">
        <v>76</v>
      </c>
      <c r="AY380" s="226" t="s">
        <v>137</v>
      </c>
    </row>
    <row r="381" spans="1:65" s="13" customFormat="1" ht="11.25">
      <c r="B381" s="205"/>
      <c r="C381" s="206"/>
      <c r="D381" s="207" t="s">
        <v>190</v>
      </c>
      <c r="E381" s="208" t="s">
        <v>1</v>
      </c>
      <c r="F381" s="209" t="s">
        <v>579</v>
      </c>
      <c r="G381" s="206"/>
      <c r="H381" s="210">
        <v>76</v>
      </c>
      <c r="I381" s="211"/>
      <c r="J381" s="206"/>
      <c r="K381" s="206"/>
      <c r="L381" s="212"/>
      <c r="M381" s="213"/>
      <c r="N381" s="214"/>
      <c r="O381" s="214"/>
      <c r="P381" s="214"/>
      <c r="Q381" s="214"/>
      <c r="R381" s="214"/>
      <c r="S381" s="214"/>
      <c r="T381" s="215"/>
      <c r="AT381" s="216" t="s">
        <v>190</v>
      </c>
      <c r="AU381" s="216" t="s">
        <v>85</v>
      </c>
      <c r="AV381" s="13" t="s">
        <v>85</v>
      </c>
      <c r="AW381" s="13" t="s">
        <v>33</v>
      </c>
      <c r="AX381" s="13" t="s">
        <v>76</v>
      </c>
      <c r="AY381" s="216" t="s">
        <v>137</v>
      </c>
    </row>
    <row r="382" spans="1:65" s="14" customFormat="1" ht="11.25">
      <c r="B382" s="217"/>
      <c r="C382" s="218"/>
      <c r="D382" s="207" t="s">
        <v>190</v>
      </c>
      <c r="E382" s="219" t="s">
        <v>1</v>
      </c>
      <c r="F382" s="220" t="s">
        <v>546</v>
      </c>
      <c r="G382" s="218"/>
      <c r="H382" s="219" t="s">
        <v>1</v>
      </c>
      <c r="I382" s="221"/>
      <c r="J382" s="218"/>
      <c r="K382" s="218"/>
      <c r="L382" s="222"/>
      <c r="M382" s="223"/>
      <c r="N382" s="224"/>
      <c r="O382" s="224"/>
      <c r="P382" s="224"/>
      <c r="Q382" s="224"/>
      <c r="R382" s="224"/>
      <c r="S382" s="224"/>
      <c r="T382" s="225"/>
      <c r="AT382" s="226" t="s">
        <v>190</v>
      </c>
      <c r="AU382" s="226" t="s">
        <v>85</v>
      </c>
      <c r="AV382" s="14" t="s">
        <v>81</v>
      </c>
      <c r="AW382" s="14" t="s">
        <v>33</v>
      </c>
      <c r="AX382" s="14" t="s">
        <v>76</v>
      </c>
      <c r="AY382" s="226" t="s">
        <v>137</v>
      </c>
    </row>
    <row r="383" spans="1:65" s="13" customFormat="1" ht="11.25">
      <c r="B383" s="205"/>
      <c r="C383" s="206"/>
      <c r="D383" s="207" t="s">
        <v>190</v>
      </c>
      <c r="E383" s="208" t="s">
        <v>1</v>
      </c>
      <c r="F383" s="209" t="s">
        <v>580</v>
      </c>
      <c r="G383" s="206"/>
      <c r="H383" s="210">
        <v>18.399999999999999</v>
      </c>
      <c r="I383" s="211"/>
      <c r="J383" s="206"/>
      <c r="K383" s="206"/>
      <c r="L383" s="212"/>
      <c r="M383" s="213"/>
      <c r="N383" s="214"/>
      <c r="O383" s="214"/>
      <c r="P383" s="214"/>
      <c r="Q383" s="214"/>
      <c r="R383" s="214"/>
      <c r="S383" s="214"/>
      <c r="T383" s="215"/>
      <c r="AT383" s="216" t="s">
        <v>190</v>
      </c>
      <c r="AU383" s="216" t="s">
        <v>85</v>
      </c>
      <c r="AV383" s="13" t="s">
        <v>85</v>
      </c>
      <c r="AW383" s="13" t="s">
        <v>33</v>
      </c>
      <c r="AX383" s="13" t="s">
        <v>76</v>
      </c>
      <c r="AY383" s="216" t="s">
        <v>137</v>
      </c>
    </row>
    <row r="384" spans="1:65" s="16" customFormat="1" ht="11.25">
      <c r="B384" s="252"/>
      <c r="C384" s="253"/>
      <c r="D384" s="207" t="s">
        <v>190</v>
      </c>
      <c r="E384" s="254" t="s">
        <v>1</v>
      </c>
      <c r="F384" s="255" t="s">
        <v>256</v>
      </c>
      <c r="G384" s="253"/>
      <c r="H384" s="256">
        <v>94.4</v>
      </c>
      <c r="I384" s="257"/>
      <c r="J384" s="253"/>
      <c r="K384" s="253"/>
      <c r="L384" s="258"/>
      <c r="M384" s="259"/>
      <c r="N384" s="260"/>
      <c r="O384" s="260"/>
      <c r="P384" s="260"/>
      <c r="Q384" s="260"/>
      <c r="R384" s="260"/>
      <c r="S384" s="260"/>
      <c r="T384" s="261"/>
      <c r="AT384" s="262" t="s">
        <v>190</v>
      </c>
      <c r="AU384" s="262" t="s">
        <v>85</v>
      </c>
      <c r="AV384" s="16" t="s">
        <v>91</v>
      </c>
      <c r="AW384" s="16" t="s">
        <v>33</v>
      </c>
      <c r="AX384" s="16" t="s">
        <v>81</v>
      </c>
      <c r="AY384" s="262" t="s">
        <v>137</v>
      </c>
    </row>
    <row r="385" spans="1:65" s="2" customFormat="1" ht="21.75" customHeight="1">
      <c r="A385" s="35"/>
      <c r="B385" s="36"/>
      <c r="C385" s="187" t="s">
        <v>581</v>
      </c>
      <c r="D385" s="187" t="s">
        <v>140</v>
      </c>
      <c r="E385" s="188" t="s">
        <v>582</v>
      </c>
      <c r="F385" s="189" t="s">
        <v>583</v>
      </c>
      <c r="G385" s="190" t="s">
        <v>220</v>
      </c>
      <c r="H385" s="191">
        <v>36.15</v>
      </c>
      <c r="I385" s="192"/>
      <c r="J385" s="193">
        <f>ROUND(I385*H385,2)</f>
        <v>0</v>
      </c>
      <c r="K385" s="189" t="s">
        <v>143</v>
      </c>
      <c r="L385" s="40"/>
      <c r="M385" s="194" t="s">
        <v>1</v>
      </c>
      <c r="N385" s="195" t="s">
        <v>42</v>
      </c>
      <c r="O385" s="72"/>
      <c r="P385" s="196">
        <f>O385*H385</f>
        <v>0</v>
      </c>
      <c r="Q385" s="196">
        <v>1.0000000000000001E-5</v>
      </c>
      <c r="R385" s="196">
        <f>Q385*H385</f>
        <v>3.615E-4</v>
      </c>
      <c r="S385" s="196">
        <v>0</v>
      </c>
      <c r="T385" s="197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198" t="s">
        <v>281</v>
      </c>
      <c r="AT385" s="198" t="s">
        <v>140</v>
      </c>
      <c r="AU385" s="198" t="s">
        <v>85</v>
      </c>
      <c r="AY385" s="18" t="s">
        <v>137</v>
      </c>
      <c r="BE385" s="199">
        <f>IF(N385="základní",J385,0)</f>
        <v>0</v>
      </c>
      <c r="BF385" s="199">
        <f>IF(N385="snížená",J385,0)</f>
        <v>0</v>
      </c>
      <c r="BG385" s="199">
        <f>IF(N385="zákl. přenesená",J385,0)</f>
        <v>0</v>
      </c>
      <c r="BH385" s="199">
        <f>IF(N385="sníž. přenesená",J385,0)</f>
        <v>0</v>
      </c>
      <c r="BI385" s="199">
        <f>IF(N385="nulová",J385,0)</f>
        <v>0</v>
      </c>
      <c r="BJ385" s="18" t="s">
        <v>85</v>
      </c>
      <c r="BK385" s="199">
        <f>ROUND(I385*H385,2)</f>
        <v>0</v>
      </c>
      <c r="BL385" s="18" t="s">
        <v>281</v>
      </c>
      <c r="BM385" s="198" t="s">
        <v>584</v>
      </c>
    </row>
    <row r="386" spans="1:65" s="2" customFormat="1" ht="29.25">
      <c r="A386" s="35"/>
      <c r="B386" s="36"/>
      <c r="C386" s="37"/>
      <c r="D386" s="207" t="s">
        <v>246</v>
      </c>
      <c r="E386" s="37"/>
      <c r="F386" s="248" t="s">
        <v>585</v>
      </c>
      <c r="G386" s="37"/>
      <c r="H386" s="37"/>
      <c r="I386" s="249"/>
      <c r="J386" s="37"/>
      <c r="K386" s="37"/>
      <c r="L386" s="40"/>
      <c r="M386" s="250"/>
      <c r="N386" s="251"/>
      <c r="O386" s="72"/>
      <c r="P386" s="72"/>
      <c r="Q386" s="72"/>
      <c r="R386" s="72"/>
      <c r="S386" s="72"/>
      <c r="T386" s="73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T386" s="18" t="s">
        <v>246</v>
      </c>
      <c r="AU386" s="18" t="s">
        <v>85</v>
      </c>
    </row>
    <row r="387" spans="1:65" s="2" customFormat="1" ht="16.5" customHeight="1">
      <c r="A387" s="35"/>
      <c r="B387" s="36"/>
      <c r="C387" s="238" t="s">
        <v>586</v>
      </c>
      <c r="D387" s="238" t="s">
        <v>228</v>
      </c>
      <c r="E387" s="239" t="s">
        <v>587</v>
      </c>
      <c r="F387" s="240" t="s">
        <v>588</v>
      </c>
      <c r="G387" s="241" t="s">
        <v>220</v>
      </c>
      <c r="H387" s="242">
        <v>36.15</v>
      </c>
      <c r="I387" s="243"/>
      <c r="J387" s="244">
        <f>ROUND(I387*H387,2)</f>
        <v>0</v>
      </c>
      <c r="K387" s="240" t="s">
        <v>143</v>
      </c>
      <c r="L387" s="245"/>
      <c r="M387" s="246" t="s">
        <v>1</v>
      </c>
      <c r="N387" s="247" t="s">
        <v>42</v>
      </c>
      <c r="O387" s="72"/>
      <c r="P387" s="196">
        <f>O387*H387</f>
        <v>0</v>
      </c>
      <c r="Q387" s="196">
        <v>2.2000000000000001E-4</v>
      </c>
      <c r="R387" s="196">
        <f>Q387*H387</f>
        <v>7.953E-3</v>
      </c>
      <c r="S387" s="196">
        <v>0</v>
      </c>
      <c r="T387" s="197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198" t="s">
        <v>416</v>
      </c>
      <c r="AT387" s="198" t="s">
        <v>228</v>
      </c>
      <c r="AU387" s="198" t="s">
        <v>85</v>
      </c>
      <c r="AY387" s="18" t="s">
        <v>137</v>
      </c>
      <c r="BE387" s="199">
        <f>IF(N387="základní",J387,0)</f>
        <v>0</v>
      </c>
      <c r="BF387" s="199">
        <f>IF(N387="snížená",J387,0)</f>
        <v>0</v>
      </c>
      <c r="BG387" s="199">
        <f>IF(N387="zákl. přenesená",J387,0)</f>
        <v>0</v>
      </c>
      <c r="BH387" s="199">
        <f>IF(N387="sníž. přenesená",J387,0)</f>
        <v>0</v>
      </c>
      <c r="BI387" s="199">
        <f>IF(N387="nulová",J387,0)</f>
        <v>0</v>
      </c>
      <c r="BJ387" s="18" t="s">
        <v>85</v>
      </c>
      <c r="BK387" s="199">
        <f>ROUND(I387*H387,2)</f>
        <v>0</v>
      </c>
      <c r="BL387" s="18" t="s">
        <v>281</v>
      </c>
      <c r="BM387" s="198" t="s">
        <v>589</v>
      </c>
    </row>
    <row r="388" spans="1:65" s="13" customFormat="1" ht="11.25">
      <c r="B388" s="205"/>
      <c r="C388" s="206"/>
      <c r="D388" s="207" t="s">
        <v>190</v>
      </c>
      <c r="E388" s="206"/>
      <c r="F388" s="209" t="s">
        <v>590</v>
      </c>
      <c r="G388" s="206"/>
      <c r="H388" s="210">
        <v>36.15</v>
      </c>
      <c r="I388" s="211"/>
      <c r="J388" s="206"/>
      <c r="K388" s="206"/>
      <c r="L388" s="212"/>
      <c r="M388" s="213"/>
      <c r="N388" s="214"/>
      <c r="O388" s="214"/>
      <c r="P388" s="214"/>
      <c r="Q388" s="214"/>
      <c r="R388" s="214"/>
      <c r="S388" s="214"/>
      <c r="T388" s="215"/>
      <c r="AT388" s="216" t="s">
        <v>190</v>
      </c>
      <c r="AU388" s="216" t="s">
        <v>85</v>
      </c>
      <c r="AV388" s="13" t="s">
        <v>85</v>
      </c>
      <c r="AW388" s="13" t="s">
        <v>4</v>
      </c>
      <c r="AX388" s="13" t="s">
        <v>81</v>
      </c>
      <c r="AY388" s="216" t="s">
        <v>137</v>
      </c>
    </row>
    <row r="389" spans="1:65" s="2" customFormat="1" ht="44.25" customHeight="1">
      <c r="A389" s="35"/>
      <c r="B389" s="36"/>
      <c r="C389" s="187" t="s">
        <v>591</v>
      </c>
      <c r="D389" s="187" t="s">
        <v>140</v>
      </c>
      <c r="E389" s="188" t="s">
        <v>592</v>
      </c>
      <c r="F389" s="189" t="s">
        <v>593</v>
      </c>
      <c r="G389" s="190" t="s">
        <v>437</v>
      </c>
      <c r="H389" s="263"/>
      <c r="I389" s="192"/>
      <c r="J389" s="193">
        <f>ROUND(I389*H389,2)</f>
        <v>0</v>
      </c>
      <c r="K389" s="189" t="s">
        <v>143</v>
      </c>
      <c r="L389" s="40"/>
      <c r="M389" s="194" t="s">
        <v>1</v>
      </c>
      <c r="N389" s="195" t="s">
        <v>42</v>
      </c>
      <c r="O389" s="72"/>
      <c r="P389" s="196">
        <f>O389*H389</f>
        <v>0</v>
      </c>
      <c r="Q389" s="196">
        <v>0</v>
      </c>
      <c r="R389" s="196">
        <f>Q389*H389</f>
        <v>0</v>
      </c>
      <c r="S389" s="196">
        <v>0</v>
      </c>
      <c r="T389" s="197">
        <f>S389*H389</f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198" t="s">
        <v>281</v>
      </c>
      <c r="AT389" s="198" t="s">
        <v>140</v>
      </c>
      <c r="AU389" s="198" t="s">
        <v>85</v>
      </c>
      <c r="AY389" s="18" t="s">
        <v>137</v>
      </c>
      <c r="BE389" s="199">
        <f>IF(N389="základní",J389,0)</f>
        <v>0</v>
      </c>
      <c r="BF389" s="199">
        <f>IF(N389="snížená",J389,0)</f>
        <v>0</v>
      </c>
      <c r="BG389" s="199">
        <f>IF(N389="zákl. přenesená",J389,0)</f>
        <v>0</v>
      </c>
      <c r="BH389" s="199">
        <f>IF(N389="sníž. přenesená",J389,0)</f>
        <v>0</v>
      </c>
      <c r="BI389" s="199">
        <f>IF(N389="nulová",J389,0)</f>
        <v>0</v>
      </c>
      <c r="BJ389" s="18" t="s">
        <v>85</v>
      </c>
      <c r="BK389" s="199">
        <f>ROUND(I389*H389,2)</f>
        <v>0</v>
      </c>
      <c r="BL389" s="18" t="s">
        <v>281</v>
      </c>
      <c r="BM389" s="198" t="s">
        <v>594</v>
      </c>
    </row>
    <row r="390" spans="1:65" s="12" customFormat="1" ht="22.9" customHeight="1">
      <c r="B390" s="171"/>
      <c r="C390" s="172"/>
      <c r="D390" s="173" t="s">
        <v>75</v>
      </c>
      <c r="E390" s="185" t="s">
        <v>595</v>
      </c>
      <c r="F390" s="185" t="s">
        <v>596</v>
      </c>
      <c r="G390" s="172"/>
      <c r="H390" s="172"/>
      <c r="I390" s="175"/>
      <c r="J390" s="186">
        <f>BK390</f>
        <v>0</v>
      </c>
      <c r="K390" s="172"/>
      <c r="L390" s="177"/>
      <c r="M390" s="178"/>
      <c r="N390" s="179"/>
      <c r="O390" s="179"/>
      <c r="P390" s="180">
        <f>SUM(P391:P402)</f>
        <v>0</v>
      </c>
      <c r="Q390" s="179"/>
      <c r="R390" s="180">
        <f>SUM(R391:R402)</f>
        <v>3.875E-2</v>
      </c>
      <c r="S390" s="179"/>
      <c r="T390" s="181">
        <f>SUM(T391:T402)</f>
        <v>0</v>
      </c>
      <c r="AR390" s="182" t="s">
        <v>85</v>
      </c>
      <c r="AT390" s="183" t="s">
        <v>75</v>
      </c>
      <c r="AU390" s="183" t="s">
        <v>81</v>
      </c>
      <c r="AY390" s="182" t="s">
        <v>137</v>
      </c>
      <c r="BK390" s="184">
        <f>SUM(BK391:BK402)</f>
        <v>0</v>
      </c>
    </row>
    <row r="391" spans="1:65" s="2" customFormat="1" ht="21.75" customHeight="1">
      <c r="A391" s="35"/>
      <c r="B391" s="36"/>
      <c r="C391" s="187" t="s">
        <v>597</v>
      </c>
      <c r="D391" s="187" t="s">
        <v>140</v>
      </c>
      <c r="E391" s="188" t="s">
        <v>598</v>
      </c>
      <c r="F391" s="189" t="s">
        <v>599</v>
      </c>
      <c r="G391" s="190" t="s">
        <v>203</v>
      </c>
      <c r="H391" s="191">
        <v>31</v>
      </c>
      <c r="I391" s="192"/>
      <c r="J391" s="193">
        <f>ROUND(I391*H391,2)</f>
        <v>0</v>
      </c>
      <c r="K391" s="189" t="s">
        <v>143</v>
      </c>
      <c r="L391" s="40"/>
      <c r="M391" s="194" t="s">
        <v>1</v>
      </c>
      <c r="N391" s="195" t="s">
        <v>42</v>
      </c>
      <c r="O391" s="72"/>
      <c r="P391" s="196">
        <f>O391*H391</f>
        <v>0</v>
      </c>
      <c r="Q391" s="196">
        <v>0</v>
      </c>
      <c r="R391" s="196">
        <f>Q391*H391</f>
        <v>0</v>
      </c>
      <c r="S391" s="196">
        <v>0</v>
      </c>
      <c r="T391" s="197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198" t="s">
        <v>281</v>
      </c>
      <c r="AT391" s="198" t="s">
        <v>140</v>
      </c>
      <c r="AU391" s="198" t="s">
        <v>85</v>
      </c>
      <c r="AY391" s="18" t="s">
        <v>137</v>
      </c>
      <c r="BE391" s="199">
        <f>IF(N391="základní",J391,0)</f>
        <v>0</v>
      </c>
      <c r="BF391" s="199">
        <f>IF(N391="snížená",J391,0)</f>
        <v>0</v>
      </c>
      <c r="BG391" s="199">
        <f>IF(N391="zákl. přenesená",J391,0)</f>
        <v>0</v>
      </c>
      <c r="BH391" s="199">
        <f>IF(N391="sníž. přenesená",J391,0)</f>
        <v>0</v>
      </c>
      <c r="BI391" s="199">
        <f>IF(N391="nulová",J391,0)</f>
        <v>0</v>
      </c>
      <c r="BJ391" s="18" t="s">
        <v>85</v>
      </c>
      <c r="BK391" s="199">
        <f>ROUND(I391*H391,2)</f>
        <v>0</v>
      </c>
      <c r="BL391" s="18" t="s">
        <v>281</v>
      </c>
      <c r="BM391" s="198" t="s">
        <v>600</v>
      </c>
    </row>
    <row r="392" spans="1:65" s="14" customFormat="1" ht="11.25">
      <c r="B392" s="217"/>
      <c r="C392" s="218"/>
      <c r="D392" s="207" t="s">
        <v>190</v>
      </c>
      <c r="E392" s="219" t="s">
        <v>1</v>
      </c>
      <c r="F392" s="220" t="s">
        <v>601</v>
      </c>
      <c r="G392" s="218"/>
      <c r="H392" s="219" t="s">
        <v>1</v>
      </c>
      <c r="I392" s="221"/>
      <c r="J392" s="218"/>
      <c r="K392" s="218"/>
      <c r="L392" s="222"/>
      <c r="M392" s="223"/>
      <c r="N392" s="224"/>
      <c r="O392" s="224"/>
      <c r="P392" s="224"/>
      <c r="Q392" s="224"/>
      <c r="R392" s="224"/>
      <c r="S392" s="224"/>
      <c r="T392" s="225"/>
      <c r="AT392" s="226" t="s">
        <v>190</v>
      </c>
      <c r="AU392" s="226" t="s">
        <v>85</v>
      </c>
      <c r="AV392" s="14" t="s">
        <v>81</v>
      </c>
      <c r="AW392" s="14" t="s">
        <v>33</v>
      </c>
      <c r="AX392" s="14" t="s">
        <v>76</v>
      </c>
      <c r="AY392" s="226" t="s">
        <v>137</v>
      </c>
    </row>
    <row r="393" spans="1:65" s="13" customFormat="1" ht="11.25">
      <c r="B393" s="205"/>
      <c r="C393" s="206"/>
      <c r="D393" s="207" t="s">
        <v>190</v>
      </c>
      <c r="E393" s="208" t="s">
        <v>1</v>
      </c>
      <c r="F393" s="209" t="s">
        <v>602</v>
      </c>
      <c r="G393" s="206"/>
      <c r="H393" s="210">
        <v>31</v>
      </c>
      <c r="I393" s="211"/>
      <c r="J393" s="206"/>
      <c r="K393" s="206"/>
      <c r="L393" s="212"/>
      <c r="M393" s="213"/>
      <c r="N393" s="214"/>
      <c r="O393" s="214"/>
      <c r="P393" s="214"/>
      <c r="Q393" s="214"/>
      <c r="R393" s="214"/>
      <c r="S393" s="214"/>
      <c r="T393" s="215"/>
      <c r="AT393" s="216" t="s">
        <v>190</v>
      </c>
      <c r="AU393" s="216" t="s">
        <v>85</v>
      </c>
      <c r="AV393" s="13" t="s">
        <v>85</v>
      </c>
      <c r="AW393" s="13" t="s">
        <v>33</v>
      </c>
      <c r="AX393" s="13" t="s">
        <v>81</v>
      </c>
      <c r="AY393" s="216" t="s">
        <v>137</v>
      </c>
    </row>
    <row r="394" spans="1:65" s="2" customFormat="1" ht="24.2" customHeight="1">
      <c r="A394" s="35"/>
      <c r="B394" s="36"/>
      <c r="C394" s="187" t="s">
        <v>603</v>
      </c>
      <c r="D394" s="187" t="s">
        <v>140</v>
      </c>
      <c r="E394" s="188" t="s">
        <v>604</v>
      </c>
      <c r="F394" s="189" t="s">
        <v>605</v>
      </c>
      <c r="G394" s="190" t="s">
        <v>203</v>
      </c>
      <c r="H394" s="191">
        <v>31</v>
      </c>
      <c r="I394" s="192"/>
      <c r="J394" s="193">
        <f>ROUND(I394*H394,2)</f>
        <v>0</v>
      </c>
      <c r="K394" s="189" t="s">
        <v>1</v>
      </c>
      <c r="L394" s="40"/>
      <c r="M394" s="194" t="s">
        <v>1</v>
      </c>
      <c r="N394" s="195" t="s">
        <v>42</v>
      </c>
      <c r="O394" s="72"/>
      <c r="P394" s="196">
        <f>O394*H394</f>
        <v>0</v>
      </c>
      <c r="Q394" s="196">
        <v>1.25E-3</v>
      </c>
      <c r="R394" s="196">
        <f>Q394*H394</f>
        <v>3.875E-2</v>
      </c>
      <c r="S394" s="196">
        <v>0</v>
      </c>
      <c r="T394" s="197">
        <f>S394*H394</f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198" t="s">
        <v>281</v>
      </c>
      <c r="AT394" s="198" t="s">
        <v>140</v>
      </c>
      <c r="AU394" s="198" t="s">
        <v>85</v>
      </c>
      <c r="AY394" s="18" t="s">
        <v>137</v>
      </c>
      <c r="BE394" s="199">
        <f>IF(N394="základní",J394,0)</f>
        <v>0</v>
      </c>
      <c r="BF394" s="199">
        <f>IF(N394="snížená",J394,0)</f>
        <v>0</v>
      </c>
      <c r="BG394" s="199">
        <f>IF(N394="zákl. přenesená",J394,0)</f>
        <v>0</v>
      </c>
      <c r="BH394" s="199">
        <f>IF(N394="sníž. přenesená",J394,0)</f>
        <v>0</v>
      </c>
      <c r="BI394" s="199">
        <f>IF(N394="nulová",J394,0)</f>
        <v>0</v>
      </c>
      <c r="BJ394" s="18" t="s">
        <v>85</v>
      </c>
      <c r="BK394" s="199">
        <f>ROUND(I394*H394,2)</f>
        <v>0</v>
      </c>
      <c r="BL394" s="18" t="s">
        <v>281</v>
      </c>
      <c r="BM394" s="198" t="s">
        <v>606</v>
      </c>
    </row>
    <row r="395" spans="1:65" s="14" customFormat="1" ht="11.25">
      <c r="B395" s="217"/>
      <c r="C395" s="218"/>
      <c r="D395" s="207" t="s">
        <v>190</v>
      </c>
      <c r="E395" s="219" t="s">
        <v>1</v>
      </c>
      <c r="F395" s="220" t="s">
        <v>607</v>
      </c>
      <c r="G395" s="218"/>
      <c r="H395" s="219" t="s">
        <v>1</v>
      </c>
      <c r="I395" s="221"/>
      <c r="J395" s="218"/>
      <c r="K395" s="218"/>
      <c r="L395" s="222"/>
      <c r="M395" s="223"/>
      <c r="N395" s="224"/>
      <c r="O395" s="224"/>
      <c r="P395" s="224"/>
      <c r="Q395" s="224"/>
      <c r="R395" s="224"/>
      <c r="S395" s="224"/>
      <c r="T395" s="225"/>
      <c r="AT395" s="226" t="s">
        <v>190</v>
      </c>
      <c r="AU395" s="226" t="s">
        <v>85</v>
      </c>
      <c r="AV395" s="14" t="s">
        <v>81</v>
      </c>
      <c r="AW395" s="14" t="s">
        <v>33</v>
      </c>
      <c r="AX395" s="14" t="s">
        <v>76</v>
      </c>
      <c r="AY395" s="226" t="s">
        <v>137</v>
      </c>
    </row>
    <row r="396" spans="1:65" s="13" customFormat="1" ht="11.25">
      <c r="B396" s="205"/>
      <c r="C396" s="206"/>
      <c r="D396" s="207" t="s">
        <v>190</v>
      </c>
      <c r="E396" s="208" t="s">
        <v>1</v>
      </c>
      <c r="F396" s="209" t="s">
        <v>608</v>
      </c>
      <c r="G396" s="206"/>
      <c r="H396" s="210">
        <v>5.9939999999999998</v>
      </c>
      <c r="I396" s="211"/>
      <c r="J396" s="206"/>
      <c r="K396" s="206"/>
      <c r="L396" s="212"/>
      <c r="M396" s="213"/>
      <c r="N396" s="214"/>
      <c r="O396" s="214"/>
      <c r="P396" s="214"/>
      <c r="Q396" s="214"/>
      <c r="R396" s="214"/>
      <c r="S396" s="214"/>
      <c r="T396" s="215"/>
      <c r="AT396" s="216" t="s">
        <v>190</v>
      </c>
      <c r="AU396" s="216" t="s">
        <v>85</v>
      </c>
      <c r="AV396" s="13" t="s">
        <v>85</v>
      </c>
      <c r="AW396" s="13" t="s">
        <v>33</v>
      </c>
      <c r="AX396" s="13" t="s">
        <v>76</v>
      </c>
      <c r="AY396" s="216" t="s">
        <v>137</v>
      </c>
    </row>
    <row r="397" spans="1:65" s="13" customFormat="1" ht="11.25">
      <c r="B397" s="205"/>
      <c r="C397" s="206"/>
      <c r="D397" s="207" t="s">
        <v>190</v>
      </c>
      <c r="E397" s="208" t="s">
        <v>1</v>
      </c>
      <c r="F397" s="209" t="s">
        <v>609</v>
      </c>
      <c r="G397" s="206"/>
      <c r="H397" s="210">
        <v>0.19</v>
      </c>
      <c r="I397" s="211"/>
      <c r="J397" s="206"/>
      <c r="K397" s="206"/>
      <c r="L397" s="212"/>
      <c r="M397" s="213"/>
      <c r="N397" s="214"/>
      <c r="O397" s="214"/>
      <c r="P397" s="214"/>
      <c r="Q397" s="214"/>
      <c r="R397" s="214"/>
      <c r="S397" s="214"/>
      <c r="T397" s="215"/>
      <c r="AT397" s="216" t="s">
        <v>190</v>
      </c>
      <c r="AU397" s="216" t="s">
        <v>85</v>
      </c>
      <c r="AV397" s="13" t="s">
        <v>85</v>
      </c>
      <c r="AW397" s="13" t="s">
        <v>33</v>
      </c>
      <c r="AX397" s="13" t="s">
        <v>76</v>
      </c>
      <c r="AY397" s="216" t="s">
        <v>137</v>
      </c>
    </row>
    <row r="398" spans="1:65" s="14" customFormat="1" ht="11.25">
      <c r="B398" s="217"/>
      <c r="C398" s="218"/>
      <c r="D398" s="207" t="s">
        <v>190</v>
      </c>
      <c r="E398" s="219" t="s">
        <v>1</v>
      </c>
      <c r="F398" s="220" t="s">
        <v>610</v>
      </c>
      <c r="G398" s="218"/>
      <c r="H398" s="219" t="s">
        <v>1</v>
      </c>
      <c r="I398" s="221"/>
      <c r="J398" s="218"/>
      <c r="K398" s="218"/>
      <c r="L398" s="222"/>
      <c r="M398" s="223"/>
      <c r="N398" s="224"/>
      <c r="O398" s="224"/>
      <c r="P398" s="224"/>
      <c r="Q398" s="224"/>
      <c r="R398" s="224"/>
      <c r="S398" s="224"/>
      <c r="T398" s="225"/>
      <c r="AT398" s="226" t="s">
        <v>190</v>
      </c>
      <c r="AU398" s="226" t="s">
        <v>85</v>
      </c>
      <c r="AV398" s="14" t="s">
        <v>81</v>
      </c>
      <c r="AW398" s="14" t="s">
        <v>33</v>
      </c>
      <c r="AX398" s="14" t="s">
        <v>76</v>
      </c>
      <c r="AY398" s="226" t="s">
        <v>137</v>
      </c>
    </row>
    <row r="399" spans="1:65" s="15" customFormat="1" ht="11.25">
      <c r="B399" s="227"/>
      <c r="C399" s="228"/>
      <c r="D399" s="207" t="s">
        <v>190</v>
      </c>
      <c r="E399" s="229" t="s">
        <v>1</v>
      </c>
      <c r="F399" s="230" t="s">
        <v>210</v>
      </c>
      <c r="G399" s="228"/>
      <c r="H399" s="231">
        <v>6.1840000000000002</v>
      </c>
      <c r="I399" s="232"/>
      <c r="J399" s="228"/>
      <c r="K399" s="228"/>
      <c r="L399" s="233"/>
      <c r="M399" s="234"/>
      <c r="N399" s="235"/>
      <c r="O399" s="235"/>
      <c r="P399" s="235"/>
      <c r="Q399" s="235"/>
      <c r="R399" s="235"/>
      <c r="S399" s="235"/>
      <c r="T399" s="236"/>
      <c r="AT399" s="237" t="s">
        <v>190</v>
      </c>
      <c r="AU399" s="237" t="s">
        <v>85</v>
      </c>
      <c r="AV399" s="15" t="s">
        <v>88</v>
      </c>
      <c r="AW399" s="15" t="s">
        <v>33</v>
      </c>
      <c r="AX399" s="15" t="s">
        <v>76</v>
      </c>
      <c r="AY399" s="237" t="s">
        <v>137</v>
      </c>
    </row>
    <row r="400" spans="1:65" s="14" customFormat="1" ht="11.25">
      <c r="B400" s="217"/>
      <c r="C400" s="218"/>
      <c r="D400" s="207" t="s">
        <v>190</v>
      </c>
      <c r="E400" s="219" t="s">
        <v>1</v>
      </c>
      <c r="F400" s="220" t="s">
        <v>611</v>
      </c>
      <c r="G400" s="218"/>
      <c r="H400" s="219" t="s">
        <v>1</v>
      </c>
      <c r="I400" s="221"/>
      <c r="J400" s="218"/>
      <c r="K400" s="218"/>
      <c r="L400" s="222"/>
      <c r="M400" s="223"/>
      <c r="N400" s="224"/>
      <c r="O400" s="224"/>
      <c r="P400" s="224"/>
      <c r="Q400" s="224"/>
      <c r="R400" s="224"/>
      <c r="S400" s="224"/>
      <c r="T400" s="225"/>
      <c r="AT400" s="226" t="s">
        <v>190</v>
      </c>
      <c r="AU400" s="226" t="s">
        <v>85</v>
      </c>
      <c r="AV400" s="14" t="s">
        <v>81</v>
      </c>
      <c r="AW400" s="14" t="s">
        <v>33</v>
      </c>
      <c r="AX400" s="14" t="s">
        <v>76</v>
      </c>
      <c r="AY400" s="226" t="s">
        <v>137</v>
      </c>
    </row>
    <row r="401" spans="1:65" s="13" customFormat="1" ht="11.25">
      <c r="B401" s="205"/>
      <c r="C401" s="206"/>
      <c r="D401" s="207" t="s">
        <v>190</v>
      </c>
      <c r="E401" s="208" t="s">
        <v>1</v>
      </c>
      <c r="F401" s="209" t="s">
        <v>602</v>
      </c>
      <c r="G401" s="206"/>
      <c r="H401" s="210">
        <v>31</v>
      </c>
      <c r="I401" s="211"/>
      <c r="J401" s="206"/>
      <c r="K401" s="206"/>
      <c r="L401" s="212"/>
      <c r="M401" s="213"/>
      <c r="N401" s="214"/>
      <c r="O401" s="214"/>
      <c r="P401" s="214"/>
      <c r="Q401" s="214"/>
      <c r="R401" s="214"/>
      <c r="S401" s="214"/>
      <c r="T401" s="215"/>
      <c r="AT401" s="216" t="s">
        <v>190</v>
      </c>
      <c r="AU401" s="216" t="s">
        <v>85</v>
      </c>
      <c r="AV401" s="13" t="s">
        <v>85</v>
      </c>
      <c r="AW401" s="13" t="s">
        <v>33</v>
      </c>
      <c r="AX401" s="13" t="s">
        <v>81</v>
      </c>
      <c r="AY401" s="216" t="s">
        <v>137</v>
      </c>
    </row>
    <row r="402" spans="1:65" s="2" customFormat="1" ht="44.25" customHeight="1">
      <c r="A402" s="35"/>
      <c r="B402" s="36"/>
      <c r="C402" s="187" t="s">
        <v>612</v>
      </c>
      <c r="D402" s="187" t="s">
        <v>140</v>
      </c>
      <c r="E402" s="188" t="s">
        <v>613</v>
      </c>
      <c r="F402" s="189" t="s">
        <v>614</v>
      </c>
      <c r="G402" s="190" t="s">
        <v>437</v>
      </c>
      <c r="H402" s="263"/>
      <c r="I402" s="192"/>
      <c r="J402" s="193">
        <f>ROUND(I402*H402,2)</f>
        <v>0</v>
      </c>
      <c r="K402" s="189" t="s">
        <v>143</v>
      </c>
      <c r="L402" s="40"/>
      <c r="M402" s="194" t="s">
        <v>1</v>
      </c>
      <c r="N402" s="195" t="s">
        <v>42</v>
      </c>
      <c r="O402" s="72"/>
      <c r="P402" s="196">
        <f>O402*H402</f>
        <v>0</v>
      </c>
      <c r="Q402" s="196">
        <v>0</v>
      </c>
      <c r="R402" s="196">
        <f>Q402*H402</f>
        <v>0</v>
      </c>
      <c r="S402" s="196">
        <v>0</v>
      </c>
      <c r="T402" s="197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198" t="s">
        <v>281</v>
      </c>
      <c r="AT402" s="198" t="s">
        <v>140</v>
      </c>
      <c r="AU402" s="198" t="s">
        <v>85</v>
      </c>
      <c r="AY402" s="18" t="s">
        <v>137</v>
      </c>
      <c r="BE402" s="199">
        <f>IF(N402="základní",J402,0)</f>
        <v>0</v>
      </c>
      <c r="BF402" s="199">
        <f>IF(N402="snížená",J402,0)</f>
        <v>0</v>
      </c>
      <c r="BG402" s="199">
        <f>IF(N402="zákl. přenesená",J402,0)</f>
        <v>0</v>
      </c>
      <c r="BH402" s="199">
        <f>IF(N402="sníž. přenesená",J402,0)</f>
        <v>0</v>
      </c>
      <c r="BI402" s="199">
        <f>IF(N402="nulová",J402,0)</f>
        <v>0</v>
      </c>
      <c r="BJ402" s="18" t="s">
        <v>85</v>
      </c>
      <c r="BK402" s="199">
        <f>ROUND(I402*H402,2)</f>
        <v>0</v>
      </c>
      <c r="BL402" s="18" t="s">
        <v>281</v>
      </c>
      <c r="BM402" s="198" t="s">
        <v>615</v>
      </c>
    </row>
    <row r="403" spans="1:65" s="12" customFormat="1" ht="22.9" customHeight="1">
      <c r="B403" s="171"/>
      <c r="C403" s="172"/>
      <c r="D403" s="173" t="s">
        <v>75</v>
      </c>
      <c r="E403" s="185" t="s">
        <v>616</v>
      </c>
      <c r="F403" s="185" t="s">
        <v>617</v>
      </c>
      <c r="G403" s="172"/>
      <c r="H403" s="172"/>
      <c r="I403" s="175"/>
      <c r="J403" s="186">
        <f>BK403</f>
        <v>0</v>
      </c>
      <c r="K403" s="172"/>
      <c r="L403" s="177"/>
      <c r="M403" s="178"/>
      <c r="N403" s="179"/>
      <c r="O403" s="179"/>
      <c r="P403" s="180">
        <f>SUM(P404:P435)</f>
        <v>0</v>
      </c>
      <c r="Q403" s="179"/>
      <c r="R403" s="180">
        <f>SUM(R404:R435)</f>
        <v>0.23918500000000004</v>
      </c>
      <c r="S403" s="179"/>
      <c r="T403" s="181">
        <f>SUM(T404:T435)</f>
        <v>0</v>
      </c>
      <c r="AR403" s="182" t="s">
        <v>85</v>
      </c>
      <c r="AT403" s="183" t="s">
        <v>75</v>
      </c>
      <c r="AU403" s="183" t="s">
        <v>81</v>
      </c>
      <c r="AY403" s="182" t="s">
        <v>137</v>
      </c>
      <c r="BK403" s="184">
        <f>SUM(BK404:BK435)</f>
        <v>0</v>
      </c>
    </row>
    <row r="404" spans="1:65" s="2" customFormat="1" ht="16.5" customHeight="1">
      <c r="A404" s="35"/>
      <c r="B404" s="36"/>
      <c r="C404" s="187" t="s">
        <v>618</v>
      </c>
      <c r="D404" s="187" t="s">
        <v>140</v>
      </c>
      <c r="E404" s="188" t="s">
        <v>619</v>
      </c>
      <c r="F404" s="189" t="s">
        <v>620</v>
      </c>
      <c r="G404" s="190" t="s">
        <v>188</v>
      </c>
      <c r="H404" s="191">
        <v>30</v>
      </c>
      <c r="I404" s="192"/>
      <c r="J404" s="193">
        <f>ROUND(I404*H404,2)</f>
        <v>0</v>
      </c>
      <c r="K404" s="189" t="s">
        <v>143</v>
      </c>
      <c r="L404" s="40"/>
      <c r="M404" s="194" t="s">
        <v>1</v>
      </c>
      <c r="N404" s="195" t="s">
        <v>42</v>
      </c>
      <c r="O404" s="72"/>
      <c r="P404" s="196">
        <f>O404*H404</f>
        <v>0</v>
      </c>
      <c r="Q404" s="196">
        <v>2.0000000000000001E-4</v>
      </c>
      <c r="R404" s="196">
        <f>Q404*H404</f>
        <v>6.0000000000000001E-3</v>
      </c>
      <c r="S404" s="196">
        <v>0</v>
      </c>
      <c r="T404" s="197">
        <f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198" t="s">
        <v>281</v>
      </c>
      <c r="AT404" s="198" t="s">
        <v>140</v>
      </c>
      <c r="AU404" s="198" t="s">
        <v>85</v>
      </c>
      <c r="AY404" s="18" t="s">
        <v>137</v>
      </c>
      <c r="BE404" s="199">
        <f>IF(N404="základní",J404,0)</f>
        <v>0</v>
      </c>
      <c r="BF404" s="199">
        <f>IF(N404="snížená",J404,0)</f>
        <v>0</v>
      </c>
      <c r="BG404" s="199">
        <f>IF(N404="zákl. přenesená",J404,0)</f>
        <v>0</v>
      </c>
      <c r="BH404" s="199">
        <f>IF(N404="sníž. přenesená",J404,0)</f>
        <v>0</v>
      </c>
      <c r="BI404" s="199">
        <f>IF(N404="nulová",J404,0)</f>
        <v>0</v>
      </c>
      <c r="BJ404" s="18" t="s">
        <v>85</v>
      </c>
      <c r="BK404" s="199">
        <f>ROUND(I404*H404,2)</f>
        <v>0</v>
      </c>
      <c r="BL404" s="18" t="s">
        <v>281</v>
      </c>
      <c r="BM404" s="198" t="s">
        <v>621</v>
      </c>
    </row>
    <row r="405" spans="1:65" s="2" customFormat="1" ht="19.5">
      <c r="A405" s="35"/>
      <c r="B405" s="36"/>
      <c r="C405" s="37"/>
      <c r="D405" s="207" t="s">
        <v>246</v>
      </c>
      <c r="E405" s="37"/>
      <c r="F405" s="248" t="s">
        <v>622</v>
      </c>
      <c r="G405" s="37"/>
      <c r="H405" s="37"/>
      <c r="I405" s="249"/>
      <c r="J405" s="37"/>
      <c r="K405" s="37"/>
      <c r="L405" s="40"/>
      <c r="M405" s="250"/>
      <c r="N405" s="251"/>
      <c r="O405" s="72"/>
      <c r="P405" s="72"/>
      <c r="Q405" s="72"/>
      <c r="R405" s="72"/>
      <c r="S405" s="72"/>
      <c r="T405" s="73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T405" s="18" t="s">
        <v>246</v>
      </c>
      <c r="AU405" s="18" t="s">
        <v>85</v>
      </c>
    </row>
    <row r="406" spans="1:65" s="14" customFormat="1" ht="11.25">
      <c r="B406" s="217"/>
      <c r="C406" s="218"/>
      <c r="D406" s="207" t="s">
        <v>190</v>
      </c>
      <c r="E406" s="219" t="s">
        <v>1</v>
      </c>
      <c r="F406" s="220" t="s">
        <v>623</v>
      </c>
      <c r="G406" s="218"/>
      <c r="H406" s="219" t="s">
        <v>1</v>
      </c>
      <c r="I406" s="221"/>
      <c r="J406" s="218"/>
      <c r="K406" s="218"/>
      <c r="L406" s="222"/>
      <c r="M406" s="223"/>
      <c r="N406" s="224"/>
      <c r="O406" s="224"/>
      <c r="P406" s="224"/>
      <c r="Q406" s="224"/>
      <c r="R406" s="224"/>
      <c r="S406" s="224"/>
      <c r="T406" s="225"/>
      <c r="AT406" s="226" t="s">
        <v>190</v>
      </c>
      <c r="AU406" s="226" t="s">
        <v>85</v>
      </c>
      <c r="AV406" s="14" t="s">
        <v>81</v>
      </c>
      <c r="AW406" s="14" t="s">
        <v>33</v>
      </c>
      <c r="AX406" s="14" t="s">
        <v>76</v>
      </c>
      <c r="AY406" s="226" t="s">
        <v>137</v>
      </c>
    </row>
    <row r="407" spans="1:65" s="13" customFormat="1" ht="11.25">
      <c r="B407" s="205"/>
      <c r="C407" s="206"/>
      <c r="D407" s="207" t="s">
        <v>190</v>
      </c>
      <c r="E407" s="208" t="s">
        <v>1</v>
      </c>
      <c r="F407" s="209" t="s">
        <v>624</v>
      </c>
      <c r="G407" s="206"/>
      <c r="H407" s="210">
        <v>30</v>
      </c>
      <c r="I407" s="211"/>
      <c r="J407" s="206"/>
      <c r="K407" s="206"/>
      <c r="L407" s="212"/>
      <c r="M407" s="213"/>
      <c r="N407" s="214"/>
      <c r="O407" s="214"/>
      <c r="P407" s="214"/>
      <c r="Q407" s="214"/>
      <c r="R407" s="214"/>
      <c r="S407" s="214"/>
      <c r="T407" s="215"/>
      <c r="AT407" s="216" t="s">
        <v>190</v>
      </c>
      <c r="AU407" s="216" t="s">
        <v>85</v>
      </c>
      <c r="AV407" s="13" t="s">
        <v>85</v>
      </c>
      <c r="AW407" s="13" t="s">
        <v>33</v>
      </c>
      <c r="AX407" s="13" t="s">
        <v>81</v>
      </c>
      <c r="AY407" s="216" t="s">
        <v>137</v>
      </c>
    </row>
    <row r="408" spans="1:65" s="2" customFormat="1" ht="24.2" customHeight="1">
      <c r="A408" s="35"/>
      <c r="B408" s="36"/>
      <c r="C408" s="187" t="s">
        <v>625</v>
      </c>
      <c r="D408" s="187" t="s">
        <v>140</v>
      </c>
      <c r="E408" s="188" t="s">
        <v>626</v>
      </c>
      <c r="F408" s="189" t="s">
        <v>627</v>
      </c>
      <c r="G408" s="190" t="s">
        <v>220</v>
      </c>
      <c r="H408" s="191">
        <v>31.25</v>
      </c>
      <c r="I408" s="192"/>
      <c r="J408" s="193">
        <f>ROUND(I408*H408,2)</f>
        <v>0</v>
      </c>
      <c r="K408" s="189" t="s">
        <v>143</v>
      </c>
      <c r="L408" s="40"/>
      <c r="M408" s="194" t="s">
        <v>1</v>
      </c>
      <c r="N408" s="195" t="s">
        <v>42</v>
      </c>
      <c r="O408" s="72"/>
      <c r="P408" s="196">
        <f>O408*H408</f>
        <v>0</v>
      </c>
      <c r="Q408" s="196">
        <v>3.2000000000000003E-4</v>
      </c>
      <c r="R408" s="196">
        <f>Q408*H408</f>
        <v>0.01</v>
      </c>
      <c r="S408" s="196">
        <v>0</v>
      </c>
      <c r="T408" s="197">
        <f>S408*H408</f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198" t="s">
        <v>281</v>
      </c>
      <c r="AT408" s="198" t="s">
        <v>140</v>
      </c>
      <c r="AU408" s="198" t="s">
        <v>85</v>
      </c>
      <c r="AY408" s="18" t="s">
        <v>137</v>
      </c>
      <c r="BE408" s="199">
        <f>IF(N408="základní",J408,0)</f>
        <v>0</v>
      </c>
      <c r="BF408" s="199">
        <f>IF(N408="snížená",J408,0)</f>
        <v>0</v>
      </c>
      <c r="BG408" s="199">
        <f>IF(N408="zákl. přenesená",J408,0)</f>
        <v>0</v>
      </c>
      <c r="BH408" s="199">
        <f>IF(N408="sníž. přenesená",J408,0)</f>
        <v>0</v>
      </c>
      <c r="BI408" s="199">
        <f>IF(N408="nulová",J408,0)</f>
        <v>0</v>
      </c>
      <c r="BJ408" s="18" t="s">
        <v>85</v>
      </c>
      <c r="BK408" s="199">
        <f>ROUND(I408*H408,2)</f>
        <v>0</v>
      </c>
      <c r="BL408" s="18" t="s">
        <v>281</v>
      </c>
      <c r="BM408" s="198" t="s">
        <v>628</v>
      </c>
    </row>
    <row r="409" spans="1:65" s="2" customFormat="1" ht="19.5">
      <c r="A409" s="35"/>
      <c r="B409" s="36"/>
      <c r="C409" s="37"/>
      <c r="D409" s="207" t="s">
        <v>246</v>
      </c>
      <c r="E409" s="37"/>
      <c r="F409" s="248" t="s">
        <v>629</v>
      </c>
      <c r="G409" s="37"/>
      <c r="H409" s="37"/>
      <c r="I409" s="249"/>
      <c r="J409" s="37"/>
      <c r="K409" s="37"/>
      <c r="L409" s="40"/>
      <c r="M409" s="250"/>
      <c r="N409" s="251"/>
      <c r="O409" s="72"/>
      <c r="P409" s="72"/>
      <c r="Q409" s="72"/>
      <c r="R409" s="72"/>
      <c r="S409" s="72"/>
      <c r="T409" s="73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T409" s="18" t="s">
        <v>246</v>
      </c>
      <c r="AU409" s="18" t="s">
        <v>85</v>
      </c>
    </row>
    <row r="410" spans="1:65" s="14" customFormat="1" ht="11.25">
      <c r="B410" s="217"/>
      <c r="C410" s="218"/>
      <c r="D410" s="207" t="s">
        <v>190</v>
      </c>
      <c r="E410" s="219" t="s">
        <v>1</v>
      </c>
      <c r="F410" s="220" t="s">
        <v>205</v>
      </c>
      <c r="G410" s="218"/>
      <c r="H410" s="219" t="s">
        <v>1</v>
      </c>
      <c r="I410" s="221"/>
      <c r="J410" s="218"/>
      <c r="K410" s="218"/>
      <c r="L410" s="222"/>
      <c r="M410" s="223"/>
      <c r="N410" s="224"/>
      <c r="O410" s="224"/>
      <c r="P410" s="224"/>
      <c r="Q410" s="224"/>
      <c r="R410" s="224"/>
      <c r="S410" s="224"/>
      <c r="T410" s="225"/>
      <c r="AT410" s="226" t="s">
        <v>190</v>
      </c>
      <c r="AU410" s="226" t="s">
        <v>85</v>
      </c>
      <c r="AV410" s="14" t="s">
        <v>81</v>
      </c>
      <c r="AW410" s="14" t="s">
        <v>33</v>
      </c>
      <c r="AX410" s="14" t="s">
        <v>76</v>
      </c>
      <c r="AY410" s="226" t="s">
        <v>137</v>
      </c>
    </row>
    <row r="411" spans="1:65" s="13" customFormat="1" ht="11.25">
      <c r="B411" s="205"/>
      <c r="C411" s="206"/>
      <c r="D411" s="207" t="s">
        <v>190</v>
      </c>
      <c r="E411" s="208" t="s">
        <v>1</v>
      </c>
      <c r="F411" s="209" t="s">
        <v>630</v>
      </c>
      <c r="G411" s="206"/>
      <c r="H411" s="210">
        <v>6.24</v>
      </c>
      <c r="I411" s="211"/>
      <c r="J411" s="206"/>
      <c r="K411" s="206"/>
      <c r="L411" s="212"/>
      <c r="M411" s="213"/>
      <c r="N411" s="214"/>
      <c r="O411" s="214"/>
      <c r="P411" s="214"/>
      <c r="Q411" s="214"/>
      <c r="R411" s="214"/>
      <c r="S411" s="214"/>
      <c r="T411" s="215"/>
      <c r="AT411" s="216" t="s">
        <v>190</v>
      </c>
      <c r="AU411" s="216" t="s">
        <v>85</v>
      </c>
      <c r="AV411" s="13" t="s">
        <v>85</v>
      </c>
      <c r="AW411" s="13" t="s">
        <v>33</v>
      </c>
      <c r="AX411" s="13" t="s">
        <v>76</v>
      </c>
      <c r="AY411" s="216" t="s">
        <v>137</v>
      </c>
    </row>
    <row r="412" spans="1:65" s="14" customFormat="1" ht="11.25">
      <c r="B412" s="217"/>
      <c r="C412" s="218"/>
      <c r="D412" s="207" t="s">
        <v>190</v>
      </c>
      <c r="E412" s="219" t="s">
        <v>1</v>
      </c>
      <c r="F412" s="220" t="s">
        <v>631</v>
      </c>
      <c r="G412" s="218"/>
      <c r="H412" s="219" t="s">
        <v>1</v>
      </c>
      <c r="I412" s="221"/>
      <c r="J412" s="218"/>
      <c r="K412" s="218"/>
      <c r="L412" s="222"/>
      <c r="M412" s="223"/>
      <c r="N412" s="224"/>
      <c r="O412" s="224"/>
      <c r="P412" s="224"/>
      <c r="Q412" s="224"/>
      <c r="R412" s="224"/>
      <c r="S412" s="224"/>
      <c r="T412" s="225"/>
      <c r="AT412" s="226" t="s">
        <v>190</v>
      </c>
      <c r="AU412" s="226" t="s">
        <v>85</v>
      </c>
      <c r="AV412" s="14" t="s">
        <v>81</v>
      </c>
      <c r="AW412" s="14" t="s">
        <v>33</v>
      </c>
      <c r="AX412" s="14" t="s">
        <v>76</v>
      </c>
      <c r="AY412" s="226" t="s">
        <v>137</v>
      </c>
    </row>
    <row r="413" spans="1:65" s="15" customFormat="1" ht="11.25">
      <c r="B413" s="227"/>
      <c r="C413" s="228"/>
      <c r="D413" s="207" t="s">
        <v>190</v>
      </c>
      <c r="E413" s="229" t="s">
        <v>1</v>
      </c>
      <c r="F413" s="230" t="s">
        <v>210</v>
      </c>
      <c r="G413" s="228"/>
      <c r="H413" s="231">
        <v>6.24</v>
      </c>
      <c r="I413" s="232"/>
      <c r="J413" s="228"/>
      <c r="K413" s="228"/>
      <c r="L413" s="233"/>
      <c r="M413" s="234"/>
      <c r="N413" s="235"/>
      <c r="O413" s="235"/>
      <c r="P413" s="235"/>
      <c r="Q413" s="235"/>
      <c r="R413" s="235"/>
      <c r="S413" s="235"/>
      <c r="T413" s="236"/>
      <c r="AT413" s="237" t="s">
        <v>190</v>
      </c>
      <c r="AU413" s="237" t="s">
        <v>85</v>
      </c>
      <c r="AV413" s="15" t="s">
        <v>88</v>
      </c>
      <c r="AW413" s="15" t="s">
        <v>33</v>
      </c>
      <c r="AX413" s="15" t="s">
        <v>76</v>
      </c>
      <c r="AY413" s="237" t="s">
        <v>137</v>
      </c>
    </row>
    <row r="414" spans="1:65" s="13" customFormat="1" ht="11.25">
      <c r="B414" s="205"/>
      <c r="C414" s="206"/>
      <c r="D414" s="207" t="s">
        <v>190</v>
      </c>
      <c r="E414" s="208" t="s">
        <v>1</v>
      </c>
      <c r="F414" s="209" t="s">
        <v>632</v>
      </c>
      <c r="G414" s="206"/>
      <c r="H414" s="210">
        <v>31.25</v>
      </c>
      <c r="I414" s="211"/>
      <c r="J414" s="206"/>
      <c r="K414" s="206"/>
      <c r="L414" s="212"/>
      <c r="M414" s="213"/>
      <c r="N414" s="214"/>
      <c r="O414" s="214"/>
      <c r="P414" s="214"/>
      <c r="Q414" s="214"/>
      <c r="R414" s="214"/>
      <c r="S414" s="214"/>
      <c r="T414" s="215"/>
      <c r="AT414" s="216" t="s">
        <v>190</v>
      </c>
      <c r="AU414" s="216" t="s">
        <v>85</v>
      </c>
      <c r="AV414" s="13" t="s">
        <v>85</v>
      </c>
      <c r="AW414" s="13" t="s">
        <v>33</v>
      </c>
      <c r="AX414" s="13" t="s">
        <v>81</v>
      </c>
      <c r="AY414" s="216" t="s">
        <v>137</v>
      </c>
    </row>
    <row r="415" spans="1:65" s="2" customFormat="1" ht="21.75" customHeight="1">
      <c r="A415" s="35"/>
      <c r="B415" s="36"/>
      <c r="C415" s="187" t="s">
        <v>633</v>
      </c>
      <c r="D415" s="187" t="s">
        <v>140</v>
      </c>
      <c r="E415" s="188" t="s">
        <v>634</v>
      </c>
      <c r="F415" s="189" t="s">
        <v>635</v>
      </c>
      <c r="G415" s="190" t="s">
        <v>203</v>
      </c>
      <c r="H415" s="191">
        <v>89</v>
      </c>
      <c r="I415" s="192"/>
      <c r="J415" s="193">
        <f>ROUND(I415*H415,2)</f>
        <v>0</v>
      </c>
      <c r="K415" s="189" t="s">
        <v>1</v>
      </c>
      <c r="L415" s="40"/>
      <c r="M415" s="194" t="s">
        <v>1</v>
      </c>
      <c r="N415" s="195" t="s">
        <v>42</v>
      </c>
      <c r="O415" s="72"/>
      <c r="P415" s="196">
        <f>O415*H415</f>
        <v>0</v>
      </c>
      <c r="Q415" s="196">
        <v>1.25E-3</v>
      </c>
      <c r="R415" s="196">
        <f>Q415*H415</f>
        <v>0.11125</v>
      </c>
      <c r="S415" s="196">
        <v>0</v>
      </c>
      <c r="T415" s="197">
        <f>S415*H415</f>
        <v>0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R415" s="198" t="s">
        <v>281</v>
      </c>
      <c r="AT415" s="198" t="s">
        <v>140</v>
      </c>
      <c r="AU415" s="198" t="s">
        <v>85</v>
      </c>
      <c r="AY415" s="18" t="s">
        <v>137</v>
      </c>
      <c r="BE415" s="199">
        <f>IF(N415="základní",J415,0)</f>
        <v>0</v>
      </c>
      <c r="BF415" s="199">
        <f>IF(N415="snížená",J415,0)</f>
        <v>0</v>
      </c>
      <c r="BG415" s="199">
        <f>IF(N415="zákl. přenesená",J415,0)</f>
        <v>0</v>
      </c>
      <c r="BH415" s="199">
        <f>IF(N415="sníž. přenesená",J415,0)</f>
        <v>0</v>
      </c>
      <c r="BI415" s="199">
        <f>IF(N415="nulová",J415,0)</f>
        <v>0</v>
      </c>
      <c r="BJ415" s="18" t="s">
        <v>85</v>
      </c>
      <c r="BK415" s="199">
        <f>ROUND(I415*H415,2)</f>
        <v>0</v>
      </c>
      <c r="BL415" s="18" t="s">
        <v>281</v>
      </c>
      <c r="BM415" s="198" t="s">
        <v>636</v>
      </c>
    </row>
    <row r="416" spans="1:65" s="14" customFormat="1" ht="11.25">
      <c r="B416" s="217"/>
      <c r="C416" s="218"/>
      <c r="D416" s="207" t="s">
        <v>190</v>
      </c>
      <c r="E416" s="219" t="s">
        <v>1</v>
      </c>
      <c r="F416" s="220" t="s">
        <v>637</v>
      </c>
      <c r="G416" s="218"/>
      <c r="H416" s="219" t="s">
        <v>1</v>
      </c>
      <c r="I416" s="221"/>
      <c r="J416" s="218"/>
      <c r="K416" s="218"/>
      <c r="L416" s="222"/>
      <c r="M416" s="223"/>
      <c r="N416" s="224"/>
      <c r="O416" s="224"/>
      <c r="P416" s="224"/>
      <c r="Q416" s="224"/>
      <c r="R416" s="224"/>
      <c r="S416" s="224"/>
      <c r="T416" s="225"/>
      <c r="AT416" s="226" t="s">
        <v>190</v>
      </c>
      <c r="AU416" s="226" t="s">
        <v>85</v>
      </c>
      <c r="AV416" s="14" t="s">
        <v>81</v>
      </c>
      <c r="AW416" s="14" t="s">
        <v>33</v>
      </c>
      <c r="AX416" s="14" t="s">
        <v>76</v>
      </c>
      <c r="AY416" s="226" t="s">
        <v>137</v>
      </c>
    </row>
    <row r="417" spans="1:65" s="14" customFormat="1" ht="11.25">
      <c r="B417" s="217"/>
      <c r="C417" s="218"/>
      <c r="D417" s="207" t="s">
        <v>190</v>
      </c>
      <c r="E417" s="219" t="s">
        <v>1</v>
      </c>
      <c r="F417" s="220" t="s">
        <v>272</v>
      </c>
      <c r="G417" s="218"/>
      <c r="H417" s="219" t="s">
        <v>1</v>
      </c>
      <c r="I417" s="221"/>
      <c r="J417" s="218"/>
      <c r="K417" s="218"/>
      <c r="L417" s="222"/>
      <c r="M417" s="223"/>
      <c r="N417" s="224"/>
      <c r="O417" s="224"/>
      <c r="P417" s="224"/>
      <c r="Q417" s="224"/>
      <c r="R417" s="224"/>
      <c r="S417" s="224"/>
      <c r="T417" s="225"/>
      <c r="AT417" s="226" t="s">
        <v>190</v>
      </c>
      <c r="AU417" s="226" t="s">
        <v>85</v>
      </c>
      <c r="AV417" s="14" t="s">
        <v>81</v>
      </c>
      <c r="AW417" s="14" t="s">
        <v>33</v>
      </c>
      <c r="AX417" s="14" t="s">
        <v>76</v>
      </c>
      <c r="AY417" s="226" t="s">
        <v>137</v>
      </c>
    </row>
    <row r="418" spans="1:65" s="14" customFormat="1" ht="11.25">
      <c r="B418" s="217"/>
      <c r="C418" s="218"/>
      <c r="D418" s="207" t="s">
        <v>190</v>
      </c>
      <c r="E418" s="219" t="s">
        <v>1</v>
      </c>
      <c r="F418" s="220" t="s">
        <v>638</v>
      </c>
      <c r="G418" s="218"/>
      <c r="H418" s="219" t="s">
        <v>1</v>
      </c>
      <c r="I418" s="221"/>
      <c r="J418" s="218"/>
      <c r="K418" s="218"/>
      <c r="L418" s="222"/>
      <c r="M418" s="223"/>
      <c r="N418" s="224"/>
      <c r="O418" s="224"/>
      <c r="P418" s="224"/>
      <c r="Q418" s="224"/>
      <c r="R418" s="224"/>
      <c r="S418" s="224"/>
      <c r="T418" s="225"/>
      <c r="AT418" s="226" t="s">
        <v>190</v>
      </c>
      <c r="AU418" s="226" t="s">
        <v>85</v>
      </c>
      <c r="AV418" s="14" t="s">
        <v>81</v>
      </c>
      <c r="AW418" s="14" t="s">
        <v>33</v>
      </c>
      <c r="AX418" s="14" t="s">
        <v>76</v>
      </c>
      <c r="AY418" s="226" t="s">
        <v>137</v>
      </c>
    </row>
    <row r="419" spans="1:65" s="14" customFormat="1" ht="11.25">
      <c r="B419" s="217"/>
      <c r="C419" s="218"/>
      <c r="D419" s="207" t="s">
        <v>190</v>
      </c>
      <c r="E419" s="219" t="s">
        <v>1</v>
      </c>
      <c r="F419" s="220" t="s">
        <v>216</v>
      </c>
      <c r="G419" s="218"/>
      <c r="H419" s="219" t="s">
        <v>1</v>
      </c>
      <c r="I419" s="221"/>
      <c r="J419" s="218"/>
      <c r="K419" s="218"/>
      <c r="L419" s="222"/>
      <c r="M419" s="223"/>
      <c r="N419" s="224"/>
      <c r="O419" s="224"/>
      <c r="P419" s="224"/>
      <c r="Q419" s="224"/>
      <c r="R419" s="224"/>
      <c r="S419" s="224"/>
      <c r="T419" s="225"/>
      <c r="AT419" s="226" t="s">
        <v>190</v>
      </c>
      <c r="AU419" s="226" t="s">
        <v>85</v>
      </c>
      <c r="AV419" s="14" t="s">
        <v>81</v>
      </c>
      <c r="AW419" s="14" t="s">
        <v>33</v>
      </c>
      <c r="AX419" s="14" t="s">
        <v>76</v>
      </c>
      <c r="AY419" s="226" t="s">
        <v>137</v>
      </c>
    </row>
    <row r="420" spans="1:65" s="14" customFormat="1" ht="11.25">
      <c r="B420" s="217"/>
      <c r="C420" s="218"/>
      <c r="D420" s="207" t="s">
        <v>190</v>
      </c>
      <c r="E420" s="219" t="s">
        <v>1</v>
      </c>
      <c r="F420" s="220" t="s">
        <v>639</v>
      </c>
      <c r="G420" s="218"/>
      <c r="H420" s="219" t="s">
        <v>1</v>
      </c>
      <c r="I420" s="221"/>
      <c r="J420" s="218"/>
      <c r="K420" s="218"/>
      <c r="L420" s="222"/>
      <c r="M420" s="223"/>
      <c r="N420" s="224"/>
      <c r="O420" s="224"/>
      <c r="P420" s="224"/>
      <c r="Q420" s="224"/>
      <c r="R420" s="224"/>
      <c r="S420" s="224"/>
      <c r="T420" s="225"/>
      <c r="AT420" s="226" t="s">
        <v>190</v>
      </c>
      <c r="AU420" s="226" t="s">
        <v>85</v>
      </c>
      <c r="AV420" s="14" t="s">
        <v>81</v>
      </c>
      <c r="AW420" s="14" t="s">
        <v>33</v>
      </c>
      <c r="AX420" s="14" t="s">
        <v>76</v>
      </c>
      <c r="AY420" s="226" t="s">
        <v>137</v>
      </c>
    </row>
    <row r="421" spans="1:65" s="13" customFormat="1" ht="11.25">
      <c r="B421" s="205"/>
      <c r="C421" s="206"/>
      <c r="D421" s="207" t="s">
        <v>190</v>
      </c>
      <c r="E421" s="208" t="s">
        <v>1</v>
      </c>
      <c r="F421" s="209" t="s">
        <v>640</v>
      </c>
      <c r="G421" s="206"/>
      <c r="H421" s="210">
        <v>62.5</v>
      </c>
      <c r="I421" s="211"/>
      <c r="J421" s="206"/>
      <c r="K421" s="206"/>
      <c r="L421" s="212"/>
      <c r="M421" s="213"/>
      <c r="N421" s="214"/>
      <c r="O421" s="214"/>
      <c r="P421" s="214"/>
      <c r="Q421" s="214"/>
      <c r="R421" s="214"/>
      <c r="S421" s="214"/>
      <c r="T421" s="215"/>
      <c r="AT421" s="216" t="s">
        <v>190</v>
      </c>
      <c r="AU421" s="216" t="s">
        <v>85</v>
      </c>
      <c r="AV421" s="13" t="s">
        <v>85</v>
      </c>
      <c r="AW421" s="13" t="s">
        <v>33</v>
      </c>
      <c r="AX421" s="13" t="s">
        <v>76</v>
      </c>
      <c r="AY421" s="216" t="s">
        <v>137</v>
      </c>
    </row>
    <row r="422" spans="1:65" s="14" customFormat="1" ht="11.25">
      <c r="B422" s="217"/>
      <c r="C422" s="218"/>
      <c r="D422" s="207" t="s">
        <v>190</v>
      </c>
      <c r="E422" s="219" t="s">
        <v>1</v>
      </c>
      <c r="F422" s="220" t="s">
        <v>641</v>
      </c>
      <c r="G422" s="218"/>
      <c r="H422" s="219" t="s">
        <v>1</v>
      </c>
      <c r="I422" s="221"/>
      <c r="J422" s="218"/>
      <c r="K422" s="218"/>
      <c r="L422" s="222"/>
      <c r="M422" s="223"/>
      <c r="N422" s="224"/>
      <c r="O422" s="224"/>
      <c r="P422" s="224"/>
      <c r="Q422" s="224"/>
      <c r="R422" s="224"/>
      <c r="S422" s="224"/>
      <c r="T422" s="225"/>
      <c r="AT422" s="226" t="s">
        <v>190</v>
      </c>
      <c r="AU422" s="226" t="s">
        <v>85</v>
      </c>
      <c r="AV422" s="14" t="s">
        <v>81</v>
      </c>
      <c r="AW422" s="14" t="s">
        <v>33</v>
      </c>
      <c r="AX422" s="14" t="s">
        <v>76</v>
      </c>
      <c r="AY422" s="226" t="s">
        <v>137</v>
      </c>
    </row>
    <row r="423" spans="1:65" s="14" customFormat="1" ht="11.25">
      <c r="B423" s="217"/>
      <c r="C423" s="218"/>
      <c r="D423" s="207" t="s">
        <v>190</v>
      </c>
      <c r="E423" s="219" t="s">
        <v>1</v>
      </c>
      <c r="F423" s="220" t="s">
        <v>642</v>
      </c>
      <c r="G423" s="218"/>
      <c r="H423" s="219" t="s">
        <v>1</v>
      </c>
      <c r="I423" s="221"/>
      <c r="J423" s="218"/>
      <c r="K423" s="218"/>
      <c r="L423" s="222"/>
      <c r="M423" s="223"/>
      <c r="N423" s="224"/>
      <c r="O423" s="224"/>
      <c r="P423" s="224"/>
      <c r="Q423" s="224"/>
      <c r="R423" s="224"/>
      <c r="S423" s="224"/>
      <c r="T423" s="225"/>
      <c r="AT423" s="226" t="s">
        <v>190</v>
      </c>
      <c r="AU423" s="226" t="s">
        <v>85</v>
      </c>
      <c r="AV423" s="14" t="s">
        <v>81</v>
      </c>
      <c r="AW423" s="14" t="s">
        <v>33</v>
      </c>
      <c r="AX423" s="14" t="s">
        <v>76</v>
      </c>
      <c r="AY423" s="226" t="s">
        <v>137</v>
      </c>
    </row>
    <row r="424" spans="1:65" s="14" customFormat="1" ht="11.25">
      <c r="B424" s="217"/>
      <c r="C424" s="218"/>
      <c r="D424" s="207" t="s">
        <v>190</v>
      </c>
      <c r="E424" s="219" t="s">
        <v>1</v>
      </c>
      <c r="F424" s="220" t="s">
        <v>216</v>
      </c>
      <c r="G424" s="218"/>
      <c r="H424" s="219" t="s">
        <v>1</v>
      </c>
      <c r="I424" s="221"/>
      <c r="J424" s="218"/>
      <c r="K424" s="218"/>
      <c r="L424" s="222"/>
      <c r="M424" s="223"/>
      <c r="N424" s="224"/>
      <c r="O424" s="224"/>
      <c r="P424" s="224"/>
      <c r="Q424" s="224"/>
      <c r="R424" s="224"/>
      <c r="S424" s="224"/>
      <c r="T424" s="225"/>
      <c r="AT424" s="226" t="s">
        <v>190</v>
      </c>
      <c r="AU424" s="226" t="s">
        <v>85</v>
      </c>
      <c r="AV424" s="14" t="s">
        <v>81</v>
      </c>
      <c r="AW424" s="14" t="s">
        <v>33</v>
      </c>
      <c r="AX424" s="14" t="s">
        <v>76</v>
      </c>
      <c r="AY424" s="226" t="s">
        <v>137</v>
      </c>
    </row>
    <row r="425" spans="1:65" s="14" customFormat="1" ht="11.25">
      <c r="B425" s="217"/>
      <c r="C425" s="218"/>
      <c r="D425" s="207" t="s">
        <v>190</v>
      </c>
      <c r="E425" s="219" t="s">
        <v>1</v>
      </c>
      <c r="F425" s="220" t="s">
        <v>643</v>
      </c>
      <c r="G425" s="218"/>
      <c r="H425" s="219" t="s">
        <v>1</v>
      </c>
      <c r="I425" s="221"/>
      <c r="J425" s="218"/>
      <c r="K425" s="218"/>
      <c r="L425" s="222"/>
      <c r="M425" s="223"/>
      <c r="N425" s="224"/>
      <c r="O425" s="224"/>
      <c r="P425" s="224"/>
      <c r="Q425" s="224"/>
      <c r="R425" s="224"/>
      <c r="S425" s="224"/>
      <c r="T425" s="225"/>
      <c r="AT425" s="226" t="s">
        <v>190</v>
      </c>
      <c r="AU425" s="226" t="s">
        <v>85</v>
      </c>
      <c r="AV425" s="14" t="s">
        <v>81</v>
      </c>
      <c r="AW425" s="14" t="s">
        <v>33</v>
      </c>
      <c r="AX425" s="14" t="s">
        <v>76</v>
      </c>
      <c r="AY425" s="226" t="s">
        <v>137</v>
      </c>
    </row>
    <row r="426" spans="1:65" s="13" customFormat="1" ht="11.25">
      <c r="B426" s="205"/>
      <c r="C426" s="206"/>
      <c r="D426" s="207" t="s">
        <v>190</v>
      </c>
      <c r="E426" s="208" t="s">
        <v>1</v>
      </c>
      <c r="F426" s="209" t="s">
        <v>644</v>
      </c>
      <c r="G426" s="206"/>
      <c r="H426" s="210">
        <v>26.5</v>
      </c>
      <c r="I426" s="211"/>
      <c r="J426" s="206"/>
      <c r="K426" s="206"/>
      <c r="L426" s="212"/>
      <c r="M426" s="213"/>
      <c r="N426" s="214"/>
      <c r="O426" s="214"/>
      <c r="P426" s="214"/>
      <c r="Q426" s="214"/>
      <c r="R426" s="214"/>
      <c r="S426" s="214"/>
      <c r="T426" s="215"/>
      <c r="AT426" s="216" t="s">
        <v>190</v>
      </c>
      <c r="AU426" s="216" t="s">
        <v>85</v>
      </c>
      <c r="AV426" s="13" t="s">
        <v>85</v>
      </c>
      <c r="AW426" s="13" t="s">
        <v>33</v>
      </c>
      <c r="AX426" s="13" t="s">
        <v>76</v>
      </c>
      <c r="AY426" s="216" t="s">
        <v>137</v>
      </c>
    </row>
    <row r="427" spans="1:65" s="16" customFormat="1" ht="11.25">
      <c r="B427" s="252"/>
      <c r="C427" s="253"/>
      <c r="D427" s="207" t="s">
        <v>190</v>
      </c>
      <c r="E427" s="254" t="s">
        <v>1</v>
      </c>
      <c r="F427" s="255" t="s">
        <v>256</v>
      </c>
      <c r="G427" s="253"/>
      <c r="H427" s="256">
        <v>89</v>
      </c>
      <c r="I427" s="257"/>
      <c r="J427" s="253"/>
      <c r="K427" s="253"/>
      <c r="L427" s="258"/>
      <c r="M427" s="259"/>
      <c r="N427" s="260"/>
      <c r="O427" s="260"/>
      <c r="P427" s="260"/>
      <c r="Q427" s="260"/>
      <c r="R427" s="260"/>
      <c r="S427" s="260"/>
      <c r="T427" s="261"/>
      <c r="AT427" s="262" t="s">
        <v>190</v>
      </c>
      <c r="AU427" s="262" t="s">
        <v>85</v>
      </c>
      <c r="AV427" s="16" t="s">
        <v>91</v>
      </c>
      <c r="AW427" s="16" t="s">
        <v>33</v>
      </c>
      <c r="AX427" s="16" t="s">
        <v>81</v>
      </c>
      <c r="AY427" s="262" t="s">
        <v>137</v>
      </c>
    </row>
    <row r="428" spans="1:65" s="2" customFormat="1" ht="24.2" customHeight="1">
      <c r="A428" s="35"/>
      <c r="B428" s="36"/>
      <c r="C428" s="187" t="s">
        <v>645</v>
      </c>
      <c r="D428" s="187" t="s">
        <v>140</v>
      </c>
      <c r="E428" s="188" t="s">
        <v>646</v>
      </c>
      <c r="F428" s="189" t="s">
        <v>647</v>
      </c>
      <c r="G428" s="190" t="s">
        <v>220</v>
      </c>
      <c r="H428" s="191">
        <v>122</v>
      </c>
      <c r="I428" s="192"/>
      <c r="J428" s="193">
        <f>ROUND(I428*H428,2)</f>
        <v>0</v>
      </c>
      <c r="K428" s="189" t="s">
        <v>1</v>
      </c>
      <c r="L428" s="40"/>
      <c r="M428" s="194" t="s">
        <v>1</v>
      </c>
      <c r="N428" s="195" t="s">
        <v>42</v>
      </c>
      <c r="O428" s="72"/>
      <c r="P428" s="196">
        <f>O428*H428</f>
        <v>0</v>
      </c>
      <c r="Q428" s="196">
        <v>5.5000000000000003E-4</v>
      </c>
      <c r="R428" s="196">
        <f>Q428*H428</f>
        <v>6.7100000000000007E-2</v>
      </c>
      <c r="S428" s="196">
        <v>0</v>
      </c>
      <c r="T428" s="197">
        <f>S428*H428</f>
        <v>0</v>
      </c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R428" s="198" t="s">
        <v>91</v>
      </c>
      <c r="AT428" s="198" t="s">
        <v>140</v>
      </c>
      <c r="AU428" s="198" t="s">
        <v>85</v>
      </c>
      <c r="AY428" s="18" t="s">
        <v>137</v>
      </c>
      <c r="BE428" s="199">
        <f>IF(N428="základní",J428,0)</f>
        <v>0</v>
      </c>
      <c r="BF428" s="199">
        <f>IF(N428="snížená",J428,0)</f>
        <v>0</v>
      </c>
      <c r="BG428" s="199">
        <f>IF(N428="zákl. přenesená",J428,0)</f>
        <v>0</v>
      </c>
      <c r="BH428" s="199">
        <f>IF(N428="sníž. přenesená",J428,0)</f>
        <v>0</v>
      </c>
      <c r="BI428" s="199">
        <f>IF(N428="nulová",J428,0)</f>
        <v>0</v>
      </c>
      <c r="BJ428" s="18" t="s">
        <v>85</v>
      </c>
      <c r="BK428" s="199">
        <f>ROUND(I428*H428,2)</f>
        <v>0</v>
      </c>
      <c r="BL428" s="18" t="s">
        <v>91</v>
      </c>
      <c r="BM428" s="198" t="s">
        <v>648</v>
      </c>
    </row>
    <row r="429" spans="1:65" s="2" customFormat="1" ht="24.2" customHeight="1">
      <c r="A429" s="35"/>
      <c r="B429" s="36"/>
      <c r="C429" s="238" t="s">
        <v>649</v>
      </c>
      <c r="D429" s="238" t="s">
        <v>228</v>
      </c>
      <c r="E429" s="239" t="s">
        <v>650</v>
      </c>
      <c r="F429" s="240" t="s">
        <v>651</v>
      </c>
      <c r="G429" s="241" t="s">
        <v>220</v>
      </c>
      <c r="H429" s="242">
        <v>128.1</v>
      </c>
      <c r="I429" s="243"/>
      <c r="J429" s="244">
        <f>ROUND(I429*H429,2)</f>
        <v>0</v>
      </c>
      <c r="K429" s="240" t="s">
        <v>1</v>
      </c>
      <c r="L429" s="245"/>
      <c r="M429" s="246" t="s">
        <v>1</v>
      </c>
      <c r="N429" s="247" t="s">
        <v>42</v>
      </c>
      <c r="O429" s="72"/>
      <c r="P429" s="196">
        <f>O429*H429</f>
        <v>0</v>
      </c>
      <c r="Q429" s="196">
        <v>3.5E-4</v>
      </c>
      <c r="R429" s="196">
        <f>Q429*H429</f>
        <v>4.4835E-2</v>
      </c>
      <c r="S429" s="196">
        <v>0</v>
      </c>
      <c r="T429" s="197">
        <f>S429*H429</f>
        <v>0</v>
      </c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R429" s="198" t="s">
        <v>103</v>
      </c>
      <c r="AT429" s="198" t="s">
        <v>228</v>
      </c>
      <c r="AU429" s="198" t="s">
        <v>85</v>
      </c>
      <c r="AY429" s="18" t="s">
        <v>137</v>
      </c>
      <c r="BE429" s="199">
        <f>IF(N429="základní",J429,0)</f>
        <v>0</v>
      </c>
      <c r="BF429" s="199">
        <f>IF(N429="snížená",J429,0)</f>
        <v>0</v>
      </c>
      <c r="BG429" s="199">
        <f>IF(N429="zákl. přenesená",J429,0)</f>
        <v>0</v>
      </c>
      <c r="BH429" s="199">
        <f>IF(N429="sníž. přenesená",J429,0)</f>
        <v>0</v>
      </c>
      <c r="BI429" s="199">
        <f>IF(N429="nulová",J429,0)</f>
        <v>0</v>
      </c>
      <c r="BJ429" s="18" t="s">
        <v>85</v>
      </c>
      <c r="BK429" s="199">
        <f>ROUND(I429*H429,2)</f>
        <v>0</v>
      </c>
      <c r="BL429" s="18" t="s">
        <v>91</v>
      </c>
      <c r="BM429" s="198" t="s">
        <v>652</v>
      </c>
    </row>
    <row r="430" spans="1:65" s="14" customFormat="1" ht="11.25">
      <c r="B430" s="217"/>
      <c r="C430" s="218"/>
      <c r="D430" s="207" t="s">
        <v>190</v>
      </c>
      <c r="E430" s="219" t="s">
        <v>1</v>
      </c>
      <c r="F430" s="220" t="s">
        <v>653</v>
      </c>
      <c r="G430" s="218"/>
      <c r="H430" s="219" t="s">
        <v>1</v>
      </c>
      <c r="I430" s="221"/>
      <c r="J430" s="218"/>
      <c r="K430" s="218"/>
      <c r="L430" s="222"/>
      <c r="M430" s="223"/>
      <c r="N430" s="224"/>
      <c r="O430" s="224"/>
      <c r="P430" s="224"/>
      <c r="Q430" s="224"/>
      <c r="R430" s="224"/>
      <c r="S430" s="224"/>
      <c r="T430" s="225"/>
      <c r="AT430" s="226" t="s">
        <v>190</v>
      </c>
      <c r="AU430" s="226" t="s">
        <v>85</v>
      </c>
      <c r="AV430" s="14" t="s">
        <v>81</v>
      </c>
      <c r="AW430" s="14" t="s">
        <v>33</v>
      </c>
      <c r="AX430" s="14" t="s">
        <v>76</v>
      </c>
      <c r="AY430" s="226" t="s">
        <v>137</v>
      </c>
    </row>
    <row r="431" spans="1:65" s="13" customFormat="1" ht="11.25">
      <c r="B431" s="205"/>
      <c r="C431" s="206"/>
      <c r="D431" s="207" t="s">
        <v>190</v>
      </c>
      <c r="E431" s="208" t="s">
        <v>1</v>
      </c>
      <c r="F431" s="209" t="s">
        <v>654</v>
      </c>
      <c r="G431" s="206"/>
      <c r="H431" s="210">
        <v>50.4</v>
      </c>
      <c r="I431" s="211"/>
      <c r="J431" s="206"/>
      <c r="K431" s="206"/>
      <c r="L431" s="212"/>
      <c r="M431" s="213"/>
      <c r="N431" s="214"/>
      <c r="O431" s="214"/>
      <c r="P431" s="214"/>
      <c r="Q431" s="214"/>
      <c r="R431" s="214"/>
      <c r="S431" s="214"/>
      <c r="T431" s="215"/>
      <c r="AT431" s="216" t="s">
        <v>190</v>
      </c>
      <c r="AU431" s="216" t="s">
        <v>85</v>
      </c>
      <c r="AV431" s="13" t="s">
        <v>85</v>
      </c>
      <c r="AW431" s="13" t="s">
        <v>33</v>
      </c>
      <c r="AX431" s="13" t="s">
        <v>76</v>
      </c>
      <c r="AY431" s="216" t="s">
        <v>137</v>
      </c>
    </row>
    <row r="432" spans="1:65" s="14" customFormat="1" ht="11.25">
      <c r="B432" s="217"/>
      <c r="C432" s="218"/>
      <c r="D432" s="207" t="s">
        <v>190</v>
      </c>
      <c r="E432" s="219" t="s">
        <v>1</v>
      </c>
      <c r="F432" s="220" t="s">
        <v>655</v>
      </c>
      <c r="G432" s="218"/>
      <c r="H432" s="219" t="s">
        <v>1</v>
      </c>
      <c r="I432" s="221"/>
      <c r="J432" s="218"/>
      <c r="K432" s="218"/>
      <c r="L432" s="222"/>
      <c r="M432" s="223"/>
      <c r="N432" s="224"/>
      <c r="O432" s="224"/>
      <c r="P432" s="224"/>
      <c r="Q432" s="224"/>
      <c r="R432" s="224"/>
      <c r="S432" s="224"/>
      <c r="T432" s="225"/>
      <c r="AT432" s="226" t="s">
        <v>190</v>
      </c>
      <c r="AU432" s="226" t="s">
        <v>85</v>
      </c>
      <c r="AV432" s="14" t="s">
        <v>81</v>
      </c>
      <c r="AW432" s="14" t="s">
        <v>33</v>
      </c>
      <c r="AX432" s="14" t="s">
        <v>76</v>
      </c>
      <c r="AY432" s="226" t="s">
        <v>137</v>
      </c>
    </row>
    <row r="433" spans="1:65" s="13" customFormat="1" ht="11.25">
      <c r="B433" s="205"/>
      <c r="C433" s="206"/>
      <c r="D433" s="207" t="s">
        <v>190</v>
      </c>
      <c r="E433" s="208" t="s">
        <v>1</v>
      </c>
      <c r="F433" s="209" t="s">
        <v>656</v>
      </c>
      <c r="G433" s="206"/>
      <c r="H433" s="210">
        <v>77.7</v>
      </c>
      <c r="I433" s="211"/>
      <c r="J433" s="206"/>
      <c r="K433" s="206"/>
      <c r="L433" s="212"/>
      <c r="M433" s="213"/>
      <c r="N433" s="214"/>
      <c r="O433" s="214"/>
      <c r="P433" s="214"/>
      <c r="Q433" s="214"/>
      <c r="R433" s="214"/>
      <c r="S433" s="214"/>
      <c r="T433" s="215"/>
      <c r="AT433" s="216" t="s">
        <v>190</v>
      </c>
      <c r="AU433" s="216" t="s">
        <v>85</v>
      </c>
      <c r="AV433" s="13" t="s">
        <v>85</v>
      </c>
      <c r="AW433" s="13" t="s">
        <v>33</v>
      </c>
      <c r="AX433" s="13" t="s">
        <v>76</v>
      </c>
      <c r="AY433" s="216" t="s">
        <v>137</v>
      </c>
    </row>
    <row r="434" spans="1:65" s="16" customFormat="1" ht="11.25">
      <c r="B434" s="252"/>
      <c r="C434" s="253"/>
      <c r="D434" s="207" t="s">
        <v>190</v>
      </c>
      <c r="E434" s="254" t="s">
        <v>1</v>
      </c>
      <c r="F434" s="255" t="s">
        <v>256</v>
      </c>
      <c r="G434" s="253"/>
      <c r="H434" s="256">
        <v>128.1</v>
      </c>
      <c r="I434" s="257"/>
      <c r="J434" s="253"/>
      <c r="K434" s="253"/>
      <c r="L434" s="258"/>
      <c r="M434" s="259"/>
      <c r="N434" s="260"/>
      <c r="O434" s="260"/>
      <c r="P434" s="260"/>
      <c r="Q434" s="260"/>
      <c r="R434" s="260"/>
      <c r="S434" s="260"/>
      <c r="T434" s="261"/>
      <c r="AT434" s="262" t="s">
        <v>190</v>
      </c>
      <c r="AU434" s="262" t="s">
        <v>85</v>
      </c>
      <c r="AV434" s="16" t="s">
        <v>91</v>
      </c>
      <c r="AW434" s="16" t="s">
        <v>33</v>
      </c>
      <c r="AX434" s="16" t="s">
        <v>81</v>
      </c>
      <c r="AY434" s="262" t="s">
        <v>137</v>
      </c>
    </row>
    <row r="435" spans="1:65" s="2" customFormat="1" ht="44.25" customHeight="1">
      <c r="A435" s="35"/>
      <c r="B435" s="36"/>
      <c r="C435" s="187" t="s">
        <v>657</v>
      </c>
      <c r="D435" s="187" t="s">
        <v>140</v>
      </c>
      <c r="E435" s="188" t="s">
        <v>658</v>
      </c>
      <c r="F435" s="189" t="s">
        <v>659</v>
      </c>
      <c r="G435" s="190" t="s">
        <v>437</v>
      </c>
      <c r="H435" s="263"/>
      <c r="I435" s="192"/>
      <c r="J435" s="193">
        <f>ROUND(I435*H435,2)</f>
        <v>0</v>
      </c>
      <c r="K435" s="189" t="s">
        <v>143</v>
      </c>
      <c r="L435" s="40"/>
      <c r="M435" s="194" t="s">
        <v>1</v>
      </c>
      <c r="N435" s="195" t="s">
        <v>42</v>
      </c>
      <c r="O435" s="72"/>
      <c r="P435" s="196">
        <f>O435*H435</f>
        <v>0</v>
      </c>
      <c r="Q435" s="196">
        <v>0</v>
      </c>
      <c r="R435" s="196">
        <f>Q435*H435</f>
        <v>0</v>
      </c>
      <c r="S435" s="196">
        <v>0</v>
      </c>
      <c r="T435" s="197">
        <f>S435*H435</f>
        <v>0</v>
      </c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R435" s="198" t="s">
        <v>281</v>
      </c>
      <c r="AT435" s="198" t="s">
        <v>140</v>
      </c>
      <c r="AU435" s="198" t="s">
        <v>85</v>
      </c>
      <c r="AY435" s="18" t="s">
        <v>137</v>
      </c>
      <c r="BE435" s="199">
        <f>IF(N435="základní",J435,0)</f>
        <v>0</v>
      </c>
      <c r="BF435" s="199">
        <f>IF(N435="snížená",J435,0)</f>
        <v>0</v>
      </c>
      <c r="BG435" s="199">
        <f>IF(N435="zákl. přenesená",J435,0)</f>
        <v>0</v>
      </c>
      <c r="BH435" s="199">
        <f>IF(N435="sníž. přenesená",J435,0)</f>
        <v>0</v>
      </c>
      <c r="BI435" s="199">
        <f>IF(N435="nulová",J435,0)</f>
        <v>0</v>
      </c>
      <c r="BJ435" s="18" t="s">
        <v>85</v>
      </c>
      <c r="BK435" s="199">
        <f>ROUND(I435*H435,2)</f>
        <v>0</v>
      </c>
      <c r="BL435" s="18" t="s">
        <v>281</v>
      </c>
      <c r="BM435" s="198" t="s">
        <v>660</v>
      </c>
    </row>
    <row r="436" spans="1:65" s="12" customFormat="1" ht="22.9" customHeight="1">
      <c r="B436" s="171"/>
      <c r="C436" s="172"/>
      <c r="D436" s="173" t="s">
        <v>75</v>
      </c>
      <c r="E436" s="185" t="s">
        <v>661</v>
      </c>
      <c r="F436" s="185" t="s">
        <v>662</v>
      </c>
      <c r="G436" s="172"/>
      <c r="H436" s="172"/>
      <c r="I436" s="175"/>
      <c r="J436" s="186">
        <f>BK436</f>
        <v>0</v>
      </c>
      <c r="K436" s="172"/>
      <c r="L436" s="177"/>
      <c r="M436" s="178"/>
      <c r="N436" s="179"/>
      <c r="O436" s="179"/>
      <c r="P436" s="180">
        <f>SUM(P437:P480)</f>
        <v>0</v>
      </c>
      <c r="Q436" s="179"/>
      <c r="R436" s="180">
        <f>SUM(R437:R480)</f>
        <v>0.61550499999999997</v>
      </c>
      <c r="S436" s="179"/>
      <c r="T436" s="181">
        <f>SUM(T437:T480)</f>
        <v>0.1161725</v>
      </c>
      <c r="AR436" s="182" t="s">
        <v>85</v>
      </c>
      <c r="AT436" s="183" t="s">
        <v>75</v>
      </c>
      <c r="AU436" s="183" t="s">
        <v>81</v>
      </c>
      <c r="AY436" s="182" t="s">
        <v>137</v>
      </c>
      <c r="BK436" s="184">
        <f>SUM(BK437:BK480)</f>
        <v>0</v>
      </c>
    </row>
    <row r="437" spans="1:65" s="2" customFormat="1" ht="16.5" customHeight="1">
      <c r="A437" s="35"/>
      <c r="B437" s="36"/>
      <c r="C437" s="187" t="s">
        <v>663</v>
      </c>
      <c r="D437" s="187" t="s">
        <v>140</v>
      </c>
      <c r="E437" s="188" t="s">
        <v>664</v>
      </c>
      <c r="F437" s="189" t="s">
        <v>665</v>
      </c>
      <c r="G437" s="190" t="s">
        <v>203</v>
      </c>
      <c r="H437" s="191">
        <v>374.75</v>
      </c>
      <c r="I437" s="192"/>
      <c r="J437" s="193">
        <f>ROUND(I437*H437,2)</f>
        <v>0</v>
      </c>
      <c r="K437" s="189" t="s">
        <v>143</v>
      </c>
      <c r="L437" s="40"/>
      <c r="M437" s="194" t="s">
        <v>1</v>
      </c>
      <c r="N437" s="195" t="s">
        <v>42</v>
      </c>
      <c r="O437" s="72"/>
      <c r="P437" s="196">
        <f>O437*H437</f>
        <v>0</v>
      </c>
      <c r="Q437" s="196">
        <v>1E-3</v>
      </c>
      <c r="R437" s="196">
        <f>Q437*H437</f>
        <v>0.37475000000000003</v>
      </c>
      <c r="S437" s="196">
        <v>3.1E-4</v>
      </c>
      <c r="T437" s="197">
        <f>S437*H437</f>
        <v>0.1161725</v>
      </c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R437" s="198" t="s">
        <v>281</v>
      </c>
      <c r="AT437" s="198" t="s">
        <v>140</v>
      </c>
      <c r="AU437" s="198" t="s">
        <v>85</v>
      </c>
      <c r="AY437" s="18" t="s">
        <v>137</v>
      </c>
      <c r="BE437" s="199">
        <f>IF(N437="základní",J437,0)</f>
        <v>0</v>
      </c>
      <c r="BF437" s="199">
        <f>IF(N437="snížená",J437,0)</f>
        <v>0</v>
      </c>
      <c r="BG437" s="199">
        <f>IF(N437="zákl. přenesená",J437,0)</f>
        <v>0</v>
      </c>
      <c r="BH437" s="199">
        <f>IF(N437="sníž. přenesená",J437,0)</f>
        <v>0</v>
      </c>
      <c r="BI437" s="199">
        <f>IF(N437="nulová",J437,0)</f>
        <v>0</v>
      </c>
      <c r="BJ437" s="18" t="s">
        <v>85</v>
      </c>
      <c r="BK437" s="199">
        <f>ROUND(I437*H437,2)</f>
        <v>0</v>
      </c>
      <c r="BL437" s="18" t="s">
        <v>281</v>
      </c>
      <c r="BM437" s="198" t="s">
        <v>666</v>
      </c>
    </row>
    <row r="438" spans="1:65" s="14" customFormat="1" ht="11.25">
      <c r="B438" s="217"/>
      <c r="C438" s="218"/>
      <c r="D438" s="207" t="s">
        <v>190</v>
      </c>
      <c r="E438" s="219" t="s">
        <v>1</v>
      </c>
      <c r="F438" s="220" t="s">
        <v>667</v>
      </c>
      <c r="G438" s="218"/>
      <c r="H438" s="219" t="s">
        <v>1</v>
      </c>
      <c r="I438" s="221"/>
      <c r="J438" s="218"/>
      <c r="K438" s="218"/>
      <c r="L438" s="222"/>
      <c r="M438" s="223"/>
      <c r="N438" s="224"/>
      <c r="O438" s="224"/>
      <c r="P438" s="224"/>
      <c r="Q438" s="224"/>
      <c r="R438" s="224"/>
      <c r="S438" s="224"/>
      <c r="T438" s="225"/>
      <c r="AT438" s="226" t="s">
        <v>190</v>
      </c>
      <c r="AU438" s="226" t="s">
        <v>85</v>
      </c>
      <c r="AV438" s="14" t="s">
        <v>81</v>
      </c>
      <c r="AW438" s="14" t="s">
        <v>33</v>
      </c>
      <c r="AX438" s="14" t="s">
        <v>76</v>
      </c>
      <c r="AY438" s="226" t="s">
        <v>137</v>
      </c>
    </row>
    <row r="439" spans="1:65" s="14" customFormat="1" ht="11.25">
      <c r="B439" s="217"/>
      <c r="C439" s="218"/>
      <c r="D439" s="207" t="s">
        <v>190</v>
      </c>
      <c r="E439" s="219" t="s">
        <v>1</v>
      </c>
      <c r="F439" s="220" t="s">
        <v>668</v>
      </c>
      <c r="G439" s="218"/>
      <c r="H439" s="219" t="s">
        <v>1</v>
      </c>
      <c r="I439" s="221"/>
      <c r="J439" s="218"/>
      <c r="K439" s="218"/>
      <c r="L439" s="222"/>
      <c r="M439" s="223"/>
      <c r="N439" s="224"/>
      <c r="O439" s="224"/>
      <c r="P439" s="224"/>
      <c r="Q439" s="224"/>
      <c r="R439" s="224"/>
      <c r="S439" s="224"/>
      <c r="T439" s="225"/>
      <c r="AT439" s="226" t="s">
        <v>190</v>
      </c>
      <c r="AU439" s="226" t="s">
        <v>85</v>
      </c>
      <c r="AV439" s="14" t="s">
        <v>81</v>
      </c>
      <c r="AW439" s="14" t="s">
        <v>33</v>
      </c>
      <c r="AX439" s="14" t="s">
        <v>76</v>
      </c>
      <c r="AY439" s="226" t="s">
        <v>137</v>
      </c>
    </row>
    <row r="440" spans="1:65" s="14" customFormat="1" ht="11.25">
      <c r="B440" s="217"/>
      <c r="C440" s="218"/>
      <c r="D440" s="207" t="s">
        <v>190</v>
      </c>
      <c r="E440" s="219" t="s">
        <v>1</v>
      </c>
      <c r="F440" s="220" t="s">
        <v>205</v>
      </c>
      <c r="G440" s="218"/>
      <c r="H440" s="219" t="s">
        <v>1</v>
      </c>
      <c r="I440" s="221"/>
      <c r="J440" s="218"/>
      <c r="K440" s="218"/>
      <c r="L440" s="222"/>
      <c r="M440" s="223"/>
      <c r="N440" s="224"/>
      <c r="O440" s="224"/>
      <c r="P440" s="224"/>
      <c r="Q440" s="224"/>
      <c r="R440" s="224"/>
      <c r="S440" s="224"/>
      <c r="T440" s="225"/>
      <c r="AT440" s="226" t="s">
        <v>190</v>
      </c>
      <c r="AU440" s="226" t="s">
        <v>85</v>
      </c>
      <c r="AV440" s="14" t="s">
        <v>81</v>
      </c>
      <c r="AW440" s="14" t="s">
        <v>33</v>
      </c>
      <c r="AX440" s="14" t="s">
        <v>76</v>
      </c>
      <c r="AY440" s="226" t="s">
        <v>137</v>
      </c>
    </row>
    <row r="441" spans="1:65" s="14" customFormat="1" ht="11.25">
      <c r="B441" s="217"/>
      <c r="C441" s="218"/>
      <c r="D441" s="207" t="s">
        <v>190</v>
      </c>
      <c r="E441" s="219" t="s">
        <v>1</v>
      </c>
      <c r="F441" s="220" t="s">
        <v>669</v>
      </c>
      <c r="G441" s="218"/>
      <c r="H441" s="219" t="s">
        <v>1</v>
      </c>
      <c r="I441" s="221"/>
      <c r="J441" s="218"/>
      <c r="K441" s="218"/>
      <c r="L441" s="222"/>
      <c r="M441" s="223"/>
      <c r="N441" s="224"/>
      <c r="O441" s="224"/>
      <c r="P441" s="224"/>
      <c r="Q441" s="224"/>
      <c r="R441" s="224"/>
      <c r="S441" s="224"/>
      <c r="T441" s="225"/>
      <c r="AT441" s="226" t="s">
        <v>190</v>
      </c>
      <c r="AU441" s="226" t="s">
        <v>85</v>
      </c>
      <c r="AV441" s="14" t="s">
        <v>81</v>
      </c>
      <c r="AW441" s="14" t="s">
        <v>33</v>
      </c>
      <c r="AX441" s="14" t="s">
        <v>76</v>
      </c>
      <c r="AY441" s="226" t="s">
        <v>137</v>
      </c>
    </row>
    <row r="442" spans="1:65" s="14" customFormat="1" ht="11.25">
      <c r="B442" s="217"/>
      <c r="C442" s="218"/>
      <c r="D442" s="207" t="s">
        <v>190</v>
      </c>
      <c r="E442" s="219" t="s">
        <v>1</v>
      </c>
      <c r="F442" s="220" t="s">
        <v>670</v>
      </c>
      <c r="G442" s="218"/>
      <c r="H442" s="219" t="s">
        <v>1</v>
      </c>
      <c r="I442" s="221"/>
      <c r="J442" s="218"/>
      <c r="K442" s="218"/>
      <c r="L442" s="222"/>
      <c r="M442" s="223"/>
      <c r="N442" s="224"/>
      <c r="O442" s="224"/>
      <c r="P442" s="224"/>
      <c r="Q442" s="224"/>
      <c r="R442" s="224"/>
      <c r="S442" s="224"/>
      <c r="T442" s="225"/>
      <c r="AT442" s="226" t="s">
        <v>190</v>
      </c>
      <c r="AU442" s="226" t="s">
        <v>85</v>
      </c>
      <c r="AV442" s="14" t="s">
        <v>81</v>
      </c>
      <c r="AW442" s="14" t="s">
        <v>33</v>
      </c>
      <c r="AX442" s="14" t="s">
        <v>76</v>
      </c>
      <c r="AY442" s="226" t="s">
        <v>137</v>
      </c>
    </row>
    <row r="443" spans="1:65" s="14" customFormat="1" ht="11.25">
      <c r="B443" s="217"/>
      <c r="C443" s="218"/>
      <c r="D443" s="207" t="s">
        <v>190</v>
      </c>
      <c r="E443" s="219" t="s">
        <v>1</v>
      </c>
      <c r="F443" s="220" t="s">
        <v>671</v>
      </c>
      <c r="G443" s="218"/>
      <c r="H443" s="219" t="s">
        <v>1</v>
      </c>
      <c r="I443" s="221"/>
      <c r="J443" s="218"/>
      <c r="K443" s="218"/>
      <c r="L443" s="222"/>
      <c r="M443" s="223"/>
      <c r="N443" s="224"/>
      <c r="O443" s="224"/>
      <c r="P443" s="224"/>
      <c r="Q443" s="224"/>
      <c r="R443" s="224"/>
      <c r="S443" s="224"/>
      <c r="T443" s="225"/>
      <c r="AT443" s="226" t="s">
        <v>190</v>
      </c>
      <c r="AU443" s="226" t="s">
        <v>85</v>
      </c>
      <c r="AV443" s="14" t="s">
        <v>81</v>
      </c>
      <c r="AW443" s="14" t="s">
        <v>33</v>
      </c>
      <c r="AX443" s="14" t="s">
        <v>76</v>
      </c>
      <c r="AY443" s="226" t="s">
        <v>137</v>
      </c>
    </row>
    <row r="444" spans="1:65" s="14" customFormat="1" ht="11.25">
      <c r="B444" s="217"/>
      <c r="C444" s="218"/>
      <c r="D444" s="207" t="s">
        <v>190</v>
      </c>
      <c r="E444" s="219" t="s">
        <v>1</v>
      </c>
      <c r="F444" s="220" t="s">
        <v>672</v>
      </c>
      <c r="G444" s="218"/>
      <c r="H444" s="219" t="s">
        <v>1</v>
      </c>
      <c r="I444" s="221"/>
      <c r="J444" s="218"/>
      <c r="K444" s="218"/>
      <c r="L444" s="222"/>
      <c r="M444" s="223"/>
      <c r="N444" s="224"/>
      <c r="O444" s="224"/>
      <c r="P444" s="224"/>
      <c r="Q444" s="224"/>
      <c r="R444" s="224"/>
      <c r="S444" s="224"/>
      <c r="T444" s="225"/>
      <c r="AT444" s="226" t="s">
        <v>190</v>
      </c>
      <c r="AU444" s="226" t="s">
        <v>85</v>
      </c>
      <c r="AV444" s="14" t="s">
        <v>81</v>
      </c>
      <c r="AW444" s="14" t="s">
        <v>33</v>
      </c>
      <c r="AX444" s="14" t="s">
        <v>76</v>
      </c>
      <c r="AY444" s="226" t="s">
        <v>137</v>
      </c>
    </row>
    <row r="445" spans="1:65" s="14" customFormat="1" ht="11.25">
      <c r="B445" s="217"/>
      <c r="C445" s="218"/>
      <c r="D445" s="207" t="s">
        <v>190</v>
      </c>
      <c r="E445" s="219" t="s">
        <v>1</v>
      </c>
      <c r="F445" s="220" t="s">
        <v>216</v>
      </c>
      <c r="G445" s="218"/>
      <c r="H445" s="219" t="s">
        <v>1</v>
      </c>
      <c r="I445" s="221"/>
      <c r="J445" s="218"/>
      <c r="K445" s="218"/>
      <c r="L445" s="222"/>
      <c r="M445" s="223"/>
      <c r="N445" s="224"/>
      <c r="O445" s="224"/>
      <c r="P445" s="224"/>
      <c r="Q445" s="224"/>
      <c r="R445" s="224"/>
      <c r="S445" s="224"/>
      <c r="T445" s="225"/>
      <c r="AT445" s="226" t="s">
        <v>190</v>
      </c>
      <c r="AU445" s="226" t="s">
        <v>85</v>
      </c>
      <c r="AV445" s="14" t="s">
        <v>81</v>
      </c>
      <c r="AW445" s="14" t="s">
        <v>33</v>
      </c>
      <c r="AX445" s="14" t="s">
        <v>76</v>
      </c>
      <c r="AY445" s="226" t="s">
        <v>137</v>
      </c>
    </row>
    <row r="446" spans="1:65" s="13" customFormat="1" ht="11.25">
      <c r="B446" s="205"/>
      <c r="C446" s="206"/>
      <c r="D446" s="207" t="s">
        <v>190</v>
      </c>
      <c r="E446" s="208" t="s">
        <v>1</v>
      </c>
      <c r="F446" s="209" t="s">
        <v>673</v>
      </c>
      <c r="G446" s="206"/>
      <c r="H446" s="210">
        <v>128.25</v>
      </c>
      <c r="I446" s="211"/>
      <c r="J446" s="206"/>
      <c r="K446" s="206"/>
      <c r="L446" s="212"/>
      <c r="M446" s="213"/>
      <c r="N446" s="214"/>
      <c r="O446" s="214"/>
      <c r="P446" s="214"/>
      <c r="Q446" s="214"/>
      <c r="R446" s="214"/>
      <c r="S446" s="214"/>
      <c r="T446" s="215"/>
      <c r="AT446" s="216" t="s">
        <v>190</v>
      </c>
      <c r="AU446" s="216" t="s">
        <v>85</v>
      </c>
      <c r="AV446" s="13" t="s">
        <v>85</v>
      </c>
      <c r="AW446" s="13" t="s">
        <v>33</v>
      </c>
      <c r="AX446" s="13" t="s">
        <v>76</v>
      </c>
      <c r="AY446" s="216" t="s">
        <v>137</v>
      </c>
    </row>
    <row r="447" spans="1:65" s="14" customFormat="1" ht="11.25">
      <c r="B447" s="217"/>
      <c r="C447" s="218"/>
      <c r="D447" s="207" t="s">
        <v>190</v>
      </c>
      <c r="E447" s="219" t="s">
        <v>1</v>
      </c>
      <c r="F447" s="220" t="s">
        <v>674</v>
      </c>
      <c r="G447" s="218"/>
      <c r="H447" s="219" t="s">
        <v>1</v>
      </c>
      <c r="I447" s="221"/>
      <c r="J447" s="218"/>
      <c r="K447" s="218"/>
      <c r="L447" s="222"/>
      <c r="M447" s="223"/>
      <c r="N447" s="224"/>
      <c r="O447" s="224"/>
      <c r="P447" s="224"/>
      <c r="Q447" s="224"/>
      <c r="R447" s="224"/>
      <c r="S447" s="224"/>
      <c r="T447" s="225"/>
      <c r="AT447" s="226" t="s">
        <v>190</v>
      </c>
      <c r="AU447" s="226" t="s">
        <v>85</v>
      </c>
      <c r="AV447" s="14" t="s">
        <v>81</v>
      </c>
      <c r="AW447" s="14" t="s">
        <v>33</v>
      </c>
      <c r="AX447" s="14" t="s">
        <v>76</v>
      </c>
      <c r="AY447" s="226" t="s">
        <v>137</v>
      </c>
    </row>
    <row r="448" spans="1:65" s="14" customFormat="1" ht="11.25">
      <c r="B448" s="217"/>
      <c r="C448" s="218"/>
      <c r="D448" s="207" t="s">
        <v>190</v>
      </c>
      <c r="E448" s="219" t="s">
        <v>1</v>
      </c>
      <c r="F448" s="220" t="s">
        <v>205</v>
      </c>
      <c r="G448" s="218"/>
      <c r="H448" s="219" t="s">
        <v>1</v>
      </c>
      <c r="I448" s="221"/>
      <c r="J448" s="218"/>
      <c r="K448" s="218"/>
      <c r="L448" s="222"/>
      <c r="M448" s="223"/>
      <c r="N448" s="224"/>
      <c r="O448" s="224"/>
      <c r="P448" s="224"/>
      <c r="Q448" s="224"/>
      <c r="R448" s="224"/>
      <c r="S448" s="224"/>
      <c r="T448" s="225"/>
      <c r="AT448" s="226" t="s">
        <v>190</v>
      </c>
      <c r="AU448" s="226" t="s">
        <v>85</v>
      </c>
      <c r="AV448" s="14" t="s">
        <v>81</v>
      </c>
      <c r="AW448" s="14" t="s">
        <v>33</v>
      </c>
      <c r="AX448" s="14" t="s">
        <v>76</v>
      </c>
      <c r="AY448" s="226" t="s">
        <v>137</v>
      </c>
    </row>
    <row r="449" spans="1:65" s="14" customFormat="1" ht="11.25">
      <c r="B449" s="217"/>
      <c r="C449" s="218"/>
      <c r="D449" s="207" t="s">
        <v>190</v>
      </c>
      <c r="E449" s="219" t="s">
        <v>1</v>
      </c>
      <c r="F449" s="220" t="s">
        <v>675</v>
      </c>
      <c r="G449" s="218"/>
      <c r="H449" s="219" t="s">
        <v>1</v>
      </c>
      <c r="I449" s="221"/>
      <c r="J449" s="218"/>
      <c r="K449" s="218"/>
      <c r="L449" s="222"/>
      <c r="M449" s="223"/>
      <c r="N449" s="224"/>
      <c r="O449" s="224"/>
      <c r="P449" s="224"/>
      <c r="Q449" s="224"/>
      <c r="R449" s="224"/>
      <c r="S449" s="224"/>
      <c r="T449" s="225"/>
      <c r="AT449" s="226" t="s">
        <v>190</v>
      </c>
      <c r="AU449" s="226" t="s">
        <v>85</v>
      </c>
      <c r="AV449" s="14" t="s">
        <v>81</v>
      </c>
      <c r="AW449" s="14" t="s">
        <v>33</v>
      </c>
      <c r="AX449" s="14" t="s">
        <v>76</v>
      </c>
      <c r="AY449" s="226" t="s">
        <v>137</v>
      </c>
    </row>
    <row r="450" spans="1:65" s="14" customFormat="1" ht="11.25">
      <c r="B450" s="217"/>
      <c r="C450" s="218"/>
      <c r="D450" s="207" t="s">
        <v>190</v>
      </c>
      <c r="E450" s="219" t="s">
        <v>1</v>
      </c>
      <c r="F450" s="220" t="s">
        <v>676</v>
      </c>
      <c r="G450" s="218"/>
      <c r="H450" s="219" t="s">
        <v>1</v>
      </c>
      <c r="I450" s="221"/>
      <c r="J450" s="218"/>
      <c r="K450" s="218"/>
      <c r="L450" s="222"/>
      <c r="M450" s="223"/>
      <c r="N450" s="224"/>
      <c r="O450" s="224"/>
      <c r="P450" s="224"/>
      <c r="Q450" s="224"/>
      <c r="R450" s="224"/>
      <c r="S450" s="224"/>
      <c r="T450" s="225"/>
      <c r="AT450" s="226" t="s">
        <v>190</v>
      </c>
      <c r="AU450" s="226" t="s">
        <v>85</v>
      </c>
      <c r="AV450" s="14" t="s">
        <v>81</v>
      </c>
      <c r="AW450" s="14" t="s">
        <v>33</v>
      </c>
      <c r="AX450" s="14" t="s">
        <v>76</v>
      </c>
      <c r="AY450" s="226" t="s">
        <v>137</v>
      </c>
    </row>
    <row r="451" spans="1:65" s="14" customFormat="1" ht="11.25">
      <c r="B451" s="217"/>
      <c r="C451" s="218"/>
      <c r="D451" s="207" t="s">
        <v>190</v>
      </c>
      <c r="E451" s="219" t="s">
        <v>1</v>
      </c>
      <c r="F451" s="220" t="s">
        <v>677</v>
      </c>
      <c r="G451" s="218"/>
      <c r="H451" s="219" t="s">
        <v>1</v>
      </c>
      <c r="I451" s="221"/>
      <c r="J451" s="218"/>
      <c r="K451" s="218"/>
      <c r="L451" s="222"/>
      <c r="M451" s="223"/>
      <c r="N451" s="224"/>
      <c r="O451" s="224"/>
      <c r="P451" s="224"/>
      <c r="Q451" s="224"/>
      <c r="R451" s="224"/>
      <c r="S451" s="224"/>
      <c r="T451" s="225"/>
      <c r="AT451" s="226" t="s">
        <v>190</v>
      </c>
      <c r="AU451" s="226" t="s">
        <v>85</v>
      </c>
      <c r="AV451" s="14" t="s">
        <v>81</v>
      </c>
      <c r="AW451" s="14" t="s">
        <v>33</v>
      </c>
      <c r="AX451" s="14" t="s">
        <v>76</v>
      </c>
      <c r="AY451" s="226" t="s">
        <v>137</v>
      </c>
    </row>
    <row r="452" spans="1:65" s="14" customFormat="1" ht="11.25">
      <c r="B452" s="217"/>
      <c r="C452" s="218"/>
      <c r="D452" s="207" t="s">
        <v>190</v>
      </c>
      <c r="E452" s="219" t="s">
        <v>1</v>
      </c>
      <c r="F452" s="220" t="s">
        <v>216</v>
      </c>
      <c r="G452" s="218"/>
      <c r="H452" s="219" t="s">
        <v>1</v>
      </c>
      <c r="I452" s="221"/>
      <c r="J452" s="218"/>
      <c r="K452" s="218"/>
      <c r="L452" s="222"/>
      <c r="M452" s="223"/>
      <c r="N452" s="224"/>
      <c r="O452" s="224"/>
      <c r="P452" s="224"/>
      <c r="Q452" s="224"/>
      <c r="R452" s="224"/>
      <c r="S452" s="224"/>
      <c r="T452" s="225"/>
      <c r="AT452" s="226" t="s">
        <v>190</v>
      </c>
      <c r="AU452" s="226" t="s">
        <v>85</v>
      </c>
      <c r="AV452" s="14" t="s">
        <v>81</v>
      </c>
      <c r="AW452" s="14" t="s">
        <v>33</v>
      </c>
      <c r="AX452" s="14" t="s">
        <v>76</v>
      </c>
      <c r="AY452" s="226" t="s">
        <v>137</v>
      </c>
    </row>
    <row r="453" spans="1:65" s="13" customFormat="1" ht="11.25">
      <c r="B453" s="205"/>
      <c r="C453" s="206"/>
      <c r="D453" s="207" t="s">
        <v>190</v>
      </c>
      <c r="E453" s="208" t="s">
        <v>1</v>
      </c>
      <c r="F453" s="209" t="s">
        <v>678</v>
      </c>
      <c r="G453" s="206"/>
      <c r="H453" s="210">
        <v>246.5</v>
      </c>
      <c r="I453" s="211"/>
      <c r="J453" s="206"/>
      <c r="K453" s="206"/>
      <c r="L453" s="212"/>
      <c r="M453" s="213"/>
      <c r="N453" s="214"/>
      <c r="O453" s="214"/>
      <c r="P453" s="214"/>
      <c r="Q453" s="214"/>
      <c r="R453" s="214"/>
      <c r="S453" s="214"/>
      <c r="T453" s="215"/>
      <c r="AT453" s="216" t="s">
        <v>190</v>
      </c>
      <c r="AU453" s="216" t="s">
        <v>85</v>
      </c>
      <c r="AV453" s="13" t="s">
        <v>85</v>
      </c>
      <c r="AW453" s="13" t="s">
        <v>33</v>
      </c>
      <c r="AX453" s="13" t="s">
        <v>76</v>
      </c>
      <c r="AY453" s="216" t="s">
        <v>137</v>
      </c>
    </row>
    <row r="454" spans="1:65" s="16" customFormat="1" ht="11.25">
      <c r="B454" s="252"/>
      <c r="C454" s="253"/>
      <c r="D454" s="207" t="s">
        <v>190</v>
      </c>
      <c r="E454" s="254" t="s">
        <v>1</v>
      </c>
      <c r="F454" s="255" t="s">
        <v>256</v>
      </c>
      <c r="G454" s="253"/>
      <c r="H454" s="256">
        <v>374.75</v>
      </c>
      <c r="I454" s="257"/>
      <c r="J454" s="253"/>
      <c r="K454" s="253"/>
      <c r="L454" s="258"/>
      <c r="M454" s="259"/>
      <c r="N454" s="260"/>
      <c r="O454" s="260"/>
      <c r="P454" s="260"/>
      <c r="Q454" s="260"/>
      <c r="R454" s="260"/>
      <c r="S454" s="260"/>
      <c r="T454" s="261"/>
      <c r="AT454" s="262" t="s">
        <v>190</v>
      </c>
      <c r="AU454" s="262" t="s">
        <v>85</v>
      </c>
      <c r="AV454" s="16" t="s">
        <v>91</v>
      </c>
      <c r="AW454" s="16" t="s">
        <v>33</v>
      </c>
      <c r="AX454" s="16" t="s">
        <v>81</v>
      </c>
      <c r="AY454" s="262" t="s">
        <v>137</v>
      </c>
    </row>
    <row r="455" spans="1:65" s="2" customFormat="1" ht="24.2" customHeight="1">
      <c r="A455" s="35"/>
      <c r="B455" s="36"/>
      <c r="C455" s="187" t="s">
        <v>679</v>
      </c>
      <c r="D455" s="187" t="s">
        <v>140</v>
      </c>
      <c r="E455" s="188" t="s">
        <v>680</v>
      </c>
      <c r="F455" s="189" t="s">
        <v>681</v>
      </c>
      <c r="G455" s="190" t="s">
        <v>203</v>
      </c>
      <c r="H455" s="191">
        <v>374.75</v>
      </c>
      <c r="I455" s="192"/>
      <c r="J455" s="193">
        <f>ROUND(I455*H455,2)</f>
        <v>0</v>
      </c>
      <c r="K455" s="189" t="s">
        <v>143</v>
      </c>
      <c r="L455" s="40"/>
      <c r="M455" s="194" t="s">
        <v>1</v>
      </c>
      <c r="N455" s="195" t="s">
        <v>42</v>
      </c>
      <c r="O455" s="72"/>
      <c r="P455" s="196">
        <f>O455*H455</f>
        <v>0</v>
      </c>
      <c r="Q455" s="196">
        <v>0</v>
      </c>
      <c r="R455" s="196">
        <f>Q455*H455</f>
        <v>0</v>
      </c>
      <c r="S455" s="196">
        <v>0</v>
      </c>
      <c r="T455" s="197">
        <f>S455*H455</f>
        <v>0</v>
      </c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R455" s="198" t="s">
        <v>281</v>
      </c>
      <c r="AT455" s="198" t="s">
        <v>140</v>
      </c>
      <c r="AU455" s="198" t="s">
        <v>85</v>
      </c>
      <c r="AY455" s="18" t="s">
        <v>137</v>
      </c>
      <c r="BE455" s="199">
        <f>IF(N455="základní",J455,0)</f>
        <v>0</v>
      </c>
      <c r="BF455" s="199">
        <f>IF(N455="snížená",J455,0)</f>
        <v>0</v>
      </c>
      <c r="BG455" s="199">
        <f>IF(N455="zákl. přenesená",J455,0)</f>
        <v>0</v>
      </c>
      <c r="BH455" s="199">
        <f>IF(N455="sníž. přenesená",J455,0)</f>
        <v>0</v>
      </c>
      <c r="BI455" s="199">
        <f>IF(N455="nulová",J455,0)</f>
        <v>0</v>
      </c>
      <c r="BJ455" s="18" t="s">
        <v>85</v>
      </c>
      <c r="BK455" s="199">
        <f>ROUND(I455*H455,2)</f>
        <v>0</v>
      </c>
      <c r="BL455" s="18" t="s">
        <v>281</v>
      </c>
      <c r="BM455" s="198" t="s">
        <v>682</v>
      </c>
    </row>
    <row r="456" spans="1:65" s="2" customFormat="1" ht="24.2" customHeight="1">
      <c r="A456" s="35"/>
      <c r="B456" s="36"/>
      <c r="C456" s="187" t="s">
        <v>683</v>
      </c>
      <c r="D456" s="187" t="s">
        <v>140</v>
      </c>
      <c r="E456" s="188" t="s">
        <v>684</v>
      </c>
      <c r="F456" s="189" t="s">
        <v>685</v>
      </c>
      <c r="G456" s="190" t="s">
        <v>203</v>
      </c>
      <c r="H456" s="191">
        <v>37.5</v>
      </c>
      <c r="I456" s="192"/>
      <c r="J456" s="193">
        <f>ROUND(I456*H456,2)</f>
        <v>0</v>
      </c>
      <c r="K456" s="189" t="s">
        <v>143</v>
      </c>
      <c r="L456" s="40"/>
      <c r="M456" s="194" t="s">
        <v>1</v>
      </c>
      <c r="N456" s="195" t="s">
        <v>42</v>
      </c>
      <c r="O456" s="72"/>
      <c r="P456" s="196">
        <f>O456*H456</f>
        <v>0</v>
      </c>
      <c r="Q456" s="196">
        <v>4.8000000000000001E-4</v>
      </c>
      <c r="R456" s="196">
        <f>Q456*H456</f>
        <v>1.8000000000000002E-2</v>
      </c>
      <c r="S456" s="196">
        <v>0</v>
      </c>
      <c r="T456" s="197">
        <f>S456*H456</f>
        <v>0</v>
      </c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R456" s="198" t="s">
        <v>281</v>
      </c>
      <c r="AT456" s="198" t="s">
        <v>140</v>
      </c>
      <c r="AU456" s="198" t="s">
        <v>85</v>
      </c>
      <c r="AY456" s="18" t="s">
        <v>137</v>
      </c>
      <c r="BE456" s="199">
        <f>IF(N456="základní",J456,0)</f>
        <v>0</v>
      </c>
      <c r="BF456" s="199">
        <f>IF(N456="snížená",J456,0)</f>
        <v>0</v>
      </c>
      <c r="BG456" s="199">
        <f>IF(N456="zákl. přenesená",J456,0)</f>
        <v>0</v>
      </c>
      <c r="BH456" s="199">
        <f>IF(N456="sníž. přenesená",J456,0)</f>
        <v>0</v>
      </c>
      <c r="BI456" s="199">
        <f>IF(N456="nulová",J456,0)</f>
        <v>0</v>
      </c>
      <c r="BJ456" s="18" t="s">
        <v>85</v>
      </c>
      <c r="BK456" s="199">
        <f>ROUND(I456*H456,2)</f>
        <v>0</v>
      </c>
      <c r="BL456" s="18" t="s">
        <v>281</v>
      </c>
      <c r="BM456" s="198" t="s">
        <v>686</v>
      </c>
    </row>
    <row r="457" spans="1:65" s="14" customFormat="1" ht="11.25">
      <c r="B457" s="217"/>
      <c r="C457" s="218"/>
      <c r="D457" s="207" t="s">
        <v>190</v>
      </c>
      <c r="E457" s="219" t="s">
        <v>1</v>
      </c>
      <c r="F457" s="220" t="s">
        <v>687</v>
      </c>
      <c r="G457" s="218"/>
      <c r="H457" s="219" t="s">
        <v>1</v>
      </c>
      <c r="I457" s="221"/>
      <c r="J457" s="218"/>
      <c r="K457" s="218"/>
      <c r="L457" s="222"/>
      <c r="M457" s="223"/>
      <c r="N457" s="224"/>
      <c r="O457" s="224"/>
      <c r="P457" s="224"/>
      <c r="Q457" s="224"/>
      <c r="R457" s="224"/>
      <c r="S457" s="224"/>
      <c r="T457" s="225"/>
      <c r="AT457" s="226" t="s">
        <v>190</v>
      </c>
      <c r="AU457" s="226" t="s">
        <v>85</v>
      </c>
      <c r="AV457" s="14" t="s">
        <v>81</v>
      </c>
      <c r="AW457" s="14" t="s">
        <v>33</v>
      </c>
      <c r="AX457" s="14" t="s">
        <v>76</v>
      </c>
      <c r="AY457" s="226" t="s">
        <v>137</v>
      </c>
    </row>
    <row r="458" spans="1:65" s="13" customFormat="1" ht="11.25">
      <c r="B458" s="205"/>
      <c r="C458" s="206"/>
      <c r="D458" s="207" t="s">
        <v>190</v>
      </c>
      <c r="E458" s="208" t="s">
        <v>1</v>
      </c>
      <c r="F458" s="209" t="s">
        <v>688</v>
      </c>
      <c r="G458" s="206"/>
      <c r="H458" s="210">
        <v>12.824999999999999</v>
      </c>
      <c r="I458" s="211"/>
      <c r="J458" s="206"/>
      <c r="K458" s="206"/>
      <c r="L458" s="212"/>
      <c r="M458" s="213"/>
      <c r="N458" s="214"/>
      <c r="O458" s="214"/>
      <c r="P458" s="214"/>
      <c r="Q458" s="214"/>
      <c r="R458" s="214"/>
      <c r="S458" s="214"/>
      <c r="T458" s="215"/>
      <c r="AT458" s="216" t="s">
        <v>190</v>
      </c>
      <c r="AU458" s="216" t="s">
        <v>85</v>
      </c>
      <c r="AV458" s="13" t="s">
        <v>85</v>
      </c>
      <c r="AW458" s="13" t="s">
        <v>33</v>
      </c>
      <c r="AX458" s="13" t="s">
        <v>76</v>
      </c>
      <c r="AY458" s="216" t="s">
        <v>137</v>
      </c>
    </row>
    <row r="459" spans="1:65" s="13" customFormat="1" ht="11.25">
      <c r="B459" s="205"/>
      <c r="C459" s="206"/>
      <c r="D459" s="207" t="s">
        <v>190</v>
      </c>
      <c r="E459" s="208" t="s">
        <v>1</v>
      </c>
      <c r="F459" s="209" t="s">
        <v>689</v>
      </c>
      <c r="G459" s="206"/>
      <c r="H459" s="210">
        <v>24.65</v>
      </c>
      <c r="I459" s="211"/>
      <c r="J459" s="206"/>
      <c r="K459" s="206"/>
      <c r="L459" s="212"/>
      <c r="M459" s="213"/>
      <c r="N459" s="214"/>
      <c r="O459" s="214"/>
      <c r="P459" s="214"/>
      <c r="Q459" s="214"/>
      <c r="R459" s="214"/>
      <c r="S459" s="214"/>
      <c r="T459" s="215"/>
      <c r="AT459" s="216" t="s">
        <v>190</v>
      </c>
      <c r="AU459" s="216" t="s">
        <v>85</v>
      </c>
      <c r="AV459" s="13" t="s">
        <v>85</v>
      </c>
      <c r="AW459" s="13" t="s">
        <v>33</v>
      </c>
      <c r="AX459" s="13" t="s">
        <v>76</v>
      </c>
      <c r="AY459" s="216" t="s">
        <v>137</v>
      </c>
    </row>
    <row r="460" spans="1:65" s="13" customFormat="1" ht="11.25">
      <c r="B460" s="205"/>
      <c r="C460" s="206"/>
      <c r="D460" s="207" t="s">
        <v>190</v>
      </c>
      <c r="E460" s="208" t="s">
        <v>1</v>
      </c>
      <c r="F460" s="209" t="s">
        <v>690</v>
      </c>
      <c r="G460" s="206"/>
      <c r="H460" s="210">
        <v>2.5000000000000001E-2</v>
      </c>
      <c r="I460" s="211"/>
      <c r="J460" s="206"/>
      <c r="K460" s="206"/>
      <c r="L460" s="212"/>
      <c r="M460" s="213"/>
      <c r="N460" s="214"/>
      <c r="O460" s="214"/>
      <c r="P460" s="214"/>
      <c r="Q460" s="214"/>
      <c r="R460" s="214"/>
      <c r="S460" s="214"/>
      <c r="T460" s="215"/>
      <c r="AT460" s="216" t="s">
        <v>190</v>
      </c>
      <c r="AU460" s="216" t="s">
        <v>85</v>
      </c>
      <c r="AV460" s="13" t="s">
        <v>85</v>
      </c>
      <c r="AW460" s="13" t="s">
        <v>33</v>
      </c>
      <c r="AX460" s="13" t="s">
        <v>76</v>
      </c>
      <c r="AY460" s="216" t="s">
        <v>137</v>
      </c>
    </row>
    <row r="461" spans="1:65" s="16" customFormat="1" ht="11.25">
      <c r="B461" s="252"/>
      <c r="C461" s="253"/>
      <c r="D461" s="207" t="s">
        <v>190</v>
      </c>
      <c r="E461" s="254" t="s">
        <v>1</v>
      </c>
      <c r="F461" s="255" t="s">
        <v>256</v>
      </c>
      <c r="G461" s="253"/>
      <c r="H461" s="256">
        <v>37.499999999999993</v>
      </c>
      <c r="I461" s="257"/>
      <c r="J461" s="253"/>
      <c r="K461" s="253"/>
      <c r="L461" s="258"/>
      <c r="M461" s="259"/>
      <c r="N461" s="260"/>
      <c r="O461" s="260"/>
      <c r="P461" s="260"/>
      <c r="Q461" s="260"/>
      <c r="R461" s="260"/>
      <c r="S461" s="260"/>
      <c r="T461" s="261"/>
      <c r="AT461" s="262" t="s">
        <v>190</v>
      </c>
      <c r="AU461" s="262" t="s">
        <v>85</v>
      </c>
      <c r="AV461" s="16" t="s">
        <v>91</v>
      </c>
      <c r="AW461" s="16" t="s">
        <v>33</v>
      </c>
      <c r="AX461" s="16" t="s">
        <v>81</v>
      </c>
      <c r="AY461" s="262" t="s">
        <v>137</v>
      </c>
    </row>
    <row r="462" spans="1:65" s="2" customFormat="1" ht="24.2" customHeight="1">
      <c r="A462" s="35"/>
      <c r="B462" s="36"/>
      <c r="C462" s="187" t="s">
        <v>691</v>
      </c>
      <c r="D462" s="187" t="s">
        <v>140</v>
      </c>
      <c r="E462" s="188" t="s">
        <v>692</v>
      </c>
      <c r="F462" s="189" t="s">
        <v>693</v>
      </c>
      <c r="G462" s="190" t="s">
        <v>203</v>
      </c>
      <c r="H462" s="191">
        <v>484.25</v>
      </c>
      <c r="I462" s="192"/>
      <c r="J462" s="193">
        <f>ROUND(I462*H462,2)</f>
        <v>0</v>
      </c>
      <c r="K462" s="189" t="s">
        <v>1</v>
      </c>
      <c r="L462" s="40"/>
      <c r="M462" s="194" t="s">
        <v>1</v>
      </c>
      <c r="N462" s="195" t="s">
        <v>42</v>
      </c>
      <c r="O462" s="72"/>
      <c r="P462" s="196">
        <f>O462*H462</f>
        <v>0</v>
      </c>
      <c r="Q462" s="196">
        <v>2.0000000000000001E-4</v>
      </c>
      <c r="R462" s="196">
        <f>Q462*H462</f>
        <v>9.6850000000000006E-2</v>
      </c>
      <c r="S462" s="196">
        <v>0</v>
      </c>
      <c r="T462" s="197">
        <f>S462*H462</f>
        <v>0</v>
      </c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R462" s="198" t="s">
        <v>281</v>
      </c>
      <c r="AT462" s="198" t="s">
        <v>140</v>
      </c>
      <c r="AU462" s="198" t="s">
        <v>85</v>
      </c>
      <c r="AY462" s="18" t="s">
        <v>137</v>
      </c>
      <c r="BE462" s="199">
        <f>IF(N462="základní",J462,0)</f>
        <v>0</v>
      </c>
      <c r="BF462" s="199">
        <f>IF(N462="snížená",J462,0)</f>
        <v>0</v>
      </c>
      <c r="BG462" s="199">
        <f>IF(N462="zákl. přenesená",J462,0)</f>
        <v>0</v>
      </c>
      <c r="BH462" s="199">
        <f>IF(N462="sníž. přenesená",J462,0)</f>
        <v>0</v>
      </c>
      <c r="BI462" s="199">
        <f>IF(N462="nulová",J462,0)</f>
        <v>0</v>
      </c>
      <c r="BJ462" s="18" t="s">
        <v>85</v>
      </c>
      <c r="BK462" s="199">
        <f>ROUND(I462*H462,2)</f>
        <v>0</v>
      </c>
      <c r="BL462" s="18" t="s">
        <v>281</v>
      </c>
      <c r="BM462" s="198" t="s">
        <v>694</v>
      </c>
    </row>
    <row r="463" spans="1:65" s="14" customFormat="1" ht="11.25">
      <c r="B463" s="217"/>
      <c r="C463" s="218"/>
      <c r="D463" s="207" t="s">
        <v>190</v>
      </c>
      <c r="E463" s="219" t="s">
        <v>1</v>
      </c>
      <c r="F463" s="220" t="s">
        <v>668</v>
      </c>
      <c r="G463" s="218"/>
      <c r="H463" s="219" t="s">
        <v>1</v>
      </c>
      <c r="I463" s="221"/>
      <c r="J463" s="218"/>
      <c r="K463" s="218"/>
      <c r="L463" s="222"/>
      <c r="M463" s="223"/>
      <c r="N463" s="224"/>
      <c r="O463" s="224"/>
      <c r="P463" s="224"/>
      <c r="Q463" s="224"/>
      <c r="R463" s="224"/>
      <c r="S463" s="224"/>
      <c r="T463" s="225"/>
      <c r="AT463" s="226" t="s">
        <v>190</v>
      </c>
      <c r="AU463" s="226" t="s">
        <v>85</v>
      </c>
      <c r="AV463" s="14" t="s">
        <v>81</v>
      </c>
      <c r="AW463" s="14" t="s">
        <v>33</v>
      </c>
      <c r="AX463" s="14" t="s">
        <v>76</v>
      </c>
      <c r="AY463" s="226" t="s">
        <v>137</v>
      </c>
    </row>
    <row r="464" spans="1:65" s="14" customFormat="1" ht="11.25">
      <c r="B464" s="217"/>
      <c r="C464" s="218"/>
      <c r="D464" s="207" t="s">
        <v>190</v>
      </c>
      <c r="E464" s="219" t="s">
        <v>1</v>
      </c>
      <c r="F464" s="220" t="s">
        <v>205</v>
      </c>
      <c r="G464" s="218"/>
      <c r="H464" s="219" t="s">
        <v>1</v>
      </c>
      <c r="I464" s="221"/>
      <c r="J464" s="218"/>
      <c r="K464" s="218"/>
      <c r="L464" s="222"/>
      <c r="M464" s="223"/>
      <c r="N464" s="224"/>
      <c r="O464" s="224"/>
      <c r="P464" s="224"/>
      <c r="Q464" s="224"/>
      <c r="R464" s="224"/>
      <c r="S464" s="224"/>
      <c r="T464" s="225"/>
      <c r="AT464" s="226" t="s">
        <v>190</v>
      </c>
      <c r="AU464" s="226" t="s">
        <v>85</v>
      </c>
      <c r="AV464" s="14" t="s">
        <v>81</v>
      </c>
      <c r="AW464" s="14" t="s">
        <v>33</v>
      </c>
      <c r="AX464" s="14" t="s">
        <v>76</v>
      </c>
      <c r="AY464" s="226" t="s">
        <v>137</v>
      </c>
    </row>
    <row r="465" spans="1:65" s="14" customFormat="1" ht="11.25">
      <c r="B465" s="217"/>
      <c r="C465" s="218"/>
      <c r="D465" s="207" t="s">
        <v>190</v>
      </c>
      <c r="E465" s="219" t="s">
        <v>1</v>
      </c>
      <c r="F465" s="220" t="s">
        <v>695</v>
      </c>
      <c r="G465" s="218"/>
      <c r="H465" s="219" t="s">
        <v>1</v>
      </c>
      <c r="I465" s="221"/>
      <c r="J465" s="218"/>
      <c r="K465" s="218"/>
      <c r="L465" s="222"/>
      <c r="M465" s="223"/>
      <c r="N465" s="224"/>
      <c r="O465" s="224"/>
      <c r="P465" s="224"/>
      <c r="Q465" s="224"/>
      <c r="R465" s="224"/>
      <c r="S465" s="224"/>
      <c r="T465" s="225"/>
      <c r="AT465" s="226" t="s">
        <v>190</v>
      </c>
      <c r="AU465" s="226" t="s">
        <v>85</v>
      </c>
      <c r="AV465" s="14" t="s">
        <v>81</v>
      </c>
      <c r="AW465" s="14" t="s">
        <v>33</v>
      </c>
      <c r="AX465" s="14" t="s">
        <v>76</v>
      </c>
      <c r="AY465" s="226" t="s">
        <v>137</v>
      </c>
    </row>
    <row r="466" spans="1:65" s="14" customFormat="1" ht="11.25">
      <c r="B466" s="217"/>
      <c r="C466" s="218"/>
      <c r="D466" s="207" t="s">
        <v>190</v>
      </c>
      <c r="E466" s="219" t="s">
        <v>1</v>
      </c>
      <c r="F466" s="220" t="s">
        <v>696</v>
      </c>
      <c r="G466" s="218"/>
      <c r="H466" s="219" t="s">
        <v>1</v>
      </c>
      <c r="I466" s="221"/>
      <c r="J466" s="218"/>
      <c r="K466" s="218"/>
      <c r="L466" s="222"/>
      <c r="M466" s="223"/>
      <c r="N466" s="224"/>
      <c r="O466" s="224"/>
      <c r="P466" s="224"/>
      <c r="Q466" s="224"/>
      <c r="R466" s="224"/>
      <c r="S466" s="224"/>
      <c r="T466" s="225"/>
      <c r="AT466" s="226" t="s">
        <v>190</v>
      </c>
      <c r="AU466" s="226" t="s">
        <v>85</v>
      </c>
      <c r="AV466" s="14" t="s">
        <v>81</v>
      </c>
      <c r="AW466" s="14" t="s">
        <v>33</v>
      </c>
      <c r="AX466" s="14" t="s">
        <v>76</v>
      </c>
      <c r="AY466" s="226" t="s">
        <v>137</v>
      </c>
    </row>
    <row r="467" spans="1:65" s="14" customFormat="1" ht="11.25">
      <c r="B467" s="217"/>
      <c r="C467" s="218"/>
      <c r="D467" s="207" t="s">
        <v>190</v>
      </c>
      <c r="E467" s="219" t="s">
        <v>1</v>
      </c>
      <c r="F467" s="220" t="s">
        <v>697</v>
      </c>
      <c r="G467" s="218"/>
      <c r="H467" s="219" t="s">
        <v>1</v>
      </c>
      <c r="I467" s="221"/>
      <c r="J467" s="218"/>
      <c r="K467" s="218"/>
      <c r="L467" s="222"/>
      <c r="M467" s="223"/>
      <c r="N467" s="224"/>
      <c r="O467" s="224"/>
      <c r="P467" s="224"/>
      <c r="Q467" s="224"/>
      <c r="R467" s="224"/>
      <c r="S467" s="224"/>
      <c r="T467" s="225"/>
      <c r="AT467" s="226" t="s">
        <v>190</v>
      </c>
      <c r="AU467" s="226" t="s">
        <v>85</v>
      </c>
      <c r="AV467" s="14" t="s">
        <v>81</v>
      </c>
      <c r="AW467" s="14" t="s">
        <v>33</v>
      </c>
      <c r="AX467" s="14" t="s">
        <v>76</v>
      </c>
      <c r="AY467" s="226" t="s">
        <v>137</v>
      </c>
    </row>
    <row r="468" spans="1:65" s="14" customFormat="1" ht="11.25">
      <c r="B468" s="217"/>
      <c r="C468" s="218"/>
      <c r="D468" s="207" t="s">
        <v>190</v>
      </c>
      <c r="E468" s="219" t="s">
        <v>1</v>
      </c>
      <c r="F468" s="220" t="s">
        <v>672</v>
      </c>
      <c r="G468" s="218"/>
      <c r="H468" s="219" t="s">
        <v>1</v>
      </c>
      <c r="I468" s="221"/>
      <c r="J468" s="218"/>
      <c r="K468" s="218"/>
      <c r="L468" s="222"/>
      <c r="M468" s="223"/>
      <c r="N468" s="224"/>
      <c r="O468" s="224"/>
      <c r="P468" s="224"/>
      <c r="Q468" s="224"/>
      <c r="R468" s="224"/>
      <c r="S468" s="224"/>
      <c r="T468" s="225"/>
      <c r="AT468" s="226" t="s">
        <v>190</v>
      </c>
      <c r="AU468" s="226" t="s">
        <v>85</v>
      </c>
      <c r="AV468" s="14" t="s">
        <v>81</v>
      </c>
      <c r="AW468" s="14" t="s">
        <v>33</v>
      </c>
      <c r="AX468" s="14" t="s">
        <v>76</v>
      </c>
      <c r="AY468" s="226" t="s">
        <v>137</v>
      </c>
    </row>
    <row r="469" spans="1:65" s="14" customFormat="1" ht="11.25">
      <c r="B469" s="217"/>
      <c r="C469" s="218"/>
      <c r="D469" s="207" t="s">
        <v>190</v>
      </c>
      <c r="E469" s="219" t="s">
        <v>1</v>
      </c>
      <c r="F469" s="220" t="s">
        <v>216</v>
      </c>
      <c r="G469" s="218"/>
      <c r="H469" s="219" t="s">
        <v>1</v>
      </c>
      <c r="I469" s="221"/>
      <c r="J469" s="218"/>
      <c r="K469" s="218"/>
      <c r="L469" s="222"/>
      <c r="M469" s="223"/>
      <c r="N469" s="224"/>
      <c r="O469" s="224"/>
      <c r="P469" s="224"/>
      <c r="Q469" s="224"/>
      <c r="R469" s="224"/>
      <c r="S469" s="224"/>
      <c r="T469" s="225"/>
      <c r="AT469" s="226" t="s">
        <v>190</v>
      </c>
      <c r="AU469" s="226" t="s">
        <v>85</v>
      </c>
      <c r="AV469" s="14" t="s">
        <v>81</v>
      </c>
      <c r="AW469" s="14" t="s">
        <v>33</v>
      </c>
      <c r="AX469" s="14" t="s">
        <v>76</v>
      </c>
      <c r="AY469" s="226" t="s">
        <v>137</v>
      </c>
    </row>
    <row r="470" spans="1:65" s="13" customFormat="1" ht="11.25">
      <c r="B470" s="205"/>
      <c r="C470" s="206"/>
      <c r="D470" s="207" t="s">
        <v>190</v>
      </c>
      <c r="E470" s="208" t="s">
        <v>1</v>
      </c>
      <c r="F470" s="209" t="s">
        <v>673</v>
      </c>
      <c r="G470" s="206"/>
      <c r="H470" s="210">
        <v>128.25</v>
      </c>
      <c r="I470" s="211"/>
      <c r="J470" s="206"/>
      <c r="K470" s="206"/>
      <c r="L470" s="212"/>
      <c r="M470" s="213"/>
      <c r="N470" s="214"/>
      <c r="O470" s="214"/>
      <c r="P470" s="214"/>
      <c r="Q470" s="214"/>
      <c r="R470" s="214"/>
      <c r="S470" s="214"/>
      <c r="T470" s="215"/>
      <c r="AT470" s="216" t="s">
        <v>190</v>
      </c>
      <c r="AU470" s="216" t="s">
        <v>85</v>
      </c>
      <c r="AV470" s="13" t="s">
        <v>85</v>
      </c>
      <c r="AW470" s="13" t="s">
        <v>33</v>
      </c>
      <c r="AX470" s="13" t="s">
        <v>76</v>
      </c>
      <c r="AY470" s="216" t="s">
        <v>137</v>
      </c>
    </row>
    <row r="471" spans="1:65" s="14" customFormat="1" ht="11.25">
      <c r="B471" s="217"/>
      <c r="C471" s="218"/>
      <c r="D471" s="207" t="s">
        <v>190</v>
      </c>
      <c r="E471" s="219" t="s">
        <v>1</v>
      </c>
      <c r="F471" s="220" t="s">
        <v>674</v>
      </c>
      <c r="G471" s="218"/>
      <c r="H471" s="219" t="s">
        <v>1</v>
      </c>
      <c r="I471" s="221"/>
      <c r="J471" s="218"/>
      <c r="K471" s="218"/>
      <c r="L471" s="222"/>
      <c r="M471" s="223"/>
      <c r="N471" s="224"/>
      <c r="O471" s="224"/>
      <c r="P471" s="224"/>
      <c r="Q471" s="224"/>
      <c r="R471" s="224"/>
      <c r="S471" s="224"/>
      <c r="T471" s="225"/>
      <c r="AT471" s="226" t="s">
        <v>190</v>
      </c>
      <c r="AU471" s="226" t="s">
        <v>85</v>
      </c>
      <c r="AV471" s="14" t="s">
        <v>81</v>
      </c>
      <c r="AW471" s="14" t="s">
        <v>33</v>
      </c>
      <c r="AX471" s="14" t="s">
        <v>76</v>
      </c>
      <c r="AY471" s="226" t="s">
        <v>137</v>
      </c>
    </row>
    <row r="472" spans="1:65" s="14" customFormat="1" ht="11.25">
      <c r="B472" s="217"/>
      <c r="C472" s="218"/>
      <c r="D472" s="207" t="s">
        <v>190</v>
      </c>
      <c r="E472" s="219" t="s">
        <v>1</v>
      </c>
      <c r="F472" s="220" t="s">
        <v>698</v>
      </c>
      <c r="G472" s="218"/>
      <c r="H472" s="219" t="s">
        <v>1</v>
      </c>
      <c r="I472" s="221"/>
      <c r="J472" s="218"/>
      <c r="K472" s="218"/>
      <c r="L472" s="222"/>
      <c r="M472" s="223"/>
      <c r="N472" s="224"/>
      <c r="O472" s="224"/>
      <c r="P472" s="224"/>
      <c r="Q472" s="224"/>
      <c r="R472" s="224"/>
      <c r="S472" s="224"/>
      <c r="T472" s="225"/>
      <c r="AT472" s="226" t="s">
        <v>190</v>
      </c>
      <c r="AU472" s="226" t="s">
        <v>85</v>
      </c>
      <c r="AV472" s="14" t="s">
        <v>81</v>
      </c>
      <c r="AW472" s="14" t="s">
        <v>33</v>
      </c>
      <c r="AX472" s="14" t="s">
        <v>76</v>
      </c>
      <c r="AY472" s="226" t="s">
        <v>137</v>
      </c>
    </row>
    <row r="473" spans="1:65" s="14" customFormat="1" ht="11.25">
      <c r="B473" s="217"/>
      <c r="C473" s="218"/>
      <c r="D473" s="207" t="s">
        <v>190</v>
      </c>
      <c r="E473" s="219" t="s">
        <v>1</v>
      </c>
      <c r="F473" s="220" t="s">
        <v>699</v>
      </c>
      <c r="G473" s="218"/>
      <c r="H473" s="219" t="s">
        <v>1</v>
      </c>
      <c r="I473" s="221"/>
      <c r="J473" s="218"/>
      <c r="K473" s="218"/>
      <c r="L473" s="222"/>
      <c r="M473" s="223"/>
      <c r="N473" s="224"/>
      <c r="O473" s="224"/>
      <c r="P473" s="224"/>
      <c r="Q473" s="224"/>
      <c r="R473" s="224"/>
      <c r="S473" s="224"/>
      <c r="T473" s="225"/>
      <c r="AT473" s="226" t="s">
        <v>190</v>
      </c>
      <c r="AU473" s="226" t="s">
        <v>85</v>
      </c>
      <c r="AV473" s="14" t="s">
        <v>81</v>
      </c>
      <c r="AW473" s="14" t="s">
        <v>33</v>
      </c>
      <c r="AX473" s="14" t="s">
        <v>76</v>
      </c>
      <c r="AY473" s="226" t="s">
        <v>137</v>
      </c>
    </row>
    <row r="474" spans="1:65" s="14" customFormat="1" ht="11.25">
      <c r="B474" s="217"/>
      <c r="C474" s="218"/>
      <c r="D474" s="207" t="s">
        <v>190</v>
      </c>
      <c r="E474" s="219" t="s">
        <v>1</v>
      </c>
      <c r="F474" s="220" t="s">
        <v>700</v>
      </c>
      <c r="G474" s="218"/>
      <c r="H474" s="219" t="s">
        <v>1</v>
      </c>
      <c r="I474" s="221"/>
      <c r="J474" s="218"/>
      <c r="K474" s="218"/>
      <c r="L474" s="222"/>
      <c r="M474" s="223"/>
      <c r="N474" s="224"/>
      <c r="O474" s="224"/>
      <c r="P474" s="224"/>
      <c r="Q474" s="224"/>
      <c r="R474" s="224"/>
      <c r="S474" s="224"/>
      <c r="T474" s="225"/>
      <c r="AT474" s="226" t="s">
        <v>190</v>
      </c>
      <c r="AU474" s="226" t="s">
        <v>85</v>
      </c>
      <c r="AV474" s="14" t="s">
        <v>81</v>
      </c>
      <c r="AW474" s="14" t="s">
        <v>33</v>
      </c>
      <c r="AX474" s="14" t="s">
        <v>76</v>
      </c>
      <c r="AY474" s="226" t="s">
        <v>137</v>
      </c>
    </row>
    <row r="475" spans="1:65" s="14" customFormat="1" ht="11.25">
      <c r="B475" s="217"/>
      <c r="C475" s="218"/>
      <c r="D475" s="207" t="s">
        <v>190</v>
      </c>
      <c r="E475" s="219" t="s">
        <v>1</v>
      </c>
      <c r="F475" s="220" t="s">
        <v>701</v>
      </c>
      <c r="G475" s="218"/>
      <c r="H475" s="219" t="s">
        <v>1</v>
      </c>
      <c r="I475" s="221"/>
      <c r="J475" s="218"/>
      <c r="K475" s="218"/>
      <c r="L475" s="222"/>
      <c r="M475" s="223"/>
      <c r="N475" s="224"/>
      <c r="O475" s="224"/>
      <c r="P475" s="224"/>
      <c r="Q475" s="224"/>
      <c r="R475" s="224"/>
      <c r="S475" s="224"/>
      <c r="T475" s="225"/>
      <c r="AT475" s="226" t="s">
        <v>190</v>
      </c>
      <c r="AU475" s="226" t="s">
        <v>85</v>
      </c>
      <c r="AV475" s="14" t="s">
        <v>81</v>
      </c>
      <c r="AW475" s="14" t="s">
        <v>33</v>
      </c>
      <c r="AX475" s="14" t="s">
        <v>76</v>
      </c>
      <c r="AY475" s="226" t="s">
        <v>137</v>
      </c>
    </row>
    <row r="476" spans="1:65" s="14" customFormat="1" ht="11.25">
      <c r="B476" s="217"/>
      <c r="C476" s="218"/>
      <c r="D476" s="207" t="s">
        <v>190</v>
      </c>
      <c r="E476" s="219" t="s">
        <v>1</v>
      </c>
      <c r="F476" s="220" t="s">
        <v>702</v>
      </c>
      <c r="G476" s="218"/>
      <c r="H476" s="219" t="s">
        <v>1</v>
      </c>
      <c r="I476" s="221"/>
      <c r="J476" s="218"/>
      <c r="K476" s="218"/>
      <c r="L476" s="222"/>
      <c r="M476" s="223"/>
      <c r="N476" s="224"/>
      <c r="O476" s="224"/>
      <c r="P476" s="224"/>
      <c r="Q476" s="224"/>
      <c r="R476" s="224"/>
      <c r="S476" s="224"/>
      <c r="T476" s="225"/>
      <c r="AT476" s="226" t="s">
        <v>190</v>
      </c>
      <c r="AU476" s="226" t="s">
        <v>85</v>
      </c>
      <c r="AV476" s="14" t="s">
        <v>81</v>
      </c>
      <c r="AW476" s="14" t="s">
        <v>33</v>
      </c>
      <c r="AX476" s="14" t="s">
        <v>76</v>
      </c>
      <c r="AY476" s="226" t="s">
        <v>137</v>
      </c>
    </row>
    <row r="477" spans="1:65" s="14" customFormat="1" ht="11.25">
      <c r="B477" s="217"/>
      <c r="C477" s="218"/>
      <c r="D477" s="207" t="s">
        <v>190</v>
      </c>
      <c r="E477" s="219" t="s">
        <v>1</v>
      </c>
      <c r="F477" s="220" t="s">
        <v>703</v>
      </c>
      <c r="G477" s="218"/>
      <c r="H477" s="219" t="s">
        <v>1</v>
      </c>
      <c r="I477" s="221"/>
      <c r="J477" s="218"/>
      <c r="K477" s="218"/>
      <c r="L477" s="222"/>
      <c r="M477" s="223"/>
      <c r="N477" s="224"/>
      <c r="O477" s="224"/>
      <c r="P477" s="224"/>
      <c r="Q477" s="224"/>
      <c r="R477" s="224"/>
      <c r="S477" s="224"/>
      <c r="T477" s="225"/>
      <c r="AT477" s="226" t="s">
        <v>190</v>
      </c>
      <c r="AU477" s="226" t="s">
        <v>85</v>
      </c>
      <c r="AV477" s="14" t="s">
        <v>81</v>
      </c>
      <c r="AW477" s="14" t="s">
        <v>33</v>
      </c>
      <c r="AX477" s="14" t="s">
        <v>76</v>
      </c>
      <c r="AY477" s="226" t="s">
        <v>137</v>
      </c>
    </row>
    <row r="478" spans="1:65" s="13" customFormat="1" ht="11.25">
      <c r="B478" s="205"/>
      <c r="C478" s="206"/>
      <c r="D478" s="207" t="s">
        <v>190</v>
      </c>
      <c r="E478" s="208" t="s">
        <v>1</v>
      </c>
      <c r="F478" s="209" t="s">
        <v>704</v>
      </c>
      <c r="G478" s="206"/>
      <c r="H478" s="210">
        <v>356</v>
      </c>
      <c r="I478" s="211"/>
      <c r="J478" s="206"/>
      <c r="K478" s="206"/>
      <c r="L478" s="212"/>
      <c r="M478" s="213"/>
      <c r="N478" s="214"/>
      <c r="O478" s="214"/>
      <c r="P478" s="214"/>
      <c r="Q478" s="214"/>
      <c r="R478" s="214"/>
      <c r="S478" s="214"/>
      <c r="T478" s="215"/>
      <c r="AT478" s="216" t="s">
        <v>190</v>
      </c>
      <c r="AU478" s="216" t="s">
        <v>85</v>
      </c>
      <c r="AV478" s="13" t="s">
        <v>85</v>
      </c>
      <c r="AW478" s="13" t="s">
        <v>33</v>
      </c>
      <c r="AX478" s="13" t="s">
        <v>76</v>
      </c>
      <c r="AY478" s="216" t="s">
        <v>137</v>
      </c>
    </row>
    <row r="479" spans="1:65" s="16" customFormat="1" ht="11.25">
      <c r="B479" s="252"/>
      <c r="C479" s="253"/>
      <c r="D479" s="207" t="s">
        <v>190</v>
      </c>
      <c r="E479" s="254" t="s">
        <v>1</v>
      </c>
      <c r="F479" s="255" t="s">
        <v>256</v>
      </c>
      <c r="G479" s="253"/>
      <c r="H479" s="256">
        <v>484.25</v>
      </c>
      <c r="I479" s="257"/>
      <c r="J479" s="253"/>
      <c r="K479" s="253"/>
      <c r="L479" s="258"/>
      <c r="M479" s="259"/>
      <c r="N479" s="260"/>
      <c r="O479" s="260"/>
      <c r="P479" s="260"/>
      <c r="Q479" s="260"/>
      <c r="R479" s="260"/>
      <c r="S479" s="260"/>
      <c r="T479" s="261"/>
      <c r="AT479" s="262" t="s">
        <v>190</v>
      </c>
      <c r="AU479" s="262" t="s">
        <v>85</v>
      </c>
      <c r="AV479" s="16" t="s">
        <v>91</v>
      </c>
      <c r="AW479" s="16" t="s">
        <v>33</v>
      </c>
      <c r="AX479" s="16" t="s">
        <v>81</v>
      </c>
      <c r="AY479" s="262" t="s">
        <v>137</v>
      </c>
    </row>
    <row r="480" spans="1:65" s="2" customFormat="1" ht="37.9" customHeight="1">
      <c r="A480" s="35"/>
      <c r="B480" s="36"/>
      <c r="C480" s="187" t="s">
        <v>705</v>
      </c>
      <c r="D480" s="187" t="s">
        <v>140</v>
      </c>
      <c r="E480" s="188" t="s">
        <v>706</v>
      </c>
      <c r="F480" s="189" t="s">
        <v>707</v>
      </c>
      <c r="G480" s="190" t="s">
        <v>203</v>
      </c>
      <c r="H480" s="191">
        <v>484.25</v>
      </c>
      <c r="I480" s="192"/>
      <c r="J480" s="193">
        <f>ROUND(I480*H480,2)</f>
        <v>0</v>
      </c>
      <c r="K480" s="189" t="s">
        <v>143</v>
      </c>
      <c r="L480" s="40"/>
      <c r="M480" s="200" t="s">
        <v>1</v>
      </c>
      <c r="N480" s="201" t="s">
        <v>42</v>
      </c>
      <c r="O480" s="202"/>
      <c r="P480" s="203">
        <f>O480*H480</f>
        <v>0</v>
      </c>
      <c r="Q480" s="203">
        <v>2.5999999999999998E-4</v>
      </c>
      <c r="R480" s="203">
        <f>Q480*H480</f>
        <v>0.12590499999999999</v>
      </c>
      <c r="S480" s="203">
        <v>0</v>
      </c>
      <c r="T480" s="204">
        <f>S480*H480</f>
        <v>0</v>
      </c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R480" s="198" t="s">
        <v>281</v>
      </c>
      <c r="AT480" s="198" t="s">
        <v>140</v>
      </c>
      <c r="AU480" s="198" t="s">
        <v>85</v>
      </c>
      <c r="AY480" s="18" t="s">
        <v>137</v>
      </c>
      <c r="BE480" s="199">
        <f>IF(N480="základní",J480,0)</f>
        <v>0</v>
      </c>
      <c r="BF480" s="199">
        <f>IF(N480="snížená",J480,0)</f>
        <v>0</v>
      </c>
      <c r="BG480" s="199">
        <f>IF(N480="zákl. přenesená",J480,0)</f>
        <v>0</v>
      </c>
      <c r="BH480" s="199">
        <f>IF(N480="sníž. přenesená",J480,0)</f>
        <v>0</v>
      </c>
      <c r="BI480" s="199">
        <f>IF(N480="nulová",J480,0)</f>
        <v>0</v>
      </c>
      <c r="BJ480" s="18" t="s">
        <v>85</v>
      </c>
      <c r="BK480" s="199">
        <f>ROUND(I480*H480,2)</f>
        <v>0</v>
      </c>
      <c r="BL480" s="18" t="s">
        <v>281</v>
      </c>
      <c r="BM480" s="198" t="s">
        <v>708</v>
      </c>
    </row>
    <row r="481" spans="1:31" s="2" customFormat="1" ht="6.95" customHeight="1">
      <c r="A481" s="35"/>
      <c r="B481" s="55"/>
      <c r="C481" s="56"/>
      <c r="D481" s="56"/>
      <c r="E481" s="56"/>
      <c r="F481" s="56"/>
      <c r="G481" s="56"/>
      <c r="H481" s="56"/>
      <c r="I481" s="56"/>
      <c r="J481" s="56"/>
      <c r="K481" s="56"/>
      <c r="L481" s="40"/>
      <c r="M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</row>
  </sheetData>
  <sheetProtection algorithmName="SHA-512" hashValue="yPGtDHqPAv0+tSwGNDb5ixhUNpieEinMzl32zm0nWOdJ1JMAdpWLmfsALl2Ny3m2Wt0a4aPTdMjCi1v6x/epyw==" saltValue="FjdlsVeig4M8cEqHQGwNwT5QyvUTriMxuVXxYzDulVBOKfQ3f21EIkGdZGzvz5EOEwi8IFwjX7mwz0YgZkEg2Q==" spinCount="100000" sheet="1" objects="1" scenarios="1" formatColumns="0" formatRows="0" autoFilter="0"/>
  <autoFilter ref="C127:K480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0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18" t="s">
        <v>90</v>
      </c>
    </row>
    <row r="3" spans="1:46" s="1" customFormat="1" ht="6.95" hidden="1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81</v>
      </c>
    </row>
    <row r="4" spans="1:46" s="1" customFormat="1" ht="24.95" hidden="1" customHeight="1">
      <c r="B4" s="21"/>
      <c r="D4" s="111" t="s">
        <v>109</v>
      </c>
      <c r="L4" s="21"/>
      <c r="M4" s="112" t="s">
        <v>10</v>
      </c>
      <c r="AT4" s="18" t="s">
        <v>4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113" t="s">
        <v>16</v>
      </c>
      <c r="L6" s="21"/>
    </row>
    <row r="7" spans="1:46" s="1" customFormat="1" ht="26.25" hidden="1" customHeight="1">
      <c r="B7" s="21"/>
      <c r="E7" s="308" t="str">
        <f>'Rekapitulace stavby'!K6</f>
        <v>Dům s pečovatelskou službou Česká 320, Kopřivnice - Stavební úpravy sociálních zařízení Domovinky</v>
      </c>
      <c r="F7" s="309"/>
      <c r="G7" s="309"/>
      <c r="H7" s="309"/>
      <c r="L7" s="21"/>
    </row>
    <row r="8" spans="1:46" s="2" customFormat="1" ht="12" hidden="1" customHeight="1">
      <c r="A8" s="35"/>
      <c r="B8" s="40"/>
      <c r="C8" s="35"/>
      <c r="D8" s="113" t="s">
        <v>110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hidden="1" customHeight="1">
      <c r="A9" s="35"/>
      <c r="B9" s="40"/>
      <c r="C9" s="35"/>
      <c r="D9" s="35"/>
      <c r="E9" s="310" t="s">
        <v>709</v>
      </c>
      <c r="F9" s="311"/>
      <c r="G9" s="311"/>
      <c r="H9" s="311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 hidden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hidden="1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hidden="1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3. 1. 2022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hidden="1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hidden="1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">
        <v>26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hidden="1" customHeight="1">
      <c r="A15" s="35"/>
      <c r="B15" s="40"/>
      <c r="C15" s="35"/>
      <c r="D15" s="35"/>
      <c r="E15" s="114" t="s">
        <v>27</v>
      </c>
      <c r="F15" s="35"/>
      <c r="G15" s="35"/>
      <c r="H15" s="35"/>
      <c r="I15" s="113" t="s">
        <v>28</v>
      </c>
      <c r="J15" s="114" t="s">
        <v>29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hidden="1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hidden="1" customHeight="1">
      <c r="A17" s="35"/>
      <c r="B17" s="40"/>
      <c r="C17" s="35"/>
      <c r="D17" s="113" t="s">
        <v>30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hidden="1" customHeight="1">
      <c r="A18" s="35"/>
      <c r="B18" s="40"/>
      <c r="C18" s="35"/>
      <c r="D18" s="35"/>
      <c r="E18" s="312" t="str">
        <f>'Rekapitulace stavby'!E14</f>
        <v>Vyplň údaj</v>
      </c>
      <c r="F18" s="313"/>
      <c r="G18" s="313"/>
      <c r="H18" s="313"/>
      <c r="I18" s="113" t="s">
        <v>28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hidden="1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hidden="1" customHeight="1">
      <c r="A20" s="35"/>
      <c r="B20" s="40"/>
      <c r="C20" s="35"/>
      <c r="D20" s="113" t="s">
        <v>32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hidden="1" customHeight="1">
      <c r="A21" s="35"/>
      <c r="B21" s="40"/>
      <c r="C21" s="35"/>
      <c r="D21" s="35"/>
      <c r="E21" s="114" t="str">
        <f>IF('Rekapitulace stavby'!E17="","",'Rekapitulace stavby'!E17)</f>
        <v xml:space="preserve"> </v>
      </c>
      <c r="F21" s="35"/>
      <c r="G21" s="35"/>
      <c r="H21" s="35"/>
      <c r="I21" s="113" t="s">
        <v>28</v>
      </c>
      <c r="J21" s="114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hidden="1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hidden="1" customHeight="1">
      <c r="A23" s="35"/>
      <c r="B23" s="40"/>
      <c r="C23" s="35"/>
      <c r="D23" s="113" t="s">
        <v>34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hidden="1" customHeight="1">
      <c r="A24" s="35"/>
      <c r="B24" s="40"/>
      <c r="C24" s="35"/>
      <c r="D24" s="35"/>
      <c r="E24" s="114" t="str">
        <f>IF('Rekapitulace stavby'!E20="","",'Rekapitulace stavby'!E20)</f>
        <v xml:space="preserve"> </v>
      </c>
      <c r="F24" s="35"/>
      <c r="G24" s="35"/>
      <c r="H24" s="35"/>
      <c r="I24" s="113" t="s">
        <v>28</v>
      </c>
      <c r="J24" s="114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hidden="1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hidden="1" customHeight="1">
      <c r="A26" s="35"/>
      <c r="B26" s="40"/>
      <c r="C26" s="35"/>
      <c r="D26" s="113" t="s">
        <v>35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hidden="1" customHeight="1">
      <c r="A27" s="116"/>
      <c r="B27" s="117"/>
      <c r="C27" s="116"/>
      <c r="D27" s="116"/>
      <c r="E27" s="314" t="s">
        <v>1</v>
      </c>
      <c r="F27" s="314"/>
      <c r="G27" s="314"/>
      <c r="H27" s="314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hidden="1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hidden="1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hidden="1" customHeight="1">
      <c r="A30" s="35"/>
      <c r="B30" s="40"/>
      <c r="C30" s="35"/>
      <c r="D30" s="120" t="s">
        <v>36</v>
      </c>
      <c r="E30" s="35"/>
      <c r="F30" s="35"/>
      <c r="G30" s="35"/>
      <c r="H30" s="35"/>
      <c r="I30" s="35"/>
      <c r="J30" s="121">
        <f>ROUND(J121,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hidden="1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hidden="1" customHeight="1">
      <c r="A32" s="35"/>
      <c r="B32" s="40"/>
      <c r="C32" s="35"/>
      <c r="D32" s="35"/>
      <c r="E32" s="35"/>
      <c r="F32" s="122" t="s">
        <v>38</v>
      </c>
      <c r="G32" s="35"/>
      <c r="H32" s="35"/>
      <c r="I32" s="122" t="s">
        <v>37</v>
      </c>
      <c r="J32" s="122" t="s">
        <v>39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hidden="1" customHeight="1">
      <c r="A33" s="35"/>
      <c r="B33" s="40"/>
      <c r="C33" s="35"/>
      <c r="D33" s="123" t="s">
        <v>40</v>
      </c>
      <c r="E33" s="113" t="s">
        <v>41</v>
      </c>
      <c r="F33" s="124">
        <f>ROUND((SUM(BE121:BE189)),  2)</f>
        <v>0</v>
      </c>
      <c r="G33" s="35"/>
      <c r="H33" s="35"/>
      <c r="I33" s="125">
        <v>0.21</v>
      </c>
      <c r="J33" s="124">
        <f>ROUND(((SUM(BE121:BE189))*I33),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hidden="1" customHeight="1">
      <c r="A34" s="35"/>
      <c r="B34" s="40"/>
      <c r="C34" s="35"/>
      <c r="D34" s="35"/>
      <c r="E34" s="113" t="s">
        <v>42</v>
      </c>
      <c r="F34" s="124">
        <f>ROUND((SUM(BF121:BF189)),  2)</f>
        <v>0</v>
      </c>
      <c r="G34" s="35"/>
      <c r="H34" s="35"/>
      <c r="I34" s="125">
        <v>0.15</v>
      </c>
      <c r="J34" s="124">
        <f>ROUND(((SUM(BF121:BF189))*I34),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43</v>
      </c>
      <c r="F35" s="124">
        <f>ROUND((SUM(BG121:BG189)),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44</v>
      </c>
      <c r="F36" s="124">
        <f>ROUND((SUM(BH121:BH189)),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45</v>
      </c>
      <c r="F37" s="124">
        <f>ROUND((SUM(BI121:BI189)),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hidden="1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hidden="1" customHeight="1">
      <c r="A39" s="35"/>
      <c r="B39" s="40"/>
      <c r="C39" s="126"/>
      <c r="D39" s="127" t="s">
        <v>46</v>
      </c>
      <c r="E39" s="128"/>
      <c r="F39" s="128"/>
      <c r="G39" s="129" t="s">
        <v>47</v>
      </c>
      <c r="H39" s="130" t="s">
        <v>48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hidden="1" customHeight="1">
      <c r="B41" s="21"/>
      <c r="L41" s="21"/>
    </row>
    <row r="42" spans="1:31" s="1" customFormat="1" ht="14.45" hidden="1" customHeight="1">
      <c r="B42" s="21"/>
      <c r="L42" s="21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52"/>
      <c r="D50" s="133" t="s">
        <v>49</v>
      </c>
      <c r="E50" s="134"/>
      <c r="F50" s="134"/>
      <c r="G50" s="133" t="s">
        <v>50</v>
      </c>
      <c r="H50" s="134"/>
      <c r="I50" s="134"/>
      <c r="J50" s="134"/>
      <c r="K50" s="134"/>
      <c r="L50" s="52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5"/>
      <c r="B61" s="40"/>
      <c r="C61" s="35"/>
      <c r="D61" s="135" t="s">
        <v>51</v>
      </c>
      <c r="E61" s="136"/>
      <c r="F61" s="137" t="s">
        <v>52</v>
      </c>
      <c r="G61" s="135" t="s">
        <v>51</v>
      </c>
      <c r="H61" s="136"/>
      <c r="I61" s="136"/>
      <c r="J61" s="138" t="s">
        <v>52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5"/>
      <c r="B65" s="40"/>
      <c r="C65" s="35"/>
      <c r="D65" s="133" t="s">
        <v>53</v>
      </c>
      <c r="E65" s="139"/>
      <c r="F65" s="139"/>
      <c r="G65" s="133" t="s">
        <v>54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5"/>
      <c r="B76" s="40"/>
      <c r="C76" s="35"/>
      <c r="D76" s="135" t="s">
        <v>51</v>
      </c>
      <c r="E76" s="136"/>
      <c r="F76" s="137" t="s">
        <v>52</v>
      </c>
      <c r="G76" s="135" t="s">
        <v>51</v>
      </c>
      <c r="H76" s="136"/>
      <c r="I76" s="136"/>
      <c r="J76" s="138" t="s">
        <v>52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hidden="1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hidden="1" customHeight="1">
      <c r="A82" s="35"/>
      <c r="B82" s="36"/>
      <c r="C82" s="24" t="s">
        <v>112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hidden="1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hidden="1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6.25" hidden="1" customHeight="1">
      <c r="A85" s="35"/>
      <c r="B85" s="36"/>
      <c r="C85" s="37"/>
      <c r="D85" s="37"/>
      <c r="E85" s="315" t="str">
        <f>E7</f>
        <v>Dům s pečovatelskou službou Česká 320, Kopřivnice - Stavební úpravy sociálních zařízení Domovinky</v>
      </c>
      <c r="F85" s="316"/>
      <c r="G85" s="316"/>
      <c r="H85" s="316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hidden="1" customHeight="1">
      <c r="A86" s="35"/>
      <c r="B86" s="36"/>
      <c r="C86" s="30" t="s">
        <v>110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hidden="1" customHeight="1">
      <c r="A87" s="35"/>
      <c r="B87" s="36"/>
      <c r="C87" s="37"/>
      <c r="D87" s="37"/>
      <c r="E87" s="267" t="str">
        <f>E9</f>
        <v>3 - Sociální zařízení č. 1/5x - Zdravotně technická instalace</v>
      </c>
      <c r="F87" s="317"/>
      <c r="G87" s="317"/>
      <c r="H87" s="317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hidden="1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hidden="1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3. 1. 2022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hidden="1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hidden="1" customHeight="1">
      <c r="A91" s="35"/>
      <c r="B91" s="36"/>
      <c r="C91" s="30" t="s">
        <v>24</v>
      </c>
      <c r="D91" s="37"/>
      <c r="E91" s="37"/>
      <c r="F91" s="28" t="str">
        <f>E15</f>
        <v>Město Kopřivnice</v>
      </c>
      <c r="G91" s="37"/>
      <c r="H91" s="37"/>
      <c r="I91" s="30" t="s">
        <v>32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hidden="1" customHeight="1">
      <c r="A92" s="35"/>
      <c r="B92" s="36"/>
      <c r="C92" s="30" t="s">
        <v>30</v>
      </c>
      <c r="D92" s="37"/>
      <c r="E92" s="37"/>
      <c r="F92" s="28" t="str">
        <f>IF(E18="","",E18)</f>
        <v>Vyplň údaj</v>
      </c>
      <c r="G92" s="37"/>
      <c r="H92" s="37"/>
      <c r="I92" s="30" t="s">
        <v>34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hidden="1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hidden="1" customHeight="1">
      <c r="A94" s="35"/>
      <c r="B94" s="36"/>
      <c r="C94" s="144" t="s">
        <v>113</v>
      </c>
      <c r="D94" s="145"/>
      <c r="E94" s="145"/>
      <c r="F94" s="145"/>
      <c r="G94" s="145"/>
      <c r="H94" s="145"/>
      <c r="I94" s="145"/>
      <c r="J94" s="146" t="s">
        <v>114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hidden="1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hidden="1" customHeight="1">
      <c r="A96" s="35"/>
      <c r="B96" s="36"/>
      <c r="C96" s="147" t="s">
        <v>115</v>
      </c>
      <c r="D96" s="37"/>
      <c r="E96" s="37"/>
      <c r="F96" s="37"/>
      <c r="G96" s="37"/>
      <c r="H96" s="37"/>
      <c r="I96" s="37"/>
      <c r="J96" s="85">
        <f>J121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116</v>
      </c>
    </row>
    <row r="97" spans="1:31" s="9" customFormat="1" ht="24.95" hidden="1" customHeight="1">
      <c r="B97" s="148"/>
      <c r="C97" s="149"/>
      <c r="D97" s="150" t="s">
        <v>176</v>
      </c>
      <c r="E97" s="151"/>
      <c r="F97" s="151"/>
      <c r="G97" s="151"/>
      <c r="H97" s="151"/>
      <c r="I97" s="151"/>
      <c r="J97" s="152">
        <f>J122</f>
        <v>0</v>
      </c>
      <c r="K97" s="149"/>
      <c r="L97" s="153"/>
    </row>
    <row r="98" spans="1:31" s="10" customFormat="1" ht="19.899999999999999" hidden="1" customHeight="1">
      <c r="B98" s="154"/>
      <c r="C98" s="155"/>
      <c r="D98" s="156" t="s">
        <v>710</v>
      </c>
      <c r="E98" s="157"/>
      <c r="F98" s="157"/>
      <c r="G98" s="157"/>
      <c r="H98" s="157"/>
      <c r="I98" s="157"/>
      <c r="J98" s="158">
        <f>J123</f>
        <v>0</v>
      </c>
      <c r="K98" s="155"/>
      <c r="L98" s="159"/>
    </row>
    <row r="99" spans="1:31" s="10" customFormat="1" ht="19.899999999999999" hidden="1" customHeight="1">
      <c r="B99" s="154"/>
      <c r="C99" s="155"/>
      <c r="D99" s="156" t="s">
        <v>711</v>
      </c>
      <c r="E99" s="157"/>
      <c r="F99" s="157"/>
      <c r="G99" s="157"/>
      <c r="H99" s="157"/>
      <c r="I99" s="157"/>
      <c r="J99" s="158">
        <f>J138</f>
        <v>0</v>
      </c>
      <c r="K99" s="155"/>
      <c r="L99" s="159"/>
    </row>
    <row r="100" spans="1:31" s="10" customFormat="1" ht="19.899999999999999" hidden="1" customHeight="1">
      <c r="B100" s="154"/>
      <c r="C100" s="155"/>
      <c r="D100" s="156" t="s">
        <v>177</v>
      </c>
      <c r="E100" s="157"/>
      <c r="F100" s="157"/>
      <c r="G100" s="157"/>
      <c r="H100" s="157"/>
      <c r="I100" s="157"/>
      <c r="J100" s="158">
        <f>J155</f>
        <v>0</v>
      </c>
      <c r="K100" s="155"/>
      <c r="L100" s="159"/>
    </row>
    <row r="101" spans="1:31" s="10" customFormat="1" ht="19.899999999999999" hidden="1" customHeight="1">
      <c r="B101" s="154"/>
      <c r="C101" s="155"/>
      <c r="D101" s="156" t="s">
        <v>712</v>
      </c>
      <c r="E101" s="157"/>
      <c r="F101" s="157"/>
      <c r="G101" s="157"/>
      <c r="H101" s="157"/>
      <c r="I101" s="157"/>
      <c r="J101" s="158">
        <f>J187</f>
        <v>0</v>
      </c>
      <c r="K101" s="155"/>
      <c r="L101" s="159"/>
    </row>
    <row r="102" spans="1:31" s="2" customFormat="1" ht="21.75" hidden="1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31" s="2" customFormat="1" ht="6.95" hidden="1" customHeight="1">
      <c r="A103" s="35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ht="11.25" hidden="1"/>
    <row r="105" spans="1:31" ht="11.25" hidden="1"/>
    <row r="106" spans="1:31" ht="11.25" hidden="1"/>
    <row r="107" spans="1:31" s="2" customFormat="1" ht="6.95" customHeight="1">
      <c r="A107" s="35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24.95" customHeight="1">
      <c r="A108" s="35"/>
      <c r="B108" s="36"/>
      <c r="C108" s="24" t="s">
        <v>122</v>
      </c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6.95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2" customHeight="1">
      <c r="A110" s="35"/>
      <c r="B110" s="36"/>
      <c r="C110" s="30" t="s">
        <v>16</v>
      </c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6.25" customHeight="1">
      <c r="A111" s="35"/>
      <c r="B111" s="36"/>
      <c r="C111" s="37"/>
      <c r="D111" s="37"/>
      <c r="E111" s="315" t="str">
        <f>E7</f>
        <v>Dům s pečovatelskou službou Česká 320, Kopřivnice - Stavební úpravy sociálních zařízení Domovinky</v>
      </c>
      <c r="F111" s="316"/>
      <c r="G111" s="316"/>
      <c r="H111" s="316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110</v>
      </c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267" t="str">
        <f>E9</f>
        <v>3 - Sociální zařízení č. 1/5x - Zdravotně technická instalace</v>
      </c>
      <c r="F113" s="317"/>
      <c r="G113" s="317"/>
      <c r="H113" s="31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5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20</v>
      </c>
      <c r="D115" s="37"/>
      <c r="E115" s="37"/>
      <c r="F115" s="28" t="str">
        <f>F12</f>
        <v xml:space="preserve"> </v>
      </c>
      <c r="G115" s="37"/>
      <c r="H115" s="37"/>
      <c r="I115" s="30" t="s">
        <v>22</v>
      </c>
      <c r="J115" s="67" t="str">
        <f>IF(J12="","",J12)</f>
        <v>3. 1. 2022</v>
      </c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5.2" customHeight="1">
      <c r="A117" s="35"/>
      <c r="B117" s="36"/>
      <c r="C117" s="30" t="s">
        <v>24</v>
      </c>
      <c r="D117" s="37"/>
      <c r="E117" s="37"/>
      <c r="F117" s="28" t="str">
        <f>E15</f>
        <v>Město Kopřivnice</v>
      </c>
      <c r="G117" s="37"/>
      <c r="H117" s="37"/>
      <c r="I117" s="30" t="s">
        <v>32</v>
      </c>
      <c r="J117" s="33" t="str">
        <f>E21</f>
        <v xml:space="preserve"> 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30</v>
      </c>
      <c r="D118" s="37"/>
      <c r="E118" s="37"/>
      <c r="F118" s="28" t="str">
        <f>IF(E18="","",E18)</f>
        <v>Vyplň údaj</v>
      </c>
      <c r="G118" s="37"/>
      <c r="H118" s="37"/>
      <c r="I118" s="30" t="s">
        <v>34</v>
      </c>
      <c r="J118" s="33" t="str">
        <f>E24</f>
        <v xml:space="preserve"> 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0.3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11" customFormat="1" ht="29.25" customHeight="1">
      <c r="A120" s="160"/>
      <c r="B120" s="161"/>
      <c r="C120" s="162" t="s">
        <v>123</v>
      </c>
      <c r="D120" s="163" t="s">
        <v>61</v>
      </c>
      <c r="E120" s="163" t="s">
        <v>57</v>
      </c>
      <c r="F120" s="163" t="s">
        <v>58</v>
      </c>
      <c r="G120" s="163" t="s">
        <v>124</v>
      </c>
      <c r="H120" s="163" t="s">
        <v>125</v>
      </c>
      <c r="I120" s="163" t="s">
        <v>126</v>
      </c>
      <c r="J120" s="163" t="s">
        <v>114</v>
      </c>
      <c r="K120" s="164" t="s">
        <v>127</v>
      </c>
      <c r="L120" s="165"/>
      <c r="M120" s="76" t="s">
        <v>1</v>
      </c>
      <c r="N120" s="77" t="s">
        <v>40</v>
      </c>
      <c r="O120" s="77" t="s">
        <v>128</v>
      </c>
      <c r="P120" s="77" t="s">
        <v>129</v>
      </c>
      <c r="Q120" s="77" t="s">
        <v>130</v>
      </c>
      <c r="R120" s="77" t="s">
        <v>131</v>
      </c>
      <c r="S120" s="77" t="s">
        <v>132</v>
      </c>
      <c r="T120" s="78" t="s">
        <v>133</v>
      </c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</row>
    <row r="121" spans="1:65" s="2" customFormat="1" ht="22.9" customHeight="1">
      <c r="A121" s="35"/>
      <c r="B121" s="36"/>
      <c r="C121" s="83" t="s">
        <v>134</v>
      </c>
      <c r="D121" s="37"/>
      <c r="E121" s="37"/>
      <c r="F121" s="37"/>
      <c r="G121" s="37"/>
      <c r="H121" s="37"/>
      <c r="I121" s="37"/>
      <c r="J121" s="166">
        <f>BK121</f>
        <v>0</v>
      </c>
      <c r="K121" s="37"/>
      <c r="L121" s="40"/>
      <c r="M121" s="79"/>
      <c r="N121" s="167"/>
      <c r="O121" s="80"/>
      <c r="P121" s="168">
        <f>P122</f>
        <v>0</v>
      </c>
      <c r="Q121" s="80"/>
      <c r="R121" s="168">
        <f>R122</f>
        <v>0.72928000000000015</v>
      </c>
      <c r="S121" s="80"/>
      <c r="T121" s="169">
        <f>T122</f>
        <v>0.20955000000000001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8" t="s">
        <v>75</v>
      </c>
      <c r="AU121" s="18" t="s">
        <v>116</v>
      </c>
      <c r="BK121" s="170">
        <f>BK122</f>
        <v>0</v>
      </c>
    </row>
    <row r="122" spans="1:65" s="12" customFormat="1" ht="25.9" customHeight="1">
      <c r="B122" s="171"/>
      <c r="C122" s="172"/>
      <c r="D122" s="173" t="s">
        <v>75</v>
      </c>
      <c r="E122" s="174" t="s">
        <v>401</v>
      </c>
      <c r="F122" s="174" t="s">
        <v>402</v>
      </c>
      <c r="G122" s="172"/>
      <c r="H122" s="172"/>
      <c r="I122" s="175"/>
      <c r="J122" s="176">
        <f>BK122</f>
        <v>0</v>
      </c>
      <c r="K122" s="172"/>
      <c r="L122" s="177"/>
      <c r="M122" s="178"/>
      <c r="N122" s="179"/>
      <c r="O122" s="179"/>
      <c r="P122" s="180">
        <f>P123+P138+P155+P187</f>
        <v>0</v>
      </c>
      <c r="Q122" s="179"/>
      <c r="R122" s="180">
        <f>R123+R138+R155+R187</f>
        <v>0.72928000000000015</v>
      </c>
      <c r="S122" s="179"/>
      <c r="T122" s="181">
        <f>T123+T138+T155+T187</f>
        <v>0.20955000000000001</v>
      </c>
      <c r="AR122" s="182" t="s">
        <v>85</v>
      </c>
      <c r="AT122" s="183" t="s">
        <v>75</v>
      </c>
      <c r="AU122" s="183" t="s">
        <v>76</v>
      </c>
      <c r="AY122" s="182" t="s">
        <v>137</v>
      </c>
      <c r="BK122" s="184">
        <f>BK123+BK138+BK155+BK187</f>
        <v>0</v>
      </c>
    </row>
    <row r="123" spans="1:65" s="12" customFormat="1" ht="22.9" customHeight="1">
      <c r="B123" s="171"/>
      <c r="C123" s="172"/>
      <c r="D123" s="173" t="s">
        <v>75</v>
      </c>
      <c r="E123" s="185" t="s">
        <v>713</v>
      </c>
      <c r="F123" s="185" t="s">
        <v>714</v>
      </c>
      <c r="G123" s="172"/>
      <c r="H123" s="172"/>
      <c r="I123" s="175"/>
      <c r="J123" s="186">
        <f>BK123</f>
        <v>0</v>
      </c>
      <c r="K123" s="172"/>
      <c r="L123" s="177"/>
      <c r="M123" s="178"/>
      <c r="N123" s="179"/>
      <c r="O123" s="179"/>
      <c r="P123" s="180">
        <f>SUM(P124:P137)</f>
        <v>0</v>
      </c>
      <c r="Q123" s="179"/>
      <c r="R123" s="180">
        <f>SUM(R124:R137)</f>
        <v>9.7150000000000014E-2</v>
      </c>
      <c r="S123" s="179"/>
      <c r="T123" s="181">
        <f>SUM(T124:T137)</f>
        <v>0</v>
      </c>
      <c r="AR123" s="182" t="s">
        <v>85</v>
      </c>
      <c r="AT123" s="183" t="s">
        <v>75</v>
      </c>
      <c r="AU123" s="183" t="s">
        <v>81</v>
      </c>
      <c r="AY123" s="182" t="s">
        <v>137</v>
      </c>
      <c r="BK123" s="184">
        <f>SUM(BK124:BK137)</f>
        <v>0</v>
      </c>
    </row>
    <row r="124" spans="1:65" s="2" customFormat="1" ht="24.2" customHeight="1">
      <c r="A124" s="35"/>
      <c r="B124" s="36"/>
      <c r="C124" s="187" t="s">
        <v>81</v>
      </c>
      <c r="D124" s="187" t="s">
        <v>140</v>
      </c>
      <c r="E124" s="188" t="s">
        <v>715</v>
      </c>
      <c r="F124" s="189" t="s">
        <v>716</v>
      </c>
      <c r="G124" s="190" t="s">
        <v>188</v>
      </c>
      <c r="H124" s="191">
        <v>5</v>
      </c>
      <c r="I124" s="192"/>
      <c r="J124" s="193">
        <f>ROUND(I124*H124,2)</f>
        <v>0</v>
      </c>
      <c r="K124" s="189" t="s">
        <v>143</v>
      </c>
      <c r="L124" s="40"/>
      <c r="M124" s="194" t="s">
        <v>1</v>
      </c>
      <c r="N124" s="195" t="s">
        <v>42</v>
      </c>
      <c r="O124" s="72"/>
      <c r="P124" s="196">
        <f>O124*H124</f>
        <v>0</v>
      </c>
      <c r="Q124" s="196">
        <v>3.5200000000000001E-3</v>
      </c>
      <c r="R124" s="196">
        <f>Q124*H124</f>
        <v>1.7600000000000001E-2</v>
      </c>
      <c r="S124" s="196">
        <v>0</v>
      </c>
      <c r="T124" s="19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98" t="s">
        <v>281</v>
      </c>
      <c r="AT124" s="198" t="s">
        <v>140</v>
      </c>
      <c r="AU124" s="198" t="s">
        <v>85</v>
      </c>
      <c r="AY124" s="18" t="s">
        <v>137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85</v>
      </c>
      <c r="BK124" s="199">
        <f>ROUND(I124*H124,2)</f>
        <v>0</v>
      </c>
      <c r="BL124" s="18" t="s">
        <v>281</v>
      </c>
      <c r="BM124" s="198" t="s">
        <v>717</v>
      </c>
    </row>
    <row r="125" spans="1:65" s="2" customFormat="1" ht="16.5" customHeight="1">
      <c r="A125" s="35"/>
      <c r="B125" s="36"/>
      <c r="C125" s="187" t="s">
        <v>85</v>
      </c>
      <c r="D125" s="187" t="s">
        <v>140</v>
      </c>
      <c r="E125" s="188" t="s">
        <v>718</v>
      </c>
      <c r="F125" s="189" t="s">
        <v>719</v>
      </c>
      <c r="G125" s="190" t="s">
        <v>220</v>
      </c>
      <c r="H125" s="191">
        <v>20</v>
      </c>
      <c r="I125" s="192"/>
      <c r="J125" s="193">
        <f>ROUND(I125*H125,2)</f>
        <v>0</v>
      </c>
      <c r="K125" s="189" t="s">
        <v>143</v>
      </c>
      <c r="L125" s="40"/>
      <c r="M125" s="194" t="s">
        <v>1</v>
      </c>
      <c r="N125" s="195" t="s">
        <v>42</v>
      </c>
      <c r="O125" s="72"/>
      <c r="P125" s="196">
        <f>O125*H125</f>
        <v>0</v>
      </c>
      <c r="Q125" s="196">
        <v>3.6000000000000002E-4</v>
      </c>
      <c r="R125" s="196">
        <f>Q125*H125</f>
        <v>7.2000000000000007E-3</v>
      </c>
      <c r="S125" s="196">
        <v>0</v>
      </c>
      <c r="T125" s="19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98" t="s">
        <v>281</v>
      </c>
      <c r="AT125" s="198" t="s">
        <v>140</v>
      </c>
      <c r="AU125" s="198" t="s">
        <v>85</v>
      </c>
      <c r="AY125" s="18" t="s">
        <v>137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85</v>
      </c>
      <c r="BK125" s="199">
        <f>ROUND(I125*H125,2)</f>
        <v>0</v>
      </c>
      <c r="BL125" s="18" t="s">
        <v>281</v>
      </c>
      <c r="BM125" s="198" t="s">
        <v>720</v>
      </c>
    </row>
    <row r="126" spans="1:65" s="2" customFormat="1" ht="29.25">
      <c r="A126" s="35"/>
      <c r="B126" s="36"/>
      <c r="C126" s="37"/>
      <c r="D126" s="207" t="s">
        <v>246</v>
      </c>
      <c r="E126" s="37"/>
      <c r="F126" s="248" t="s">
        <v>721</v>
      </c>
      <c r="G126" s="37"/>
      <c r="H126" s="37"/>
      <c r="I126" s="249"/>
      <c r="J126" s="37"/>
      <c r="K126" s="37"/>
      <c r="L126" s="40"/>
      <c r="M126" s="250"/>
      <c r="N126" s="251"/>
      <c r="O126" s="72"/>
      <c r="P126" s="72"/>
      <c r="Q126" s="72"/>
      <c r="R126" s="72"/>
      <c r="S126" s="72"/>
      <c r="T126" s="73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246</v>
      </c>
      <c r="AU126" s="18" t="s">
        <v>85</v>
      </c>
    </row>
    <row r="127" spans="1:65" s="2" customFormat="1" ht="16.5" customHeight="1">
      <c r="A127" s="35"/>
      <c r="B127" s="36"/>
      <c r="C127" s="187" t="s">
        <v>91</v>
      </c>
      <c r="D127" s="187" t="s">
        <v>140</v>
      </c>
      <c r="E127" s="188" t="s">
        <v>722</v>
      </c>
      <c r="F127" s="189" t="s">
        <v>723</v>
      </c>
      <c r="G127" s="190" t="s">
        <v>220</v>
      </c>
      <c r="H127" s="191">
        <v>38</v>
      </c>
      <c r="I127" s="192"/>
      <c r="J127" s="193">
        <f>ROUND(I127*H127,2)</f>
        <v>0</v>
      </c>
      <c r="K127" s="189" t="s">
        <v>143</v>
      </c>
      <c r="L127" s="40"/>
      <c r="M127" s="194" t="s">
        <v>1</v>
      </c>
      <c r="N127" s="195" t="s">
        <v>42</v>
      </c>
      <c r="O127" s="72"/>
      <c r="P127" s="196">
        <f>O127*H127</f>
        <v>0</v>
      </c>
      <c r="Q127" s="196">
        <v>4.6999999999999999E-4</v>
      </c>
      <c r="R127" s="196">
        <f>Q127*H127</f>
        <v>1.7860000000000001E-2</v>
      </c>
      <c r="S127" s="196">
        <v>0</v>
      </c>
      <c r="T127" s="19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198" t="s">
        <v>281</v>
      </c>
      <c r="AT127" s="198" t="s">
        <v>140</v>
      </c>
      <c r="AU127" s="198" t="s">
        <v>85</v>
      </c>
      <c r="AY127" s="18" t="s">
        <v>137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18" t="s">
        <v>85</v>
      </c>
      <c r="BK127" s="199">
        <f>ROUND(I127*H127,2)</f>
        <v>0</v>
      </c>
      <c r="BL127" s="18" t="s">
        <v>281</v>
      </c>
      <c r="BM127" s="198" t="s">
        <v>724</v>
      </c>
    </row>
    <row r="128" spans="1:65" s="2" customFormat="1" ht="19.5">
      <c r="A128" s="35"/>
      <c r="B128" s="36"/>
      <c r="C128" s="37"/>
      <c r="D128" s="207" t="s">
        <v>246</v>
      </c>
      <c r="E128" s="37"/>
      <c r="F128" s="248" t="s">
        <v>725</v>
      </c>
      <c r="G128" s="37"/>
      <c r="H128" s="37"/>
      <c r="I128" s="249"/>
      <c r="J128" s="37"/>
      <c r="K128" s="37"/>
      <c r="L128" s="40"/>
      <c r="M128" s="250"/>
      <c r="N128" s="251"/>
      <c r="O128" s="72"/>
      <c r="P128" s="72"/>
      <c r="Q128" s="72"/>
      <c r="R128" s="72"/>
      <c r="S128" s="72"/>
      <c r="T128" s="73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246</v>
      </c>
      <c r="AU128" s="18" t="s">
        <v>85</v>
      </c>
    </row>
    <row r="129" spans="1:65" s="2" customFormat="1" ht="24.2" customHeight="1">
      <c r="A129" s="35"/>
      <c r="B129" s="36"/>
      <c r="C129" s="187" t="s">
        <v>94</v>
      </c>
      <c r="D129" s="187" t="s">
        <v>140</v>
      </c>
      <c r="E129" s="188" t="s">
        <v>726</v>
      </c>
      <c r="F129" s="189" t="s">
        <v>727</v>
      </c>
      <c r="G129" s="190" t="s">
        <v>220</v>
      </c>
      <c r="H129" s="191">
        <v>14</v>
      </c>
      <c r="I129" s="192"/>
      <c r="J129" s="193">
        <f>ROUND(I129*H129,2)</f>
        <v>0</v>
      </c>
      <c r="K129" s="189" t="s">
        <v>143</v>
      </c>
      <c r="L129" s="40"/>
      <c r="M129" s="194" t="s">
        <v>1</v>
      </c>
      <c r="N129" s="195" t="s">
        <v>42</v>
      </c>
      <c r="O129" s="72"/>
      <c r="P129" s="196">
        <f>O129*H129</f>
        <v>0</v>
      </c>
      <c r="Q129" s="196">
        <v>5.9000000000000003E-4</v>
      </c>
      <c r="R129" s="196">
        <f>Q129*H129</f>
        <v>8.26E-3</v>
      </c>
      <c r="S129" s="196">
        <v>0</v>
      </c>
      <c r="T129" s="19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98" t="s">
        <v>281</v>
      </c>
      <c r="AT129" s="198" t="s">
        <v>140</v>
      </c>
      <c r="AU129" s="198" t="s">
        <v>85</v>
      </c>
      <c r="AY129" s="18" t="s">
        <v>137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85</v>
      </c>
      <c r="BK129" s="199">
        <f>ROUND(I129*H129,2)</f>
        <v>0</v>
      </c>
      <c r="BL129" s="18" t="s">
        <v>281</v>
      </c>
      <c r="BM129" s="198" t="s">
        <v>728</v>
      </c>
    </row>
    <row r="130" spans="1:65" s="2" customFormat="1" ht="19.5">
      <c r="A130" s="35"/>
      <c r="B130" s="36"/>
      <c r="C130" s="37"/>
      <c r="D130" s="207" t="s">
        <v>246</v>
      </c>
      <c r="E130" s="37"/>
      <c r="F130" s="248" t="s">
        <v>729</v>
      </c>
      <c r="G130" s="37"/>
      <c r="H130" s="37"/>
      <c r="I130" s="249"/>
      <c r="J130" s="37"/>
      <c r="K130" s="37"/>
      <c r="L130" s="40"/>
      <c r="M130" s="250"/>
      <c r="N130" s="251"/>
      <c r="O130" s="72"/>
      <c r="P130" s="72"/>
      <c r="Q130" s="72"/>
      <c r="R130" s="72"/>
      <c r="S130" s="72"/>
      <c r="T130" s="73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246</v>
      </c>
      <c r="AU130" s="18" t="s">
        <v>85</v>
      </c>
    </row>
    <row r="131" spans="1:65" s="2" customFormat="1" ht="21.75" customHeight="1">
      <c r="A131" s="35"/>
      <c r="B131" s="36"/>
      <c r="C131" s="187" t="s">
        <v>97</v>
      </c>
      <c r="D131" s="187" t="s">
        <v>140</v>
      </c>
      <c r="E131" s="188" t="s">
        <v>730</v>
      </c>
      <c r="F131" s="189" t="s">
        <v>731</v>
      </c>
      <c r="G131" s="190" t="s">
        <v>220</v>
      </c>
      <c r="H131" s="191">
        <v>23</v>
      </c>
      <c r="I131" s="192"/>
      <c r="J131" s="193">
        <f>ROUND(I131*H131,2)</f>
        <v>0</v>
      </c>
      <c r="K131" s="189" t="s">
        <v>143</v>
      </c>
      <c r="L131" s="40"/>
      <c r="M131" s="194" t="s">
        <v>1</v>
      </c>
      <c r="N131" s="195" t="s">
        <v>42</v>
      </c>
      <c r="O131" s="72"/>
      <c r="P131" s="196">
        <f>O131*H131</f>
        <v>0</v>
      </c>
      <c r="Q131" s="196">
        <v>2.0100000000000001E-3</v>
      </c>
      <c r="R131" s="196">
        <f>Q131*H131</f>
        <v>4.623E-2</v>
      </c>
      <c r="S131" s="196">
        <v>0</v>
      </c>
      <c r="T131" s="19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98" t="s">
        <v>281</v>
      </c>
      <c r="AT131" s="198" t="s">
        <v>140</v>
      </c>
      <c r="AU131" s="198" t="s">
        <v>85</v>
      </c>
      <c r="AY131" s="18" t="s">
        <v>137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85</v>
      </c>
      <c r="BK131" s="199">
        <f>ROUND(I131*H131,2)</f>
        <v>0</v>
      </c>
      <c r="BL131" s="18" t="s">
        <v>281</v>
      </c>
      <c r="BM131" s="198" t="s">
        <v>732</v>
      </c>
    </row>
    <row r="132" spans="1:65" s="2" customFormat="1" ht="19.5">
      <c r="A132" s="35"/>
      <c r="B132" s="36"/>
      <c r="C132" s="37"/>
      <c r="D132" s="207" t="s">
        <v>246</v>
      </c>
      <c r="E132" s="37"/>
      <c r="F132" s="248" t="s">
        <v>733</v>
      </c>
      <c r="G132" s="37"/>
      <c r="H132" s="37"/>
      <c r="I132" s="249"/>
      <c r="J132" s="37"/>
      <c r="K132" s="37"/>
      <c r="L132" s="40"/>
      <c r="M132" s="250"/>
      <c r="N132" s="251"/>
      <c r="O132" s="72"/>
      <c r="P132" s="72"/>
      <c r="Q132" s="72"/>
      <c r="R132" s="72"/>
      <c r="S132" s="72"/>
      <c r="T132" s="73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8" t="s">
        <v>246</v>
      </c>
      <c r="AU132" s="18" t="s">
        <v>85</v>
      </c>
    </row>
    <row r="133" spans="1:65" s="2" customFormat="1" ht="24.2" customHeight="1">
      <c r="A133" s="35"/>
      <c r="B133" s="36"/>
      <c r="C133" s="187" t="s">
        <v>242</v>
      </c>
      <c r="D133" s="187" t="s">
        <v>140</v>
      </c>
      <c r="E133" s="188" t="s">
        <v>734</v>
      </c>
      <c r="F133" s="189" t="s">
        <v>735</v>
      </c>
      <c r="G133" s="190" t="s">
        <v>188</v>
      </c>
      <c r="H133" s="191">
        <v>5</v>
      </c>
      <c r="I133" s="192"/>
      <c r="J133" s="193">
        <f>ROUND(I133*H133,2)</f>
        <v>0</v>
      </c>
      <c r="K133" s="189" t="s">
        <v>143</v>
      </c>
      <c r="L133" s="40"/>
      <c r="M133" s="194" t="s">
        <v>1</v>
      </c>
      <c r="N133" s="195" t="s">
        <v>42</v>
      </c>
      <c r="O133" s="72"/>
      <c r="P133" s="196">
        <f>O133*H133</f>
        <v>0</v>
      </c>
      <c r="Q133" s="196">
        <v>0</v>
      </c>
      <c r="R133" s="196">
        <f>Q133*H133</f>
        <v>0</v>
      </c>
      <c r="S133" s="196">
        <v>0</v>
      </c>
      <c r="T133" s="19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98" t="s">
        <v>281</v>
      </c>
      <c r="AT133" s="198" t="s">
        <v>140</v>
      </c>
      <c r="AU133" s="198" t="s">
        <v>85</v>
      </c>
      <c r="AY133" s="18" t="s">
        <v>137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85</v>
      </c>
      <c r="BK133" s="199">
        <f>ROUND(I133*H133,2)</f>
        <v>0</v>
      </c>
      <c r="BL133" s="18" t="s">
        <v>281</v>
      </c>
      <c r="BM133" s="198" t="s">
        <v>736</v>
      </c>
    </row>
    <row r="134" spans="1:65" s="2" customFormat="1" ht="24.2" customHeight="1">
      <c r="A134" s="35"/>
      <c r="B134" s="36"/>
      <c r="C134" s="187" t="s">
        <v>249</v>
      </c>
      <c r="D134" s="187" t="s">
        <v>140</v>
      </c>
      <c r="E134" s="188" t="s">
        <v>737</v>
      </c>
      <c r="F134" s="189" t="s">
        <v>738</v>
      </c>
      <c r="G134" s="190" t="s">
        <v>188</v>
      </c>
      <c r="H134" s="191">
        <v>18</v>
      </c>
      <c r="I134" s="192"/>
      <c r="J134" s="193">
        <f>ROUND(I134*H134,2)</f>
        <v>0</v>
      </c>
      <c r="K134" s="189" t="s">
        <v>143</v>
      </c>
      <c r="L134" s="40"/>
      <c r="M134" s="194" t="s">
        <v>1</v>
      </c>
      <c r="N134" s="195" t="s">
        <v>42</v>
      </c>
      <c r="O134" s="72"/>
      <c r="P134" s="196">
        <f>O134*H134</f>
        <v>0</v>
      </c>
      <c r="Q134" s="196">
        <v>0</v>
      </c>
      <c r="R134" s="196">
        <f>Q134*H134</f>
        <v>0</v>
      </c>
      <c r="S134" s="196">
        <v>0</v>
      </c>
      <c r="T134" s="19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8" t="s">
        <v>281</v>
      </c>
      <c r="AT134" s="198" t="s">
        <v>140</v>
      </c>
      <c r="AU134" s="198" t="s">
        <v>85</v>
      </c>
      <c r="AY134" s="18" t="s">
        <v>137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85</v>
      </c>
      <c r="BK134" s="199">
        <f>ROUND(I134*H134,2)</f>
        <v>0</v>
      </c>
      <c r="BL134" s="18" t="s">
        <v>281</v>
      </c>
      <c r="BM134" s="198" t="s">
        <v>739</v>
      </c>
    </row>
    <row r="135" spans="1:65" s="2" customFormat="1" ht="24.2" customHeight="1">
      <c r="A135" s="35"/>
      <c r="B135" s="36"/>
      <c r="C135" s="187" t="s">
        <v>257</v>
      </c>
      <c r="D135" s="187" t="s">
        <v>140</v>
      </c>
      <c r="E135" s="188" t="s">
        <v>740</v>
      </c>
      <c r="F135" s="189" t="s">
        <v>741</v>
      </c>
      <c r="G135" s="190" t="s">
        <v>188</v>
      </c>
      <c r="H135" s="191">
        <v>5</v>
      </c>
      <c r="I135" s="192"/>
      <c r="J135" s="193">
        <f>ROUND(I135*H135,2)</f>
        <v>0</v>
      </c>
      <c r="K135" s="189" t="s">
        <v>143</v>
      </c>
      <c r="L135" s="40"/>
      <c r="M135" s="194" t="s">
        <v>1</v>
      </c>
      <c r="N135" s="195" t="s">
        <v>42</v>
      </c>
      <c r="O135" s="72"/>
      <c r="P135" s="196">
        <f>O135*H135</f>
        <v>0</v>
      </c>
      <c r="Q135" s="196">
        <v>0</v>
      </c>
      <c r="R135" s="196">
        <f>Q135*H135</f>
        <v>0</v>
      </c>
      <c r="S135" s="196">
        <v>0</v>
      </c>
      <c r="T135" s="19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8" t="s">
        <v>281</v>
      </c>
      <c r="AT135" s="198" t="s">
        <v>140</v>
      </c>
      <c r="AU135" s="198" t="s">
        <v>85</v>
      </c>
      <c r="AY135" s="18" t="s">
        <v>137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85</v>
      </c>
      <c r="BK135" s="199">
        <f>ROUND(I135*H135,2)</f>
        <v>0</v>
      </c>
      <c r="BL135" s="18" t="s">
        <v>281</v>
      </c>
      <c r="BM135" s="198" t="s">
        <v>742</v>
      </c>
    </row>
    <row r="136" spans="1:65" s="2" customFormat="1" ht="24.2" customHeight="1">
      <c r="A136" s="35"/>
      <c r="B136" s="36"/>
      <c r="C136" s="187" t="s">
        <v>265</v>
      </c>
      <c r="D136" s="187" t="s">
        <v>140</v>
      </c>
      <c r="E136" s="188" t="s">
        <v>743</v>
      </c>
      <c r="F136" s="189" t="s">
        <v>744</v>
      </c>
      <c r="G136" s="190" t="s">
        <v>220</v>
      </c>
      <c r="H136" s="191">
        <v>96</v>
      </c>
      <c r="I136" s="192"/>
      <c r="J136" s="193">
        <f>ROUND(I136*H136,2)</f>
        <v>0</v>
      </c>
      <c r="K136" s="189" t="s">
        <v>143</v>
      </c>
      <c r="L136" s="40"/>
      <c r="M136" s="194" t="s">
        <v>1</v>
      </c>
      <c r="N136" s="195" t="s">
        <v>42</v>
      </c>
      <c r="O136" s="72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8" t="s">
        <v>281</v>
      </c>
      <c r="AT136" s="198" t="s">
        <v>140</v>
      </c>
      <c r="AU136" s="198" t="s">
        <v>85</v>
      </c>
      <c r="AY136" s="18" t="s">
        <v>137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8" t="s">
        <v>85</v>
      </c>
      <c r="BK136" s="199">
        <f>ROUND(I136*H136,2)</f>
        <v>0</v>
      </c>
      <c r="BL136" s="18" t="s">
        <v>281</v>
      </c>
      <c r="BM136" s="198" t="s">
        <v>745</v>
      </c>
    </row>
    <row r="137" spans="1:65" s="2" customFormat="1" ht="44.25" customHeight="1">
      <c r="A137" s="35"/>
      <c r="B137" s="36"/>
      <c r="C137" s="187" t="s">
        <v>267</v>
      </c>
      <c r="D137" s="187" t="s">
        <v>140</v>
      </c>
      <c r="E137" s="188" t="s">
        <v>746</v>
      </c>
      <c r="F137" s="189" t="s">
        <v>747</v>
      </c>
      <c r="G137" s="190" t="s">
        <v>150</v>
      </c>
      <c r="H137" s="191">
        <v>1</v>
      </c>
      <c r="I137" s="192"/>
      <c r="J137" s="193">
        <f>ROUND(I137*H137,2)</f>
        <v>0</v>
      </c>
      <c r="K137" s="189" t="s">
        <v>143</v>
      </c>
      <c r="L137" s="40"/>
      <c r="M137" s="194" t="s">
        <v>1</v>
      </c>
      <c r="N137" s="195" t="s">
        <v>42</v>
      </c>
      <c r="O137" s="72"/>
      <c r="P137" s="196">
        <f>O137*H137</f>
        <v>0</v>
      </c>
      <c r="Q137" s="196">
        <v>0</v>
      </c>
      <c r="R137" s="196">
        <f>Q137*H137</f>
        <v>0</v>
      </c>
      <c r="S137" s="196">
        <v>0</v>
      </c>
      <c r="T137" s="19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8" t="s">
        <v>281</v>
      </c>
      <c r="AT137" s="198" t="s">
        <v>140</v>
      </c>
      <c r="AU137" s="198" t="s">
        <v>85</v>
      </c>
      <c r="AY137" s="18" t="s">
        <v>137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85</v>
      </c>
      <c r="BK137" s="199">
        <f>ROUND(I137*H137,2)</f>
        <v>0</v>
      </c>
      <c r="BL137" s="18" t="s">
        <v>281</v>
      </c>
      <c r="BM137" s="198" t="s">
        <v>748</v>
      </c>
    </row>
    <row r="138" spans="1:65" s="12" customFormat="1" ht="22.9" customHeight="1">
      <c r="B138" s="171"/>
      <c r="C138" s="172"/>
      <c r="D138" s="173" t="s">
        <v>75</v>
      </c>
      <c r="E138" s="185" t="s">
        <v>749</v>
      </c>
      <c r="F138" s="185" t="s">
        <v>750</v>
      </c>
      <c r="G138" s="172"/>
      <c r="H138" s="172"/>
      <c r="I138" s="175"/>
      <c r="J138" s="186">
        <f>BK138</f>
        <v>0</v>
      </c>
      <c r="K138" s="172"/>
      <c r="L138" s="177"/>
      <c r="M138" s="178"/>
      <c r="N138" s="179"/>
      <c r="O138" s="179"/>
      <c r="P138" s="180">
        <f>SUM(P139:P154)</f>
        <v>0</v>
      </c>
      <c r="Q138" s="179"/>
      <c r="R138" s="180">
        <f>SUM(R139:R154)</f>
        <v>0.13328000000000001</v>
      </c>
      <c r="S138" s="179"/>
      <c r="T138" s="181">
        <f>SUM(T139:T154)</f>
        <v>0</v>
      </c>
      <c r="AR138" s="182" t="s">
        <v>85</v>
      </c>
      <c r="AT138" s="183" t="s">
        <v>75</v>
      </c>
      <c r="AU138" s="183" t="s">
        <v>81</v>
      </c>
      <c r="AY138" s="182" t="s">
        <v>137</v>
      </c>
      <c r="BK138" s="184">
        <f>SUM(BK139:BK154)</f>
        <v>0</v>
      </c>
    </row>
    <row r="139" spans="1:65" s="2" customFormat="1" ht="33" customHeight="1">
      <c r="A139" s="35"/>
      <c r="B139" s="36"/>
      <c r="C139" s="187" t="s">
        <v>8</v>
      </c>
      <c r="D139" s="187" t="s">
        <v>140</v>
      </c>
      <c r="E139" s="188" t="s">
        <v>751</v>
      </c>
      <c r="F139" s="189" t="s">
        <v>752</v>
      </c>
      <c r="G139" s="190" t="s">
        <v>220</v>
      </c>
      <c r="H139" s="191">
        <v>102</v>
      </c>
      <c r="I139" s="192"/>
      <c r="J139" s="193">
        <f>ROUND(I139*H139,2)</f>
        <v>0</v>
      </c>
      <c r="K139" s="189" t="s">
        <v>143</v>
      </c>
      <c r="L139" s="40"/>
      <c r="M139" s="194" t="s">
        <v>1</v>
      </c>
      <c r="N139" s="195" t="s">
        <v>42</v>
      </c>
      <c r="O139" s="72"/>
      <c r="P139" s="196">
        <f>O139*H139</f>
        <v>0</v>
      </c>
      <c r="Q139" s="196">
        <v>8.4000000000000003E-4</v>
      </c>
      <c r="R139" s="196">
        <f>Q139*H139</f>
        <v>8.5680000000000006E-2</v>
      </c>
      <c r="S139" s="196">
        <v>0</v>
      </c>
      <c r="T139" s="19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98" t="s">
        <v>281</v>
      </c>
      <c r="AT139" s="198" t="s">
        <v>140</v>
      </c>
      <c r="AU139" s="198" t="s">
        <v>85</v>
      </c>
      <c r="AY139" s="18" t="s">
        <v>137</v>
      </c>
      <c r="BE139" s="199">
        <f>IF(N139="základní",J139,0)</f>
        <v>0</v>
      </c>
      <c r="BF139" s="199">
        <f>IF(N139="snížená",J139,0)</f>
        <v>0</v>
      </c>
      <c r="BG139" s="199">
        <f>IF(N139="zákl. přenesená",J139,0)</f>
        <v>0</v>
      </c>
      <c r="BH139" s="199">
        <f>IF(N139="sníž. přenesená",J139,0)</f>
        <v>0</v>
      </c>
      <c r="BI139" s="199">
        <f>IF(N139="nulová",J139,0)</f>
        <v>0</v>
      </c>
      <c r="BJ139" s="18" t="s">
        <v>85</v>
      </c>
      <c r="BK139" s="199">
        <f>ROUND(I139*H139,2)</f>
        <v>0</v>
      </c>
      <c r="BL139" s="18" t="s">
        <v>281</v>
      </c>
      <c r="BM139" s="198" t="s">
        <v>753</v>
      </c>
    </row>
    <row r="140" spans="1:65" s="2" customFormat="1" ht="19.5">
      <c r="A140" s="35"/>
      <c r="B140" s="36"/>
      <c r="C140" s="37"/>
      <c r="D140" s="207" t="s">
        <v>246</v>
      </c>
      <c r="E140" s="37"/>
      <c r="F140" s="248" t="s">
        <v>754</v>
      </c>
      <c r="G140" s="37"/>
      <c r="H140" s="37"/>
      <c r="I140" s="249"/>
      <c r="J140" s="37"/>
      <c r="K140" s="37"/>
      <c r="L140" s="40"/>
      <c r="M140" s="250"/>
      <c r="N140" s="251"/>
      <c r="O140" s="72"/>
      <c r="P140" s="72"/>
      <c r="Q140" s="72"/>
      <c r="R140" s="72"/>
      <c r="S140" s="72"/>
      <c r="T140" s="73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8" t="s">
        <v>246</v>
      </c>
      <c r="AU140" s="18" t="s">
        <v>85</v>
      </c>
    </row>
    <row r="141" spans="1:65" s="13" customFormat="1" ht="11.25">
      <c r="B141" s="205"/>
      <c r="C141" s="206"/>
      <c r="D141" s="207" t="s">
        <v>190</v>
      </c>
      <c r="E141" s="208" t="s">
        <v>1</v>
      </c>
      <c r="F141" s="209" t="s">
        <v>755</v>
      </c>
      <c r="G141" s="206"/>
      <c r="H141" s="210">
        <v>102</v>
      </c>
      <c r="I141" s="211"/>
      <c r="J141" s="206"/>
      <c r="K141" s="206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190</v>
      </c>
      <c r="AU141" s="216" t="s">
        <v>85</v>
      </c>
      <c r="AV141" s="13" t="s">
        <v>85</v>
      </c>
      <c r="AW141" s="13" t="s">
        <v>33</v>
      </c>
      <c r="AX141" s="13" t="s">
        <v>81</v>
      </c>
      <c r="AY141" s="216" t="s">
        <v>137</v>
      </c>
    </row>
    <row r="142" spans="1:65" s="2" customFormat="1" ht="49.15" customHeight="1">
      <c r="A142" s="35"/>
      <c r="B142" s="36"/>
      <c r="C142" s="187" t="s">
        <v>281</v>
      </c>
      <c r="D142" s="187" t="s">
        <v>140</v>
      </c>
      <c r="E142" s="188" t="s">
        <v>756</v>
      </c>
      <c r="F142" s="189" t="s">
        <v>757</v>
      </c>
      <c r="G142" s="190" t="s">
        <v>220</v>
      </c>
      <c r="H142" s="191">
        <v>102</v>
      </c>
      <c r="I142" s="192"/>
      <c r="J142" s="193">
        <f>ROUND(I142*H142,2)</f>
        <v>0</v>
      </c>
      <c r="K142" s="189" t="s">
        <v>143</v>
      </c>
      <c r="L142" s="40"/>
      <c r="M142" s="194" t="s">
        <v>1</v>
      </c>
      <c r="N142" s="195" t="s">
        <v>42</v>
      </c>
      <c r="O142" s="72"/>
      <c r="P142" s="196">
        <f>O142*H142</f>
        <v>0</v>
      </c>
      <c r="Q142" s="196">
        <v>4.0000000000000003E-5</v>
      </c>
      <c r="R142" s="196">
        <f>Q142*H142</f>
        <v>4.0800000000000003E-3</v>
      </c>
      <c r="S142" s="196">
        <v>0</v>
      </c>
      <c r="T142" s="19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8" t="s">
        <v>281</v>
      </c>
      <c r="AT142" s="198" t="s">
        <v>140</v>
      </c>
      <c r="AU142" s="198" t="s">
        <v>85</v>
      </c>
      <c r="AY142" s="18" t="s">
        <v>137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85</v>
      </c>
      <c r="BK142" s="199">
        <f>ROUND(I142*H142,2)</f>
        <v>0</v>
      </c>
      <c r="BL142" s="18" t="s">
        <v>281</v>
      </c>
      <c r="BM142" s="198" t="s">
        <v>758</v>
      </c>
    </row>
    <row r="143" spans="1:65" s="2" customFormat="1" ht="24.2" customHeight="1">
      <c r="A143" s="35"/>
      <c r="B143" s="36"/>
      <c r="C143" s="238" t="s">
        <v>286</v>
      </c>
      <c r="D143" s="238" t="s">
        <v>228</v>
      </c>
      <c r="E143" s="239" t="s">
        <v>759</v>
      </c>
      <c r="F143" s="240" t="s">
        <v>760</v>
      </c>
      <c r="G143" s="241" t="s">
        <v>220</v>
      </c>
      <c r="H143" s="242">
        <v>102</v>
      </c>
      <c r="I143" s="243"/>
      <c r="J143" s="244">
        <f>ROUND(I143*H143,2)</f>
        <v>0</v>
      </c>
      <c r="K143" s="240" t="s">
        <v>143</v>
      </c>
      <c r="L143" s="245"/>
      <c r="M143" s="246" t="s">
        <v>1</v>
      </c>
      <c r="N143" s="247" t="s">
        <v>42</v>
      </c>
      <c r="O143" s="72"/>
      <c r="P143" s="196">
        <f>O143*H143</f>
        <v>0</v>
      </c>
      <c r="Q143" s="196">
        <v>2.0000000000000002E-5</v>
      </c>
      <c r="R143" s="196">
        <f>Q143*H143</f>
        <v>2.0400000000000001E-3</v>
      </c>
      <c r="S143" s="196">
        <v>0</v>
      </c>
      <c r="T143" s="19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8" t="s">
        <v>416</v>
      </c>
      <c r="AT143" s="198" t="s">
        <v>228</v>
      </c>
      <c r="AU143" s="198" t="s">
        <v>85</v>
      </c>
      <c r="AY143" s="18" t="s">
        <v>137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8" t="s">
        <v>85</v>
      </c>
      <c r="BK143" s="199">
        <f>ROUND(I143*H143,2)</f>
        <v>0</v>
      </c>
      <c r="BL143" s="18" t="s">
        <v>281</v>
      </c>
      <c r="BM143" s="198" t="s">
        <v>761</v>
      </c>
    </row>
    <row r="144" spans="1:65" s="2" customFormat="1" ht="39">
      <c r="A144" s="35"/>
      <c r="B144" s="36"/>
      <c r="C144" s="37"/>
      <c r="D144" s="207" t="s">
        <v>246</v>
      </c>
      <c r="E144" s="37"/>
      <c r="F144" s="248" t="s">
        <v>762</v>
      </c>
      <c r="G144" s="37"/>
      <c r="H144" s="37"/>
      <c r="I144" s="249"/>
      <c r="J144" s="37"/>
      <c r="K144" s="37"/>
      <c r="L144" s="40"/>
      <c r="M144" s="250"/>
      <c r="N144" s="251"/>
      <c r="O144" s="72"/>
      <c r="P144" s="72"/>
      <c r="Q144" s="72"/>
      <c r="R144" s="72"/>
      <c r="S144" s="72"/>
      <c r="T144" s="73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8" t="s">
        <v>246</v>
      </c>
      <c r="AU144" s="18" t="s">
        <v>85</v>
      </c>
    </row>
    <row r="145" spans="1:65" s="2" customFormat="1" ht="24.2" customHeight="1">
      <c r="A145" s="35"/>
      <c r="B145" s="36"/>
      <c r="C145" s="187" t="s">
        <v>292</v>
      </c>
      <c r="D145" s="187" t="s">
        <v>140</v>
      </c>
      <c r="E145" s="188" t="s">
        <v>763</v>
      </c>
      <c r="F145" s="189" t="s">
        <v>764</v>
      </c>
      <c r="G145" s="190" t="s">
        <v>188</v>
      </c>
      <c r="H145" s="191">
        <v>30</v>
      </c>
      <c r="I145" s="192"/>
      <c r="J145" s="193">
        <f>ROUND(I145*H145,2)</f>
        <v>0</v>
      </c>
      <c r="K145" s="189" t="s">
        <v>143</v>
      </c>
      <c r="L145" s="40"/>
      <c r="M145" s="194" t="s">
        <v>1</v>
      </c>
      <c r="N145" s="195" t="s">
        <v>42</v>
      </c>
      <c r="O145" s="72"/>
      <c r="P145" s="196">
        <f>O145*H145</f>
        <v>0</v>
      </c>
      <c r="Q145" s="196">
        <v>0</v>
      </c>
      <c r="R145" s="196">
        <f>Q145*H145</f>
        <v>0</v>
      </c>
      <c r="S145" s="196">
        <v>0</v>
      </c>
      <c r="T145" s="19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8" t="s">
        <v>281</v>
      </c>
      <c r="AT145" s="198" t="s">
        <v>140</v>
      </c>
      <c r="AU145" s="198" t="s">
        <v>85</v>
      </c>
      <c r="AY145" s="18" t="s">
        <v>137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85</v>
      </c>
      <c r="BK145" s="199">
        <f>ROUND(I145*H145,2)</f>
        <v>0</v>
      </c>
      <c r="BL145" s="18" t="s">
        <v>281</v>
      </c>
      <c r="BM145" s="198" t="s">
        <v>765</v>
      </c>
    </row>
    <row r="146" spans="1:65" s="2" customFormat="1" ht="19.5">
      <c r="A146" s="35"/>
      <c r="B146" s="36"/>
      <c r="C146" s="37"/>
      <c r="D146" s="207" t="s">
        <v>246</v>
      </c>
      <c r="E146" s="37"/>
      <c r="F146" s="248" t="s">
        <v>766</v>
      </c>
      <c r="G146" s="37"/>
      <c r="H146" s="37"/>
      <c r="I146" s="249"/>
      <c r="J146" s="37"/>
      <c r="K146" s="37"/>
      <c r="L146" s="40"/>
      <c r="M146" s="250"/>
      <c r="N146" s="251"/>
      <c r="O146" s="72"/>
      <c r="P146" s="72"/>
      <c r="Q146" s="72"/>
      <c r="R146" s="72"/>
      <c r="S146" s="72"/>
      <c r="T146" s="73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T146" s="18" t="s">
        <v>246</v>
      </c>
      <c r="AU146" s="18" t="s">
        <v>85</v>
      </c>
    </row>
    <row r="147" spans="1:65" s="13" customFormat="1" ht="11.25">
      <c r="B147" s="205"/>
      <c r="C147" s="206"/>
      <c r="D147" s="207" t="s">
        <v>190</v>
      </c>
      <c r="E147" s="208" t="s">
        <v>1</v>
      </c>
      <c r="F147" s="209" t="s">
        <v>624</v>
      </c>
      <c r="G147" s="206"/>
      <c r="H147" s="210">
        <v>30</v>
      </c>
      <c r="I147" s="211"/>
      <c r="J147" s="206"/>
      <c r="K147" s="206"/>
      <c r="L147" s="212"/>
      <c r="M147" s="213"/>
      <c r="N147" s="214"/>
      <c r="O147" s="214"/>
      <c r="P147" s="214"/>
      <c r="Q147" s="214"/>
      <c r="R147" s="214"/>
      <c r="S147" s="214"/>
      <c r="T147" s="215"/>
      <c r="AT147" s="216" t="s">
        <v>190</v>
      </c>
      <c r="AU147" s="216" t="s">
        <v>85</v>
      </c>
      <c r="AV147" s="13" t="s">
        <v>85</v>
      </c>
      <c r="AW147" s="13" t="s">
        <v>33</v>
      </c>
      <c r="AX147" s="13" t="s">
        <v>81</v>
      </c>
      <c r="AY147" s="216" t="s">
        <v>137</v>
      </c>
    </row>
    <row r="148" spans="1:65" s="2" customFormat="1" ht="24.2" customHeight="1">
      <c r="A148" s="35"/>
      <c r="B148" s="36"/>
      <c r="C148" s="187" t="s">
        <v>296</v>
      </c>
      <c r="D148" s="187" t="s">
        <v>140</v>
      </c>
      <c r="E148" s="188" t="s">
        <v>767</v>
      </c>
      <c r="F148" s="189" t="s">
        <v>768</v>
      </c>
      <c r="G148" s="190" t="s">
        <v>188</v>
      </c>
      <c r="H148" s="191">
        <v>30</v>
      </c>
      <c r="I148" s="192"/>
      <c r="J148" s="193">
        <f>ROUND(I148*H148,2)</f>
        <v>0</v>
      </c>
      <c r="K148" s="189" t="s">
        <v>143</v>
      </c>
      <c r="L148" s="40"/>
      <c r="M148" s="194" t="s">
        <v>1</v>
      </c>
      <c r="N148" s="195" t="s">
        <v>42</v>
      </c>
      <c r="O148" s="72"/>
      <c r="P148" s="196">
        <f>O148*H148</f>
        <v>0</v>
      </c>
      <c r="Q148" s="196">
        <v>1.2999999999999999E-4</v>
      </c>
      <c r="R148" s="196">
        <f>Q148*H148</f>
        <v>3.8999999999999998E-3</v>
      </c>
      <c r="S148" s="196">
        <v>0</v>
      </c>
      <c r="T148" s="19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8" t="s">
        <v>281</v>
      </c>
      <c r="AT148" s="198" t="s">
        <v>140</v>
      </c>
      <c r="AU148" s="198" t="s">
        <v>85</v>
      </c>
      <c r="AY148" s="18" t="s">
        <v>137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8" t="s">
        <v>85</v>
      </c>
      <c r="BK148" s="199">
        <f>ROUND(I148*H148,2)</f>
        <v>0</v>
      </c>
      <c r="BL148" s="18" t="s">
        <v>281</v>
      </c>
      <c r="BM148" s="198" t="s">
        <v>769</v>
      </c>
    </row>
    <row r="149" spans="1:65" s="2" customFormat="1" ht="29.25">
      <c r="A149" s="35"/>
      <c r="B149" s="36"/>
      <c r="C149" s="37"/>
      <c r="D149" s="207" t="s">
        <v>246</v>
      </c>
      <c r="E149" s="37"/>
      <c r="F149" s="248" t="s">
        <v>770</v>
      </c>
      <c r="G149" s="37"/>
      <c r="H149" s="37"/>
      <c r="I149" s="249"/>
      <c r="J149" s="37"/>
      <c r="K149" s="37"/>
      <c r="L149" s="40"/>
      <c r="M149" s="250"/>
      <c r="N149" s="251"/>
      <c r="O149" s="72"/>
      <c r="P149" s="72"/>
      <c r="Q149" s="72"/>
      <c r="R149" s="72"/>
      <c r="S149" s="72"/>
      <c r="T149" s="73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8" t="s">
        <v>246</v>
      </c>
      <c r="AU149" s="18" t="s">
        <v>85</v>
      </c>
    </row>
    <row r="150" spans="1:65" s="2" customFormat="1" ht="16.5" customHeight="1">
      <c r="A150" s="35"/>
      <c r="B150" s="36"/>
      <c r="C150" s="187" t="s">
        <v>304</v>
      </c>
      <c r="D150" s="187" t="s">
        <v>140</v>
      </c>
      <c r="E150" s="188" t="s">
        <v>771</v>
      </c>
      <c r="F150" s="189" t="s">
        <v>772</v>
      </c>
      <c r="G150" s="190" t="s">
        <v>188</v>
      </c>
      <c r="H150" s="191">
        <v>10</v>
      </c>
      <c r="I150" s="192"/>
      <c r="J150" s="193">
        <f>ROUND(I150*H150,2)</f>
        <v>0</v>
      </c>
      <c r="K150" s="189" t="s">
        <v>143</v>
      </c>
      <c r="L150" s="40"/>
      <c r="M150" s="194" t="s">
        <v>1</v>
      </c>
      <c r="N150" s="195" t="s">
        <v>42</v>
      </c>
      <c r="O150" s="72"/>
      <c r="P150" s="196">
        <f>O150*H150</f>
        <v>0</v>
      </c>
      <c r="Q150" s="196">
        <v>5.6999999999999998E-4</v>
      </c>
      <c r="R150" s="196">
        <f>Q150*H150</f>
        <v>5.7000000000000002E-3</v>
      </c>
      <c r="S150" s="196">
        <v>0</v>
      </c>
      <c r="T150" s="19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98" t="s">
        <v>281</v>
      </c>
      <c r="AT150" s="198" t="s">
        <v>140</v>
      </c>
      <c r="AU150" s="198" t="s">
        <v>85</v>
      </c>
      <c r="AY150" s="18" t="s">
        <v>137</v>
      </c>
      <c r="BE150" s="199">
        <f>IF(N150="základní",J150,0)</f>
        <v>0</v>
      </c>
      <c r="BF150" s="199">
        <f>IF(N150="snížená",J150,0)</f>
        <v>0</v>
      </c>
      <c r="BG150" s="199">
        <f>IF(N150="zákl. přenesená",J150,0)</f>
        <v>0</v>
      </c>
      <c r="BH150" s="199">
        <f>IF(N150="sníž. přenesená",J150,0)</f>
        <v>0</v>
      </c>
      <c r="BI150" s="199">
        <f>IF(N150="nulová",J150,0)</f>
        <v>0</v>
      </c>
      <c r="BJ150" s="18" t="s">
        <v>85</v>
      </c>
      <c r="BK150" s="199">
        <f>ROUND(I150*H150,2)</f>
        <v>0</v>
      </c>
      <c r="BL150" s="18" t="s">
        <v>281</v>
      </c>
      <c r="BM150" s="198" t="s">
        <v>773</v>
      </c>
    </row>
    <row r="151" spans="1:65" s="2" customFormat="1" ht="29.25">
      <c r="A151" s="35"/>
      <c r="B151" s="36"/>
      <c r="C151" s="37"/>
      <c r="D151" s="207" t="s">
        <v>246</v>
      </c>
      <c r="E151" s="37"/>
      <c r="F151" s="248" t="s">
        <v>774</v>
      </c>
      <c r="G151" s="37"/>
      <c r="H151" s="37"/>
      <c r="I151" s="249"/>
      <c r="J151" s="37"/>
      <c r="K151" s="37"/>
      <c r="L151" s="40"/>
      <c r="M151" s="250"/>
      <c r="N151" s="251"/>
      <c r="O151" s="72"/>
      <c r="P151" s="72"/>
      <c r="Q151" s="72"/>
      <c r="R151" s="72"/>
      <c r="S151" s="72"/>
      <c r="T151" s="73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8" t="s">
        <v>246</v>
      </c>
      <c r="AU151" s="18" t="s">
        <v>85</v>
      </c>
    </row>
    <row r="152" spans="1:65" s="2" customFormat="1" ht="33" customHeight="1">
      <c r="A152" s="35"/>
      <c r="B152" s="36"/>
      <c r="C152" s="187" t="s">
        <v>7</v>
      </c>
      <c r="D152" s="187" t="s">
        <v>140</v>
      </c>
      <c r="E152" s="188" t="s">
        <v>775</v>
      </c>
      <c r="F152" s="189" t="s">
        <v>776</v>
      </c>
      <c r="G152" s="190" t="s">
        <v>188</v>
      </c>
      <c r="H152" s="191">
        <v>10</v>
      </c>
      <c r="I152" s="192"/>
      <c r="J152" s="193">
        <f>ROUND(I152*H152,2)</f>
        <v>0</v>
      </c>
      <c r="K152" s="189" t="s">
        <v>143</v>
      </c>
      <c r="L152" s="40"/>
      <c r="M152" s="194" t="s">
        <v>1</v>
      </c>
      <c r="N152" s="195" t="s">
        <v>42</v>
      </c>
      <c r="O152" s="72"/>
      <c r="P152" s="196">
        <f>O152*H152</f>
        <v>0</v>
      </c>
      <c r="Q152" s="196">
        <v>1.25E-3</v>
      </c>
      <c r="R152" s="196">
        <f>Q152*H152</f>
        <v>1.2500000000000001E-2</v>
      </c>
      <c r="S152" s="196">
        <v>0</v>
      </c>
      <c r="T152" s="19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8" t="s">
        <v>281</v>
      </c>
      <c r="AT152" s="198" t="s">
        <v>140</v>
      </c>
      <c r="AU152" s="198" t="s">
        <v>85</v>
      </c>
      <c r="AY152" s="18" t="s">
        <v>137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85</v>
      </c>
      <c r="BK152" s="199">
        <f>ROUND(I152*H152,2)</f>
        <v>0</v>
      </c>
      <c r="BL152" s="18" t="s">
        <v>281</v>
      </c>
      <c r="BM152" s="198" t="s">
        <v>777</v>
      </c>
    </row>
    <row r="153" spans="1:65" s="2" customFormat="1" ht="24.2" customHeight="1">
      <c r="A153" s="35"/>
      <c r="B153" s="36"/>
      <c r="C153" s="187" t="s">
        <v>312</v>
      </c>
      <c r="D153" s="187" t="s">
        <v>140</v>
      </c>
      <c r="E153" s="188" t="s">
        <v>778</v>
      </c>
      <c r="F153" s="189" t="s">
        <v>779</v>
      </c>
      <c r="G153" s="190" t="s">
        <v>220</v>
      </c>
      <c r="H153" s="191">
        <v>102</v>
      </c>
      <c r="I153" s="192"/>
      <c r="J153" s="193">
        <f>ROUND(I153*H153,2)</f>
        <v>0</v>
      </c>
      <c r="K153" s="189" t="s">
        <v>143</v>
      </c>
      <c r="L153" s="40"/>
      <c r="M153" s="194" t="s">
        <v>1</v>
      </c>
      <c r="N153" s="195" t="s">
        <v>42</v>
      </c>
      <c r="O153" s="72"/>
      <c r="P153" s="196">
        <f>O153*H153</f>
        <v>0</v>
      </c>
      <c r="Q153" s="196">
        <v>1.9000000000000001E-4</v>
      </c>
      <c r="R153" s="196">
        <f>Q153*H153</f>
        <v>1.9380000000000001E-2</v>
      </c>
      <c r="S153" s="196">
        <v>0</v>
      </c>
      <c r="T153" s="19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8" t="s">
        <v>281</v>
      </c>
      <c r="AT153" s="198" t="s">
        <v>140</v>
      </c>
      <c r="AU153" s="198" t="s">
        <v>85</v>
      </c>
      <c r="AY153" s="18" t="s">
        <v>137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85</v>
      </c>
      <c r="BK153" s="199">
        <f>ROUND(I153*H153,2)</f>
        <v>0</v>
      </c>
      <c r="BL153" s="18" t="s">
        <v>281</v>
      </c>
      <c r="BM153" s="198" t="s">
        <v>780</v>
      </c>
    </row>
    <row r="154" spans="1:65" s="2" customFormat="1" ht="44.25" customHeight="1">
      <c r="A154" s="35"/>
      <c r="B154" s="36"/>
      <c r="C154" s="187" t="s">
        <v>318</v>
      </c>
      <c r="D154" s="187" t="s">
        <v>140</v>
      </c>
      <c r="E154" s="188" t="s">
        <v>781</v>
      </c>
      <c r="F154" s="189" t="s">
        <v>782</v>
      </c>
      <c r="G154" s="190" t="s">
        <v>150</v>
      </c>
      <c r="H154" s="191">
        <v>1</v>
      </c>
      <c r="I154" s="192"/>
      <c r="J154" s="193">
        <f>ROUND(I154*H154,2)</f>
        <v>0</v>
      </c>
      <c r="K154" s="189" t="s">
        <v>143</v>
      </c>
      <c r="L154" s="40"/>
      <c r="M154" s="194" t="s">
        <v>1</v>
      </c>
      <c r="N154" s="195" t="s">
        <v>42</v>
      </c>
      <c r="O154" s="72"/>
      <c r="P154" s="196">
        <f>O154*H154</f>
        <v>0</v>
      </c>
      <c r="Q154" s="196">
        <v>0</v>
      </c>
      <c r="R154" s="196">
        <f>Q154*H154</f>
        <v>0</v>
      </c>
      <c r="S154" s="196">
        <v>0</v>
      </c>
      <c r="T154" s="19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8" t="s">
        <v>281</v>
      </c>
      <c r="AT154" s="198" t="s">
        <v>140</v>
      </c>
      <c r="AU154" s="198" t="s">
        <v>85</v>
      </c>
      <c r="AY154" s="18" t="s">
        <v>137</v>
      </c>
      <c r="BE154" s="199">
        <f>IF(N154="základní",J154,0)</f>
        <v>0</v>
      </c>
      <c r="BF154" s="199">
        <f>IF(N154="snížená",J154,0)</f>
        <v>0</v>
      </c>
      <c r="BG154" s="199">
        <f>IF(N154="zákl. přenesená",J154,0)</f>
        <v>0</v>
      </c>
      <c r="BH154" s="199">
        <f>IF(N154="sníž. přenesená",J154,0)</f>
        <v>0</v>
      </c>
      <c r="BI154" s="199">
        <f>IF(N154="nulová",J154,0)</f>
        <v>0</v>
      </c>
      <c r="BJ154" s="18" t="s">
        <v>85</v>
      </c>
      <c r="BK154" s="199">
        <f>ROUND(I154*H154,2)</f>
        <v>0</v>
      </c>
      <c r="BL154" s="18" t="s">
        <v>281</v>
      </c>
      <c r="BM154" s="198" t="s">
        <v>783</v>
      </c>
    </row>
    <row r="155" spans="1:65" s="12" customFormat="1" ht="22.9" customHeight="1">
      <c r="B155" s="171"/>
      <c r="C155" s="172"/>
      <c r="D155" s="173" t="s">
        <v>75</v>
      </c>
      <c r="E155" s="185" t="s">
        <v>403</v>
      </c>
      <c r="F155" s="185" t="s">
        <v>404</v>
      </c>
      <c r="G155" s="172"/>
      <c r="H155" s="172"/>
      <c r="I155" s="175"/>
      <c r="J155" s="186">
        <f>BK155</f>
        <v>0</v>
      </c>
      <c r="K155" s="172"/>
      <c r="L155" s="177"/>
      <c r="M155" s="178"/>
      <c r="N155" s="179"/>
      <c r="O155" s="179"/>
      <c r="P155" s="180">
        <f>SUM(P156:P186)</f>
        <v>0</v>
      </c>
      <c r="Q155" s="179"/>
      <c r="R155" s="180">
        <f>SUM(R156:R186)</f>
        <v>0.39360000000000006</v>
      </c>
      <c r="S155" s="179"/>
      <c r="T155" s="181">
        <f>SUM(T156:T186)</f>
        <v>0.20955000000000001</v>
      </c>
      <c r="AR155" s="182" t="s">
        <v>85</v>
      </c>
      <c r="AT155" s="183" t="s">
        <v>75</v>
      </c>
      <c r="AU155" s="183" t="s">
        <v>81</v>
      </c>
      <c r="AY155" s="182" t="s">
        <v>137</v>
      </c>
      <c r="BK155" s="184">
        <f>SUM(BK156:BK186)</f>
        <v>0</v>
      </c>
    </row>
    <row r="156" spans="1:65" s="2" customFormat="1" ht="24.2" customHeight="1">
      <c r="A156" s="35"/>
      <c r="B156" s="36"/>
      <c r="C156" s="187" t="s">
        <v>325</v>
      </c>
      <c r="D156" s="187" t="s">
        <v>140</v>
      </c>
      <c r="E156" s="188" t="s">
        <v>784</v>
      </c>
      <c r="F156" s="189" t="s">
        <v>785</v>
      </c>
      <c r="G156" s="190" t="s">
        <v>142</v>
      </c>
      <c r="H156" s="191">
        <v>10</v>
      </c>
      <c r="I156" s="192"/>
      <c r="J156" s="193">
        <f t="shared" ref="J156:J173" si="0">ROUND(I156*H156,2)</f>
        <v>0</v>
      </c>
      <c r="K156" s="189" t="s">
        <v>1</v>
      </c>
      <c r="L156" s="40"/>
      <c r="M156" s="194" t="s">
        <v>1</v>
      </c>
      <c r="N156" s="195" t="s">
        <v>42</v>
      </c>
      <c r="O156" s="72"/>
      <c r="P156" s="196">
        <f t="shared" ref="P156:P173" si="1">O156*H156</f>
        <v>0</v>
      </c>
      <c r="Q156" s="196">
        <v>2.5000000000000001E-4</v>
      </c>
      <c r="R156" s="196">
        <f t="shared" ref="R156:R173" si="2">Q156*H156</f>
        <v>2.5000000000000001E-3</v>
      </c>
      <c r="S156" s="196">
        <v>0</v>
      </c>
      <c r="T156" s="197">
        <f t="shared" ref="T156:T173" si="3"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98" t="s">
        <v>281</v>
      </c>
      <c r="AT156" s="198" t="s">
        <v>140</v>
      </c>
      <c r="AU156" s="198" t="s">
        <v>85</v>
      </c>
      <c r="AY156" s="18" t="s">
        <v>137</v>
      </c>
      <c r="BE156" s="199">
        <f t="shared" ref="BE156:BE173" si="4">IF(N156="základní",J156,0)</f>
        <v>0</v>
      </c>
      <c r="BF156" s="199">
        <f t="shared" ref="BF156:BF173" si="5">IF(N156="snížená",J156,0)</f>
        <v>0</v>
      </c>
      <c r="BG156" s="199">
        <f t="shared" ref="BG156:BG173" si="6">IF(N156="zákl. přenesená",J156,0)</f>
        <v>0</v>
      </c>
      <c r="BH156" s="199">
        <f t="shared" ref="BH156:BH173" si="7">IF(N156="sníž. přenesená",J156,0)</f>
        <v>0</v>
      </c>
      <c r="BI156" s="199">
        <f t="shared" ref="BI156:BI173" si="8">IF(N156="nulová",J156,0)</f>
        <v>0</v>
      </c>
      <c r="BJ156" s="18" t="s">
        <v>85</v>
      </c>
      <c r="BK156" s="199">
        <f t="shared" ref="BK156:BK173" si="9">ROUND(I156*H156,2)</f>
        <v>0</v>
      </c>
      <c r="BL156" s="18" t="s">
        <v>281</v>
      </c>
      <c r="BM156" s="198" t="s">
        <v>786</v>
      </c>
    </row>
    <row r="157" spans="1:65" s="2" customFormat="1" ht="16.5" customHeight="1">
      <c r="A157" s="35"/>
      <c r="B157" s="36"/>
      <c r="C157" s="238" t="s">
        <v>333</v>
      </c>
      <c r="D157" s="238" t="s">
        <v>228</v>
      </c>
      <c r="E157" s="239" t="s">
        <v>787</v>
      </c>
      <c r="F157" s="240" t="s">
        <v>788</v>
      </c>
      <c r="G157" s="241" t="s">
        <v>188</v>
      </c>
      <c r="H157" s="242">
        <v>10</v>
      </c>
      <c r="I157" s="243"/>
      <c r="J157" s="244">
        <f t="shared" si="0"/>
        <v>0</v>
      </c>
      <c r="K157" s="240" t="s">
        <v>143</v>
      </c>
      <c r="L157" s="245"/>
      <c r="M157" s="246" t="s">
        <v>1</v>
      </c>
      <c r="N157" s="247" t="s">
        <v>42</v>
      </c>
      <c r="O157" s="72"/>
      <c r="P157" s="196">
        <f t="shared" si="1"/>
        <v>0</v>
      </c>
      <c r="Q157" s="196">
        <v>1.1999999999999999E-3</v>
      </c>
      <c r="R157" s="196">
        <f t="shared" si="2"/>
        <v>1.1999999999999999E-2</v>
      </c>
      <c r="S157" s="196">
        <v>0</v>
      </c>
      <c r="T157" s="197">
        <f t="shared" si="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8" t="s">
        <v>416</v>
      </c>
      <c r="AT157" s="198" t="s">
        <v>228</v>
      </c>
      <c r="AU157" s="198" t="s">
        <v>85</v>
      </c>
      <c r="AY157" s="18" t="s">
        <v>137</v>
      </c>
      <c r="BE157" s="199">
        <f t="shared" si="4"/>
        <v>0</v>
      </c>
      <c r="BF157" s="199">
        <f t="shared" si="5"/>
        <v>0</v>
      </c>
      <c r="BG157" s="199">
        <f t="shared" si="6"/>
        <v>0</v>
      </c>
      <c r="BH157" s="199">
        <f t="shared" si="7"/>
        <v>0</v>
      </c>
      <c r="BI157" s="199">
        <f t="shared" si="8"/>
        <v>0</v>
      </c>
      <c r="BJ157" s="18" t="s">
        <v>85</v>
      </c>
      <c r="BK157" s="199">
        <f t="shared" si="9"/>
        <v>0</v>
      </c>
      <c r="BL157" s="18" t="s">
        <v>281</v>
      </c>
      <c r="BM157" s="198" t="s">
        <v>789</v>
      </c>
    </row>
    <row r="158" spans="1:65" s="2" customFormat="1" ht="21.75" customHeight="1">
      <c r="A158" s="35"/>
      <c r="B158" s="36"/>
      <c r="C158" s="238" t="s">
        <v>340</v>
      </c>
      <c r="D158" s="238" t="s">
        <v>228</v>
      </c>
      <c r="E158" s="239" t="s">
        <v>790</v>
      </c>
      <c r="F158" s="240" t="s">
        <v>791</v>
      </c>
      <c r="G158" s="241" t="s">
        <v>188</v>
      </c>
      <c r="H158" s="242">
        <v>10</v>
      </c>
      <c r="I158" s="243"/>
      <c r="J158" s="244">
        <f t="shared" si="0"/>
        <v>0</v>
      </c>
      <c r="K158" s="240" t="s">
        <v>1</v>
      </c>
      <c r="L158" s="245"/>
      <c r="M158" s="246" t="s">
        <v>1</v>
      </c>
      <c r="N158" s="247" t="s">
        <v>42</v>
      </c>
      <c r="O158" s="72"/>
      <c r="P158" s="196">
        <f t="shared" si="1"/>
        <v>0</v>
      </c>
      <c r="Q158" s="196">
        <v>8.0000000000000004E-4</v>
      </c>
      <c r="R158" s="196">
        <f t="shared" si="2"/>
        <v>8.0000000000000002E-3</v>
      </c>
      <c r="S158" s="196">
        <v>0</v>
      </c>
      <c r="T158" s="197">
        <f t="shared" si="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8" t="s">
        <v>416</v>
      </c>
      <c r="AT158" s="198" t="s">
        <v>228</v>
      </c>
      <c r="AU158" s="198" t="s">
        <v>85</v>
      </c>
      <c r="AY158" s="18" t="s">
        <v>137</v>
      </c>
      <c r="BE158" s="199">
        <f t="shared" si="4"/>
        <v>0</v>
      </c>
      <c r="BF158" s="199">
        <f t="shared" si="5"/>
        <v>0</v>
      </c>
      <c r="BG158" s="199">
        <f t="shared" si="6"/>
        <v>0</v>
      </c>
      <c r="BH158" s="199">
        <f t="shared" si="7"/>
        <v>0</v>
      </c>
      <c r="BI158" s="199">
        <f t="shared" si="8"/>
        <v>0</v>
      </c>
      <c r="BJ158" s="18" t="s">
        <v>85</v>
      </c>
      <c r="BK158" s="199">
        <f t="shared" si="9"/>
        <v>0</v>
      </c>
      <c r="BL158" s="18" t="s">
        <v>281</v>
      </c>
      <c r="BM158" s="198" t="s">
        <v>792</v>
      </c>
    </row>
    <row r="159" spans="1:65" s="2" customFormat="1" ht="24.2" customHeight="1">
      <c r="A159" s="35"/>
      <c r="B159" s="36"/>
      <c r="C159" s="187" t="s">
        <v>345</v>
      </c>
      <c r="D159" s="187" t="s">
        <v>140</v>
      </c>
      <c r="E159" s="188" t="s">
        <v>793</v>
      </c>
      <c r="F159" s="189" t="s">
        <v>794</v>
      </c>
      <c r="G159" s="190" t="s">
        <v>142</v>
      </c>
      <c r="H159" s="191">
        <v>5</v>
      </c>
      <c r="I159" s="192"/>
      <c r="J159" s="193">
        <f t="shared" si="0"/>
        <v>0</v>
      </c>
      <c r="K159" s="189" t="s">
        <v>143</v>
      </c>
      <c r="L159" s="40"/>
      <c r="M159" s="194" t="s">
        <v>1</v>
      </c>
      <c r="N159" s="195" t="s">
        <v>42</v>
      </c>
      <c r="O159" s="72"/>
      <c r="P159" s="196">
        <f t="shared" si="1"/>
        <v>0</v>
      </c>
      <c r="Q159" s="196">
        <v>0</v>
      </c>
      <c r="R159" s="196">
        <f t="shared" si="2"/>
        <v>0</v>
      </c>
      <c r="S159" s="196">
        <v>1.933E-2</v>
      </c>
      <c r="T159" s="197">
        <f t="shared" si="3"/>
        <v>9.665E-2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8" t="s">
        <v>281</v>
      </c>
      <c r="AT159" s="198" t="s">
        <v>140</v>
      </c>
      <c r="AU159" s="198" t="s">
        <v>85</v>
      </c>
      <c r="AY159" s="18" t="s">
        <v>137</v>
      </c>
      <c r="BE159" s="199">
        <f t="shared" si="4"/>
        <v>0</v>
      </c>
      <c r="BF159" s="199">
        <f t="shared" si="5"/>
        <v>0</v>
      </c>
      <c r="BG159" s="199">
        <f t="shared" si="6"/>
        <v>0</v>
      </c>
      <c r="BH159" s="199">
        <f t="shared" si="7"/>
        <v>0</v>
      </c>
      <c r="BI159" s="199">
        <f t="shared" si="8"/>
        <v>0</v>
      </c>
      <c r="BJ159" s="18" t="s">
        <v>85</v>
      </c>
      <c r="BK159" s="199">
        <f t="shared" si="9"/>
        <v>0</v>
      </c>
      <c r="BL159" s="18" t="s">
        <v>281</v>
      </c>
      <c r="BM159" s="198" t="s">
        <v>795</v>
      </c>
    </row>
    <row r="160" spans="1:65" s="2" customFormat="1" ht="33" customHeight="1">
      <c r="A160" s="35"/>
      <c r="B160" s="36"/>
      <c r="C160" s="187" t="s">
        <v>352</v>
      </c>
      <c r="D160" s="187" t="s">
        <v>140</v>
      </c>
      <c r="E160" s="188" t="s">
        <v>796</v>
      </c>
      <c r="F160" s="189" t="s">
        <v>797</v>
      </c>
      <c r="G160" s="190" t="s">
        <v>142</v>
      </c>
      <c r="H160" s="191">
        <v>5</v>
      </c>
      <c r="I160" s="192"/>
      <c r="J160" s="193">
        <f t="shared" si="0"/>
        <v>0</v>
      </c>
      <c r="K160" s="189" t="s">
        <v>143</v>
      </c>
      <c r="L160" s="40"/>
      <c r="M160" s="194" t="s">
        <v>1</v>
      </c>
      <c r="N160" s="195" t="s">
        <v>42</v>
      </c>
      <c r="O160" s="72"/>
      <c r="P160" s="196">
        <f t="shared" si="1"/>
        <v>0</v>
      </c>
      <c r="Q160" s="196">
        <v>1.6969999999999999E-2</v>
      </c>
      <c r="R160" s="196">
        <f t="shared" si="2"/>
        <v>8.4849999999999995E-2</v>
      </c>
      <c r="S160" s="196">
        <v>0</v>
      </c>
      <c r="T160" s="197">
        <f t="shared" si="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8" t="s">
        <v>281</v>
      </c>
      <c r="AT160" s="198" t="s">
        <v>140</v>
      </c>
      <c r="AU160" s="198" t="s">
        <v>85</v>
      </c>
      <c r="AY160" s="18" t="s">
        <v>137</v>
      </c>
      <c r="BE160" s="199">
        <f t="shared" si="4"/>
        <v>0</v>
      </c>
      <c r="BF160" s="199">
        <f t="shared" si="5"/>
        <v>0</v>
      </c>
      <c r="BG160" s="199">
        <f t="shared" si="6"/>
        <v>0</v>
      </c>
      <c r="BH160" s="199">
        <f t="shared" si="7"/>
        <v>0</v>
      </c>
      <c r="BI160" s="199">
        <f t="shared" si="8"/>
        <v>0</v>
      </c>
      <c r="BJ160" s="18" t="s">
        <v>85</v>
      </c>
      <c r="BK160" s="199">
        <f t="shared" si="9"/>
        <v>0</v>
      </c>
      <c r="BL160" s="18" t="s">
        <v>281</v>
      </c>
      <c r="BM160" s="198" t="s">
        <v>798</v>
      </c>
    </row>
    <row r="161" spans="1:65" s="2" customFormat="1" ht="24.2" customHeight="1">
      <c r="A161" s="35"/>
      <c r="B161" s="36"/>
      <c r="C161" s="238" t="s">
        <v>360</v>
      </c>
      <c r="D161" s="238" t="s">
        <v>228</v>
      </c>
      <c r="E161" s="239" t="s">
        <v>799</v>
      </c>
      <c r="F161" s="240" t="s">
        <v>800</v>
      </c>
      <c r="G161" s="241" t="s">
        <v>188</v>
      </c>
      <c r="H161" s="242">
        <v>5</v>
      </c>
      <c r="I161" s="243"/>
      <c r="J161" s="244">
        <f t="shared" si="0"/>
        <v>0</v>
      </c>
      <c r="K161" s="240" t="s">
        <v>1</v>
      </c>
      <c r="L161" s="245"/>
      <c r="M161" s="246" t="s">
        <v>1</v>
      </c>
      <c r="N161" s="247" t="s">
        <v>42</v>
      </c>
      <c r="O161" s="72"/>
      <c r="P161" s="196">
        <f t="shared" si="1"/>
        <v>0</v>
      </c>
      <c r="Q161" s="196">
        <v>1.4500000000000001E-2</v>
      </c>
      <c r="R161" s="196">
        <f t="shared" si="2"/>
        <v>7.2500000000000009E-2</v>
      </c>
      <c r="S161" s="196">
        <v>0</v>
      </c>
      <c r="T161" s="197">
        <f t="shared" si="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8" t="s">
        <v>416</v>
      </c>
      <c r="AT161" s="198" t="s">
        <v>228</v>
      </c>
      <c r="AU161" s="198" t="s">
        <v>85</v>
      </c>
      <c r="AY161" s="18" t="s">
        <v>137</v>
      </c>
      <c r="BE161" s="199">
        <f t="shared" si="4"/>
        <v>0</v>
      </c>
      <c r="BF161" s="199">
        <f t="shared" si="5"/>
        <v>0</v>
      </c>
      <c r="BG161" s="199">
        <f t="shared" si="6"/>
        <v>0</v>
      </c>
      <c r="BH161" s="199">
        <f t="shared" si="7"/>
        <v>0</v>
      </c>
      <c r="BI161" s="199">
        <f t="shared" si="8"/>
        <v>0</v>
      </c>
      <c r="BJ161" s="18" t="s">
        <v>85</v>
      </c>
      <c r="BK161" s="199">
        <f t="shared" si="9"/>
        <v>0</v>
      </c>
      <c r="BL161" s="18" t="s">
        <v>281</v>
      </c>
      <c r="BM161" s="198" t="s">
        <v>801</v>
      </c>
    </row>
    <row r="162" spans="1:65" s="2" customFormat="1" ht="16.5" customHeight="1">
      <c r="A162" s="35"/>
      <c r="B162" s="36"/>
      <c r="C162" s="238" t="s">
        <v>369</v>
      </c>
      <c r="D162" s="238" t="s">
        <v>228</v>
      </c>
      <c r="E162" s="239" t="s">
        <v>802</v>
      </c>
      <c r="F162" s="240" t="s">
        <v>803</v>
      </c>
      <c r="G162" s="241" t="s">
        <v>188</v>
      </c>
      <c r="H162" s="242">
        <v>5</v>
      </c>
      <c r="I162" s="243"/>
      <c r="J162" s="244">
        <f t="shared" si="0"/>
        <v>0</v>
      </c>
      <c r="K162" s="240" t="s">
        <v>143</v>
      </c>
      <c r="L162" s="245"/>
      <c r="M162" s="246" t="s">
        <v>1</v>
      </c>
      <c r="N162" s="247" t="s">
        <v>42</v>
      </c>
      <c r="O162" s="72"/>
      <c r="P162" s="196">
        <f t="shared" si="1"/>
        <v>0</v>
      </c>
      <c r="Q162" s="196">
        <v>2.0999999999999999E-3</v>
      </c>
      <c r="R162" s="196">
        <f t="shared" si="2"/>
        <v>1.0499999999999999E-2</v>
      </c>
      <c r="S162" s="196">
        <v>0</v>
      </c>
      <c r="T162" s="197">
        <f t="shared" si="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8" t="s">
        <v>416</v>
      </c>
      <c r="AT162" s="198" t="s">
        <v>228</v>
      </c>
      <c r="AU162" s="198" t="s">
        <v>85</v>
      </c>
      <c r="AY162" s="18" t="s">
        <v>137</v>
      </c>
      <c r="BE162" s="199">
        <f t="shared" si="4"/>
        <v>0</v>
      </c>
      <c r="BF162" s="199">
        <f t="shared" si="5"/>
        <v>0</v>
      </c>
      <c r="BG162" s="199">
        <f t="shared" si="6"/>
        <v>0</v>
      </c>
      <c r="BH162" s="199">
        <f t="shared" si="7"/>
        <v>0</v>
      </c>
      <c r="BI162" s="199">
        <f t="shared" si="8"/>
        <v>0</v>
      </c>
      <c r="BJ162" s="18" t="s">
        <v>85</v>
      </c>
      <c r="BK162" s="199">
        <f t="shared" si="9"/>
        <v>0</v>
      </c>
      <c r="BL162" s="18" t="s">
        <v>281</v>
      </c>
      <c r="BM162" s="198" t="s">
        <v>804</v>
      </c>
    </row>
    <row r="163" spans="1:65" s="2" customFormat="1" ht="21.75" customHeight="1">
      <c r="A163" s="35"/>
      <c r="B163" s="36"/>
      <c r="C163" s="238" t="s">
        <v>378</v>
      </c>
      <c r="D163" s="238" t="s">
        <v>228</v>
      </c>
      <c r="E163" s="239" t="s">
        <v>805</v>
      </c>
      <c r="F163" s="240" t="s">
        <v>806</v>
      </c>
      <c r="G163" s="241" t="s">
        <v>188</v>
      </c>
      <c r="H163" s="242">
        <v>5</v>
      </c>
      <c r="I163" s="243"/>
      <c r="J163" s="244">
        <f t="shared" si="0"/>
        <v>0</v>
      </c>
      <c r="K163" s="240" t="s">
        <v>143</v>
      </c>
      <c r="L163" s="245"/>
      <c r="M163" s="246" t="s">
        <v>1</v>
      </c>
      <c r="N163" s="247" t="s">
        <v>42</v>
      </c>
      <c r="O163" s="72"/>
      <c r="P163" s="196">
        <f t="shared" si="1"/>
        <v>0</v>
      </c>
      <c r="Q163" s="196">
        <v>1E-3</v>
      </c>
      <c r="R163" s="196">
        <f t="shared" si="2"/>
        <v>5.0000000000000001E-3</v>
      </c>
      <c r="S163" s="196">
        <v>0</v>
      </c>
      <c r="T163" s="197">
        <f t="shared" si="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8" t="s">
        <v>416</v>
      </c>
      <c r="AT163" s="198" t="s">
        <v>228</v>
      </c>
      <c r="AU163" s="198" t="s">
        <v>85</v>
      </c>
      <c r="AY163" s="18" t="s">
        <v>137</v>
      </c>
      <c r="BE163" s="199">
        <f t="shared" si="4"/>
        <v>0</v>
      </c>
      <c r="BF163" s="199">
        <f t="shared" si="5"/>
        <v>0</v>
      </c>
      <c r="BG163" s="199">
        <f t="shared" si="6"/>
        <v>0</v>
      </c>
      <c r="BH163" s="199">
        <f t="shared" si="7"/>
        <v>0</v>
      </c>
      <c r="BI163" s="199">
        <f t="shared" si="8"/>
        <v>0</v>
      </c>
      <c r="BJ163" s="18" t="s">
        <v>85</v>
      </c>
      <c r="BK163" s="199">
        <f t="shared" si="9"/>
        <v>0</v>
      </c>
      <c r="BL163" s="18" t="s">
        <v>281</v>
      </c>
      <c r="BM163" s="198" t="s">
        <v>807</v>
      </c>
    </row>
    <row r="164" spans="1:65" s="2" customFormat="1" ht="21.75" customHeight="1">
      <c r="A164" s="35"/>
      <c r="B164" s="36"/>
      <c r="C164" s="187" t="s">
        <v>416</v>
      </c>
      <c r="D164" s="187" t="s">
        <v>140</v>
      </c>
      <c r="E164" s="188" t="s">
        <v>808</v>
      </c>
      <c r="F164" s="189" t="s">
        <v>809</v>
      </c>
      <c r="G164" s="190" t="s">
        <v>142</v>
      </c>
      <c r="H164" s="191">
        <v>5</v>
      </c>
      <c r="I164" s="192"/>
      <c r="J164" s="193">
        <f t="shared" si="0"/>
        <v>0</v>
      </c>
      <c r="K164" s="189" t="s">
        <v>143</v>
      </c>
      <c r="L164" s="40"/>
      <c r="M164" s="194" t="s">
        <v>1</v>
      </c>
      <c r="N164" s="195" t="s">
        <v>42</v>
      </c>
      <c r="O164" s="72"/>
      <c r="P164" s="196">
        <f t="shared" si="1"/>
        <v>0</v>
      </c>
      <c r="Q164" s="196">
        <v>0</v>
      </c>
      <c r="R164" s="196">
        <f t="shared" si="2"/>
        <v>0</v>
      </c>
      <c r="S164" s="196">
        <v>1.9460000000000002E-2</v>
      </c>
      <c r="T164" s="197">
        <f t="shared" si="3"/>
        <v>9.7300000000000011E-2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8" t="s">
        <v>281</v>
      </c>
      <c r="AT164" s="198" t="s">
        <v>140</v>
      </c>
      <c r="AU164" s="198" t="s">
        <v>85</v>
      </c>
      <c r="AY164" s="18" t="s">
        <v>137</v>
      </c>
      <c r="BE164" s="199">
        <f t="shared" si="4"/>
        <v>0</v>
      </c>
      <c r="BF164" s="199">
        <f t="shared" si="5"/>
        <v>0</v>
      </c>
      <c r="BG164" s="199">
        <f t="shared" si="6"/>
        <v>0</v>
      </c>
      <c r="BH164" s="199">
        <f t="shared" si="7"/>
        <v>0</v>
      </c>
      <c r="BI164" s="199">
        <f t="shared" si="8"/>
        <v>0</v>
      </c>
      <c r="BJ164" s="18" t="s">
        <v>85</v>
      </c>
      <c r="BK164" s="199">
        <f t="shared" si="9"/>
        <v>0</v>
      </c>
      <c r="BL164" s="18" t="s">
        <v>281</v>
      </c>
      <c r="BM164" s="198" t="s">
        <v>810</v>
      </c>
    </row>
    <row r="165" spans="1:65" s="2" customFormat="1" ht="21.75" customHeight="1">
      <c r="A165" s="35"/>
      <c r="B165" s="36"/>
      <c r="C165" s="187" t="s">
        <v>385</v>
      </c>
      <c r="D165" s="187" t="s">
        <v>140</v>
      </c>
      <c r="E165" s="188" t="s">
        <v>811</v>
      </c>
      <c r="F165" s="189" t="s">
        <v>812</v>
      </c>
      <c r="G165" s="190" t="s">
        <v>142</v>
      </c>
      <c r="H165" s="191">
        <v>5</v>
      </c>
      <c r="I165" s="192"/>
      <c r="J165" s="193">
        <f t="shared" si="0"/>
        <v>0</v>
      </c>
      <c r="K165" s="189" t="s">
        <v>143</v>
      </c>
      <c r="L165" s="40"/>
      <c r="M165" s="194" t="s">
        <v>1</v>
      </c>
      <c r="N165" s="195" t="s">
        <v>42</v>
      </c>
      <c r="O165" s="72"/>
      <c r="P165" s="196">
        <f t="shared" si="1"/>
        <v>0</v>
      </c>
      <c r="Q165" s="196">
        <v>1.73E-3</v>
      </c>
      <c r="R165" s="196">
        <f t="shared" si="2"/>
        <v>8.6499999999999997E-3</v>
      </c>
      <c r="S165" s="196">
        <v>0</v>
      </c>
      <c r="T165" s="197">
        <f t="shared" si="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8" t="s">
        <v>281</v>
      </c>
      <c r="AT165" s="198" t="s">
        <v>140</v>
      </c>
      <c r="AU165" s="198" t="s">
        <v>85</v>
      </c>
      <c r="AY165" s="18" t="s">
        <v>137</v>
      </c>
      <c r="BE165" s="199">
        <f t="shared" si="4"/>
        <v>0</v>
      </c>
      <c r="BF165" s="199">
        <f t="shared" si="5"/>
        <v>0</v>
      </c>
      <c r="BG165" s="199">
        <f t="shared" si="6"/>
        <v>0</v>
      </c>
      <c r="BH165" s="199">
        <f t="shared" si="7"/>
        <v>0</v>
      </c>
      <c r="BI165" s="199">
        <f t="shared" si="8"/>
        <v>0</v>
      </c>
      <c r="BJ165" s="18" t="s">
        <v>85</v>
      </c>
      <c r="BK165" s="199">
        <f t="shared" si="9"/>
        <v>0</v>
      </c>
      <c r="BL165" s="18" t="s">
        <v>281</v>
      </c>
      <c r="BM165" s="198" t="s">
        <v>813</v>
      </c>
    </row>
    <row r="166" spans="1:65" s="2" customFormat="1" ht="21.75" customHeight="1">
      <c r="A166" s="35"/>
      <c r="B166" s="36"/>
      <c r="C166" s="238" t="s">
        <v>389</v>
      </c>
      <c r="D166" s="238" t="s">
        <v>228</v>
      </c>
      <c r="E166" s="239" t="s">
        <v>814</v>
      </c>
      <c r="F166" s="240" t="s">
        <v>815</v>
      </c>
      <c r="G166" s="241" t="s">
        <v>188</v>
      </c>
      <c r="H166" s="242">
        <v>5</v>
      </c>
      <c r="I166" s="243"/>
      <c r="J166" s="244">
        <f t="shared" si="0"/>
        <v>0</v>
      </c>
      <c r="K166" s="240" t="s">
        <v>143</v>
      </c>
      <c r="L166" s="245"/>
      <c r="M166" s="246" t="s">
        <v>1</v>
      </c>
      <c r="N166" s="247" t="s">
        <v>42</v>
      </c>
      <c r="O166" s="72"/>
      <c r="P166" s="196">
        <f t="shared" si="1"/>
        <v>0</v>
      </c>
      <c r="Q166" s="196">
        <v>1.6E-2</v>
      </c>
      <c r="R166" s="196">
        <f t="shared" si="2"/>
        <v>0.08</v>
      </c>
      <c r="S166" s="196">
        <v>0</v>
      </c>
      <c r="T166" s="197">
        <f t="shared" si="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8" t="s">
        <v>416</v>
      </c>
      <c r="AT166" s="198" t="s">
        <v>228</v>
      </c>
      <c r="AU166" s="198" t="s">
        <v>85</v>
      </c>
      <c r="AY166" s="18" t="s">
        <v>137</v>
      </c>
      <c r="BE166" s="199">
        <f t="shared" si="4"/>
        <v>0</v>
      </c>
      <c r="BF166" s="199">
        <f t="shared" si="5"/>
        <v>0</v>
      </c>
      <c r="BG166" s="199">
        <f t="shared" si="6"/>
        <v>0</v>
      </c>
      <c r="BH166" s="199">
        <f t="shared" si="7"/>
        <v>0</v>
      </c>
      <c r="BI166" s="199">
        <f t="shared" si="8"/>
        <v>0</v>
      </c>
      <c r="BJ166" s="18" t="s">
        <v>85</v>
      </c>
      <c r="BK166" s="199">
        <f t="shared" si="9"/>
        <v>0</v>
      </c>
      <c r="BL166" s="18" t="s">
        <v>281</v>
      </c>
      <c r="BM166" s="198" t="s">
        <v>816</v>
      </c>
    </row>
    <row r="167" spans="1:65" s="2" customFormat="1" ht="24.2" customHeight="1">
      <c r="A167" s="35"/>
      <c r="B167" s="36"/>
      <c r="C167" s="187" t="s">
        <v>393</v>
      </c>
      <c r="D167" s="187" t="s">
        <v>140</v>
      </c>
      <c r="E167" s="188" t="s">
        <v>817</v>
      </c>
      <c r="F167" s="189" t="s">
        <v>818</v>
      </c>
      <c r="G167" s="190" t="s">
        <v>142</v>
      </c>
      <c r="H167" s="191">
        <v>20</v>
      </c>
      <c r="I167" s="192"/>
      <c r="J167" s="193">
        <f t="shared" si="0"/>
        <v>0</v>
      </c>
      <c r="K167" s="189" t="s">
        <v>143</v>
      </c>
      <c r="L167" s="40"/>
      <c r="M167" s="194" t="s">
        <v>1</v>
      </c>
      <c r="N167" s="195" t="s">
        <v>42</v>
      </c>
      <c r="O167" s="72"/>
      <c r="P167" s="196">
        <f t="shared" si="1"/>
        <v>0</v>
      </c>
      <c r="Q167" s="196">
        <v>2.4000000000000001E-4</v>
      </c>
      <c r="R167" s="196">
        <f t="shared" si="2"/>
        <v>4.8000000000000004E-3</v>
      </c>
      <c r="S167" s="196">
        <v>0</v>
      </c>
      <c r="T167" s="197">
        <f t="shared" si="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8" t="s">
        <v>281</v>
      </c>
      <c r="AT167" s="198" t="s">
        <v>140</v>
      </c>
      <c r="AU167" s="198" t="s">
        <v>85</v>
      </c>
      <c r="AY167" s="18" t="s">
        <v>137</v>
      </c>
      <c r="BE167" s="199">
        <f t="shared" si="4"/>
        <v>0</v>
      </c>
      <c r="BF167" s="199">
        <f t="shared" si="5"/>
        <v>0</v>
      </c>
      <c r="BG167" s="199">
        <f t="shared" si="6"/>
        <v>0</v>
      </c>
      <c r="BH167" s="199">
        <f t="shared" si="7"/>
        <v>0</v>
      </c>
      <c r="BI167" s="199">
        <f t="shared" si="8"/>
        <v>0</v>
      </c>
      <c r="BJ167" s="18" t="s">
        <v>85</v>
      </c>
      <c r="BK167" s="199">
        <f t="shared" si="9"/>
        <v>0</v>
      </c>
      <c r="BL167" s="18" t="s">
        <v>281</v>
      </c>
      <c r="BM167" s="198" t="s">
        <v>819</v>
      </c>
    </row>
    <row r="168" spans="1:65" s="2" customFormat="1" ht="16.5" customHeight="1">
      <c r="A168" s="35"/>
      <c r="B168" s="36"/>
      <c r="C168" s="187" t="s">
        <v>397</v>
      </c>
      <c r="D168" s="187" t="s">
        <v>140</v>
      </c>
      <c r="E168" s="188" t="s">
        <v>820</v>
      </c>
      <c r="F168" s="189" t="s">
        <v>821</v>
      </c>
      <c r="G168" s="190" t="s">
        <v>142</v>
      </c>
      <c r="H168" s="191">
        <v>10</v>
      </c>
      <c r="I168" s="192"/>
      <c r="J168" s="193">
        <f t="shared" si="0"/>
        <v>0</v>
      </c>
      <c r="K168" s="189" t="s">
        <v>143</v>
      </c>
      <c r="L168" s="40"/>
      <c r="M168" s="194" t="s">
        <v>1</v>
      </c>
      <c r="N168" s="195" t="s">
        <v>42</v>
      </c>
      <c r="O168" s="72"/>
      <c r="P168" s="196">
        <f t="shared" si="1"/>
        <v>0</v>
      </c>
      <c r="Q168" s="196">
        <v>0</v>
      </c>
      <c r="R168" s="196">
        <f t="shared" si="2"/>
        <v>0</v>
      </c>
      <c r="S168" s="196">
        <v>1.56E-3</v>
      </c>
      <c r="T168" s="197">
        <f t="shared" si="3"/>
        <v>1.5599999999999999E-2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8" t="s">
        <v>281</v>
      </c>
      <c r="AT168" s="198" t="s">
        <v>140</v>
      </c>
      <c r="AU168" s="198" t="s">
        <v>85</v>
      </c>
      <c r="AY168" s="18" t="s">
        <v>137</v>
      </c>
      <c r="BE168" s="199">
        <f t="shared" si="4"/>
        <v>0</v>
      </c>
      <c r="BF168" s="199">
        <f t="shared" si="5"/>
        <v>0</v>
      </c>
      <c r="BG168" s="199">
        <f t="shared" si="6"/>
        <v>0</v>
      </c>
      <c r="BH168" s="199">
        <f t="shared" si="7"/>
        <v>0</v>
      </c>
      <c r="BI168" s="199">
        <f t="shared" si="8"/>
        <v>0</v>
      </c>
      <c r="BJ168" s="18" t="s">
        <v>85</v>
      </c>
      <c r="BK168" s="199">
        <f t="shared" si="9"/>
        <v>0</v>
      </c>
      <c r="BL168" s="18" t="s">
        <v>281</v>
      </c>
      <c r="BM168" s="198" t="s">
        <v>822</v>
      </c>
    </row>
    <row r="169" spans="1:65" s="2" customFormat="1" ht="24.2" customHeight="1">
      <c r="A169" s="35"/>
      <c r="B169" s="36"/>
      <c r="C169" s="187" t="s">
        <v>405</v>
      </c>
      <c r="D169" s="187" t="s">
        <v>140</v>
      </c>
      <c r="E169" s="188" t="s">
        <v>823</v>
      </c>
      <c r="F169" s="189" t="s">
        <v>824</v>
      </c>
      <c r="G169" s="190" t="s">
        <v>142</v>
      </c>
      <c r="H169" s="191">
        <v>5</v>
      </c>
      <c r="I169" s="192"/>
      <c r="J169" s="193">
        <f t="shared" si="0"/>
        <v>0</v>
      </c>
      <c r="K169" s="189" t="s">
        <v>143</v>
      </c>
      <c r="L169" s="40"/>
      <c r="M169" s="194" t="s">
        <v>1</v>
      </c>
      <c r="N169" s="195" t="s">
        <v>42</v>
      </c>
      <c r="O169" s="72"/>
      <c r="P169" s="196">
        <f t="shared" si="1"/>
        <v>0</v>
      </c>
      <c r="Q169" s="196">
        <v>1.8E-3</v>
      </c>
      <c r="R169" s="196">
        <f t="shared" si="2"/>
        <v>8.9999999999999993E-3</v>
      </c>
      <c r="S169" s="196">
        <v>0</v>
      </c>
      <c r="T169" s="197">
        <f t="shared" si="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8" t="s">
        <v>281</v>
      </c>
      <c r="AT169" s="198" t="s">
        <v>140</v>
      </c>
      <c r="AU169" s="198" t="s">
        <v>85</v>
      </c>
      <c r="AY169" s="18" t="s">
        <v>137</v>
      </c>
      <c r="BE169" s="199">
        <f t="shared" si="4"/>
        <v>0</v>
      </c>
      <c r="BF169" s="199">
        <f t="shared" si="5"/>
        <v>0</v>
      </c>
      <c r="BG169" s="199">
        <f t="shared" si="6"/>
        <v>0</v>
      </c>
      <c r="BH169" s="199">
        <f t="shared" si="7"/>
        <v>0</v>
      </c>
      <c r="BI169" s="199">
        <f t="shared" si="8"/>
        <v>0</v>
      </c>
      <c r="BJ169" s="18" t="s">
        <v>85</v>
      </c>
      <c r="BK169" s="199">
        <f t="shared" si="9"/>
        <v>0</v>
      </c>
      <c r="BL169" s="18" t="s">
        <v>281</v>
      </c>
      <c r="BM169" s="198" t="s">
        <v>825</v>
      </c>
    </row>
    <row r="170" spans="1:65" s="2" customFormat="1" ht="21.75" customHeight="1">
      <c r="A170" s="35"/>
      <c r="B170" s="36"/>
      <c r="C170" s="187" t="s">
        <v>413</v>
      </c>
      <c r="D170" s="187" t="s">
        <v>140</v>
      </c>
      <c r="E170" s="188" t="s">
        <v>826</v>
      </c>
      <c r="F170" s="189" t="s">
        <v>827</v>
      </c>
      <c r="G170" s="190" t="s">
        <v>142</v>
      </c>
      <c r="H170" s="191">
        <v>5</v>
      </c>
      <c r="I170" s="192"/>
      <c r="J170" s="193">
        <f t="shared" si="0"/>
        <v>0</v>
      </c>
      <c r="K170" s="189" t="s">
        <v>143</v>
      </c>
      <c r="L170" s="40"/>
      <c r="M170" s="194" t="s">
        <v>1</v>
      </c>
      <c r="N170" s="195" t="s">
        <v>42</v>
      </c>
      <c r="O170" s="72"/>
      <c r="P170" s="196">
        <f t="shared" si="1"/>
        <v>0</v>
      </c>
      <c r="Q170" s="196">
        <v>1.8E-3</v>
      </c>
      <c r="R170" s="196">
        <f t="shared" si="2"/>
        <v>8.9999999999999993E-3</v>
      </c>
      <c r="S170" s="196">
        <v>0</v>
      </c>
      <c r="T170" s="197">
        <f t="shared" si="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8" t="s">
        <v>281</v>
      </c>
      <c r="AT170" s="198" t="s">
        <v>140</v>
      </c>
      <c r="AU170" s="198" t="s">
        <v>85</v>
      </c>
      <c r="AY170" s="18" t="s">
        <v>137</v>
      </c>
      <c r="BE170" s="199">
        <f t="shared" si="4"/>
        <v>0</v>
      </c>
      <c r="BF170" s="199">
        <f t="shared" si="5"/>
        <v>0</v>
      </c>
      <c r="BG170" s="199">
        <f t="shared" si="6"/>
        <v>0</v>
      </c>
      <c r="BH170" s="199">
        <f t="shared" si="7"/>
        <v>0</v>
      </c>
      <c r="BI170" s="199">
        <f t="shared" si="8"/>
        <v>0</v>
      </c>
      <c r="BJ170" s="18" t="s">
        <v>85</v>
      </c>
      <c r="BK170" s="199">
        <f t="shared" si="9"/>
        <v>0</v>
      </c>
      <c r="BL170" s="18" t="s">
        <v>281</v>
      </c>
      <c r="BM170" s="198" t="s">
        <v>828</v>
      </c>
    </row>
    <row r="171" spans="1:65" s="2" customFormat="1" ht="24.2" customHeight="1">
      <c r="A171" s="35"/>
      <c r="B171" s="36"/>
      <c r="C171" s="187" t="s">
        <v>418</v>
      </c>
      <c r="D171" s="187" t="s">
        <v>140</v>
      </c>
      <c r="E171" s="188" t="s">
        <v>829</v>
      </c>
      <c r="F171" s="189" t="s">
        <v>830</v>
      </c>
      <c r="G171" s="190" t="s">
        <v>188</v>
      </c>
      <c r="H171" s="191">
        <v>5</v>
      </c>
      <c r="I171" s="192"/>
      <c r="J171" s="193">
        <f t="shared" si="0"/>
        <v>0</v>
      </c>
      <c r="K171" s="189" t="s">
        <v>143</v>
      </c>
      <c r="L171" s="40"/>
      <c r="M171" s="194" t="s">
        <v>1</v>
      </c>
      <c r="N171" s="195" t="s">
        <v>42</v>
      </c>
      <c r="O171" s="72"/>
      <c r="P171" s="196">
        <f t="shared" si="1"/>
        <v>0</v>
      </c>
      <c r="Q171" s="196">
        <v>1.2E-4</v>
      </c>
      <c r="R171" s="196">
        <f t="shared" si="2"/>
        <v>6.0000000000000006E-4</v>
      </c>
      <c r="S171" s="196">
        <v>0</v>
      </c>
      <c r="T171" s="197">
        <f t="shared" si="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98" t="s">
        <v>281</v>
      </c>
      <c r="AT171" s="198" t="s">
        <v>140</v>
      </c>
      <c r="AU171" s="198" t="s">
        <v>85</v>
      </c>
      <c r="AY171" s="18" t="s">
        <v>137</v>
      </c>
      <c r="BE171" s="199">
        <f t="shared" si="4"/>
        <v>0</v>
      </c>
      <c r="BF171" s="199">
        <f t="shared" si="5"/>
        <v>0</v>
      </c>
      <c r="BG171" s="199">
        <f t="shared" si="6"/>
        <v>0</v>
      </c>
      <c r="BH171" s="199">
        <f t="shared" si="7"/>
        <v>0</v>
      </c>
      <c r="BI171" s="199">
        <f t="shared" si="8"/>
        <v>0</v>
      </c>
      <c r="BJ171" s="18" t="s">
        <v>85</v>
      </c>
      <c r="BK171" s="199">
        <f t="shared" si="9"/>
        <v>0</v>
      </c>
      <c r="BL171" s="18" t="s">
        <v>281</v>
      </c>
      <c r="BM171" s="198" t="s">
        <v>831</v>
      </c>
    </row>
    <row r="172" spans="1:65" s="2" customFormat="1" ht="16.5" customHeight="1">
      <c r="A172" s="35"/>
      <c r="B172" s="36"/>
      <c r="C172" s="238" t="s">
        <v>422</v>
      </c>
      <c r="D172" s="238" t="s">
        <v>228</v>
      </c>
      <c r="E172" s="239" t="s">
        <v>832</v>
      </c>
      <c r="F172" s="240" t="s">
        <v>833</v>
      </c>
      <c r="G172" s="241" t="s">
        <v>188</v>
      </c>
      <c r="H172" s="242">
        <v>5</v>
      </c>
      <c r="I172" s="243"/>
      <c r="J172" s="244">
        <f t="shared" si="0"/>
        <v>0</v>
      </c>
      <c r="K172" s="240" t="s">
        <v>143</v>
      </c>
      <c r="L172" s="245"/>
      <c r="M172" s="246" t="s">
        <v>1</v>
      </c>
      <c r="N172" s="247" t="s">
        <v>42</v>
      </c>
      <c r="O172" s="72"/>
      <c r="P172" s="196">
        <f t="shared" si="1"/>
        <v>0</v>
      </c>
      <c r="Q172" s="196">
        <v>1.8E-3</v>
      </c>
      <c r="R172" s="196">
        <f t="shared" si="2"/>
        <v>8.9999999999999993E-3</v>
      </c>
      <c r="S172" s="196">
        <v>0</v>
      </c>
      <c r="T172" s="197">
        <f t="shared" si="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8" t="s">
        <v>416</v>
      </c>
      <c r="AT172" s="198" t="s">
        <v>228</v>
      </c>
      <c r="AU172" s="198" t="s">
        <v>85</v>
      </c>
      <c r="AY172" s="18" t="s">
        <v>137</v>
      </c>
      <c r="BE172" s="199">
        <f t="shared" si="4"/>
        <v>0</v>
      </c>
      <c r="BF172" s="199">
        <f t="shared" si="5"/>
        <v>0</v>
      </c>
      <c r="BG172" s="199">
        <f t="shared" si="6"/>
        <v>0</v>
      </c>
      <c r="BH172" s="199">
        <f t="shared" si="7"/>
        <v>0</v>
      </c>
      <c r="BI172" s="199">
        <f t="shared" si="8"/>
        <v>0</v>
      </c>
      <c r="BJ172" s="18" t="s">
        <v>85</v>
      </c>
      <c r="BK172" s="199">
        <f t="shared" si="9"/>
        <v>0</v>
      </c>
      <c r="BL172" s="18" t="s">
        <v>281</v>
      </c>
      <c r="BM172" s="198" t="s">
        <v>834</v>
      </c>
    </row>
    <row r="173" spans="1:65" s="2" customFormat="1" ht="16.5" customHeight="1">
      <c r="A173" s="35"/>
      <c r="B173" s="36"/>
      <c r="C173" s="238" t="s">
        <v>426</v>
      </c>
      <c r="D173" s="238" t="s">
        <v>228</v>
      </c>
      <c r="E173" s="239" t="s">
        <v>835</v>
      </c>
      <c r="F173" s="240" t="s">
        <v>836</v>
      </c>
      <c r="G173" s="241" t="s">
        <v>837</v>
      </c>
      <c r="H173" s="242">
        <v>5</v>
      </c>
      <c r="I173" s="243"/>
      <c r="J173" s="244">
        <f t="shared" si="0"/>
        <v>0</v>
      </c>
      <c r="K173" s="240" t="s">
        <v>143</v>
      </c>
      <c r="L173" s="245"/>
      <c r="M173" s="246" t="s">
        <v>1</v>
      </c>
      <c r="N173" s="247" t="s">
        <v>42</v>
      </c>
      <c r="O173" s="72"/>
      <c r="P173" s="196">
        <f t="shared" si="1"/>
        <v>0</v>
      </c>
      <c r="Q173" s="196">
        <v>9.7999999999999997E-4</v>
      </c>
      <c r="R173" s="196">
        <f t="shared" si="2"/>
        <v>4.8999999999999998E-3</v>
      </c>
      <c r="S173" s="196">
        <v>0</v>
      </c>
      <c r="T173" s="197">
        <f t="shared" si="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8" t="s">
        <v>416</v>
      </c>
      <c r="AT173" s="198" t="s">
        <v>228</v>
      </c>
      <c r="AU173" s="198" t="s">
        <v>85</v>
      </c>
      <c r="AY173" s="18" t="s">
        <v>137</v>
      </c>
      <c r="BE173" s="199">
        <f t="shared" si="4"/>
        <v>0</v>
      </c>
      <c r="BF173" s="199">
        <f t="shared" si="5"/>
        <v>0</v>
      </c>
      <c r="BG173" s="199">
        <f t="shared" si="6"/>
        <v>0</v>
      </c>
      <c r="BH173" s="199">
        <f t="shared" si="7"/>
        <v>0</v>
      </c>
      <c r="BI173" s="199">
        <f t="shared" si="8"/>
        <v>0</v>
      </c>
      <c r="BJ173" s="18" t="s">
        <v>85</v>
      </c>
      <c r="BK173" s="199">
        <f t="shared" si="9"/>
        <v>0</v>
      </c>
      <c r="BL173" s="18" t="s">
        <v>281</v>
      </c>
      <c r="BM173" s="198" t="s">
        <v>838</v>
      </c>
    </row>
    <row r="174" spans="1:65" s="2" customFormat="1" ht="19.5">
      <c r="A174" s="35"/>
      <c r="B174" s="36"/>
      <c r="C174" s="37"/>
      <c r="D174" s="207" t="s">
        <v>246</v>
      </c>
      <c r="E174" s="37"/>
      <c r="F174" s="248" t="s">
        <v>839</v>
      </c>
      <c r="G174" s="37"/>
      <c r="H174" s="37"/>
      <c r="I174" s="249"/>
      <c r="J174" s="37"/>
      <c r="K174" s="37"/>
      <c r="L174" s="40"/>
      <c r="M174" s="250"/>
      <c r="N174" s="251"/>
      <c r="O174" s="72"/>
      <c r="P174" s="72"/>
      <c r="Q174" s="72"/>
      <c r="R174" s="72"/>
      <c r="S174" s="72"/>
      <c r="T174" s="73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T174" s="18" t="s">
        <v>246</v>
      </c>
      <c r="AU174" s="18" t="s">
        <v>85</v>
      </c>
    </row>
    <row r="175" spans="1:65" s="2" customFormat="1" ht="21.75" customHeight="1">
      <c r="A175" s="35"/>
      <c r="B175" s="36"/>
      <c r="C175" s="238" t="s">
        <v>430</v>
      </c>
      <c r="D175" s="238" t="s">
        <v>228</v>
      </c>
      <c r="E175" s="239" t="s">
        <v>840</v>
      </c>
      <c r="F175" s="240" t="s">
        <v>841</v>
      </c>
      <c r="G175" s="241" t="s">
        <v>188</v>
      </c>
      <c r="H175" s="242">
        <v>5</v>
      </c>
      <c r="I175" s="243"/>
      <c r="J175" s="244">
        <f>ROUND(I175*H175,2)</f>
        <v>0</v>
      </c>
      <c r="K175" s="240" t="s">
        <v>1</v>
      </c>
      <c r="L175" s="245"/>
      <c r="M175" s="246" t="s">
        <v>1</v>
      </c>
      <c r="N175" s="247" t="s">
        <v>42</v>
      </c>
      <c r="O175" s="72"/>
      <c r="P175" s="196">
        <f>O175*H175</f>
        <v>0</v>
      </c>
      <c r="Q175" s="196">
        <v>2.8999999999999998E-3</v>
      </c>
      <c r="R175" s="196">
        <f>Q175*H175</f>
        <v>1.4499999999999999E-2</v>
      </c>
      <c r="S175" s="196">
        <v>0</v>
      </c>
      <c r="T175" s="19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98" t="s">
        <v>416</v>
      </c>
      <c r="AT175" s="198" t="s">
        <v>228</v>
      </c>
      <c r="AU175" s="198" t="s">
        <v>85</v>
      </c>
      <c r="AY175" s="18" t="s">
        <v>137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18" t="s">
        <v>85</v>
      </c>
      <c r="BK175" s="199">
        <f>ROUND(I175*H175,2)</f>
        <v>0</v>
      </c>
      <c r="BL175" s="18" t="s">
        <v>281</v>
      </c>
      <c r="BM175" s="198" t="s">
        <v>842</v>
      </c>
    </row>
    <row r="176" spans="1:65" s="2" customFormat="1" ht="24.2" customHeight="1">
      <c r="A176" s="35"/>
      <c r="B176" s="36"/>
      <c r="C176" s="187" t="s">
        <v>434</v>
      </c>
      <c r="D176" s="187" t="s">
        <v>140</v>
      </c>
      <c r="E176" s="188" t="s">
        <v>843</v>
      </c>
      <c r="F176" s="189" t="s">
        <v>844</v>
      </c>
      <c r="G176" s="190" t="s">
        <v>188</v>
      </c>
      <c r="H176" s="191">
        <v>5</v>
      </c>
      <c r="I176" s="192"/>
      <c r="J176" s="193">
        <f>ROUND(I176*H176,2)</f>
        <v>0</v>
      </c>
      <c r="K176" s="189" t="s">
        <v>143</v>
      </c>
      <c r="L176" s="40"/>
      <c r="M176" s="194" t="s">
        <v>1</v>
      </c>
      <c r="N176" s="195" t="s">
        <v>42</v>
      </c>
      <c r="O176" s="72"/>
      <c r="P176" s="196">
        <f>O176*H176</f>
        <v>0</v>
      </c>
      <c r="Q176" s="196">
        <v>2.4000000000000001E-4</v>
      </c>
      <c r="R176" s="196">
        <f>Q176*H176</f>
        <v>1.2000000000000001E-3</v>
      </c>
      <c r="S176" s="196">
        <v>0</v>
      </c>
      <c r="T176" s="19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8" t="s">
        <v>281</v>
      </c>
      <c r="AT176" s="198" t="s">
        <v>140</v>
      </c>
      <c r="AU176" s="198" t="s">
        <v>85</v>
      </c>
      <c r="AY176" s="18" t="s">
        <v>137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8" t="s">
        <v>85</v>
      </c>
      <c r="BK176" s="199">
        <f>ROUND(I176*H176,2)</f>
        <v>0</v>
      </c>
      <c r="BL176" s="18" t="s">
        <v>281</v>
      </c>
      <c r="BM176" s="198" t="s">
        <v>845</v>
      </c>
    </row>
    <row r="177" spans="1:65" s="2" customFormat="1" ht="19.5">
      <c r="A177" s="35"/>
      <c r="B177" s="36"/>
      <c r="C177" s="37"/>
      <c r="D177" s="207" t="s">
        <v>246</v>
      </c>
      <c r="E177" s="37"/>
      <c r="F177" s="248" t="s">
        <v>846</v>
      </c>
      <c r="G177" s="37"/>
      <c r="H177" s="37"/>
      <c r="I177" s="249"/>
      <c r="J177" s="37"/>
      <c r="K177" s="37"/>
      <c r="L177" s="40"/>
      <c r="M177" s="250"/>
      <c r="N177" s="251"/>
      <c r="O177" s="72"/>
      <c r="P177" s="72"/>
      <c r="Q177" s="72"/>
      <c r="R177" s="72"/>
      <c r="S177" s="72"/>
      <c r="T177" s="73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T177" s="18" t="s">
        <v>246</v>
      </c>
      <c r="AU177" s="18" t="s">
        <v>85</v>
      </c>
    </row>
    <row r="178" spans="1:65" s="2" customFormat="1" ht="24.2" customHeight="1">
      <c r="A178" s="35"/>
      <c r="B178" s="36"/>
      <c r="C178" s="187" t="s">
        <v>441</v>
      </c>
      <c r="D178" s="187" t="s">
        <v>140</v>
      </c>
      <c r="E178" s="188" t="s">
        <v>847</v>
      </c>
      <c r="F178" s="189" t="s">
        <v>848</v>
      </c>
      <c r="G178" s="190" t="s">
        <v>188</v>
      </c>
      <c r="H178" s="191">
        <v>5</v>
      </c>
      <c r="I178" s="192"/>
      <c r="J178" s="193">
        <f>ROUND(I178*H178,2)</f>
        <v>0</v>
      </c>
      <c r="K178" s="189" t="s">
        <v>143</v>
      </c>
      <c r="L178" s="40"/>
      <c r="M178" s="194" t="s">
        <v>1</v>
      </c>
      <c r="N178" s="195" t="s">
        <v>42</v>
      </c>
      <c r="O178" s="72"/>
      <c r="P178" s="196">
        <f>O178*H178</f>
        <v>0</v>
      </c>
      <c r="Q178" s="196">
        <v>2.7999999999999998E-4</v>
      </c>
      <c r="R178" s="196">
        <f>Q178*H178</f>
        <v>1.3999999999999998E-3</v>
      </c>
      <c r="S178" s="196">
        <v>0</v>
      </c>
      <c r="T178" s="19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8" t="s">
        <v>281</v>
      </c>
      <c r="AT178" s="198" t="s">
        <v>140</v>
      </c>
      <c r="AU178" s="198" t="s">
        <v>85</v>
      </c>
      <c r="AY178" s="18" t="s">
        <v>137</v>
      </c>
      <c r="BE178" s="199">
        <f>IF(N178="základní",J178,0)</f>
        <v>0</v>
      </c>
      <c r="BF178" s="199">
        <f>IF(N178="snížená",J178,0)</f>
        <v>0</v>
      </c>
      <c r="BG178" s="199">
        <f>IF(N178="zákl. přenesená",J178,0)</f>
        <v>0</v>
      </c>
      <c r="BH178" s="199">
        <f>IF(N178="sníž. přenesená",J178,0)</f>
        <v>0</v>
      </c>
      <c r="BI178" s="199">
        <f>IF(N178="nulová",J178,0)</f>
        <v>0</v>
      </c>
      <c r="BJ178" s="18" t="s">
        <v>85</v>
      </c>
      <c r="BK178" s="199">
        <f>ROUND(I178*H178,2)</f>
        <v>0</v>
      </c>
      <c r="BL178" s="18" t="s">
        <v>281</v>
      </c>
      <c r="BM178" s="198" t="s">
        <v>849</v>
      </c>
    </row>
    <row r="179" spans="1:65" s="2" customFormat="1" ht="19.5">
      <c r="A179" s="35"/>
      <c r="B179" s="36"/>
      <c r="C179" s="37"/>
      <c r="D179" s="207" t="s">
        <v>246</v>
      </c>
      <c r="E179" s="37"/>
      <c r="F179" s="248" t="s">
        <v>850</v>
      </c>
      <c r="G179" s="37"/>
      <c r="H179" s="37"/>
      <c r="I179" s="249"/>
      <c r="J179" s="37"/>
      <c r="K179" s="37"/>
      <c r="L179" s="40"/>
      <c r="M179" s="250"/>
      <c r="N179" s="251"/>
      <c r="O179" s="72"/>
      <c r="P179" s="72"/>
      <c r="Q179" s="72"/>
      <c r="R179" s="72"/>
      <c r="S179" s="72"/>
      <c r="T179" s="73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T179" s="18" t="s">
        <v>246</v>
      </c>
      <c r="AU179" s="18" t="s">
        <v>85</v>
      </c>
    </row>
    <row r="180" spans="1:65" s="2" customFormat="1" ht="16.5" customHeight="1">
      <c r="A180" s="35"/>
      <c r="B180" s="36"/>
      <c r="C180" s="187" t="s">
        <v>446</v>
      </c>
      <c r="D180" s="187" t="s">
        <v>140</v>
      </c>
      <c r="E180" s="188" t="s">
        <v>851</v>
      </c>
      <c r="F180" s="189" t="s">
        <v>852</v>
      </c>
      <c r="G180" s="190" t="s">
        <v>142</v>
      </c>
      <c r="H180" s="191">
        <v>20</v>
      </c>
      <c r="I180" s="192"/>
      <c r="J180" s="193">
        <f>ROUND(I180*H180,2)</f>
        <v>0</v>
      </c>
      <c r="K180" s="189" t="s">
        <v>1</v>
      </c>
      <c r="L180" s="40"/>
      <c r="M180" s="194" t="s">
        <v>1</v>
      </c>
      <c r="N180" s="195" t="s">
        <v>42</v>
      </c>
      <c r="O180" s="72"/>
      <c r="P180" s="196">
        <f>O180*H180</f>
        <v>0</v>
      </c>
      <c r="Q180" s="196">
        <v>2.4199999999999998E-3</v>
      </c>
      <c r="R180" s="196">
        <f>Q180*H180</f>
        <v>4.8399999999999999E-2</v>
      </c>
      <c r="S180" s="196">
        <v>0</v>
      </c>
      <c r="T180" s="19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98" t="s">
        <v>281</v>
      </c>
      <c r="AT180" s="198" t="s">
        <v>140</v>
      </c>
      <c r="AU180" s="198" t="s">
        <v>85</v>
      </c>
      <c r="AY180" s="18" t="s">
        <v>137</v>
      </c>
      <c r="BE180" s="199">
        <f>IF(N180="základní",J180,0)</f>
        <v>0</v>
      </c>
      <c r="BF180" s="199">
        <f>IF(N180="snížená",J180,0)</f>
        <v>0</v>
      </c>
      <c r="BG180" s="199">
        <f>IF(N180="zákl. přenesená",J180,0)</f>
        <v>0</v>
      </c>
      <c r="BH180" s="199">
        <f>IF(N180="sníž. přenesená",J180,0)</f>
        <v>0</v>
      </c>
      <c r="BI180" s="199">
        <f>IF(N180="nulová",J180,0)</f>
        <v>0</v>
      </c>
      <c r="BJ180" s="18" t="s">
        <v>85</v>
      </c>
      <c r="BK180" s="199">
        <f>ROUND(I180*H180,2)</f>
        <v>0</v>
      </c>
      <c r="BL180" s="18" t="s">
        <v>281</v>
      </c>
      <c r="BM180" s="198" t="s">
        <v>853</v>
      </c>
    </row>
    <row r="181" spans="1:65" s="13" customFormat="1" ht="11.25">
      <c r="B181" s="205"/>
      <c r="C181" s="206"/>
      <c r="D181" s="207" t="s">
        <v>190</v>
      </c>
      <c r="E181" s="208" t="s">
        <v>1</v>
      </c>
      <c r="F181" s="209" t="s">
        <v>854</v>
      </c>
      <c r="G181" s="206"/>
      <c r="H181" s="210">
        <v>20</v>
      </c>
      <c r="I181" s="211"/>
      <c r="J181" s="206"/>
      <c r="K181" s="206"/>
      <c r="L181" s="212"/>
      <c r="M181" s="213"/>
      <c r="N181" s="214"/>
      <c r="O181" s="214"/>
      <c r="P181" s="214"/>
      <c r="Q181" s="214"/>
      <c r="R181" s="214"/>
      <c r="S181" s="214"/>
      <c r="T181" s="215"/>
      <c r="AT181" s="216" t="s">
        <v>190</v>
      </c>
      <c r="AU181" s="216" t="s">
        <v>85</v>
      </c>
      <c r="AV181" s="13" t="s">
        <v>85</v>
      </c>
      <c r="AW181" s="13" t="s">
        <v>33</v>
      </c>
      <c r="AX181" s="13" t="s">
        <v>81</v>
      </c>
      <c r="AY181" s="216" t="s">
        <v>137</v>
      </c>
    </row>
    <row r="182" spans="1:65" s="2" customFormat="1" ht="16.5" customHeight="1">
      <c r="A182" s="35"/>
      <c r="B182" s="36"/>
      <c r="C182" s="187" t="s">
        <v>451</v>
      </c>
      <c r="D182" s="187" t="s">
        <v>140</v>
      </c>
      <c r="E182" s="188" t="s">
        <v>855</v>
      </c>
      <c r="F182" s="189" t="s">
        <v>856</v>
      </c>
      <c r="G182" s="190" t="s">
        <v>142</v>
      </c>
      <c r="H182" s="191">
        <v>5</v>
      </c>
      <c r="I182" s="192"/>
      <c r="J182" s="193">
        <f>ROUND(I182*H182,2)</f>
        <v>0</v>
      </c>
      <c r="K182" s="189" t="s">
        <v>1</v>
      </c>
      <c r="L182" s="40"/>
      <c r="M182" s="194" t="s">
        <v>1</v>
      </c>
      <c r="N182" s="195" t="s">
        <v>42</v>
      </c>
      <c r="O182" s="72"/>
      <c r="P182" s="196">
        <f>O182*H182</f>
        <v>0</v>
      </c>
      <c r="Q182" s="196">
        <v>3.2000000000000003E-4</v>
      </c>
      <c r="R182" s="196">
        <f>Q182*H182</f>
        <v>1.6000000000000001E-3</v>
      </c>
      <c r="S182" s="196">
        <v>0</v>
      </c>
      <c r="T182" s="19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98" t="s">
        <v>281</v>
      </c>
      <c r="AT182" s="198" t="s">
        <v>140</v>
      </c>
      <c r="AU182" s="198" t="s">
        <v>85</v>
      </c>
      <c r="AY182" s="18" t="s">
        <v>137</v>
      </c>
      <c r="BE182" s="199">
        <f>IF(N182="základní",J182,0)</f>
        <v>0</v>
      </c>
      <c r="BF182" s="199">
        <f>IF(N182="snížená",J182,0)</f>
        <v>0</v>
      </c>
      <c r="BG182" s="199">
        <f>IF(N182="zákl. přenesená",J182,0)</f>
        <v>0</v>
      </c>
      <c r="BH182" s="199">
        <f>IF(N182="sníž. přenesená",J182,0)</f>
        <v>0</v>
      </c>
      <c r="BI182" s="199">
        <f>IF(N182="nulová",J182,0)</f>
        <v>0</v>
      </c>
      <c r="BJ182" s="18" t="s">
        <v>85</v>
      </c>
      <c r="BK182" s="199">
        <f>ROUND(I182*H182,2)</f>
        <v>0</v>
      </c>
      <c r="BL182" s="18" t="s">
        <v>281</v>
      </c>
      <c r="BM182" s="198" t="s">
        <v>857</v>
      </c>
    </row>
    <row r="183" spans="1:65" s="2" customFormat="1" ht="24.2" customHeight="1">
      <c r="A183" s="35"/>
      <c r="B183" s="36"/>
      <c r="C183" s="187" t="s">
        <v>457</v>
      </c>
      <c r="D183" s="187" t="s">
        <v>140</v>
      </c>
      <c r="E183" s="188" t="s">
        <v>858</v>
      </c>
      <c r="F183" s="189" t="s">
        <v>859</v>
      </c>
      <c r="G183" s="190" t="s">
        <v>142</v>
      </c>
      <c r="H183" s="191">
        <v>5</v>
      </c>
      <c r="I183" s="192"/>
      <c r="J183" s="193">
        <f>ROUND(I183*H183,2)</f>
        <v>0</v>
      </c>
      <c r="K183" s="189" t="s">
        <v>1</v>
      </c>
      <c r="L183" s="40"/>
      <c r="M183" s="194" t="s">
        <v>1</v>
      </c>
      <c r="N183" s="195" t="s">
        <v>42</v>
      </c>
      <c r="O183" s="72"/>
      <c r="P183" s="196">
        <f>O183*H183</f>
        <v>0</v>
      </c>
      <c r="Q183" s="196">
        <v>5.1999999999999995E-4</v>
      </c>
      <c r="R183" s="196">
        <f>Q183*H183</f>
        <v>2.5999999999999999E-3</v>
      </c>
      <c r="S183" s="196">
        <v>0</v>
      </c>
      <c r="T183" s="19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98" t="s">
        <v>281</v>
      </c>
      <c r="AT183" s="198" t="s">
        <v>140</v>
      </c>
      <c r="AU183" s="198" t="s">
        <v>85</v>
      </c>
      <c r="AY183" s="18" t="s">
        <v>137</v>
      </c>
      <c r="BE183" s="199">
        <f>IF(N183="základní",J183,0)</f>
        <v>0</v>
      </c>
      <c r="BF183" s="199">
        <f>IF(N183="snížená",J183,0)</f>
        <v>0</v>
      </c>
      <c r="BG183" s="199">
        <f>IF(N183="zákl. přenesená",J183,0)</f>
        <v>0</v>
      </c>
      <c r="BH183" s="199">
        <f>IF(N183="sníž. přenesená",J183,0)</f>
        <v>0</v>
      </c>
      <c r="BI183" s="199">
        <f>IF(N183="nulová",J183,0)</f>
        <v>0</v>
      </c>
      <c r="BJ183" s="18" t="s">
        <v>85</v>
      </c>
      <c r="BK183" s="199">
        <f>ROUND(I183*H183,2)</f>
        <v>0</v>
      </c>
      <c r="BL183" s="18" t="s">
        <v>281</v>
      </c>
      <c r="BM183" s="198" t="s">
        <v>860</v>
      </c>
    </row>
    <row r="184" spans="1:65" s="2" customFormat="1" ht="16.5" customHeight="1">
      <c r="A184" s="35"/>
      <c r="B184" s="36"/>
      <c r="C184" s="187" t="s">
        <v>462</v>
      </c>
      <c r="D184" s="187" t="s">
        <v>140</v>
      </c>
      <c r="E184" s="188" t="s">
        <v>861</v>
      </c>
      <c r="F184" s="189" t="s">
        <v>862</v>
      </c>
      <c r="G184" s="190" t="s">
        <v>142</v>
      </c>
      <c r="H184" s="191">
        <v>5</v>
      </c>
      <c r="I184" s="192"/>
      <c r="J184" s="193">
        <f>ROUND(I184*H184,2)</f>
        <v>0</v>
      </c>
      <c r="K184" s="189" t="s">
        <v>1</v>
      </c>
      <c r="L184" s="40"/>
      <c r="M184" s="194" t="s">
        <v>1</v>
      </c>
      <c r="N184" s="195" t="s">
        <v>42</v>
      </c>
      <c r="O184" s="72"/>
      <c r="P184" s="196">
        <f>O184*H184</f>
        <v>0</v>
      </c>
      <c r="Q184" s="196">
        <v>5.1999999999999995E-4</v>
      </c>
      <c r="R184" s="196">
        <f>Q184*H184</f>
        <v>2.5999999999999999E-3</v>
      </c>
      <c r="S184" s="196">
        <v>0</v>
      </c>
      <c r="T184" s="19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8" t="s">
        <v>281</v>
      </c>
      <c r="AT184" s="198" t="s">
        <v>140</v>
      </c>
      <c r="AU184" s="198" t="s">
        <v>85</v>
      </c>
      <c r="AY184" s="18" t="s">
        <v>137</v>
      </c>
      <c r="BE184" s="199">
        <f>IF(N184="základní",J184,0)</f>
        <v>0</v>
      </c>
      <c r="BF184" s="199">
        <f>IF(N184="snížená",J184,0)</f>
        <v>0</v>
      </c>
      <c r="BG184" s="199">
        <f>IF(N184="zákl. přenesená",J184,0)</f>
        <v>0</v>
      </c>
      <c r="BH184" s="199">
        <f>IF(N184="sníž. přenesená",J184,0)</f>
        <v>0</v>
      </c>
      <c r="BI184" s="199">
        <f>IF(N184="nulová",J184,0)</f>
        <v>0</v>
      </c>
      <c r="BJ184" s="18" t="s">
        <v>85</v>
      </c>
      <c r="BK184" s="199">
        <f>ROUND(I184*H184,2)</f>
        <v>0</v>
      </c>
      <c r="BL184" s="18" t="s">
        <v>281</v>
      </c>
      <c r="BM184" s="198" t="s">
        <v>863</v>
      </c>
    </row>
    <row r="185" spans="1:65" s="2" customFormat="1" ht="44.25" customHeight="1">
      <c r="A185" s="35"/>
      <c r="B185" s="36"/>
      <c r="C185" s="187" t="s">
        <v>466</v>
      </c>
      <c r="D185" s="187" t="s">
        <v>140</v>
      </c>
      <c r="E185" s="188" t="s">
        <v>864</v>
      </c>
      <c r="F185" s="189" t="s">
        <v>865</v>
      </c>
      <c r="G185" s="190" t="s">
        <v>150</v>
      </c>
      <c r="H185" s="191">
        <v>1</v>
      </c>
      <c r="I185" s="192"/>
      <c r="J185" s="193">
        <f>ROUND(I185*H185,2)</f>
        <v>0</v>
      </c>
      <c r="K185" s="189" t="s">
        <v>143</v>
      </c>
      <c r="L185" s="40"/>
      <c r="M185" s="194" t="s">
        <v>1</v>
      </c>
      <c r="N185" s="195" t="s">
        <v>42</v>
      </c>
      <c r="O185" s="72"/>
      <c r="P185" s="196">
        <f>O185*H185</f>
        <v>0</v>
      </c>
      <c r="Q185" s="196">
        <v>0</v>
      </c>
      <c r="R185" s="196">
        <f>Q185*H185</f>
        <v>0</v>
      </c>
      <c r="S185" s="196">
        <v>0</v>
      </c>
      <c r="T185" s="19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98" t="s">
        <v>281</v>
      </c>
      <c r="AT185" s="198" t="s">
        <v>140</v>
      </c>
      <c r="AU185" s="198" t="s">
        <v>85</v>
      </c>
      <c r="AY185" s="18" t="s">
        <v>137</v>
      </c>
      <c r="BE185" s="199">
        <f>IF(N185="základní",J185,0)</f>
        <v>0</v>
      </c>
      <c r="BF185" s="199">
        <f>IF(N185="snížená",J185,0)</f>
        <v>0</v>
      </c>
      <c r="BG185" s="199">
        <f>IF(N185="zákl. přenesená",J185,0)</f>
        <v>0</v>
      </c>
      <c r="BH185" s="199">
        <f>IF(N185="sníž. přenesená",J185,0)</f>
        <v>0</v>
      </c>
      <c r="BI185" s="199">
        <f>IF(N185="nulová",J185,0)</f>
        <v>0</v>
      </c>
      <c r="BJ185" s="18" t="s">
        <v>85</v>
      </c>
      <c r="BK185" s="199">
        <f>ROUND(I185*H185,2)</f>
        <v>0</v>
      </c>
      <c r="BL185" s="18" t="s">
        <v>281</v>
      </c>
      <c r="BM185" s="198" t="s">
        <v>866</v>
      </c>
    </row>
    <row r="186" spans="1:65" s="2" customFormat="1" ht="37.9" customHeight="1">
      <c r="A186" s="35"/>
      <c r="B186" s="36"/>
      <c r="C186" s="187" t="s">
        <v>472</v>
      </c>
      <c r="D186" s="187" t="s">
        <v>140</v>
      </c>
      <c r="E186" s="188" t="s">
        <v>867</v>
      </c>
      <c r="F186" s="189" t="s">
        <v>868</v>
      </c>
      <c r="G186" s="190" t="s">
        <v>150</v>
      </c>
      <c r="H186" s="191">
        <v>1</v>
      </c>
      <c r="I186" s="192"/>
      <c r="J186" s="193">
        <f>ROUND(I186*H186,2)</f>
        <v>0</v>
      </c>
      <c r="K186" s="189" t="s">
        <v>143</v>
      </c>
      <c r="L186" s="40"/>
      <c r="M186" s="194" t="s">
        <v>1</v>
      </c>
      <c r="N186" s="195" t="s">
        <v>42</v>
      </c>
      <c r="O186" s="72"/>
      <c r="P186" s="196">
        <f>O186*H186</f>
        <v>0</v>
      </c>
      <c r="Q186" s="196">
        <v>0</v>
      </c>
      <c r="R186" s="196">
        <f>Q186*H186</f>
        <v>0</v>
      </c>
      <c r="S186" s="196">
        <v>0</v>
      </c>
      <c r="T186" s="19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98" t="s">
        <v>281</v>
      </c>
      <c r="AT186" s="198" t="s">
        <v>140</v>
      </c>
      <c r="AU186" s="198" t="s">
        <v>85</v>
      </c>
      <c r="AY186" s="18" t="s">
        <v>137</v>
      </c>
      <c r="BE186" s="199">
        <f>IF(N186="základní",J186,0)</f>
        <v>0</v>
      </c>
      <c r="BF186" s="199">
        <f>IF(N186="snížená",J186,0)</f>
        <v>0</v>
      </c>
      <c r="BG186" s="199">
        <f>IF(N186="zákl. přenesená",J186,0)</f>
        <v>0</v>
      </c>
      <c r="BH186" s="199">
        <f>IF(N186="sníž. přenesená",J186,0)</f>
        <v>0</v>
      </c>
      <c r="BI186" s="199">
        <f>IF(N186="nulová",J186,0)</f>
        <v>0</v>
      </c>
      <c r="BJ186" s="18" t="s">
        <v>85</v>
      </c>
      <c r="BK186" s="199">
        <f>ROUND(I186*H186,2)</f>
        <v>0</v>
      </c>
      <c r="BL186" s="18" t="s">
        <v>281</v>
      </c>
      <c r="BM186" s="198" t="s">
        <v>869</v>
      </c>
    </row>
    <row r="187" spans="1:65" s="12" customFormat="1" ht="22.9" customHeight="1">
      <c r="B187" s="171"/>
      <c r="C187" s="172"/>
      <c r="D187" s="173" t="s">
        <v>75</v>
      </c>
      <c r="E187" s="185" t="s">
        <v>870</v>
      </c>
      <c r="F187" s="185" t="s">
        <v>871</v>
      </c>
      <c r="G187" s="172"/>
      <c r="H187" s="172"/>
      <c r="I187" s="175"/>
      <c r="J187" s="186">
        <f>BK187</f>
        <v>0</v>
      </c>
      <c r="K187" s="172"/>
      <c r="L187" s="177"/>
      <c r="M187" s="178"/>
      <c r="N187" s="179"/>
      <c r="O187" s="179"/>
      <c r="P187" s="180">
        <f>SUM(P188:P189)</f>
        <v>0</v>
      </c>
      <c r="Q187" s="179"/>
      <c r="R187" s="180">
        <f>SUM(R188:R189)</f>
        <v>0.10525000000000001</v>
      </c>
      <c r="S187" s="179"/>
      <c r="T187" s="181">
        <f>SUM(T188:T189)</f>
        <v>0</v>
      </c>
      <c r="AR187" s="182" t="s">
        <v>85</v>
      </c>
      <c r="AT187" s="183" t="s">
        <v>75</v>
      </c>
      <c r="AU187" s="183" t="s">
        <v>81</v>
      </c>
      <c r="AY187" s="182" t="s">
        <v>137</v>
      </c>
      <c r="BK187" s="184">
        <f>SUM(BK188:BK189)</f>
        <v>0</v>
      </c>
    </row>
    <row r="188" spans="1:65" s="2" customFormat="1" ht="24.2" customHeight="1">
      <c r="A188" s="35"/>
      <c r="B188" s="36"/>
      <c r="C188" s="187" t="s">
        <v>477</v>
      </c>
      <c r="D188" s="187" t="s">
        <v>140</v>
      </c>
      <c r="E188" s="188" t="s">
        <v>872</v>
      </c>
      <c r="F188" s="189" t="s">
        <v>873</v>
      </c>
      <c r="G188" s="190" t="s">
        <v>142</v>
      </c>
      <c r="H188" s="191">
        <v>5</v>
      </c>
      <c r="I188" s="192"/>
      <c r="J188" s="193">
        <f>ROUND(I188*H188,2)</f>
        <v>0</v>
      </c>
      <c r="K188" s="189" t="s">
        <v>143</v>
      </c>
      <c r="L188" s="40"/>
      <c r="M188" s="194" t="s">
        <v>1</v>
      </c>
      <c r="N188" s="195" t="s">
        <v>42</v>
      </c>
      <c r="O188" s="72"/>
      <c r="P188" s="196">
        <f>O188*H188</f>
        <v>0</v>
      </c>
      <c r="Q188" s="196">
        <v>1.9349999999999999E-2</v>
      </c>
      <c r="R188" s="196">
        <f>Q188*H188</f>
        <v>9.6750000000000003E-2</v>
      </c>
      <c r="S188" s="196">
        <v>0</v>
      </c>
      <c r="T188" s="19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98" t="s">
        <v>281</v>
      </c>
      <c r="AT188" s="198" t="s">
        <v>140</v>
      </c>
      <c r="AU188" s="198" t="s">
        <v>85</v>
      </c>
      <c r="AY188" s="18" t="s">
        <v>137</v>
      </c>
      <c r="BE188" s="199">
        <f>IF(N188="základní",J188,0)</f>
        <v>0</v>
      </c>
      <c r="BF188" s="199">
        <f>IF(N188="snížená",J188,0)</f>
        <v>0</v>
      </c>
      <c r="BG188" s="199">
        <f>IF(N188="zákl. přenesená",J188,0)</f>
        <v>0</v>
      </c>
      <c r="BH188" s="199">
        <f>IF(N188="sníž. přenesená",J188,0)</f>
        <v>0</v>
      </c>
      <c r="BI188" s="199">
        <f>IF(N188="nulová",J188,0)</f>
        <v>0</v>
      </c>
      <c r="BJ188" s="18" t="s">
        <v>85</v>
      </c>
      <c r="BK188" s="199">
        <f>ROUND(I188*H188,2)</f>
        <v>0</v>
      </c>
      <c r="BL188" s="18" t="s">
        <v>281</v>
      </c>
      <c r="BM188" s="198" t="s">
        <v>874</v>
      </c>
    </row>
    <row r="189" spans="1:65" s="2" customFormat="1" ht="16.5" customHeight="1">
      <c r="A189" s="35"/>
      <c r="B189" s="36"/>
      <c r="C189" s="187" t="s">
        <v>483</v>
      </c>
      <c r="D189" s="187" t="s">
        <v>140</v>
      </c>
      <c r="E189" s="188" t="s">
        <v>875</v>
      </c>
      <c r="F189" s="189" t="s">
        <v>876</v>
      </c>
      <c r="G189" s="190" t="s">
        <v>142</v>
      </c>
      <c r="H189" s="191">
        <v>1</v>
      </c>
      <c r="I189" s="192"/>
      <c r="J189" s="193">
        <f>ROUND(I189*H189,2)</f>
        <v>0</v>
      </c>
      <c r="K189" s="189" t="s">
        <v>1</v>
      </c>
      <c r="L189" s="40"/>
      <c r="M189" s="200" t="s">
        <v>1</v>
      </c>
      <c r="N189" s="201" t="s">
        <v>42</v>
      </c>
      <c r="O189" s="202"/>
      <c r="P189" s="203">
        <f>O189*H189</f>
        <v>0</v>
      </c>
      <c r="Q189" s="203">
        <v>8.5000000000000006E-3</v>
      </c>
      <c r="R189" s="203">
        <f>Q189*H189</f>
        <v>8.5000000000000006E-3</v>
      </c>
      <c r="S189" s="203">
        <v>0</v>
      </c>
      <c r="T189" s="204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98" t="s">
        <v>281</v>
      </c>
      <c r="AT189" s="198" t="s">
        <v>140</v>
      </c>
      <c r="AU189" s="198" t="s">
        <v>85</v>
      </c>
      <c r="AY189" s="18" t="s">
        <v>137</v>
      </c>
      <c r="BE189" s="199">
        <f>IF(N189="základní",J189,0)</f>
        <v>0</v>
      </c>
      <c r="BF189" s="199">
        <f>IF(N189="snížená",J189,0)</f>
        <v>0</v>
      </c>
      <c r="BG189" s="199">
        <f>IF(N189="zákl. přenesená",J189,0)</f>
        <v>0</v>
      </c>
      <c r="BH189" s="199">
        <f>IF(N189="sníž. přenesená",J189,0)</f>
        <v>0</v>
      </c>
      <c r="BI189" s="199">
        <f>IF(N189="nulová",J189,0)</f>
        <v>0</v>
      </c>
      <c r="BJ189" s="18" t="s">
        <v>85</v>
      </c>
      <c r="BK189" s="199">
        <f>ROUND(I189*H189,2)</f>
        <v>0</v>
      </c>
      <c r="BL189" s="18" t="s">
        <v>281</v>
      </c>
      <c r="BM189" s="198" t="s">
        <v>877</v>
      </c>
    </row>
    <row r="190" spans="1:65" s="2" customFormat="1" ht="6.95" customHeight="1">
      <c r="A190" s="35"/>
      <c r="B190" s="55"/>
      <c r="C190" s="56"/>
      <c r="D190" s="56"/>
      <c r="E190" s="56"/>
      <c r="F190" s="56"/>
      <c r="G190" s="56"/>
      <c r="H190" s="56"/>
      <c r="I190" s="56"/>
      <c r="J190" s="56"/>
      <c r="K190" s="56"/>
      <c r="L190" s="40"/>
      <c r="M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</row>
  </sheetData>
  <sheetProtection algorithmName="SHA-512" hashValue="V/rNd8WqGz6ScSwuaMn6FYyUSJSikqcwBR0h5UTdHmDuA1YycdatXTNkOz3ETdgrec9dvVv8VHhczkp3p870HQ==" saltValue="u9Tv6UlgLkdaOjgna3Vhu4PyYczauIgLQbmMTrWaXb+La6ynvMw2V6HJD0hE9MtU2994mzg3tr27CLBjNHA8lA==" spinCount="100000" sheet="1" objects="1" scenarios="1" formatColumns="0" formatRows="0" autoFilter="0"/>
  <autoFilter ref="C120:K189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18" t="s">
        <v>93</v>
      </c>
    </row>
    <row r="3" spans="1:46" s="1" customFormat="1" ht="6.95" hidden="1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81</v>
      </c>
    </row>
    <row r="4" spans="1:46" s="1" customFormat="1" ht="24.95" hidden="1" customHeight="1">
      <c r="B4" s="21"/>
      <c r="D4" s="111" t="s">
        <v>109</v>
      </c>
      <c r="L4" s="21"/>
      <c r="M4" s="112" t="s">
        <v>10</v>
      </c>
      <c r="AT4" s="18" t="s">
        <v>4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113" t="s">
        <v>16</v>
      </c>
      <c r="L6" s="21"/>
    </row>
    <row r="7" spans="1:46" s="1" customFormat="1" ht="26.25" hidden="1" customHeight="1">
      <c r="B7" s="21"/>
      <c r="E7" s="308" t="str">
        <f>'Rekapitulace stavby'!K6</f>
        <v>Dům s pečovatelskou službou Česká 320, Kopřivnice - Stavební úpravy sociálních zařízení Domovinky</v>
      </c>
      <c r="F7" s="309"/>
      <c r="G7" s="309"/>
      <c r="H7" s="309"/>
      <c r="L7" s="21"/>
    </row>
    <row r="8" spans="1:46" s="2" customFormat="1" ht="12" hidden="1" customHeight="1">
      <c r="A8" s="35"/>
      <c r="B8" s="40"/>
      <c r="C8" s="35"/>
      <c r="D8" s="113" t="s">
        <v>110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hidden="1" customHeight="1">
      <c r="A9" s="35"/>
      <c r="B9" s="40"/>
      <c r="C9" s="35"/>
      <c r="D9" s="35"/>
      <c r="E9" s="310" t="s">
        <v>878</v>
      </c>
      <c r="F9" s="311"/>
      <c r="G9" s="311"/>
      <c r="H9" s="311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 hidden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hidden="1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hidden="1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3. 1. 2022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hidden="1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hidden="1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">
        <v>26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hidden="1" customHeight="1">
      <c r="A15" s="35"/>
      <c r="B15" s="40"/>
      <c r="C15" s="35"/>
      <c r="D15" s="35"/>
      <c r="E15" s="114" t="s">
        <v>27</v>
      </c>
      <c r="F15" s="35"/>
      <c r="G15" s="35"/>
      <c r="H15" s="35"/>
      <c r="I15" s="113" t="s">
        <v>28</v>
      </c>
      <c r="J15" s="114" t="s">
        <v>29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hidden="1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hidden="1" customHeight="1">
      <c r="A17" s="35"/>
      <c r="B17" s="40"/>
      <c r="C17" s="35"/>
      <c r="D17" s="113" t="s">
        <v>30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hidden="1" customHeight="1">
      <c r="A18" s="35"/>
      <c r="B18" s="40"/>
      <c r="C18" s="35"/>
      <c r="D18" s="35"/>
      <c r="E18" s="312" t="str">
        <f>'Rekapitulace stavby'!E14</f>
        <v>Vyplň údaj</v>
      </c>
      <c r="F18" s="313"/>
      <c r="G18" s="313"/>
      <c r="H18" s="313"/>
      <c r="I18" s="113" t="s">
        <v>28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hidden="1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hidden="1" customHeight="1">
      <c r="A20" s="35"/>
      <c r="B20" s="40"/>
      <c r="C20" s="35"/>
      <c r="D20" s="113" t="s">
        <v>32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hidden="1" customHeight="1">
      <c r="A21" s="35"/>
      <c r="B21" s="40"/>
      <c r="C21" s="35"/>
      <c r="D21" s="35"/>
      <c r="E21" s="114" t="str">
        <f>IF('Rekapitulace stavby'!E17="","",'Rekapitulace stavby'!E17)</f>
        <v xml:space="preserve"> </v>
      </c>
      <c r="F21" s="35"/>
      <c r="G21" s="35"/>
      <c r="H21" s="35"/>
      <c r="I21" s="113" t="s">
        <v>28</v>
      </c>
      <c r="J21" s="114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hidden="1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hidden="1" customHeight="1">
      <c r="A23" s="35"/>
      <c r="B23" s="40"/>
      <c r="C23" s="35"/>
      <c r="D23" s="113" t="s">
        <v>34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hidden="1" customHeight="1">
      <c r="A24" s="35"/>
      <c r="B24" s="40"/>
      <c r="C24" s="35"/>
      <c r="D24" s="35"/>
      <c r="E24" s="114" t="str">
        <f>IF('Rekapitulace stavby'!E20="","",'Rekapitulace stavby'!E20)</f>
        <v xml:space="preserve"> </v>
      </c>
      <c r="F24" s="35"/>
      <c r="G24" s="35"/>
      <c r="H24" s="35"/>
      <c r="I24" s="113" t="s">
        <v>28</v>
      </c>
      <c r="J24" s="114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hidden="1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hidden="1" customHeight="1">
      <c r="A26" s="35"/>
      <c r="B26" s="40"/>
      <c r="C26" s="35"/>
      <c r="D26" s="113" t="s">
        <v>35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hidden="1" customHeight="1">
      <c r="A27" s="116"/>
      <c r="B27" s="117"/>
      <c r="C27" s="116"/>
      <c r="D27" s="116"/>
      <c r="E27" s="314" t="s">
        <v>1</v>
      </c>
      <c r="F27" s="314"/>
      <c r="G27" s="314"/>
      <c r="H27" s="314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hidden="1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hidden="1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hidden="1" customHeight="1">
      <c r="A30" s="35"/>
      <c r="B30" s="40"/>
      <c r="C30" s="35"/>
      <c r="D30" s="120" t="s">
        <v>36</v>
      </c>
      <c r="E30" s="35"/>
      <c r="F30" s="35"/>
      <c r="G30" s="35"/>
      <c r="H30" s="35"/>
      <c r="I30" s="35"/>
      <c r="J30" s="121">
        <f>ROUND(J119,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hidden="1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hidden="1" customHeight="1">
      <c r="A32" s="35"/>
      <c r="B32" s="40"/>
      <c r="C32" s="35"/>
      <c r="D32" s="35"/>
      <c r="E32" s="35"/>
      <c r="F32" s="122" t="s">
        <v>38</v>
      </c>
      <c r="G32" s="35"/>
      <c r="H32" s="35"/>
      <c r="I32" s="122" t="s">
        <v>37</v>
      </c>
      <c r="J32" s="122" t="s">
        <v>39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hidden="1" customHeight="1">
      <c r="A33" s="35"/>
      <c r="B33" s="40"/>
      <c r="C33" s="35"/>
      <c r="D33" s="123" t="s">
        <v>40</v>
      </c>
      <c r="E33" s="113" t="s">
        <v>41</v>
      </c>
      <c r="F33" s="124">
        <f>ROUND((SUM(BE119:BE153)),  2)</f>
        <v>0</v>
      </c>
      <c r="G33" s="35"/>
      <c r="H33" s="35"/>
      <c r="I33" s="125">
        <v>0.21</v>
      </c>
      <c r="J33" s="124">
        <f>ROUND(((SUM(BE119:BE153))*I33),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hidden="1" customHeight="1">
      <c r="A34" s="35"/>
      <c r="B34" s="40"/>
      <c r="C34" s="35"/>
      <c r="D34" s="35"/>
      <c r="E34" s="113" t="s">
        <v>42</v>
      </c>
      <c r="F34" s="124">
        <f>ROUND((SUM(BF119:BF153)),  2)</f>
        <v>0</v>
      </c>
      <c r="G34" s="35"/>
      <c r="H34" s="35"/>
      <c r="I34" s="125">
        <v>0.15</v>
      </c>
      <c r="J34" s="124">
        <f>ROUND(((SUM(BF119:BF153))*I34),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43</v>
      </c>
      <c r="F35" s="124">
        <f>ROUND((SUM(BG119:BG153)),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44</v>
      </c>
      <c r="F36" s="124">
        <f>ROUND((SUM(BH119:BH153)),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45</v>
      </c>
      <c r="F37" s="124">
        <f>ROUND((SUM(BI119:BI153)),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hidden="1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hidden="1" customHeight="1">
      <c r="A39" s="35"/>
      <c r="B39" s="40"/>
      <c r="C39" s="126"/>
      <c r="D39" s="127" t="s">
        <v>46</v>
      </c>
      <c r="E39" s="128"/>
      <c r="F39" s="128"/>
      <c r="G39" s="129" t="s">
        <v>47</v>
      </c>
      <c r="H39" s="130" t="s">
        <v>48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hidden="1" customHeight="1">
      <c r="B41" s="21"/>
      <c r="L41" s="21"/>
    </row>
    <row r="42" spans="1:31" s="1" customFormat="1" ht="14.45" hidden="1" customHeight="1">
      <c r="B42" s="21"/>
      <c r="L42" s="21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52"/>
      <c r="D50" s="133" t="s">
        <v>49</v>
      </c>
      <c r="E50" s="134"/>
      <c r="F50" s="134"/>
      <c r="G50" s="133" t="s">
        <v>50</v>
      </c>
      <c r="H50" s="134"/>
      <c r="I50" s="134"/>
      <c r="J50" s="134"/>
      <c r="K50" s="134"/>
      <c r="L50" s="52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5"/>
      <c r="B61" s="40"/>
      <c r="C61" s="35"/>
      <c r="D61" s="135" t="s">
        <v>51</v>
      </c>
      <c r="E61" s="136"/>
      <c r="F61" s="137" t="s">
        <v>52</v>
      </c>
      <c r="G61" s="135" t="s">
        <v>51</v>
      </c>
      <c r="H61" s="136"/>
      <c r="I61" s="136"/>
      <c r="J61" s="138" t="s">
        <v>52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5"/>
      <c r="B65" s="40"/>
      <c r="C65" s="35"/>
      <c r="D65" s="133" t="s">
        <v>53</v>
      </c>
      <c r="E65" s="139"/>
      <c r="F65" s="139"/>
      <c r="G65" s="133" t="s">
        <v>54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5"/>
      <c r="B76" s="40"/>
      <c r="C76" s="35"/>
      <c r="D76" s="135" t="s">
        <v>51</v>
      </c>
      <c r="E76" s="136"/>
      <c r="F76" s="137" t="s">
        <v>52</v>
      </c>
      <c r="G76" s="135" t="s">
        <v>51</v>
      </c>
      <c r="H76" s="136"/>
      <c r="I76" s="136"/>
      <c r="J76" s="138" t="s">
        <v>52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hidden="1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hidden="1" customHeight="1">
      <c r="A82" s="35"/>
      <c r="B82" s="36"/>
      <c r="C82" s="24" t="s">
        <v>112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hidden="1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hidden="1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6.25" hidden="1" customHeight="1">
      <c r="A85" s="35"/>
      <c r="B85" s="36"/>
      <c r="C85" s="37"/>
      <c r="D85" s="37"/>
      <c r="E85" s="315" t="str">
        <f>E7</f>
        <v>Dům s pečovatelskou službou Česká 320, Kopřivnice - Stavební úpravy sociálních zařízení Domovinky</v>
      </c>
      <c r="F85" s="316"/>
      <c r="G85" s="316"/>
      <c r="H85" s="316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hidden="1" customHeight="1">
      <c r="A86" s="35"/>
      <c r="B86" s="36"/>
      <c r="C86" s="30" t="s">
        <v>110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hidden="1" customHeight="1">
      <c r="A87" s="35"/>
      <c r="B87" s="36"/>
      <c r="C87" s="37"/>
      <c r="D87" s="37"/>
      <c r="E87" s="267" t="str">
        <f>E9</f>
        <v>4 - Sociální zařízení č 1/5x - Silnoproudé rozvody</v>
      </c>
      <c r="F87" s="317"/>
      <c r="G87" s="317"/>
      <c r="H87" s="317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hidden="1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hidden="1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3. 1. 2022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hidden="1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hidden="1" customHeight="1">
      <c r="A91" s="35"/>
      <c r="B91" s="36"/>
      <c r="C91" s="30" t="s">
        <v>24</v>
      </c>
      <c r="D91" s="37"/>
      <c r="E91" s="37"/>
      <c r="F91" s="28" t="str">
        <f>E15</f>
        <v>Město Kopřivnice</v>
      </c>
      <c r="G91" s="37"/>
      <c r="H91" s="37"/>
      <c r="I91" s="30" t="s">
        <v>32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hidden="1" customHeight="1">
      <c r="A92" s="35"/>
      <c r="B92" s="36"/>
      <c r="C92" s="30" t="s">
        <v>30</v>
      </c>
      <c r="D92" s="37"/>
      <c r="E92" s="37"/>
      <c r="F92" s="28" t="str">
        <f>IF(E18="","",E18)</f>
        <v>Vyplň údaj</v>
      </c>
      <c r="G92" s="37"/>
      <c r="H92" s="37"/>
      <c r="I92" s="30" t="s">
        <v>34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hidden="1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hidden="1" customHeight="1">
      <c r="A94" s="35"/>
      <c r="B94" s="36"/>
      <c r="C94" s="144" t="s">
        <v>113</v>
      </c>
      <c r="D94" s="145"/>
      <c r="E94" s="145"/>
      <c r="F94" s="145"/>
      <c r="G94" s="145"/>
      <c r="H94" s="145"/>
      <c r="I94" s="145"/>
      <c r="J94" s="146" t="s">
        <v>114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hidden="1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hidden="1" customHeight="1">
      <c r="A96" s="35"/>
      <c r="B96" s="36"/>
      <c r="C96" s="147" t="s">
        <v>115</v>
      </c>
      <c r="D96" s="37"/>
      <c r="E96" s="37"/>
      <c r="F96" s="37"/>
      <c r="G96" s="37"/>
      <c r="H96" s="37"/>
      <c r="I96" s="37"/>
      <c r="J96" s="85">
        <f>J119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116</v>
      </c>
    </row>
    <row r="97" spans="1:31" s="9" customFormat="1" ht="24.95" hidden="1" customHeight="1">
      <c r="B97" s="148"/>
      <c r="C97" s="149"/>
      <c r="D97" s="150" t="s">
        <v>176</v>
      </c>
      <c r="E97" s="151"/>
      <c r="F97" s="151"/>
      <c r="G97" s="151"/>
      <c r="H97" s="151"/>
      <c r="I97" s="151"/>
      <c r="J97" s="152">
        <f>J120</f>
        <v>0</v>
      </c>
      <c r="K97" s="149"/>
      <c r="L97" s="153"/>
    </row>
    <row r="98" spans="1:31" s="10" customFormat="1" ht="19.899999999999999" hidden="1" customHeight="1">
      <c r="B98" s="154"/>
      <c r="C98" s="155"/>
      <c r="D98" s="156" t="s">
        <v>879</v>
      </c>
      <c r="E98" s="157"/>
      <c r="F98" s="157"/>
      <c r="G98" s="157"/>
      <c r="H98" s="157"/>
      <c r="I98" s="157"/>
      <c r="J98" s="158">
        <f>J121</f>
        <v>0</v>
      </c>
      <c r="K98" s="155"/>
      <c r="L98" s="159"/>
    </row>
    <row r="99" spans="1:31" s="10" customFormat="1" ht="19.899999999999999" hidden="1" customHeight="1">
      <c r="B99" s="154"/>
      <c r="C99" s="155"/>
      <c r="D99" s="156" t="s">
        <v>880</v>
      </c>
      <c r="E99" s="157"/>
      <c r="F99" s="157"/>
      <c r="G99" s="157"/>
      <c r="H99" s="157"/>
      <c r="I99" s="157"/>
      <c r="J99" s="158">
        <f>J147</f>
        <v>0</v>
      </c>
      <c r="K99" s="155"/>
      <c r="L99" s="159"/>
    </row>
    <row r="100" spans="1:31" s="2" customFormat="1" ht="21.75" hidden="1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31" s="2" customFormat="1" ht="6.95" hidden="1" customHeight="1">
      <c r="A101" s="35"/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2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31" ht="11.25" hidden="1"/>
    <row r="103" spans="1:31" ht="11.25" hidden="1"/>
    <row r="104" spans="1:31" ht="11.25" hidden="1"/>
    <row r="105" spans="1:31" s="2" customFormat="1" ht="6.95" customHeight="1">
      <c r="A105" s="35"/>
      <c r="B105" s="57"/>
      <c r="C105" s="58"/>
      <c r="D105" s="58"/>
      <c r="E105" s="58"/>
      <c r="F105" s="58"/>
      <c r="G105" s="58"/>
      <c r="H105" s="58"/>
      <c r="I105" s="58"/>
      <c r="J105" s="58"/>
      <c r="K105" s="58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24.95" customHeight="1">
      <c r="A106" s="35"/>
      <c r="B106" s="36"/>
      <c r="C106" s="24" t="s">
        <v>122</v>
      </c>
      <c r="D106" s="37"/>
      <c r="E106" s="37"/>
      <c r="F106" s="37"/>
      <c r="G106" s="37"/>
      <c r="H106" s="37"/>
      <c r="I106" s="37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6.95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16</v>
      </c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6.25" customHeight="1">
      <c r="A109" s="35"/>
      <c r="B109" s="36"/>
      <c r="C109" s="37"/>
      <c r="D109" s="37"/>
      <c r="E109" s="315" t="str">
        <f>E7</f>
        <v>Dům s pečovatelskou službou Česká 320, Kopřivnice - Stavební úpravy sociálních zařízení Domovinky</v>
      </c>
      <c r="F109" s="316"/>
      <c r="G109" s="316"/>
      <c r="H109" s="316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2" customHeight="1">
      <c r="A110" s="35"/>
      <c r="B110" s="36"/>
      <c r="C110" s="30" t="s">
        <v>110</v>
      </c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6.5" customHeight="1">
      <c r="A111" s="35"/>
      <c r="B111" s="36"/>
      <c r="C111" s="37"/>
      <c r="D111" s="37"/>
      <c r="E111" s="267" t="str">
        <f>E9</f>
        <v>4 - Sociální zařízení č 1/5x - Silnoproudé rozvody</v>
      </c>
      <c r="F111" s="317"/>
      <c r="G111" s="317"/>
      <c r="H111" s="31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20</v>
      </c>
      <c r="D113" s="37"/>
      <c r="E113" s="37"/>
      <c r="F113" s="28" t="str">
        <f>F12</f>
        <v xml:space="preserve"> </v>
      </c>
      <c r="G113" s="37"/>
      <c r="H113" s="37"/>
      <c r="I113" s="30" t="s">
        <v>22</v>
      </c>
      <c r="J113" s="67" t="str">
        <f>IF(J12="","",J12)</f>
        <v>3. 1. 2022</v>
      </c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5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2" customHeight="1">
      <c r="A115" s="35"/>
      <c r="B115" s="36"/>
      <c r="C115" s="30" t="s">
        <v>24</v>
      </c>
      <c r="D115" s="37"/>
      <c r="E115" s="37"/>
      <c r="F115" s="28" t="str">
        <f>E15</f>
        <v>Město Kopřivnice</v>
      </c>
      <c r="G115" s="37"/>
      <c r="H115" s="37"/>
      <c r="I115" s="30" t="s">
        <v>32</v>
      </c>
      <c r="J115" s="33" t="str">
        <f>E21</f>
        <v xml:space="preserve"> </v>
      </c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5.2" customHeight="1">
      <c r="A116" s="35"/>
      <c r="B116" s="36"/>
      <c r="C116" s="30" t="s">
        <v>30</v>
      </c>
      <c r="D116" s="37"/>
      <c r="E116" s="37"/>
      <c r="F116" s="28" t="str">
        <f>IF(E18="","",E18)</f>
        <v>Vyplň údaj</v>
      </c>
      <c r="G116" s="37"/>
      <c r="H116" s="37"/>
      <c r="I116" s="30" t="s">
        <v>34</v>
      </c>
      <c r="J116" s="33" t="str">
        <f>E24</f>
        <v xml:space="preserve"> 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0.3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11" customFormat="1" ht="29.25" customHeight="1">
      <c r="A118" s="160"/>
      <c r="B118" s="161"/>
      <c r="C118" s="162" t="s">
        <v>123</v>
      </c>
      <c r="D118" s="163" t="s">
        <v>61</v>
      </c>
      <c r="E118" s="163" t="s">
        <v>57</v>
      </c>
      <c r="F118" s="163" t="s">
        <v>58</v>
      </c>
      <c r="G118" s="163" t="s">
        <v>124</v>
      </c>
      <c r="H118" s="163" t="s">
        <v>125</v>
      </c>
      <c r="I118" s="163" t="s">
        <v>126</v>
      </c>
      <c r="J118" s="163" t="s">
        <v>114</v>
      </c>
      <c r="K118" s="164" t="s">
        <v>127</v>
      </c>
      <c r="L118" s="165"/>
      <c r="M118" s="76" t="s">
        <v>1</v>
      </c>
      <c r="N118" s="77" t="s">
        <v>40</v>
      </c>
      <c r="O118" s="77" t="s">
        <v>128</v>
      </c>
      <c r="P118" s="77" t="s">
        <v>129</v>
      </c>
      <c r="Q118" s="77" t="s">
        <v>130</v>
      </c>
      <c r="R118" s="77" t="s">
        <v>131</v>
      </c>
      <c r="S118" s="77" t="s">
        <v>132</v>
      </c>
      <c r="T118" s="78" t="s">
        <v>133</v>
      </c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</row>
    <row r="119" spans="1:65" s="2" customFormat="1" ht="22.9" customHeight="1">
      <c r="A119" s="35"/>
      <c r="B119" s="36"/>
      <c r="C119" s="83" t="s">
        <v>134</v>
      </c>
      <c r="D119" s="37"/>
      <c r="E119" s="37"/>
      <c r="F119" s="37"/>
      <c r="G119" s="37"/>
      <c r="H119" s="37"/>
      <c r="I119" s="37"/>
      <c r="J119" s="166">
        <f>BK119</f>
        <v>0</v>
      </c>
      <c r="K119" s="37"/>
      <c r="L119" s="40"/>
      <c r="M119" s="79"/>
      <c r="N119" s="167"/>
      <c r="O119" s="80"/>
      <c r="P119" s="168">
        <f>P120</f>
        <v>0</v>
      </c>
      <c r="Q119" s="80"/>
      <c r="R119" s="168">
        <f>R120</f>
        <v>72.525299999999987</v>
      </c>
      <c r="S119" s="80"/>
      <c r="T119" s="169">
        <f>T120</f>
        <v>1.0749999999999999E-2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8" t="s">
        <v>75</v>
      </c>
      <c r="AU119" s="18" t="s">
        <v>116</v>
      </c>
      <c r="BK119" s="170">
        <f>BK120</f>
        <v>0</v>
      </c>
    </row>
    <row r="120" spans="1:65" s="12" customFormat="1" ht="25.9" customHeight="1">
      <c r="B120" s="171"/>
      <c r="C120" s="172"/>
      <c r="D120" s="173" t="s">
        <v>75</v>
      </c>
      <c r="E120" s="174" t="s">
        <v>401</v>
      </c>
      <c r="F120" s="174" t="s">
        <v>402</v>
      </c>
      <c r="G120" s="172"/>
      <c r="H120" s="172"/>
      <c r="I120" s="175"/>
      <c r="J120" s="176">
        <f>BK120</f>
        <v>0</v>
      </c>
      <c r="K120" s="172"/>
      <c r="L120" s="177"/>
      <c r="M120" s="178"/>
      <c r="N120" s="179"/>
      <c r="O120" s="179"/>
      <c r="P120" s="180">
        <f>P121+P147</f>
        <v>0</v>
      </c>
      <c r="Q120" s="179"/>
      <c r="R120" s="180">
        <f>R121+R147</f>
        <v>72.525299999999987</v>
      </c>
      <c r="S120" s="179"/>
      <c r="T120" s="181">
        <f>T121+T147</f>
        <v>1.0749999999999999E-2</v>
      </c>
      <c r="AR120" s="182" t="s">
        <v>85</v>
      </c>
      <c r="AT120" s="183" t="s">
        <v>75</v>
      </c>
      <c r="AU120" s="183" t="s">
        <v>76</v>
      </c>
      <c r="AY120" s="182" t="s">
        <v>137</v>
      </c>
      <c r="BK120" s="184">
        <f>BK121+BK147</f>
        <v>0</v>
      </c>
    </row>
    <row r="121" spans="1:65" s="12" customFormat="1" ht="22.9" customHeight="1">
      <c r="B121" s="171"/>
      <c r="C121" s="172"/>
      <c r="D121" s="173" t="s">
        <v>75</v>
      </c>
      <c r="E121" s="185" t="s">
        <v>881</v>
      </c>
      <c r="F121" s="185" t="s">
        <v>882</v>
      </c>
      <c r="G121" s="172"/>
      <c r="H121" s="172"/>
      <c r="I121" s="175"/>
      <c r="J121" s="186">
        <f>BK121</f>
        <v>0</v>
      </c>
      <c r="K121" s="172"/>
      <c r="L121" s="177"/>
      <c r="M121" s="178"/>
      <c r="N121" s="179"/>
      <c r="O121" s="179"/>
      <c r="P121" s="180">
        <f>SUM(P122:P146)</f>
        <v>0</v>
      </c>
      <c r="Q121" s="179"/>
      <c r="R121" s="180">
        <f>SUM(R122:R146)</f>
        <v>72.523299999999992</v>
      </c>
      <c r="S121" s="179"/>
      <c r="T121" s="181">
        <f>SUM(T122:T146)</f>
        <v>1.0749999999999999E-2</v>
      </c>
      <c r="AR121" s="182" t="s">
        <v>85</v>
      </c>
      <c r="AT121" s="183" t="s">
        <v>75</v>
      </c>
      <c r="AU121" s="183" t="s">
        <v>81</v>
      </c>
      <c r="AY121" s="182" t="s">
        <v>137</v>
      </c>
      <c r="BK121" s="184">
        <f>SUM(BK122:BK146)</f>
        <v>0</v>
      </c>
    </row>
    <row r="122" spans="1:65" s="2" customFormat="1" ht="37.9" customHeight="1">
      <c r="A122" s="35"/>
      <c r="B122" s="36"/>
      <c r="C122" s="187" t="s">
        <v>81</v>
      </c>
      <c r="D122" s="187" t="s">
        <v>140</v>
      </c>
      <c r="E122" s="188" t="s">
        <v>883</v>
      </c>
      <c r="F122" s="189" t="s">
        <v>884</v>
      </c>
      <c r="G122" s="190" t="s">
        <v>220</v>
      </c>
      <c r="H122" s="191">
        <v>250</v>
      </c>
      <c r="I122" s="192"/>
      <c r="J122" s="193">
        <f>ROUND(I122*H122,2)</f>
        <v>0</v>
      </c>
      <c r="K122" s="189" t="s">
        <v>143</v>
      </c>
      <c r="L122" s="40"/>
      <c r="M122" s="194" t="s">
        <v>1</v>
      </c>
      <c r="N122" s="195" t="s">
        <v>42</v>
      </c>
      <c r="O122" s="72"/>
      <c r="P122" s="196">
        <f>O122*H122</f>
        <v>0</v>
      </c>
      <c r="Q122" s="196">
        <v>0</v>
      </c>
      <c r="R122" s="196">
        <f>Q122*H122</f>
        <v>0</v>
      </c>
      <c r="S122" s="196">
        <v>0</v>
      </c>
      <c r="T122" s="19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198" t="s">
        <v>281</v>
      </c>
      <c r="AT122" s="198" t="s">
        <v>140</v>
      </c>
      <c r="AU122" s="198" t="s">
        <v>85</v>
      </c>
      <c r="AY122" s="18" t="s">
        <v>137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85</v>
      </c>
      <c r="BK122" s="199">
        <f>ROUND(I122*H122,2)</f>
        <v>0</v>
      </c>
      <c r="BL122" s="18" t="s">
        <v>281</v>
      </c>
      <c r="BM122" s="198" t="s">
        <v>885</v>
      </c>
    </row>
    <row r="123" spans="1:65" s="13" customFormat="1" ht="11.25">
      <c r="B123" s="205"/>
      <c r="C123" s="206"/>
      <c r="D123" s="207" t="s">
        <v>190</v>
      </c>
      <c r="E123" s="208" t="s">
        <v>1</v>
      </c>
      <c r="F123" s="209" t="s">
        <v>886</v>
      </c>
      <c r="G123" s="206"/>
      <c r="H123" s="210">
        <v>250</v>
      </c>
      <c r="I123" s="211"/>
      <c r="J123" s="206"/>
      <c r="K123" s="206"/>
      <c r="L123" s="212"/>
      <c r="M123" s="213"/>
      <c r="N123" s="214"/>
      <c r="O123" s="214"/>
      <c r="P123" s="214"/>
      <c r="Q123" s="214"/>
      <c r="R123" s="214"/>
      <c r="S123" s="214"/>
      <c r="T123" s="215"/>
      <c r="AT123" s="216" t="s">
        <v>190</v>
      </c>
      <c r="AU123" s="216" t="s">
        <v>85</v>
      </c>
      <c r="AV123" s="13" t="s">
        <v>85</v>
      </c>
      <c r="AW123" s="13" t="s">
        <v>33</v>
      </c>
      <c r="AX123" s="13" t="s">
        <v>81</v>
      </c>
      <c r="AY123" s="216" t="s">
        <v>137</v>
      </c>
    </row>
    <row r="124" spans="1:65" s="2" customFormat="1" ht="16.5" customHeight="1">
      <c r="A124" s="35"/>
      <c r="B124" s="36"/>
      <c r="C124" s="238" t="s">
        <v>85</v>
      </c>
      <c r="D124" s="238" t="s">
        <v>228</v>
      </c>
      <c r="E124" s="239" t="s">
        <v>887</v>
      </c>
      <c r="F124" s="240" t="s">
        <v>888</v>
      </c>
      <c r="G124" s="241" t="s">
        <v>220</v>
      </c>
      <c r="H124" s="242">
        <v>250</v>
      </c>
      <c r="I124" s="243"/>
      <c r="J124" s="244">
        <f>ROUND(I124*H124,2)</f>
        <v>0</v>
      </c>
      <c r="K124" s="240" t="s">
        <v>1</v>
      </c>
      <c r="L124" s="245"/>
      <c r="M124" s="246" t="s">
        <v>1</v>
      </c>
      <c r="N124" s="247" t="s">
        <v>42</v>
      </c>
      <c r="O124" s="72"/>
      <c r="P124" s="196">
        <f>O124*H124</f>
        <v>0</v>
      </c>
      <c r="Q124" s="196">
        <v>0.12</v>
      </c>
      <c r="R124" s="196">
        <f>Q124*H124</f>
        <v>30</v>
      </c>
      <c r="S124" s="196">
        <v>0</v>
      </c>
      <c r="T124" s="19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98" t="s">
        <v>416</v>
      </c>
      <c r="AT124" s="198" t="s">
        <v>228</v>
      </c>
      <c r="AU124" s="198" t="s">
        <v>85</v>
      </c>
      <c r="AY124" s="18" t="s">
        <v>137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85</v>
      </c>
      <c r="BK124" s="199">
        <f>ROUND(I124*H124,2)</f>
        <v>0</v>
      </c>
      <c r="BL124" s="18" t="s">
        <v>281</v>
      </c>
      <c r="BM124" s="198" t="s">
        <v>889</v>
      </c>
    </row>
    <row r="125" spans="1:65" s="2" customFormat="1" ht="37.9" customHeight="1">
      <c r="A125" s="35"/>
      <c r="B125" s="36"/>
      <c r="C125" s="187" t="s">
        <v>88</v>
      </c>
      <c r="D125" s="187" t="s">
        <v>140</v>
      </c>
      <c r="E125" s="188" t="s">
        <v>890</v>
      </c>
      <c r="F125" s="189" t="s">
        <v>891</v>
      </c>
      <c r="G125" s="190" t="s">
        <v>220</v>
      </c>
      <c r="H125" s="191">
        <v>250</v>
      </c>
      <c r="I125" s="192"/>
      <c r="J125" s="193">
        <f>ROUND(I125*H125,2)</f>
        <v>0</v>
      </c>
      <c r="K125" s="189" t="s">
        <v>143</v>
      </c>
      <c r="L125" s="40"/>
      <c r="M125" s="194" t="s">
        <v>1</v>
      </c>
      <c r="N125" s="195" t="s">
        <v>42</v>
      </c>
      <c r="O125" s="72"/>
      <c r="P125" s="196">
        <f>O125*H125</f>
        <v>0</v>
      </c>
      <c r="Q125" s="196">
        <v>0</v>
      </c>
      <c r="R125" s="196">
        <f>Q125*H125</f>
        <v>0</v>
      </c>
      <c r="S125" s="196">
        <v>0</v>
      </c>
      <c r="T125" s="19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98" t="s">
        <v>281</v>
      </c>
      <c r="AT125" s="198" t="s">
        <v>140</v>
      </c>
      <c r="AU125" s="198" t="s">
        <v>85</v>
      </c>
      <c r="AY125" s="18" t="s">
        <v>137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85</v>
      </c>
      <c r="BK125" s="199">
        <f>ROUND(I125*H125,2)</f>
        <v>0</v>
      </c>
      <c r="BL125" s="18" t="s">
        <v>281</v>
      </c>
      <c r="BM125" s="198" t="s">
        <v>892</v>
      </c>
    </row>
    <row r="126" spans="1:65" s="13" customFormat="1" ht="11.25">
      <c r="B126" s="205"/>
      <c r="C126" s="206"/>
      <c r="D126" s="207" t="s">
        <v>190</v>
      </c>
      <c r="E126" s="208" t="s">
        <v>1</v>
      </c>
      <c r="F126" s="209" t="s">
        <v>886</v>
      </c>
      <c r="G126" s="206"/>
      <c r="H126" s="210">
        <v>250</v>
      </c>
      <c r="I126" s="211"/>
      <c r="J126" s="206"/>
      <c r="K126" s="206"/>
      <c r="L126" s="212"/>
      <c r="M126" s="213"/>
      <c r="N126" s="214"/>
      <c r="O126" s="214"/>
      <c r="P126" s="214"/>
      <c r="Q126" s="214"/>
      <c r="R126" s="214"/>
      <c r="S126" s="214"/>
      <c r="T126" s="215"/>
      <c r="AT126" s="216" t="s">
        <v>190</v>
      </c>
      <c r="AU126" s="216" t="s">
        <v>85</v>
      </c>
      <c r="AV126" s="13" t="s">
        <v>85</v>
      </c>
      <c r="AW126" s="13" t="s">
        <v>33</v>
      </c>
      <c r="AX126" s="13" t="s">
        <v>81</v>
      </c>
      <c r="AY126" s="216" t="s">
        <v>137</v>
      </c>
    </row>
    <row r="127" spans="1:65" s="2" customFormat="1" ht="16.5" customHeight="1">
      <c r="A127" s="35"/>
      <c r="B127" s="36"/>
      <c r="C127" s="238" t="s">
        <v>91</v>
      </c>
      <c r="D127" s="238" t="s">
        <v>228</v>
      </c>
      <c r="E127" s="239" t="s">
        <v>893</v>
      </c>
      <c r="F127" s="240" t="s">
        <v>894</v>
      </c>
      <c r="G127" s="241" t="s">
        <v>220</v>
      </c>
      <c r="H127" s="242">
        <v>250</v>
      </c>
      <c r="I127" s="243"/>
      <c r="J127" s="244">
        <f>ROUND(I127*H127,2)</f>
        <v>0</v>
      </c>
      <c r="K127" s="240" t="s">
        <v>1</v>
      </c>
      <c r="L127" s="245"/>
      <c r="M127" s="246" t="s">
        <v>1</v>
      </c>
      <c r="N127" s="247" t="s">
        <v>42</v>
      </c>
      <c r="O127" s="72"/>
      <c r="P127" s="196">
        <f>O127*H127</f>
        <v>0</v>
      </c>
      <c r="Q127" s="196">
        <v>0.17</v>
      </c>
      <c r="R127" s="196">
        <f>Q127*H127</f>
        <v>42.5</v>
      </c>
      <c r="S127" s="196">
        <v>0</v>
      </c>
      <c r="T127" s="19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198" t="s">
        <v>416</v>
      </c>
      <c r="AT127" s="198" t="s">
        <v>228</v>
      </c>
      <c r="AU127" s="198" t="s">
        <v>85</v>
      </c>
      <c r="AY127" s="18" t="s">
        <v>137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18" t="s">
        <v>85</v>
      </c>
      <c r="BK127" s="199">
        <f>ROUND(I127*H127,2)</f>
        <v>0</v>
      </c>
      <c r="BL127" s="18" t="s">
        <v>281</v>
      </c>
      <c r="BM127" s="198" t="s">
        <v>895</v>
      </c>
    </row>
    <row r="128" spans="1:65" s="2" customFormat="1" ht="16.5" customHeight="1">
      <c r="A128" s="35"/>
      <c r="B128" s="36"/>
      <c r="C128" s="187" t="s">
        <v>94</v>
      </c>
      <c r="D128" s="187" t="s">
        <v>140</v>
      </c>
      <c r="E128" s="188" t="s">
        <v>896</v>
      </c>
      <c r="F128" s="189" t="s">
        <v>897</v>
      </c>
      <c r="G128" s="190" t="s">
        <v>898</v>
      </c>
      <c r="H128" s="191">
        <v>5</v>
      </c>
      <c r="I128" s="192"/>
      <c r="J128" s="193">
        <f>ROUND(I128*H128,2)</f>
        <v>0</v>
      </c>
      <c r="K128" s="189" t="s">
        <v>1</v>
      </c>
      <c r="L128" s="40"/>
      <c r="M128" s="194" t="s">
        <v>1</v>
      </c>
      <c r="N128" s="195" t="s">
        <v>42</v>
      </c>
      <c r="O128" s="72"/>
      <c r="P128" s="196">
        <f>O128*H128</f>
        <v>0</v>
      </c>
      <c r="Q128" s="196">
        <v>0</v>
      </c>
      <c r="R128" s="196">
        <f>Q128*H128</f>
        <v>0</v>
      </c>
      <c r="S128" s="196">
        <v>2.15E-3</v>
      </c>
      <c r="T128" s="197">
        <f>S128*H128</f>
        <v>1.0749999999999999E-2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98" t="s">
        <v>281</v>
      </c>
      <c r="AT128" s="198" t="s">
        <v>140</v>
      </c>
      <c r="AU128" s="198" t="s">
        <v>85</v>
      </c>
      <c r="AY128" s="18" t="s">
        <v>137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85</v>
      </c>
      <c r="BK128" s="199">
        <f>ROUND(I128*H128,2)</f>
        <v>0</v>
      </c>
      <c r="BL128" s="18" t="s">
        <v>281</v>
      </c>
      <c r="BM128" s="198" t="s">
        <v>899</v>
      </c>
    </row>
    <row r="129" spans="1:65" s="13" customFormat="1" ht="11.25">
      <c r="B129" s="205"/>
      <c r="C129" s="206"/>
      <c r="D129" s="207" t="s">
        <v>190</v>
      </c>
      <c r="E129" s="208" t="s">
        <v>1</v>
      </c>
      <c r="F129" s="209" t="s">
        <v>191</v>
      </c>
      <c r="G129" s="206"/>
      <c r="H129" s="210">
        <v>5</v>
      </c>
      <c r="I129" s="211"/>
      <c r="J129" s="206"/>
      <c r="K129" s="206"/>
      <c r="L129" s="212"/>
      <c r="M129" s="213"/>
      <c r="N129" s="214"/>
      <c r="O129" s="214"/>
      <c r="P129" s="214"/>
      <c r="Q129" s="214"/>
      <c r="R129" s="214"/>
      <c r="S129" s="214"/>
      <c r="T129" s="215"/>
      <c r="AT129" s="216" t="s">
        <v>190</v>
      </c>
      <c r="AU129" s="216" t="s">
        <v>85</v>
      </c>
      <c r="AV129" s="13" t="s">
        <v>85</v>
      </c>
      <c r="AW129" s="13" t="s">
        <v>33</v>
      </c>
      <c r="AX129" s="13" t="s">
        <v>81</v>
      </c>
      <c r="AY129" s="216" t="s">
        <v>137</v>
      </c>
    </row>
    <row r="130" spans="1:65" s="2" customFormat="1" ht="21.75" customHeight="1">
      <c r="A130" s="35"/>
      <c r="B130" s="36"/>
      <c r="C130" s="187" t="s">
        <v>97</v>
      </c>
      <c r="D130" s="187" t="s">
        <v>140</v>
      </c>
      <c r="E130" s="188" t="s">
        <v>900</v>
      </c>
      <c r="F130" s="189" t="s">
        <v>901</v>
      </c>
      <c r="G130" s="190" t="s">
        <v>188</v>
      </c>
      <c r="H130" s="191">
        <v>5</v>
      </c>
      <c r="I130" s="192"/>
      <c r="J130" s="193">
        <f>ROUND(I130*H130,2)</f>
        <v>0</v>
      </c>
      <c r="K130" s="189" t="s">
        <v>143</v>
      </c>
      <c r="L130" s="40"/>
      <c r="M130" s="194" t="s">
        <v>1</v>
      </c>
      <c r="N130" s="195" t="s">
        <v>42</v>
      </c>
      <c r="O130" s="72"/>
      <c r="P130" s="196">
        <f>O130*H130</f>
        <v>0</v>
      </c>
      <c r="Q130" s="196">
        <v>0</v>
      </c>
      <c r="R130" s="196">
        <f>Q130*H130</f>
        <v>0</v>
      </c>
      <c r="S130" s="196">
        <v>0</v>
      </c>
      <c r="T130" s="19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98" t="s">
        <v>281</v>
      </c>
      <c r="AT130" s="198" t="s">
        <v>140</v>
      </c>
      <c r="AU130" s="198" t="s">
        <v>85</v>
      </c>
      <c r="AY130" s="18" t="s">
        <v>137</v>
      </c>
      <c r="BE130" s="199">
        <f>IF(N130="základní",J130,0)</f>
        <v>0</v>
      </c>
      <c r="BF130" s="199">
        <f>IF(N130="snížená",J130,0)</f>
        <v>0</v>
      </c>
      <c r="BG130" s="199">
        <f>IF(N130="zákl. přenesená",J130,0)</f>
        <v>0</v>
      </c>
      <c r="BH130" s="199">
        <f>IF(N130="sníž. přenesená",J130,0)</f>
        <v>0</v>
      </c>
      <c r="BI130" s="199">
        <f>IF(N130="nulová",J130,0)</f>
        <v>0</v>
      </c>
      <c r="BJ130" s="18" t="s">
        <v>85</v>
      </c>
      <c r="BK130" s="199">
        <f>ROUND(I130*H130,2)</f>
        <v>0</v>
      </c>
      <c r="BL130" s="18" t="s">
        <v>281</v>
      </c>
      <c r="BM130" s="198" t="s">
        <v>902</v>
      </c>
    </row>
    <row r="131" spans="1:65" s="13" customFormat="1" ht="11.25">
      <c r="B131" s="205"/>
      <c r="C131" s="206"/>
      <c r="D131" s="207" t="s">
        <v>190</v>
      </c>
      <c r="E131" s="208" t="s">
        <v>1</v>
      </c>
      <c r="F131" s="209" t="s">
        <v>191</v>
      </c>
      <c r="G131" s="206"/>
      <c r="H131" s="210">
        <v>5</v>
      </c>
      <c r="I131" s="211"/>
      <c r="J131" s="206"/>
      <c r="K131" s="206"/>
      <c r="L131" s="212"/>
      <c r="M131" s="213"/>
      <c r="N131" s="214"/>
      <c r="O131" s="214"/>
      <c r="P131" s="214"/>
      <c r="Q131" s="214"/>
      <c r="R131" s="214"/>
      <c r="S131" s="214"/>
      <c r="T131" s="215"/>
      <c r="AT131" s="216" t="s">
        <v>190</v>
      </c>
      <c r="AU131" s="216" t="s">
        <v>85</v>
      </c>
      <c r="AV131" s="13" t="s">
        <v>85</v>
      </c>
      <c r="AW131" s="13" t="s">
        <v>33</v>
      </c>
      <c r="AX131" s="13" t="s">
        <v>81</v>
      </c>
      <c r="AY131" s="216" t="s">
        <v>137</v>
      </c>
    </row>
    <row r="132" spans="1:65" s="2" customFormat="1" ht="37.9" customHeight="1">
      <c r="A132" s="35"/>
      <c r="B132" s="36"/>
      <c r="C132" s="187" t="s">
        <v>100</v>
      </c>
      <c r="D132" s="187" t="s">
        <v>140</v>
      </c>
      <c r="E132" s="188" t="s">
        <v>903</v>
      </c>
      <c r="F132" s="189" t="s">
        <v>904</v>
      </c>
      <c r="G132" s="190" t="s">
        <v>188</v>
      </c>
      <c r="H132" s="191">
        <v>20</v>
      </c>
      <c r="I132" s="192"/>
      <c r="J132" s="193">
        <f>ROUND(I132*H132,2)</f>
        <v>0</v>
      </c>
      <c r="K132" s="189" t="s">
        <v>143</v>
      </c>
      <c r="L132" s="40"/>
      <c r="M132" s="194" t="s">
        <v>1</v>
      </c>
      <c r="N132" s="195" t="s">
        <v>42</v>
      </c>
      <c r="O132" s="72"/>
      <c r="P132" s="196">
        <f>O132*H132</f>
        <v>0</v>
      </c>
      <c r="Q132" s="196">
        <v>0</v>
      </c>
      <c r="R132" s="196">
        <f>Q132*H132</f>
        <v>0</v>
      </c>
      <c r="S132" s="196">
        <v>0</v>
      </c>
      <c r="T132" s="19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8" t="s">
        <v>281</v>
      </c>
      <c r="AT132" s="198" t="s">
        <v>140</v>
      </c>
      <c r="AU132" s="198" t="s">
        <v>85</v>
      </c>
      <c r="AY132" s="18" t="s">
        <v>137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8" t="s">
        <v>85</v>
      </c>
      <c r="BK132" s="199">
        <f>ROUND(I132*H132,2)</f>
        <v>0</v>
      </c>
      <c r="BL132" s="18" t="s">
        <v>281</v>
      </c>
      <c r="BM132" s="198" t="s">
        <v>905</v>
      </c>
    </row>
    <row r="133" spans="1:65" s="13" customFormat="1" ht="11.25">
      <c r="B133" s="205"/>
      <c r="C133" s="206"/>
      <c r="D133" s="207" t="s">
        <v>190</v>
      </c>
      <c r="E133" s="208" t="s">
        <v>1</v>
      </c>
      <c r="F133" s="209" t="s">
        <v>906</v>
      </c>
      <c r="G133" s="206"/>
      <c r="H133" s="210">
        <v>20</v>
      </c>
      <c r="I133" s="211"/>
      <c r="J133" s="206"/>
      <c r="K133" s="206"/>
      <c r="L133" s="212"/>
      <c r="M133" s="213"/>
      <c r="N133" s="214"/>
      <c r="O133" s="214"/>
      <c r="P133" s="214"/>
      <c r="Q133" s="214"/>
      <c r="R133" s="214"/>
      <c r="S133" s="214"/>
      <c r="T133" s="215"/>
      <c r="AT133" s="216" t="s">
        <v>190</v>
      </c>
      <c r="AU133" s="216" t="s">
        <v>85</v>
      </c>
      <c r="AV133" s="13" t="s">
        <v>85</v>
      </c>
      <c r="AW133" s="13" t="s">
        <v>33</v>
      </c>
      <c r="AX133" s="13" t="s">
        <v>81</v>
      </c>
      <c r="AY133" s="216" t="s">
        <v>137</v>
      </c>
    </row>
    <row r="134" spans="1:65" s="2" customFormat="1" ht="24.2" customHeight="1">
      <c r="A134" s="35"/>
      <c r="B134" s="36"/>
      <c r="C134" s="238" t="s">
        <v>103</v>
      </c>
      <c r="D134" s="238" t="s">
        <v>228</v>
      </c>
      <c r="E134" s="239" t="s">
        <v>907</v>
      </c>
      <c r="F134" s="240" t="s">
        <v>908</v>
      </c>
      <c r="G134" s="241" t="s">
        <v>188</v>
      </c>
      <c r="H134" s="242">
        <v>20</v>
      </c>
      <c r="I134" s="243"/>
      <c r="J134" s="244">
        <f>ROUND(I134*H134,2)</f>
        <v>0</v>
      </c>
      <c r="K134" s="240" t="s">
        <v>143</v>
      </c>
      <c r="L134" s="245"/>
      <c r="M134" s="246" t="s">
        <v>1</v>
      </c>
      <c r="N134" s="247" t="s">
        <v>42</v>
      </c>
      <c r="O134" s="72"/>
      <c r="P134" s="196">
        <f>O134*H134</f>
        <v>0</v>
      </c>
      <c r="Q134" s="196">
        <v>9.0000000000000006E-5</v>
      </c>
      <c r="R134" s="196">
        <f>Q134*H134</f>
        <v>1.8000000000000002E-3</v>
      </c>
      <c r="S134" s="196">
        <v>0</v>
      </c>
      <c r="T134" s="19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8" t="s">
        <v>416</v>
      </c>
      <c r="AT134" s="198" t="s">
        <v>228</v>
      </c>
      <c r="AU134" s="198" t="s">
        <v>85</v>
      </c>
      <c r="AY134" s="18" t="s">
        <v>137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85</v>
      </c>
      <c r="BK134" s="199">
        <f>ROUND(I134*H134,2)</f>
        <v>0</v>
      </c>
      <c r="BL134" s="18" t="s">
        <v>281</v>
      </c>
      <c r="BM134" s="198" t="s">
        <v>909</v>
      </c>
    </row>
    <row r="135" spans="1:65" s="2" customFormat="1" ht="37.9" customHeight="1">
      <c r="A135" s="35"/>
      <c r="B135" s="36"/>
      <c r="C135" s="187" t="s">
        <v>106</v>
      </c>
      <c r="D135" s="187" t="s">
        <v>140</v>
      </c>
      <c r="E135" s="188" t="s">
        <v>910</v>
      </c>
      <c r="F135" s="189" t="s">
        <v>911</v>
      </c>
      <c r="G135" s="190" t="s">
        <v>188</v>
      </c>
      <c r="H135" s="191">
        <v>25</v>
      </c>
      <c r="I135" s="192"/>
      <c r="J135" s="193">
        <f>ROUND(I135*H135,2)</f>
        <v>0</v>
      </c>
      <c r="K135" s="189" t="s">
        <v>143</v>
      </c>
      <c r="L135" s="40"/>
      <c r="M135" s="194" t="s">
        <v>1</v>
      </c>
      <c r="N135" s="195" t="s">
        <v>42</v>
      </c>
      <c r="O135" s="72"/>
      <c r="P135" s="196">
        <f>O135*H135</f>
        <v>0</v>
      </c>
      <c r="Q135" s="196">
        <v>0</v>
      </c>
      <c r="R135" s="196">
        <f>Q135*H135</f>
        <v>0</v>
      </c>
      <c r="S135" s="196">
        <v>0</v>
      </c>
      <c r="T135" s="19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8" t="s">
        <v>281</v>
      </c>
      <c r="AT135" s="198" t="s">
        <v>140</v>
      </c>
      <c r="AU135" s="198" t="s">
        <v>85</v>
      </c>
      <c r="AY135" s="18" t="s">
        <v>137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85</v>
      </c>
      <c r="BK135" s="199">
        <f>ROUND(I135*H135,2)</f>
        <v>0</v>
      </c>
      <c r="BL135" s="18" t="s">
        <v>281</v>
      </c>
      <c r="BM135" s="198" t="s">
        <v>912</v>
      </c>
    </row>
    <row r="136" spans="1:65" s="13" customFormat="1" ht="11.25">
      <c r="B136" s="205"/>
      <c r="C136" s="206"/>
      <c r="D136" s="207" t="s">
        <v>190</v>
      </c>
      <c r="E136" s="208" t="s">
        <v>1</v>
      </c>
      <c r="F136" s="209" t="s">
        <v>913</v>
      </c>
      <c r="G136" s="206"/>
      <c r="H136" s="210">
        <v>25</v>
      </c>
      <c r="I136" s="211"/>
      <c r="J136" s="206"/>
      <c r="K136" s="206"/>
      <c r="L136" s="212"/>
      <c r="M136" s="213"/>
      <c r="N136" s="214"/>
      <c r="O136" s="214"/>
      <c r="P136" s="214"/>
      <c r="Q136" s="214"/>
      <c r="R136" s="214"/>
      <c r="S136" s="214"/>
      <c r="T136" s="215"/>
      <c r="AT136" s="216" t="s">
        <v>190</v>
      </c>
      <c r="AU136" s="216" t="s">
        <v>85</v>
      </c>
      <c r="AV136" s="13" t="s">
        <v>85</v>
      </c>
      <c r="AW136" s="13" t="s">
        <v>33</v>
      </c>
      <c r="AX136" s="13" t="s">
        <v>81</v>
      </c>
      <c r="AY136" s="216" t="s">
        <v>137</v>
      </c>
    </row>
    <row r="137" spans="1:65" s="2" customFormat="1" ht="33" customHeight="1">
      <c r="A137" s="35"/>
      <c r="B137" s="36"/>
      <c r="C137" s="238" t="s">
        <v>242</v>
      </c>
      <c r="D137" s="238" t="s">
        <v>228</v>
      </c>
      <c r="E137" s="239" t="s">
        <v>914</v>
      </c>
      <c r="F137" s="240" t="s">
        <v>915</v>
      </c>
      <c r="G137" s="241" t="s">
        <v>188</v>
      </c>
      <c r="H137" s="242">
        <v>25</v>
      </c>
      <c r="I137" s="243"/>
      <c r="J137" s="244">
        <f>ROUND(I137*H137,2)</f>
        <v>0</v>
      </c>
      <c r="K137" s="240" t="s">
        <v>143</v>
      </c>
      <c r="L137" s="245"/>
      <c r="M137" s="246" t="s">
        <v>1</v>
      </c>
      <c r="N137" s="247" t="s">
        <v>42</v>
      </c>
      <c r="O137" s="72"/>
      <c r="P137" s="196">
        <f>O137*H137</f>
        <v>0</v>
      </c>
      <c r="Q137" s="196">
        <v>6.0000000000000002E-5</v>
      </c>
      <c r="R137" s="196">
        <f>Q137*H137</f>
        <v>1.5E-3</v>
      </c>
      <c r="S137" s="196">
        <v>0</v>
      </c>
      <c r="T137" s="19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8" t="s">
        <v>416</v>
      </c>
      <c r="AT137" s="198" t="s">
        <v>228</v>
      </c>
      <c r="AU137" s="198" t="s">
        <v>85</v>
      </c>
      <c r="AY137" s="18" t="s">
        <v>137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85</v>
      </c>
      <c r="BK137" s="199">
        <f>ROUND(I137*H137,2)</f>
        <v>0</v>
      </c>
      <c r="BL137" s="18" t="s">
        <v>281</v>
      </c>
      <c r="BM137" s="198" t="s">
        <v>916</v>
      </c>
    </row>
    <row r="138" spans="1:65" s="2" customFormat="1" ht="44.25" customHeight="1">
      <c r="A138" s="35"/>
      <c r="B138" s="36"/>
      <c r="C138" s="187" t="s">
        <v>249</v>
      </c>
      <c r="D138" s="187" t="s">
        <v>140</v>
      </c>
      <c r="E138" s="188" t="s">
        <v>917</v>
      </c>
      <c r="F138" s="189" t="s">
        <v>918</v>
      </c>
      <c r="G138" s="190" t="s">
        <v>188</v>
      </c>
      <c r="H138" s="191">
        <v>20</v>
      </c>
      <c r="I138" s="192"/>
      <c r="J138" s="193">
        <f>ROUND(I138*H138,2)</f>
        <v>0</v>
      </c>
      <c r="K138" s="189" t="s">
        <v>143</v>
      </c>
      <c r="L138" s="40"/>
      <c r="M138" s="194" t="s">
        <v>1</v>
      </c>
      <c r="N138" s="195" t="s">
        <v>42</v>
      </c>
      <c r="O138" s="72"/>
      <c r="P138" s="196">
        <f>O138*H138</f>
        <v>0</v>
      </c>
      <c r="Q138" s="196">
        <v>0</v>
      </c>
      <c r="R138" s="196">
        <f>Q138*H138</f>
        <v>0</v>
      </c>
      <c r="S138" s="196">
        <v>0</v>
      </c>
      <c r="T138" s="19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8" t="s">
        <v>281</v>
      </c>
      <c r="AT138" s="198" t="s">
        <v>140</v>
      </c>
      <c r="AU138" s="198" t="s">
        <v>85</v>
      </c>
      <c r="AY138" s="18" t="s">
        <v>137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85</v>
      </c>
      <c r="BK138" s="199">
        <f>ROUND(I138*H138,2)</f>
        <v>0</v>
      </c>
      <c r="BL138" s="18" t="s">
        <v>281</v>
      </c>
      <c r="BM138" s="198" t="s">
        <v>919</v>
      </c>
    </row>
    <row r="139" spans="1:65" s="13" customFormat="1" ht="11.25">
      <c r="B139" s="205"/>
      <c r="C139" s="206"/>
      <c r="D139" s="207" t="s">
        <v>190</v>
      </c>
      <c r="E139" s="208" t="s">
        <v>1</v>
      </c>
      <c r="F139" s="209" t="s">
        <v>906</v>
      </c>
      <c r="G139" s="206"/>
      <c r="H139" s="210">
        <v>20</v>
      </c>
      <c r="I139" s="211"/>
      <c r="J139" s="206"/>
      <c r="K139" s="206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190</v>
      </c>
      <c r="AU139" s="216" t="s">
        <v>85</v>
      </c>
      <c r="AV139" s="13" t="s">
        <v>85</v>
      </c>
      <c r="AW139" s="13" t="s">
        <v>33</v>
      </c>
      <c r="AX139" s="13" t="s">
        <v>81</v>
      </c>
      <c r="AY139" s="216" t="s">
        <v>137</v>
      </c>
    </row>
    <row r="140" spans="1:65" s="2" customFormat="1" ht="24.2" customHeight="1">
      <c r="A140" s="35"/>
      <c r="B140" s="36"/>
      <c r="C140" s="238" t="s">
        <v>257</v>
      </c>
      <c r="D140" s="238" t="s">
        <v>228</v>
      </c>
      <c r="E140" s="239" t="s">
        <v>920</v>
      </c>
      <c r="F140" s="240" t="s">
        <v>921</v>
      </c>
      <c r="G140" s="241" t="s">
        <v>188</v>
      </c>
      <c r="H140" s="242">
        <v>20</v>
      </c>
      <c r="I140" s="243"/>
      <c r="J140" s="244">
        <f>ROUND(I140*H140,2)</f>
        <v>0</v>
      </c>
      <c r="K140" s="240" t="s">
        <v>143</v>
      </c>
      <c r="L140" s="245"/>
      <c r="M140" s="246" t="s">
        <v>1</v>
      </c>
      <c r="N140" s="247" t="s">
        <v>42</v>
      </c>
      <c r="O140" s="72"/>
      <c r="P140" s="196">
        <f>O140*H140</f>
        <v>0</v>
      </c>
      <c r="Q140" s="196">
        <v>1E-3</v>
      </c>
      <c r="R140" s="196">
        <f>Q140*H140</f>
        <v>0.02</v>
      </c>
      <c r="S140" s="196">
        <v>0</v>
      </c>
      <c r="T140" s="19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8" t="s">
        <v>416</v>
      </c>
      <c r="AT140" s="198" t="s">
        <v>228</v>
      </c>
      <c r="AU140" s="198" t="s">
        <v>85</v>
      </c>
      <c r="AY140" s="18" t="s">
        <v>137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85</v>
      </c>
      <c r="BK140" s="199">
        <f>ROUND(I140*H140,2)</f>
        <v>0</v>
      </c>
      <c r="BL140" s="18" t="s">
        <v>281</v>
      </c>
      <c r="BM140" s="198" t="s">
        <v>922</v>
      </c>
    </row>
    <row r="141" spans="1:65" s="2" customFormat="1" ht="44.25" customHeight="1">
      <c r="A141" s="35"/>
      <c r="B141" s="36"/>
      <c r="C141" s="187" t="s">
        <v>265</v>
      </c>
      <c r="D141" s="187" t="s">
        <v>140</v>
      </c>
      <c r="E141" s="188" t="s">
        <v>923</v>
      </c>
      <c r="F141" s="189" t="s">
        <v>924</v>
      </c>
      <c r="G141" s="190" t="s">
        <v>188</v>
      </c>
      <c r="H141" s="191">
        <v>5</v>
      </c>
      <c r="I141" s="192"/>
      <c r="J141" s="193">
        <f>ROUND(I141*H141,2)</f>
        <v>0</v>
      </c>
      <c r="K141" s="189" t="s">
        <v>143</v>
      </c>
      <c r="L141" s="40"/>
      <c r="M141" s="194" t="s">
        <v>1</v>
      </c>
      <c r="N141" s="195" t="s">
        <v>42</v>
      </c>
      <c r="O141" s="72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98" t="s">
        <v>281</v>
      </c>
      <c r="AT141" s="198" t="s">
        <v>140</v>
      </c>
      <c r="AU141" s="198" t="s">
        <v>85</v>
      </c>
      <c r="AY141" s="18" t="s">
        <v>137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8" t="s">
        <v>85</v>
      </c>
      <c r="BK141" s="199">
        <f>ROUND(I141*H141,2)</f>
        <v>0</v>
      </c>
      <c r="BL141" s="18" t="s">
        <v>281</v>
      </c>
      <c r="BM141" s="198" t="s">
        <v>925</v>
      </c>
    </row>
    <row r="142" spans="1:65" s="13" customFormat="1" ht="11.25">
      <c r="B142" s="205"/>
      <c r="C142" s="206"/>
      <c r="D142" s="207" t="s">
        <v>190</v>
      </c>
      <c r="E142" s="208" t="s">
        <v>1</v>
      </c>
      <c r="F142" s="209" t="s">
        <v>191</v>
      </c>
      <c r="G142" s="206"/>
      <c r="H142" s="210">
        <v>5</v>
      </c>
      <c r="I142" s="211"/>
      <c r="J142" s="206"/>
      <c r="K142" s="206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190</v>
      </c>
      <c r="AU142" s="216" t="s">
        <v>85</v>
      </c>
      <c r="AV142" s="13" t="s">
        <v>85</v>
      </c>
      <c r="AW142" s="13" t="s">
        <v>33</v>
      </c>
      <c r="AX142" s="13" t="s">
        <v>81</v>
      </c>
      <c r="AY142" s="216" t="s">
        <v>137</v>
      </c>
    </row>
    <row r="143" spans="1:65" s="2" customFormat="1" ht="16.5" customHeight="1">
      <c r="A143" s="35"/>
      <c r="B143" s="36"/>
      <c r="C143" s="187" t="s">
        <v>267</v>
      </c>
      <c r="D143" s="187" t="s">
        <v>140</v>
      </c>
      <c r="E143" s="188" t="s">
        <v>926</v>
      </c>
      <c r="F143" s="189" t="s">
        <v>927</v>
      </c>
      <c r="G143" s="190" t="s">
        <v>188</v>
      </c>
      <c r="H143" s="191">
        <v>5</v>
      </c>
      <c r="I143" s="192"/>
      <c r="J143" s="193">
        <f>ROUND(I143*H143,2)</f>
        <v>0</v>
      </c>
      <c r="K143" s="189" t="s">
        <v>1</v>
      </c>
      <c r="L143" s="40"/>
      <c r="M143" s="194" t="s">
        <v>1</v>
      </c>
      <c r="N143" s="195" t="s">
        <v>42</v>
      </c>
      <c r="O143" s="72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8" t="s">
        <v>281</v>
      </c>
      <c r="AT143" s="198" t="s">
        <v>140</v>
      </c>
      <c r="AU143" s="198" t="s">
        <v>85</v>
      </c>
      <c r="AY143" s="18" t="s">
        <v>137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8" t="s">
        <v>85</v>
      </c>
      <c r="BK143" s="199">
        <f>ROUND(I143*H143,2)</f>
        <v>0</v>
      </c>
      <c r="BL143" s="18" t="s">
        <v>281</v>
      </c>
      <c r="BM143" s="198" t="s">
        <v>928</v>
      </c>
    </row>
    <row r="144" spans="1:65" s="13" customFormat="1" ht="11.25">
      <c r="B144" s="205"/>
      <c r="C144" s="206"/>
      <c r="D144" s="207" t="s">
        <v>190</v>
      </c>
      <c r="E144" s="208" t="s">
        <v>1</v>
      </c>
      <c r="F144" s="209" t="s">
        <v>191</v>
      </c>
      <c r="G144" s="206"/>
      <c r="H144" s="210">
        <v>5</v>
      </c>
      <c r="I144" s="211"/>
      <c r="J144" s="206"/>
      <c r="K144" s="206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190</v>
      </c>
      <c r="AU144" s="216" t="s">
        <v>85</v>
      </c>
      <c r="AV144" s="13" t="s">
        <v>85</v>
      </c>
      <c r="AW144" s="13" t="s">
        <v>33</v>
      </c>
      <c r="AX144" s="13" t="s">
        <v>81</v>
      </c>
      <c r="AY144" s="216" t="s">
        <v>137</v>
      </c>
    </row>
    <row r="145" spans="1:65" s="2" customFormat="1" ht="16.5" customHeight="1">
      <c r="A145" s="35"/>
      <c r="B145" s="36"/>
      <c r="C145" s="187" t="s">
        <v>8</v>
      </c>
      <c r="D145" s="187" t="s">
        <v>140</v>
      </c>
      <c r="E145" s="188" t="s">
        <v>929</v>
      </c>
      <c r="F145" s="189" t="s">
        <v>930</v>
      </c>
      <c r="G145" s="190" t="s">
        <v>188</v>
      </c>
      <c r="H145" s="191">
        <v>5</v>
      </c>
      <c r="I145" s="192"/>
      <c r="J145" s="193">
        <f>ROUND(I145*H145,2)</f>
        <v>0</v>
      </c>
      <c r="K145" s="189" t="s">
        <v>1</v>
      </c>
      <c r="L145" s="40"/>
      <c r="M145" s="194" t="s">
        <v>1</v>
      </c>
      <c r="N145" s="195" t="s">
        <v>42</v>
      </c>
      <c r="O145" s="72"/>
      <c r="P145" s="196">
        <f>O145*H145</f>
        <v>0</v>
      </c>
      <c r="Q145" s="196">
        <v>0</v>
      </c>
      <c r="R145" s="196">
        <f>Q145*H145</f>
        <v>0</v>
      </c>
      <c r="S145" s="196">
        <v>0</v>
      </c>
      <c r="T145" s="19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8" t="s">
        <v>281</v>
      </c>
      <c r="AT145" s="198" t="s">
        <v>140</v>
      </c>
      <c r="AU145" s="198" t="s">
        <v>85</v>
      </c>
      <c r="AY145" s="18" t="s">
        <v>137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85</v>
      </c>
      <c r="BK145" s="199">
        <f>ROUND(I145*H145,2)</f>
        <v>0</v>
      </c>
      <c r="BL145" s="18" t="s">
        <v>281</v>
      </c>
      <c r="BM145" s="198" t="s">
        <v>931</v>
      </c>
    </row>
    <row r="146" spans="1:65" s="13" customFormat="1" ht="11.25">
      <c r="B146" s="205"/>
      <c r="C146" s="206"/>
      <c r="D146" s="207" t="s">
        <v>190</v>
      </c>
      <c r="E146" s="208" t="s">
        <v>1</v>
      </c>
      <c r="F146" s="209" t="s">
        <v>191</v>
      </c>
      <c r="G146" s="206"/>
      <c r="H146" s="210">
        <v>5</v>
      </c>
      <c r="I146" s="211"/>
      <c r="J146" s="206"/>
      <c r="K146" s="206"/>
      <c r="L146" s="212"/>
      <c r="M146" s="213"/>
      <c r="N146" s="214"/>
      <c r="O146" s="214"/>
      <c r="P146" s="214"/>
      <c r="Q146" s="214"/>
      <c r="R146" s="214"/>
      <c r="S146" s="214"/>
      <c r="T146" s="215"/>
      <c r="AT146" s="216" t="s">
        <v>190</v>
      </c>
      <c r="AU146" s="216" t="s">
        <v>85</v>
      </c>
      <c r="AV146" s="13" t="s">
        <v>85</v>
      </c>
      <c r="AW146" s="13" t="s">
        <v>33</v>
      </c>
      <c r="AX146" s="13" t="s">
        <v>81</v>
      </c>
      <c r="AY146" s="216" t="s">
        <v>137</v>
      </c>
    </row>
    <row r="147" spans="1:65" s="12" customFormat="1" ht="22.9" customHeight="1">
      <c r="B147" s="171"/>
      <c r="C147" s="172"/>
      <c r="D147" s="173" t="s">
        <v>75</v>
      </c>
      <c r="E147" s="185" t="s">
        <v>932</v>
      </c>
      <c r="F147" s="185" t="s">
        <v>933</v>
      </c>
      <c r="G147" s="172"/>
      <c r="H147" s="172"/>
      <c r="I147" s="175"/>
      <c r="J147" s="186">
        <f>BK147</f>
        <v>0</v>
      </c>
      <c r="K147" s="172"/>
      <c r="L147" s="177"/>
      <c r="M147" s="178"/>
      <c r="N147" s="179"/>
      <c r="O147" s="179"/>
      <c r="P147" s="180">
        <f>SUM(P148:P153)</f>
        <v>0</v>
      </c>
      <c r="Q147" s="179"/>
      <c r="R147" s="180">
        <f>SUM(R148:R153)</f>
        <v>2E-3</v>
      </c>
      <c r="S147" s="179"/>
      <c r="T147" s="181">
        <f>SUM(T148:T153)</f>
        <v>0</v>
      </c>
      <c r="AR147" s="182" t="s">
        <v>85</v>
      </c>
      <c r="AT147" s="183" t="s">
        <v>75</v>
      </c>
      <c r="AU147" s="183" t="s">
        <v>81</v>
      </c>
      <c r="AY147" s="182" t="s">
        <v>137</v>
      </c>
      <c r="BK147" s="184">
        <f>SUM(BK148:BK153)</f>
        <v>0</v>
      </c>
    </row>
    <row r="148" spans="1:65" s="2" customFormat="1" ht="24.2" customHeight="1">
      <c r="A148" s="35"/>
      <c r="B148" s="36"/>
      <c r="C148" s="187" t="s">
        <v>281</v>
      </c>
      <c r="D148" s="187" t="s">
        <v>140</v>
      </c>
      <c r="E148" s="188" t="s">
        <v>934</v>
      </c>
      <c r="F148" s="189" t="s">
        <v>935</v>
      </c>
      <c r="G148" s="190" t="s">
        <v>220</v>
      </c>
      <c r="H148" s="191">
        <v>50</v>
      </c>
      <c r="I148" s="192"/>
      <c r="J148" s="193">
        <f>ROUND(I148*H148,2)</f>
        <v>0</v>
      </c>
      <c r="K148" s="189" t="s">
        <v>143</v>
      </c>
      <c r="L148" s="40"/>
      <c r="M148" s="194" t="s">
        <v>1</v>
      </c>
      <c r="N148" s="195" t="s">
        <v>42</v>
      </c>
      <c r="O148" s="72"/>
      <c r="P148" s="196">
        <f>O148*H148</f>
        <v>0</v>
      </c>
      <c r="Q148" s="196">
        <v>0</v>
      </c>
      <c r="R148" s="196">
        <f>Q148*H148</f>
        <v>0</v>
      </c>
      <c r="S148" s="196">
        <v>0</v>
      </c>
      <c r="T148" s="19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8" t="s">
        <v>281</v>
      </c>
      <c r="AT148" s="198" t="s">
        <v>140</v>
      </c>
      <c r="AU148" s="198" t="s">
        <v>85</v>
      </c>
      <c r="AY148" s="18" t="s">
        <v>137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8" t="s">
        <v>85</v>
      </c>
      <c r="BK148" s="199">
        <f>ROUND(I148*H148,2)</f>
        <v>0</v>
      </c>
      <c r="BL148" s="18" t="s">
        <v>281</v>
      </c>
      <c r="BM148" s="198" t="s">
        <v>936</v>
      </c>
    </row>
    <row r="149" spans="1:65" s="13" customFormat="1" ht="11.25">
      <c r="B149" s="205"/>
      <c r="C149" s="206"/>
      <c r="D149" s="207" t="s">
        <v>190</v>
      </c>
      <c r="E149" s="208" t="s">
        <v>1</v>
      </c>
      <c r="F149" s="209" t="s">
        <v>937</v>
      </c>
      <c r="G149" s="206"/>
      <c r="H149" s="210">
        <v>50</v>
      </c>
      <c r="I149" s="211"/>
      <c r="J149" s="206"/>
      <c r="K149" s="206"/>
      <c r="L149" s="212"/>
      <c r="M149" s="213"/>
      <c r="N149" s="214"/>
      <c r="O149" s="214"/>
      <c r="P149" s="214"/>
      <c r="Q149" s="214"/>
      <c r="R149" s="214"/>
      <c r="S149" s="214"/>
      <c r="T149" s="215"/>
      <c r="AT149" s="216" t="s">
        <v>190</v>
      </c>
      <c r="AU149" s="216" t="s">
        <v>85</v>
      </c>
      <c r="AV149" s="13" t="s">
        <v>85</v>
      </c>
      <c r="AW149" s="13" t="s">
        <v>33</v>
      </c>
      <c r="AX149" s="13" t="s">
        <v>81</v>
      </c>
      <c r="AY149" s="216" t="s">
        <v>137</v>
      </c>
    </row>
    <row r="150" spans="1:65" s="2" customFormat="1" ht="24.2" customHeight="1">
      <c r="A150" s="35"/>
      <c r="B150" s="36"/>
      <c r="C150" s="238" t="s">
        <v>286</v>
      </c>
      <c r="D150" s="238" t="s">
        <v>228</v>
      </c>
      <c r="E150" s="239" t="s">
        <v>938</v>
      </c>
      <c r="F150" s="240" t="s">
        <v>939</v>
      </c>
      <c r="G150" s="241" t="s">
        <v>220</v>
      </c>
      <c r="H150" s="242">
        <v>50</v>
      </c>
      <c r="I150" s="243"/>
      <c r="J150" s="244">
        <f>ROUND(I150*H150,2)</f>
        <v>0</v>
      </c>
      <c r="K150" s="240" t="s">
        <v>143</v>
      </c>
      <c r="L150" s="245"/>
      <c r="M150" s="246" t="s">
        <v>1</v>
      </c>
      <c r="N150" s="247" t="s">
        <v>42</v>
      </c>
      <c r="O150" s="72"/>
      <c r="P150" s="196">
        <f>O150*H150</f>
        <v>0</v>
      </c>
      <c r="Q150" s="196">
        <v>4.0000000000000003E-5</v>
      </c>
      <c r="R150" s="196">
        <f>Q150*H150</f>
        <v>2E-3</v>
      </c>
      <c r="S150" s="196">
        <v>0</v>
      </c>
      <c r="T150" s="19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98" t="s">
        <v>416</v>
      </c>
      <c r="AT150" s="198" t="s">
        <v>228</v>
      </c>
      <c r="AU150" s="198" t="s">
        <v>85</v>
      </c>
      <c r="AY150" s="18" t="s">
        <v>137</v>
      </c>
      <c r="BE150" s="199">
        <f>IF(N150="základní",J150,0)</f>
        <v>0</v>
      </c>
      <c r="BF150" s="199">
        <f>IF(N150="snížená",J150,0)</f>
        <v>0</v>
      </c>
      <c r="BG150" s="199">
        <f>IF(N150="zákl. přenesená",J150,0)</f>
        <v>0</v>
      </c>
      <c r="BH150" s="199">
        <f>IF(N150="sníž. přenesená",J150,0)</f>
        <v>0</v>
      </c>
      <c r="BI150" s="199">
        <f>IF(N150="nulová",J150,0)</f>
        <v>0</v>
      </c>
      <c r="BJ150" s="18" t="s">
        <v>85</v>
      </c>
      <c r="BK150" s="199">
        <f>ROUND(I150*H150,2)</f>
        <v>0</v>
      </c>
      <c r="BL150" s="18" t="s">
        <v>281</v>
      </c>
      <c r="BM150" s="198" t="s">
        <v>940</v>
      </c>
    </row>
    <row r="151" spans="1:65" s="13" customFormat="1" ht="11.25">
      <c r="B151" s="205"/>
      <c r="C151" s="206"/>
      <c r="D151" s="207" t="s">
        <v>190</v>
      </c>
      <c r="E151" s="206"/>
      <c r="F151" s="209" t="s">
        <v>941</v>
      </c>
      <c r="G151" s="206"/>
      <c r="H151" s="210">
        <v>50</v>
      </c>
      <c r="I151" s="211"/>
      <c r="J151" s="206"/>
      <c r="K151" s="206"/>
      <c r="L151" s="212"/>
      <c r="M151" s="213"/>
      <c r="N151" s="214"/>
      <c r="O151" s="214"/>
      <c r="P151" s="214"/>
      <c r="Q151" s="214"/>
      <c r="R151" s="214"/>
      <c r="S151" s="214"/>
      <c r="T151" s="215"/>
      <c r="AT151" s="216" t="s">
        <v>190</v>
      </c>
      <c r="AU151" s="216" t="s">
        <v>85</v>
      </c>
      <c r="AV151" s="13" t="s">
        <v>85</v>
      </c>
      <c r="AW151" s="13" t="s">
        <v>4</v>
      </c>
      <c r="AX151" s="13" t="s">
        <v>81</v>
      </c>
      <c r="AY151" s="216" t="s">
        <v>137</v>
      </c>
    </row>
    <row r="152" spans="1:65" s="2" customFormat="1" ht="24.2" customHeight="1">
      <c r="A152" s="35"/>
      <c r="B152" s="36"/>
      <c r="C152" s="187" t="s">
        <v>292</v>
      </c>
      <c r="D152" s="187" t="s">
        <v>140</v>
      </c>
      <c r="E152" s="188" t="s">
        <v>942</v>
      </c>
      <c r="F152" s="189" t="s">
        <v>943</v>
      </c>
      <c r="G152" s="190" t="s">
        <v>188</v>
      </c>
      <c r="H152" s="191">
        <v>5</v>
      </c>
      <c r="I152" s="192"/>
      <c r="J152" s="193">
        <f>ROUND(I152*H152,2)</f>
        <v>0</v>
      </c>
      <c r="K152" s="189" t="s">
        <v>143</v>
      </c>
      <c r="L152" s="40"/>
      <c r="M152" s="194" t="s">
        <v>1</v>
      </c>
      <c r="N152" s="195" t="s">
        <v>42</v>
      </c>
      <c r="O152" s="72"/>
      <c r="P152" s="196">
        <f>O152*H152</f>
        <v>0</v>
      </c>
      <c r="Q152" s="196">
        <v>0</v>
      </c>
      <c r="R152" s="196">
        <f>Q152*H152</f>
        <v>0</v>
      </c>
      <c r="S152" s="196">
        <v>0</v>
      </c>
      <c r="T152" s="19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8" t="s">
        <v>281</v>
      </c>
      <c r="AT152" s="198" t="s">
        <v>140</v>
      </c>
      <c r="AU152" s="198" t="s">
        <v>85</v>
      </c>
      <c r="AY152" s="18" t="s">
        <v>137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85</v>
      </c>
      <c r="BK152" s="199">
        <f>ROUND(I152*H152,2)</f>
        <v>0</v>
      </c>
      <c r="BL152" s="18" t="s">
        <v>281</v>
      </c>
      <c r="BM152" s="198" t="s">
        <v>944</v>
      </c>
    </row>
    <row r="153" spans="1:65" s="13" customFormat="1" ht="11.25">
      <c r="B153" s="205"/>
      <c r="C153" s="206"/>
      <c r="D153" s="207" t="s">
        <v>190</v>
      </c>
      <c r="E153" s="208" t="s">
        <v>1</v>
      </c>
      <c r="F153" s="209" t="s">
        <v>191</v>
      </c>
      <c r="G153" s="206"/>
      <c r="H153" s="210">
        <v>5</v>
      </c>
      <c r="I153" s="211"/>
      <c r="J153" s="206"/>
      <c r="K153" s="206"/>
      <c r="L153" s="212"/>
      <c r="M153" s="264"/>
      <c r="N153" s="265"/>
      <c r="O153" s="265"/>
      <c r="P153" s="265"/>
      <c r="Q153" s="265"/>
      <c r="R153" s="265"/>
      <c r="S153" s="265"/>
      <c r="T153" s="266"/>
      <c r="AT153" s="216" t="s">
        <v>190</v>
      </c>
      <c r="AU153" s="216" t="s">
        <v>85</v>
      </c>
      <c r="AV153" s="13" t="s">
        <v>85</v>
      </c>
      <c r="AW153" s="13" t="s">
        <v>33</v>
      </c>
      <c r="AX153" s="13" t="s">
        <v>81</v>
      </c>
      <c r="AY153" s="216" t="s">
        <v>137</v>
      </c>
    </row>
    <row r="154" spans="1:65" s="2" customFormat="1" ht="6.95" customHeight="1">
      <c r="A154" s="35"/>
      <c r="B154" s="55"/>
      <c r="C154" s="56"/>
      <c r="D154" s="56"/>
      <c r="E154" s="56"/>
      <c r="F154" s="56"/>
      <c r="G154" s="56"/>
      <c r="H154" s="56"/>
      <c r="I154" s="56"/>
      <c r="J154" s="56"/>
      <c r="K154" s="56"/>
      <c r="L154" s="40"/>
      <c r="M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</row>
  </sheetData>
  <sheetProtection algorithmName="SHA-512" hashValue="m1+CyGU3FGpHmojm86RHJH9fIBZaK19CMvLRJ4jvCPSgHtxqLcnn38OuPQtzdt3zCWwrqAb22kJd8OSJz9EBTA==" saltValue="qwfTokwIk6B94Sc9iUPYiGqsyvz+CSRn6g35uCRJQlF0W6T2nhsmv9mvEv06FnQcEb7KtkxQyPEr4jl6LvtJvA==" spinCount="100000" sheet="1" objects="1" scenarios="1" formatColumns="0" formatRows="0" autoFilter="0"/>
  <autoFilter ref="C118:K153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5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18" t="s">
        <v>96</v>
      </c>
    </row>
    <row r="3" spans="1:46" s="1" customFormat="1" ht="6.95" hidden="1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81</v>
      </c>
    </row>
    <row r="4" spans="1:46" s="1" customFormat="1" ht="24.95" hidden="1" customHeight="1">
      <c r="B4" s="21"/>
      <c r="D4" s="111" t="s">
        <v>109</v>
      </c>
      <c r="L4" s="21"/>
      <c r="M4" s="112" t="s">
        <v>10</v>
      </c>
      <c r="AT4" s="18" t="s">
        <v>4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113" t="s">
        <v>16</v>
      </c>
      <c r="L6" s="21"/>
    </row>
    <row r="7" spans="1:46" s="1" customFormat="1" ht="26.25" hidden="1" customHeight="1">
      <c r="B7" s="21"/>
      <c r="E7" s="308" t="str">
        <f>'Rekapitulace stavby'!K6</f>
        <v>Dům s pečovatelskou službou Česká 320, Kopřivnice - Stavební úpravy sociálních zařízení Domovinky</v>
      </c>
      <c r="F7" s="309"/>
      <c r="G7" s="309"/>
      <c r="H7" s="309"/>
      <c r="L7" s="21"/>
    </row>
    <row r="8" spans="1:46" s="2" customFormat="1" ht="12" hidden="1" customHeight="1">
      <c r="A8" s="35"/>
      <c r="B8" s="40"/>
      <c r="C8" s="35"/>
      <c r="D8" s="113" t="s">
        <v>110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hidden="1" customHeight="1">
      <c r="A9" s="35"/>
      <c r="B9" s="40"/>
      <c r="C9" s="35"/>
      <c r="D9" s="35"/>
      <c r="E9" s="310" t="s">
        <v>945</v>
      </c>
      <c r="F9" s="311"/>
      <c r="G9" s="311"/>
      <c r="H9" s="311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 hidden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hidden="1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hidden="1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3. 1. 2022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hidden="1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hidden="1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">
        <v>26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hidden="1" customHeight="1">
      <c r="A15" s="35"/>
      <c r="B15" s="40"/>
      <c r="C15" s="35"/>
      <c r="D15" s="35"/>
      <c r="E15" s="114" t="s">
        <v>27</v>
      </c>
      <c r="F15" s="35"/>
      <c r="G15" s="35"/>
      <c r="H15" s="35"/>
      <c r="I15" s="113" t="s">
        <v>28</v>
      </c>
      <c r="J15" s="114" t="s">
        <v>29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hidden="1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hidden="1" customHeight="1">
      <c r="A17" s="35"/>
      <c r="B17" s="40"/>
      <c r="C17" s="35"/>
      <c r="D17" s="113" t="s">
        <v>30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hidden="1" customHeight="1">
      <c r="A18" s="35"/>
      <c r="B18" s="40"/>
      <c r="C18" s="35"/>
      <c r="D18" s="35"/>
      <c r="E18" s="312" t="str">
        <f>'Rekapitulace stavby'!E14</f>
        <v>Vyplň údaj</v>
      </c>
      <c r="F18" s="313"/>
      <c r="G18" s="313"/>
      <c r="H18" s="313"/>
      <c r="I18" s="113" t="s">
        <v>28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hidden="1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hidden="1" customHeight="1">
      <c r="A20" s="35"/>
      <c r="B20" s="40"/>
      <c r="C20" s="35"/>
      <c r="D20" s="113" t="s">
        <v>32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hidden="1" customHeight="1">
      <c r="A21" s="35"/>
      <c r="B21" s="40"/>
      <c r="C21" s="35"/>
      <c r="D21" s="35"/>
      <c r="E21" s="114" t="str">
        <f>IF('Rekapitulace stavby'!E17="","",'Rekapitulace stavby'!E17)</f>
        <v xml:space="preserve"> </v>
      </c>
      <c r="F21" s="35"/>
      <c r="G21" s="35"/>
      <c r="H21" s="35"/>
      <c r="I21" s="113" t="s">
        <v>28</v>
      </c>
      <c r="J21" s="114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hidden="1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hidden="1" customHeight="1">
      <c r="A23" s="35"/>
      <c r="B23" s="40"/>
      <c r="C23" s="35"/>
      <c r="D23" s="113" t="s">
        <v>34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hidden="1" customHeight="1">
      <c r="A24" s="35"/>
      <c r="B24" s="40"/>
      <c r="C24" s="35"/>
      <c r="D24" s="35"/>
      <c r="E24" s="114" t="str">
        <f>IF('Rekapitulace stavby'!E20="","",'Rekapitulace stavby'!E20)</f>
        <v xml:space="preserve"> </v>
      </c>
      <c r="F24" s="35"/>
      <c r="G24" s="35"/>
      <c r="H24" s="35"/>
      <c r="I24" s="113" t="s">
        <v>28</v>
      </c>
      <c r="J24" s="114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hidden="1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hidden="1" customHeight="1">
      <c r="A26" s="35"/>
      <c r="B26" s="40"/>
      <c r="C26" s="35"/>
      <c r="D26" s="113" t="s">
        <v>35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hidden="1" customHeight="1">
      <c r="A27" s="116"/>
      <c r="B27" s="117"/>
      <c r="C27" s="116"/>
      <c r="D27" s="116"/>
      <c r="E27" s="314" t="s">
        <v>1</v>
      </c>
      <c r="F27" s="314"/>
      <c r="G27" s="314"/>
      <c r="H27" s="314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hidden="1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hidden="1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hidden="1" customHeight="1">
      <c r="A30" s="35"/>
      <c r="B30" s="40"/>
      <c r="C30" s="35"/>
      <c r="D30" s="120" t="s">
        <v>36</v>
      </c>
      <c r="E30" s="35"/>
      <c r="F30" s="35"/>
      <c r="G30" s="35"/>
      <c r="H30" s="35"/>
      <c r="I30" s="35"/>
      <c r="J30" s="121">
        <f>ROUND(J129,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hidden="1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hidden="1" customHeight="1">
      <c r="A32" s="35"/>
      <c r="B32" s="40"/>
      <c r="C32" s="35"/>
      <c r="D32" s="35"/>
      <c r="E32" s="35"/>
      <c r="F32" s="122" t="s">
        <v>38</v>
      </c>
      <c r="G32" s="35"/>
      <c r="H32" s="35"/>
      <c r="I32" s="122" t="s">
        <v>37</v>
      </c>
      <c r="J32" s="122" t="s">
        <v>39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hidden="1" customHeight="1">
      <c r="A33" s="35"/>
      <c r="B33" s="40"/>
      <c r="C33" s="35"/>
      <c r="D33" s="123" t="s">
        <v>40</v>
      </c>
      <c r="E33" s="113" t="s">
        <v>41</v>
      </c>
      <c r="F33" s="124">
        <f>ROUND((SUM(BE129:BE450)),  2)</f>
        <v>0</v>
      </c>
      <c r="G33" s="35"/>
      <c r="H33" s="35"/>
      <c r="I33" s="125">
        <v>0.21</v>
      </c>
      <c r="J33" s="124">
        <f>ROUND(((SUM(BE129:BE450))*I33),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hidden="1" customHeight="1">
      <c r="A34" s="35"/>
      <c r="B34" s="40"/>
      <c r="C34" s="35"/>
      <c r="D34" s="35"/>
      <c r="E34" s="113" t="s">
        <v>42</v>
      </c>
      <c r="F34" s="124">
        <f>ROUND((SUM(BF129:BF450)),  2)</f>
        <v>0</v>
      </c>
      <c r="G34" s="35"/>
      <c r="H34" s="35"/>
      <c r="I34" s="125">
        <v>0.15</v>
      </c>
      <c r="J34" s="124">
        <f>ROUND(((SUM(BF129:BF450))*I34),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43</v>
      </c>
      <c r="F35" s="124">
        <f>ROUND((SUM(BG129:BG450)),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44</v>
      </c>
      <c r="F36" s="124">
        <f>ROUND((SUM(BH129:BH450)),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45</v>
      </c>
      <c r="F37" s="124">
        <f>ROUND((SUM(BI129:BI450)),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hidden="1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hidden="1" customHeight="1">
      <c r="A39" s="35"/>
      <c r="B39" s="40"/>
      <c r="C39" s="126"/>
      <c r="D39" s="127" t="s">
        <v>46</v>
      </c>
      <c r="E39" s="128"/>
      <c r="F39" s="128"/>
      <c r="G39" s="129" t="s">
        <v>47</v>
      </c>
      <c r="H39" s="130" t="s">
        <v>48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hidden="1" customHeight="1">
      <c r="B41" s="21"/>
      <c r="L41" s="21"/>
    </row>
    <row r="42" spans="1:31" s="1" customFormat="1" ht="14.45" hidden="1" customHeight="1">
      <c r="B42" s="21"/>
      <c r="L42" s="21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52"/>
      <c r="D50" s="133" t="s">
        <v>49</v>
      </c>
      <c r="E50" s="134"/>
      <c r="F50" s="134"/>
      <c r="G50" s="133" t="s">
        <v>50</v>
      </c>
      <c r="H50" s="134"/>
      <c r="I50" s="134"/>
      <c r="J50" s="134"/>
      <c r="K50" s="134"/>
      <c r="L50" s="52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5"/>
      <c r="B61" s="40"/>
      <c r="C61" s="35"/>
      <c r="D61" s="135" t="s">
        <v>51</v>
      </c>
      <c r="E61" s="136"/>
      <c r="F61" s="137" t="s">
        <v>52</v>
      </c>
      <c r="G61" s="135" t="s">
        <v>51</v>
      </c>
      <c r="H61" s="136"/>
      <c r="I61" s="136"/>
      <c r="J61" s="138" t="s">
        <v>52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5"/>
      <c r="B65" s="40"/>
      <c r="C65" s="35"/>
      <c r="D65" s="133" t="s">
        <v>53</v>
      </c>
      <c r="E65" s="139"/>
      <c r="F65" s="139"/>
      <c r="G65" s="133" t="s">
        <v>54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5"/>
      <c r="B76" s="40"/>
      <c r="C76" s="35"/>
      <c r="D76" s="135" t="s">
        <v>51</v>
      </c>
      <c r="E76" s="136"/>
      <c r="F76" s="137" t="s">
        <v>52</v>
      </c>
      <c r="G76" s="135" t="s">
        <v>51</v>
      </c>
      <c r="H76" s="136"/>
      <c r="I76" s="136"/>
      <c r="J76" s="138" t="s">
        <v>52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hidden="1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hidden="1" customHeight="1">
      <c r="A82" s="35"/>
      <c r="B82" s="36"/>
      <c r="C82" s="24" t="s">
        <v>112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hidden="1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hidden="1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6.25" hidden="1" customHeight="1">
      <c r="A85" s="35"/>
      <c r="B85" s="36"/>
      <c r="C85" s="37"/>
      <c r="D85" s="37"/>
      <c r="E85" s="315" t="str">
        <f>E7</f>
        <v>Dům s pečovatelskou službou Česká 320, Kopřivnice - Stavební úpravy sociálních zařízení Domovinky</v>
      </c>
      <c r="F85" s="316"/>
      <c r="G85" s="316"/>
      <c r="H85" s="316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hidden="1" customHeight="1">
      <c r="A86" s="35"/>
      <c r="B86" s="36"/>
      <c r="C86" s="30" t="s">
        <v>110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hidden="1" customHeight="1">
      <c r="A87" s="35"/>
      <c r="B87" s="36"/>
      <c r="C87" s="37"/>
      <c r="D87" s="37"/>
      <c r="E87" s="267" t="str">
        <f>E9</f>
        <v xml:space="preserve">5 - Sociální zařízení č. 2/1x - Stavební řešení </v>
      </c>
      <c r="F87" s="317"/>
      <c r="G87" s="317"/>
      <c r="H87" s="317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hidden="1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hidden="1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3. 1. 2022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hidden="1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hidden="1" customHeight="1">
      <c r="A91" s="35"/>
      <c r="B91" s="36"/>
      <c r="C91" s="30" t="s">
        <v>24</v>
      </c>
      <c r="D91" s="37"/>
      <c r="E91" s="37"/>
      <c r="F91" s="28" t="str">
        <f>E15</f>
        <v>Město Kopřivnice</v>
      </c>
      <c r="G91" s="37"/>
      <c r="H91" s="37"/>
      <c r="I91" s="30" t="s">
        <v>32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hidden="1" customHeight="1">
      <c r="A92" s="35"/>
      <c r="B92" s="36"/>
      <c r="C92" s="30" t="s">
        <v>30</v>
      </c>
      <c r="D92" s="37"/>
      <c r="E92" s="37"/>
      <c r="F92" s="28" t="str">
        <f>IF(E18="","",E18)</f>
        <v>Vyplň údaj</v>
      </c>
      <c r="G92" s="37"/>
      <c r="H92" s="37"/>
      <c r="I92" s="30" t="s">
        <v>34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hidden="1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hidden="1" customHeight="1">
      <c r="A94" s="35"/>
      <c r="B94" s="36"/>
      <c r="C94" s="144" t="s">
        <v>113</v>
      </c>
      <c r="D94" s="145"/>
      <c r="E94" s="145"/>
      <c r="F94" s="145"/>
      <c r="G94" s="145"/>
      <c r="H94" s="145"/>
      <c r="I94" s="145"/>
      <c r="J94" s="146" t="s">
        <v>114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hidden="1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hidden="1" customHeight="1">
      <c r="A96" s="35"/>
      <c r="B96" s="36"/>
      <c r="C96" s="147" t="s">
        <v>115</v>
      </c>
      <c r="D96" s="37"/>
      <c r="E96" s="37"/>
      <c r="F96" s="37"/>
      <c r="G96" s="37"/>
      <c r="H96" s="37"/>
      <c r="I96" s="37"/>
      <c r="J96" s="85">
        <f>J129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116</v>
      </c>
    </row>
    <row r="97" spans="1:31" s="9" customFormat="1" ht="24.95" hidden="1" customHeight="1">
      <c r="B97" s="148"/>
      <c r="C97" s="149"/>
      <c r="D97" s="150" t="s">
        <v>171</v>
      </c>
      <c r="E97" s="151"/>
      <c r="F97" s="151"/>
      <c r="G97" s="151"/>
      <c r="H97" s="151"/>
      <c r="I97" s="151"/>
      <c r="J97" s="152">
        <f>J130</f>
        <v>0</v>
      </c>
      <c r="K97" s="149"/>
      <c r="L97" s="153"/>
    </row>
    <row r="98" spans="1:31" s="10" customFormat="1" ht="19.899999999999999" hidden="1" customHeight="1">
      <c r="B98" s="154"/>
      <c r="C98" s="155"/>
      <c r="D98" s="156" t="s">
        <v>172</v>
      </c>
      <c r="E98" s="157"/>
      <c r="F98" s="157"/>
      <c r="G98" s="157"/>
      <c r="H98" s="157"/>
      <c r="I98" s="157"/>
      <c r="J98" s="158">
        <f>J131</f>
        <v>0</v>
      </c>
      <c r="K98" s="155"/>
      <c r="L98" s="159"/>
    </row>
    <row r="99" spans="1:31" s="10" customFormat="1" ht="19.899999999999999" hidden="1" customHeight="1">
      <c r="B99" s="154"/>
      <c r="C99" s="155"/>
      <c r="D99" s="156" t="s">
        <v>173</v>
      </c>
      <c r="E99" s="157"/>
      <c r="F99" s="157"/>
      <c r="G99" s="157"/>
      <c r="H99" s="157"/>
      <c r="I99" s="157"/>
      <c r="J99" s="158">
        <f>J157</f>
        <v>0</v>
      </c>
      <c r="K99" s="155"/>
      <c r="L99" s="159"/>
    </row>
    <row r="100" spans="1:31" s="10" customFormat="1" ht="19.899999999999999" hidden="1" customHeight="1">
      <c r="B100" s="154"/>
      <c r="C100" s="155"/>
      <c r="D100" s="156" t="s">
        <v>174</v>
      </c>
      <c r="E100" s="157"/>
      <c r="F100" s="157"/>
      <c r="G100" s="157"/>
      <c r="H100" s="157"/>
      <c r="I100" s="157"/>
      <c r="J100" s="158">
        <f>J211</f>
        <v>0</v>
      </c>
      <c r="K100" s="155"/>
      <c r="L100" s="159"/>
    </row>
    <row r="101" spans="1:31" s="10" customFormat="1" ht="19.899999999999999" hidden="1" customHeight="1">
      <c r="B101" s="154"/>
      <c r="C101" s="155"/>
      <c r="D101" s="156" t="s">
        <v>175</v>
      </c>
      <c r="E101" s="157"/>
      <c r="F101" s="157"/>
      <c r="G101" s="157"/>
      <c r="H101" s="157"/>
      <c r="I101" s="157"/>
      <c r="J101" s="158">
        <f>J249</f>
        <v>0</v>
      </c>
      <c r="K101" s="155"/>
      <c r="L101" s="159"/>
    </row>
    <row r="102" spans="1:31" s="9" customFormat="1" ht="24.95" hidden="1" customHeight="1">
      <c r="B102" s="148"/>
      <c r="C102" s="149"/>
      <c r="D102" s="150" t="s">
        <v>176</v>
      </c>
      <c r="E102" s="151"/>
      <c r="F102" s="151"/>
      <c r="G102" s="151"/>
      <c r="H102" s="151"/>
      <c r="I102" s="151"/>
      <c r="J102" s="152">
        <f>J257</f>
        <v>0</v>
      </c>
      <c r="K102" s="149"/>
      <c r="L102" s="153"/>
    </row>
    <row r="103" spans="1:31" s="10" customFormat="1" ht="19.899999999999999" hidden="1" customHeight="1">
      <c r="B103" s="154"/>
      <c r="C103" s="155"/>
      <c r="D103" s="156" t="s">
        <v>177</v>
      </c>
      <c r="E103" s="157"/>
      <c r="F103" s="157"/>
      <c r="G103" s="157"/>
      <c r="H103" s="157"/>
      <c r="I103" s="157"/>
      <c r="J103" s="158">
        <f>J258</f>
        <v>0</v>
      </c>
      <c r="K103" s="155"/>
      <c r="L103" s="159"/>
    </row>
    <row r="104" spans="1:31" s="10" customFormat="1" ht="19.899999999999999" hidden="1" customHeight="1">
      <c r="B104" s="154"/>
      <c r="C104" s="155"/>
      <c r="D104" s="156" t="s">
        <v>178</v>
      </c>
      <c r="E104" s="157"/>
      <c r="F104" s="157"/>
      <c r="G104" s="157"/>
      <c r="H104" s="157"/>
      <c r="I104" s="157"/>
      <c r="J104" s="158">
        <f>J271</f>
        <v>0</v>
      </c>
      <c r="K104" s="155"/>
      <c r="L104" s="159"/>
    </row>
    <row r="105" spans="1:31" s="10" customFormat="1" ht="19.899999999999999" hidden="1" customHeight="1">
      <c r="B105" s="154"/>
      <c r="C105" s="155"/>
      <c r="D105" s="156" t="s">
        <v>946</v>
      </c>
      <c r="E105" s="157"/>
      <c r="F105" s="157"/>
      <c r="G105" s="157"/>
      <c r="H105" s="157"/>
      <c r="I105" s="157"/>
      <c r="J105" s="158">
        <f>J303</f>
        <v>0</v>
      </c>
      <c r="K105" s="155"/>
      <c r="L105" s="159"/>
    </row>
    <row r="106" spans="1:31" s="10" customFormat="1" ht="19.899999999999999" hidden="1" customHeight="1">
      <c r="B106" s="154"/>
      <c r="C106" s="155"/>
      <c r="D106" s="156" t="s">
        <v>179</v>
      </c>
      <c r="E106" s="157"/>
      <c r="F106" s="157"/>
      <c r="G106" s="157"/>
      <c r="H106" s="157"/>
      <c r="I106" s="157"/>
      <c r="J106" s="158">
        <f>J314</f>
        <v>0</v>
      </c>
      <c r="K106" s="155"/>
      <c r="L106" s="159"/>
    </row>
    <row r="107" spans="1:31" s="10" customFormat="1" ht="19.899999999999999" hidden="1" customHeight="1">
      <c r="B107" s="154"/>
      <c r="C107" s="155"/>
      <c r="D107" s="156" t="s">
        <v>180</v>
      </c>
      <c r="E107" s="157"/>
      <c r="F107" s="157"/>
      <c r="G107" s="157"/>
      <c r="H107" s="157"/>
      <c r="I107" s="157"/>
      <c r="J107" s="158">
        <f>J338</f>
        <v>0</v>
      </c>
      <c r="K107" s="155"/>
      <c r="L107" s="159"/>
    </row>
    <row r="108" spans="1:31" s="10" customFormat="1" ht="19.899999999999999" hidden="1" customHeight="1">
      <c r="B108" s="154"/>
      <c r="C108" s="155"/>
      <c r="D108" s="156" t="s">
        <v>181</v>
      </c>
      <c r="E108" s="157"/>
      <c r="F108" s="157"/>
      <c r="G108" s="157"/>
      <c r="H108" s="157"/>
      <c r="I108" s="157"/>
      <c r="J108" s="158">
        <f>J351</f>
        <v>0</v>
      </c>
      <c r="K108" s="155"/>
      <c r="L108" s="159"/>
    </row>
    <row r="109" spans="1:31" s="10" customFormat="1" ht="19.899999999999999" hidden="1" customHeight="1">
      <c r="B109" s="154"/>
      <c r="C109" s="155"/>
      <c r="D109" s="156" t="s">
        <v>182</v>
      </c>
      <c r="E109" s="157"/>
      <c r="F109" s="157"/>
      <c r="G109" s="157"/>
      <c r="H109" s="157"/>
      <c r="I109" s="157"/>
      <c r="J109" s="158">
        <f>J401</f>
        <v>0</v>
      </c>
      <c r="K109" s="155"/>
      <c r="L109" s="159"/>
    </row>
    <row r="110" spans="1:31" s="2" customFormat="1" ht="21.75" hidden="1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hidden="1" customHeight="1">
      <c r="A111" s="35"/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ht="11.25" hidden="1"/>
    <row r="113" spans="1:31" ht="11.25" hidden="1"/>
    <row r="114" spans="1:31" ht="11.25" hidden="1"/>
    <row r="115" spans="1:31" s="2" customFormat="1" ht="6.95" customHeight="1">
      <c r="A115" s="35"/>
      <c r="B115" s="57"/>
      <c r="C115" s="58"/>
      <c r="D115" s="58"/>
      <c r="E115" s="58"/>
      <c r="F115" s="58"/>
      <c r="G115" s="58"/>
      <c r="H115" s="58"/>
      <c r="I115" s="58"/>
      <c r="J115" s="58"/>
      <c r="K115" s="58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24.95" customHeight="1">
      <c r="A116" s="35"/>
      <c r="B116" s="36"/>
      <c r="C116" s="24" t="s">
        <v>122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2" customHeight="1">
      <c r="A118" s="35"/>
      <c r="B118" s="36"/>
      <c r="C118" s="30" t="s">
        <v>16</v>
      </c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26.25" customHeight="1">
      <c r="A119" s="35"/>
      <c r="B119" s="36"/>
      <c r="C119" s="37"/>
      <c r="D119" s="37"/>
      <c r="E119" s="315" t="str">
        <f>E7</f>
        <v>Dům s pečovatelskou službou Česká 320, Kopřivnice - Stavební úpravy sociálních zařízení Domovinky</v>
      </c>
      <c r="F119" s="316"/>
      <c r="G119" s="316"/>
      <c r="H119" s="316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110</v>
      </c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267" t="str">
        <f>E9</f>
        <v xml:space="preserve">5 - Sociální zařízení č. 2/1x - Stavební řešení </v>
      </c>
      <c r="F121" s="317"/>
      <c r="G121" s="317"/>
      <c r="H121" s="31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6.9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20</v>
      </c>
      <c r="D123" s="37"/>
      <c r="E123" s="37"/>
      <c r="F123" s="28" t="str">
        <f>F12</f>
        <v xml:space="preserve"> </v>
      </c>
      <c r="G123" s="37"/>
      <c r="H123" s="37"/>
      <c r="I123" s="30" t="s">
        <v>22</v>
      </c>
      <c r="J123" s="67" t="str">
        <f>IF(J12="","",J12)</f>
        <v>3. 1. 2022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5.2" customHeight="1">
      <c r="A125" s="35"/>
      <c r="B125" s="36"/>
      <c r="C125" s="30" t="s">
        <v>24</v>
      </c>
      <c r="D125" s="37"/>
      <c r="E125" s="37"/>
      <c r="F125" s="28" t="str">
        <f>E15</f>
        <v>Město Kopřivnice</v>
      </c>
      <c r="G125" s="37"/>
      <c r="H125" s="37"/>
      <c r="I125" s="30" t="s">
        <v>32</v>
      </c>
      <c r="J125" s="33" t="str">
        <f>E21</f>
        <v xml:space="preserve"> 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2" customHeight="1">
      <c r="A126" s="35"/>
      <c r="B126" s="36"/>
      <c r="C126" s="30" t="s">
        <v>30</v>
      </c>
      <c r="D126" s="37"/>
      <c r="E126" s="37"/>
      <c r="F126" s="28" t="str">
        <f>IF(E18="","",E18)</f>
        <v>Vyplň údaj</v>
      </c>
      <c r="G126" s="37"/>
      <c r="H126" s="37"/>
      <c r="I126" s="30" t="s">
        <v>34</v>
      </c>
      <c r="J126" s="33" t="str">
        <f>E24</f>
        <v xml:space="preserve"> 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0.3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11" customFormat="1" ht="29.25" customHeight="1">
      <c r="A128" s="160"/>
      <c r="B128" s="161"/>
      <c r="C128" s="162" t="s">
        <v>123</v>
      </c>
      <c r="D128" s="163" t="s">
        <v>61</v>
      </c>
      <c r="E128" s="163" t="s">
        <v>57</v>
      </c>
      <c r="F128" s="163" t="s">
        <v>58</v>
      </c>
      <c r="G128" s="163" t="s">
        <v>124</v>
      </c>
      <c r="H128" s="163" t="s">
        <v>125</v>
      </c>
      <c r="I128" s="163" t="s">
        <v>126</v>
      </c>
      <c r="J128" s="163" t="s">
        <v>114</v>
      </c>
      <c r="K128" s="164" t="s">
        <v>127</v>
      </c>
      <c r="L128" s="165"/>
      <c r="M128" s="76" t="s">
        <v>1</v>
      </c>
      <c r="N128" s="77" t="s">
        <v>40</v>
      </c>
      <c r="O128" s="77" t="s">
        <v>128</v>
      </c>
      <c r="P128" s="77" t="s">
        <v>129</v>
      </c>
      <c r="Q128" s="77" t="s">
        <v>130</v>
      </c>
      <c r="R128" s="77" t="s">
        <v>131</v>
      </c>
      <c r="S128" s="77" t="s">
        <v>132</v>
      </c>
      <c r="T128" s="78" t="s">
        <v>133</v>
      </c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</row>
    <row r="129" spans="1:65" s="2" customFormat="1" ht="22.9" customHeight="1">
      <c r="A129" s="35"/>
      <c r="B129" s="36"/>
      <c r="C129" s="83" t="s">
        <v>134</v>
      </c>
      <c r="D129" s="37"/>
      <c r="E129" s="37"/>
      <c r="F129" s="37"/>
      <c r="G129" s="37"/>
      <c r="H129" s="37"/>
      <c r="I129" s="37"/>
      <c r="J129" s="166">
        <f>BK129</f>
        <v>0</v>
      </c>
      <c r="K129" s="37"/>
      <c r="L129" s="40"/>
      <c r="M129" s="79"/>
      <c r="N129" s="167"/>
      <c r="O129" s="80"/>
      <c r="P129" s="168">
        <f>P130+P257</f>
        <v>0</v>
      </c>
      <c r="Q129" s="80"/>
      <c r="R129" s="168">
        <f>R130+R257</f>
        <v>4.1897639999999994</v>
      </c>
      <c r="S129" s="80"/>
      <c r="T129" s="169">
        <f>T130+T257</f>
        <v>5.2763330000000011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75</v>
      </c>
      <c r="AU129" s="18" t="s">
        <v>116</v>
      </c>
      <c r="BK129" s="170">
        <f>BK130+BK257</f>
        <v>0</v>
      </c>
    </row>
    <row r="130" spans="1:65" s="12" customFormat="1" ht="25.9" customHeight="1">
      <c r="B130" s="171"/>
      <c r="C130" s="172"/>
      <c r="D130" s="173" t="s">
        <v>75</v>
      </c>
      <c r="E130" s="174" t="s">
        <v>183</v>
      </c>
      <c r="F130" s="174" t="s">
        <v>184</v>
      </c>
      <c r="G130" s="172"/>
      <c r="H130" s="172"/>
      <c r="I130" s="175"/>
      <c r="J130" s="176">
        <f>BK130</f>
        <v>0</v>
      </c>
      <c r="K130" s="172"/>
      <c r="L130" s="177"/>
      <c r="M130" s="178"/>
      <c r="N130" s="179"/>
      <c r="O130" s="179"/>
      <c r="P130" s="180">
        <f>P131+P157+P211+P249</f>
        <v>0</v>
      </c>
      <c r="Q130" s="179"/>
      <c r="R130" s="180">
        <f>R131+R157+R211+R249</f>
        <v>3.6957299999999997</v>
      </c>
      <c r="S130" s="179"/>
      <c r="T130" s="181">
        <f>T131+T157+T211+T249</f>
        <v>3.1148000000000002</v>
      </c>
      <c r="AR130" s="182" t="s">
        <v>81</v>
      </c>
      <c r="AT130" s="183" t="s">
        <v>75</v>
      </c>
      <c r="AU130" s="183" t="s">
        <v>76</v>
      </c>
      <c r="AY130" s="182" t="s">
        <v>137</v>
      </c>
      <c r="BK130" s="184">
        <f>BK131+BK157+BK211+BK249</f>
        <v>0</v>
      </c>
    </row>
    <row r="131" spans="1:65" s="12" customFormat="1" ht="22.9" customHeight="1">
      <c r="B131" s="171"/>
      <c r="C131" s="172"/>
      <c r="D131" s="173" t="s">
        <v>75</v>
      </c>
      <c r="E131" s="185" t="s">
        <v>88</v>
      </c>
      <c r="F131" s="185" t="s">
        <v>185</v>
      </c>
      <c r="G131" s="172"/>
      <c r="H131" s="172"/>
      <c r="I131" s="175"/>
      <c r="J131" s="186">
        <f>BK131</f>
        <v>0</v>
      </c>
      <c r="K131" s="172"/>
      <c r="L131" s="177"/>
      <c r="M131" s="178"/>
      <c r="N131" s="179"/>
      <c r="O131" s="179"/>
      <c r="P131" s="180">
        <f>SUM(P132:P156)</f>
        <v>0</v>
      </c>
      <c r="Q131" s="179"/>
      <c r="R131" s="180">
        <f>SUM(R132:R156)</f>
        <v>2.7357459999999998</v>
      </c>
      <c r="S131" s="179"/>
      <c r="T131" s="181">
        <f>SUM(T132:T156)</f>
        <v>0</v>
      </c>
      <c r="AR131" s="182" t="s">
        <v>81</v>
      </c>
      <c r="AT131" s="183" t="s">
        <v>75</v>
      </c>
      <c r="AU131" s="183" t="s">
        <v>81</v>
      </c>
      <c r="AY131" s="182" t="s">
        <v>137</v>
      </c>
      <c r="BK131" s="184">
        <f>SUM(BK132:BK156)</f>
        <v>0</v>
      </c>
    </row>
    <row r="132" spans="1:65" s="2" customFormat="1" ht="24.2" customHeight="1">
      <c r="A132" s="35"/>
      <c r="B132" s="36"/>
      <c r="C132" s="187" t="s">
        <v>81</v>
      </c>
      <c r="D132" s="187" t="s">
        <v>140</v>
      </c>
      <c r="E132" s="188" t="s">
        <v>186</v>
      </c>
      <c r="F132" s="189" t="s">
        <v>187</v>
      </c>
      <c r="G132" s="190" t="s">
        <v>188</v>
      </c>
      <c r="H132" s="191">
        <v>2</v>
      </c>
      <c r="I132" s="192"/>
      <c r="J132" s="193">
        <f>ROUND(I132*H132,2)</f>
        <v>0</v>
      </c>
      <c r="K132" s="189" t="s">
        <v>143</v>
      </c>
      <c r="L132" s="40"/>
      <c r="M132" s="194" t="s">
        <v>1</v>
      </c>
      <c r="N132" s="195" t="s">
        <v>42</v>
      </c>
      <c r="O132" s="72"/>
      <c r="P132" s="196">
        <f>O132*H132</f>
        <v>0</v>
      </c>
      <c r="Q132" s="196">
        <v>1.7590000000000001E-2</v>
      </c>
      <c r="R132" s="196">
        <f>Q132*H132</f>
        <v>3.5180000000000003E-2</v>
      </c>
      <c r="S132" s="196">
        <v>0</v>
      </c>
      <c r="T132" s="19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8" t="s">
        <v>91</v>
      </c>
      <c r="AT132" s="198" t="s">
        <v>140</v>
      </c>
      <c r="AU132" s="198" t="s">
        <v>85</v>
      </c>
      <c r="AY132" s="18" t="s">
        <v>137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8" t="s">
        <v>85</v>
      </c>
      <c r="BK132" s="199">
        <f>ROUND(I132*H132,2)</f>
        <v>0</v>
      </c>
      <c r="BL132" s="18" t="s">
        <v>91</v>
      </c>
      <c r="BM132" s="198" t="s">
        <v>947</v>
      </c>
    </row>
    <row r="133" spans="1:65" s="13" customFormat="1" ht="11.25">
      <c r="B133" s="205"/>
      <c r="C133" s="206"/>
      <c r="D133" s="207" t="s">
        <v>190</v>
      </c>
      <c r="E133" s="208" t="s">
        <v>1</v>
      </c>
      <c r="F133" s="209" t="s">
        <v>948</v>
      </c>
      <c r="G133" s="206"/>
      <c r="H133" s="210">
        <v>2</v>
      </c>
      <c r="I133" s="211"/>
      <c r="J133" s="206"/>
      <c r="K133" s="206"/>
      <c r="L133" s="212"/>
      <c r="M133" s="213"/>
      <c r="N133" s="214"/>
      <c r="O133" s="214"/>
      <c r="P133" s="214"/>
      <c r="Q133" s="214"/>
      <c r="R133" s="214"/>
      <c r="S133" s="214"/>
      <c r="T133" s="215"/>
      <c r="AT133" s="216" t="s">
        <v>190</v>
      </c>
      <c r="AU133" s="216" t="s">
        <v>85</v>
      </c>
      <c r="AV133" s="13" t="s">
        <v>85</v>
      </c>
      <c r="AW133" s="13" t="s">
        <v>33</v>
      </c>
      <c r="AX133" s="13" t="s">
        <v>81</v>
      </c>
      <c r="AY133" s="216" t="s">
        <v>137</v>
      </c>
    </row>
    <row r="134" spans="1:65" s="2" customFormat="1" ht="24.2" customHeight="1">
      <c r="A134" s="35"/>
      <c r="B134" s="36"/>
      <c r="C134" s="187" t="s">
        <v>85</v>
      </c>
      <c r="D134" s="187" t="s">
        <v>140</v>
      </c>
      <c r="E134" s="188" t="s">
        <v>192</v>
      </c>
      <c r="F134" s="189" t="s">
        <v>193</v>
      </c>
      <c r="G134" s="190" t="s">
        <v>188</v>
      </c>
      <c r="H134" s="191">
        <v>2</v>
      </c>
      <c r="I134" s="192"/>
      <c r="J134" s="193">
        <f>ROUND(I134*H134,2)</f>
        <v>0</v>
      </c>
      <c r="K134" s="189" t="s">
        <v>143</v>
      </c>
      <c r="L134" s="40"/>
      <c r="M134" s="194" t="s">
        <v>1</v>
      </c>
      <c r="N134" s="195" t="s">
        <v>42</v>
      </c>
      <c r="O134" s="72"/>
      <c r="P134" s="196">
        <f>O134*H134</f>
        <v>0</v>
      </c>
      <c r="Q134" s="196">
        <v>3.4520000000000002E-2</v>
      </c>
      <c r="R134" s="196">
        <f>Q134*H134</f>
        <v>6.9040000000000004E-2</v>
      </c>
      <c r="S134" s="196">
        <v>0</v>
      </c>
      <c r="T134" s="19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8" t="s">
        <v>91</v>
      </c>
      <c r="AT134" s="198" t="s">
        <v>140</v>
      </c>
      <c r="AU134" s="198" t="s">
        <v>85</v>
      </c>
      <c r="AY134" s="18" t="s">
        <v>137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85</v>
      </c>
      <c r="BK134" s="199">
        <f>ROUND(I134*H134,2)</f>
        <v>0</v>
      </c>
      <c r="BL134" s="18" t="s">
        <v>91</v>
      </c>
      <c r="BM134" s="198" t="s">
        <v>949</v>
      </c>
    </row>
    <row r="135" spans="1:65" s="2" customFormat="1" ht="37.9" customHeight="1">
      <c r="A135" s="35"/>
      <c r="B135" s="36"/>
      <c r="C135" s="187" t="s">
        <v>91</v>
      </c>
      <c r="D135" s="187" t="s">
        <v>140</v>
      </c>
      <c r="E135" s="188" t="s">
        <v>201</v>
      </c>
      <c r="F135" s="189" t="s">
        <v>202</v>
      </c>
      <c r="G135" s="190" t="s">
        <v>203</v>
      </c>
      <c r="H135" s="191">
        <v>26.4</v>
      </c>
      <c r="I135" s="192"/>
      <c r="J135" s="193">
        <f>ROUND(I135*H135,2)</f>
        <v>0</v>
      </c>
      <c r="K135" s="189" t="s">
        <v>143</v>
      </c>
      <c r="L135" s="40"/>
      <c r="M135" s="194" t="s">
        <v>1</v>
      </c>
      <c r="N135" s="195" t="s">
        <v>42</v>
      </c>
      <c r="O135" s="72"/>
      <c r="P135" s="196">
        <f>O135*H135</f>
        <v>0</v>
      </c>
      <c r="Q135" s="196">
        <v>5.8970000000000002E-2</v>
      </c>
      <c r="R135" s="196">
        <f>Q135*H135</f>
        <v>1.556808</v>
      </c>
      <c r="S135" s="196">
        <v>0</v>
      </c>
      <c r="T135" s="19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8" t="s">
        <v>91</v>
      </c>
      <c r="AT135" s="198" t="s">
        <v>140</v>
      </c>
      <c r="AU135" s="198" t="s">
        <v>85</v>
      </c>
      <c r="AY135" s="18" t="s">
        <v>137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85</v>
      </c>
      <c r="BK135" s="199">
        <f>ROUND(I135*H135,2)</f>
        <v>0</v>
      </c>
      <c r="BL135" s="18" t="s">
        <v>91</v>
      </c>
      <c r="BM135" s="198" t="s">
        <v>950</v>
      </c>
    </row>
    <row r="136" spans="1:65" s="14" customFormat="1" ht="11.25">
      <c r="B136" s="217"/>
      <c r="C136" s="218"/>
      <c r="D136" s="207" t="s">
        <v>190</v>
      </c>
      <c r="E136" s="219" t="s">
        <v>1</v>
      </c>
      <c r="F136" s="220" t="s">
        <v>205</v>
      </c>
      <c r="G136" s="218"/>
      <c r="H136" s="219" t="s">
        <v>1</v>
      </c>
      <c r="I136" s="221"/>
      <c r="J136" s="218"/>
      <c r="K136" s="218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190</v>
      </c>
      <c r="AU136" s="226" t="s">
        <v>85</v>
      </c>
      <c r="AV136" s="14" t="s">
        <v>81</v>
      </c>
      <c r="AW136" s="14" t="s">
        <v>33</v>
      </c>
      <c r="AX136" s="14" t="s">
        <v>76</v>
      </c>
      <c r="AY136" s="226" t="s">
        <v>137</v>
      </c>
    </row>
    <row r="137" spans="1:65" s="13" customFormat="1" ht="11.25">
      <c r="B137" s="205"/>
      <c r="C137" s="206"/>
      <c r="D137" s="207" t="s">
        <v>190</v>
      </c>
      <c r="E137" s="208" t="s">
        <v>1</v>
      </c>
      <c r="F137" s="209" t="s">
        <v>951</v>
      </c>
      <c r="G137" s="206"/>
      <c r="H137" s="210">
        <v>16.96</v>
      </c>
      <c r="I137" s="211"/>
      <c r="J137" s="206"/>
      <c r="K137" s="206"/>
      <c r="L137" s="212"/>
      <c r="M137" s="213"/>
      <c r="N137" s="214"/>
      <c r="O137" s="214"/>
      <c r="P137" s="214"/>
      <c r="Q137" s="214"/>
      <c r="R137" s="214"/>
      <c r="S137" s="214"/>
      <c r="T137" s="215"/>
      <c r="AT137" s="216" t="s">
        <v>190</v>
      </c>
      <c r="AU137" s="216" t="s">
        <v>85</v>
      </c>
      <c r="AV137" s="13" t="s">
        <v>85</v>
      </c>
      <c r="AW137" s="13" t="s">
        <v>33</v>
      </c>
      <c r="AX137" s="13" t="s">
        <v>76</v>
      </c>
      <c r="AY137" s="216" t="s">
        <v>137</v>
      </c>
    </row>
    <row r="138" spans="1:65" s="14" customFormat="1" ht="11.25">
      <c r="B138" s="217"/>
      <c r="C138" s="218"/>
      <c r="D138" s="207" t="s">
        <v>190</v>
      </c>
      <c r="E138" s="219" t="s">
        <v>1</v>
      </c>
      <c r="F138" s="220" t="s">
        <v>207</v>
      </c>
      <c r="G138" s="218"/>
      <c r="H138" s="219" t="s">
        <v>1</v>
      </c>
      <c r="I138" s="221"/>
      <c r="J138" s="218"/>
      <c r="K138" s="218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190</v>
      </c>
      <c r="AU138" s="226" t="s">
        <v>85</v>
      </c>
      <c r="AV138" s="14" t="s">
        <v>81</v>
      </c>
      <c r="AW138" s="14" t="s">
        <v>33</v>
      </c>
      <c r="AX138" s="14" t="s">
        <v>76</v>
      </c>
      <c r="AY138" s="226" t="s">
        <v>137</v>
      </c>
    </row>
    <row r="139" spans="1:65" s="13" customFormat="1" ht="11.25">
      <c r="B139" s="205"/>
      <c r="C139" s="206"/>
      <c r="D139" s="207" t="s">
        <v>190</v>
      </c>
      <c r="E139" s="208" t="s">
        <v>1</v>
      </c>
      <c r="F139" s="209" t="s">
        <v>208</v>
      </c>
      <c r="G139" s="206"/>
      <c r="H139" s="210">
        <v>-3.8</v>
      </c>
      <c r="I139" s="211"/>
      <c r="J139" s="206"/>
      <c r="K139" s="206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190</v>
      </c>
      <c r="AU139" s="216" t="s">
        <v>85</v>
      </c>
      <c r="AV139" s="13" t="s">
        <v>85</v>
      </c>
      <c r="AW139" s="13" t="s">
        <v>33</v>
      </c>
      <c r="AX139" s="13" t="s">
        <v>76</v>
      </c>
      <c r="AY139" s="216" t="s">
        <v>137</v>
      </c>
    </row>
    <row r="140" spans="1:65" s="14" customFormat="1" ht="11.25">
      <c r="B140" s="217"/>
      <c r="C140" s="218"/>
      <c r="D140" s="207" t="s">
        <v>190</v>
      </c>
      <c r="E140" s="219" t="s">
        <v>1</v>
      </c>
      <c r="F140" s="220" t="s">
        <v>209</v>
      </c>
      <c r="G140" s="218"/>
      <c r="H140" s="219" t="s">
        <v>1</v>
      </c>
      <c r="I140" s="221"/>
      <c r="J140" s="218"/>
      <c r="K140" s="218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190</v>
      </c>
      <c r="AU140" s="226" t="s">
        <v>85</v>
      </c>
      <c r="AV140" s="14" t="s">
        <v>81</v>
      </c>
      <c r="AW140" s="14" t="s">
        <v>33</v>
      </c>
      <c r="AX140" s="14" t="s">
        <v>76</v>
      </c>
      <c r="AY140" s="226" t="s">
        <v>137</v>
      </c>
    </row>
    <row r="141" spans="1:65" s="15" customFormat="1" ht="11.25">
      <c r="B141" s="227"/>
      <c r="C141" s="228"/>
      <c r="D141" s="207" t="s">
        <v>190</v>
      </c>
      <c r="E141" s="229" t="s">
        <v>1</v>
      </c>
      <c r="F141" s="230" t="s">
        <v>210</v>
      </c>
      <c r="G141" s="228"/>
      <c r="H141" s="231">
        <v>13.16</v>
      </c>
      <c r="I141" s="232"/>
      <c r="J141" s="228"/>
      <c r="K141" s="228"/>
      <c r="L141" s="233"/>
      <c r="M141" s="234"/>
      <c r="N141" s="235"/>
      <c r="O141" s="235"/>
      <c r="P141" s="235"/>
      <c r="Q141" s="235"/>
      <c r="R141" s="235"/>
      <c r="S141" s="235"/>
      <c r="T141" s="236"/>
      <c r="AT141" s="237" t="s">
        <v>190</v>
      </c>
      <c r="AU141" s="237" t="s">
        <v>85</v>
      </c>
      <c r="AV141" s="15" t="s">
        <v>88</v>
      </c>
      <c r="AW141" s="15" t="s">
        <v>33</v>
      </c>
      <c r="AX141" s="15" t="s">
        <v>76</v>
      </c>
      <c r="AY141" s="237" t="s">
        <v>137</v>
      </c>
    </row>
    <row r="142" spans="1:65" s="13" customFormat="1" ht="11.25">
      <c r="B142" s="205"/>
      <c r="C142" s="206"/>
      <c r="D142" s="207" t="s">
        <v>190</v>
      </c>
      <c r="E142" s="208" t="s">
        <v>1</v>
      </c>
      <c r="F142" s="209" t="s">
        <v>952</v>
      </c>
      <c r="G142" s="206"/>
      <c r="H142" s="210">
        <v>26.4</v>
      </c>
      <c r="I142" s="211"/>
      <c r="J142" s="206"/>
      <c r="K142" s="206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190</v>
      </c>
      <c r="AU142" s="216" t="s">
        <v>85</v>
      </c>
      <c r="AV142" s="13" t="s">
        <v>85</v>
      </c>
      <c r="AW142" s="13" t="s">
        <v>33</v>
      </c>
      <c r="AX142" s="13" t="s">
        <v>81</v>
      </c>
      <c r="AY142" s="216" t="s">
        <v>137</v>
      </c>
    </row>
    <row r="143" spans="1:65" s="2" customFormat="1" ht="37.9" customHeight="1">
      <c r="A143" s="35"/>
      <c r="B143" s="36"/>
      <c r="C143" s="187" t="s">
        <v>94</v>
      </c>
      <c r="D143" s="187" t="s">
        <v>140</v>
      </c>
      <c r="E143" s="188" t="s">
        <v>212</v>
      </c>
      <c r="F143" s="189" t="s">
        <v>953</v>
      </c>
      <c r="G143" s="190" t="s">
        <v>203</v>
      </c>
      <c r="H143" s="191">
        <v>2.8</v>
      </c>
      <c r="I143" s="192"/>
      <c r="J143" s="193">
        <f>ROUND(I143*H143,2)</f>
        <v>0</v>
      </c>
      <c r="K143" s="189" t="s">
        <v>143</v>
      </c>
      <c r="L143" s="40"/>
      <c r="M143" s="194" t="s">
        <v>1</v>
      </c>
      <c r="N143" s="195" t="s">
        <v>42</v>
      </c>
      <c r="O143" s="72"/>
      <c r="P143" s="196">
        <f>O143*H143</f>
        <v>0</v>
      </c>
      <c r="Q143" s="196">
        <v>7.571E-2</v>
      </c>
      <c r="R143" s="196">
        <f>Q143*H143</f>
        <v>0.21198799999999998</v>
      </c>
      <c r="S143" s="196">
        <v>0</v>
      </c>
      <c r="T143" s="19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8" t="s">
        <v>91</v>
      </c>
      <c r="AT143" s="198" t="s">
        <v>140</v>
      </c>
      <c r="AU143" s="198" t="s">
        <v>85</v>
      </c>
      <c r="AY143" s="18" t="s">
        <v>137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8" t="s">
        <v>85</v>
      </c>
      <c r="BK143" s="199">
        <f>ROUND(I143*H143,2)</f>
        <v>0</v>
      </c>
      <c r="BL143" s="18" t="s">
        <v>91</v>
      </c>
      <c r="BM143" s="198" t="s">
        <v>954</v>
      </c>
    </row>
    <row r="144" spans="1:65" s="14" customFormat="1" ht="11.25">
      <c r="B144" s="217"/>
      <c r="C144" s="218"/>
      <c r="D144" s="207" t="s">
        <v>190</v>
      </c>
      <c r="E144" s="219" t="s">
        <v>1</v>
      </c>
      <c r="F144" s="220" t="s">
        <v>205</v>
      </c>
      <c r="G144" s="218"/>
      <c r="H144" s="219" t="s">
        <v>1</v>
      </c>
      <c r="I144" s="221"/>
      <c r="J144" s="218"/>
      <c r="K144" s="218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190</v>
      </c>
      <c r="AU144" s="226" t="s">
        <v>85</v>
      </c>
      <c r="AV144" s="14" t="s">
        <v>81</v>
      </c>
      <c r="AW144" s="14" t="s">
        <v>33</v>
      </c>
      <c r="AX144" s="14" t="s">
        <v>76</v>
      </c>
      <c r="AY144" s="226" t="s">
        <v>137</v>
      </c>
    </row>
    <row r="145" spans="1:65" s="13" customFormat="1" ht="11.25">
      <c r="B145" s="205"/>
      <c r="C145" s="206"/>
      <c r="D145" s="207" t="s">
        <v>190</v>
      </c>
      <c r="E145" s="208" t="s">
        <v>1</v>
      </c>
      <c r="F145" s="209" t="s">
        <v>955</v>
      </c>
      <c r="G145" s="206"/>
      <c r="H145" s="210">
        <v>2.7829999999999999</v>
      </c>
      <c r="I145" s="211"/>
      <c r="J145" s="206"/>
      <c r="K145" s="206"/>
      <c r="L145" s="212"/>
      <c r="M145" s="213"/>
      <c r="N145" s="214"/>
      <c r="O145" s="214"/>
      <c r="P145" s="214"/>
      <c r="Q145" s="214"/>
      <c r="R145" s="214"/>
      <c r="S145" s="214"/>
      <c r="T145" s="215"/>
      <c r="AT145" s="216" t="s">
        <v>190</v>
      </c>
      <c r="AU145" s="216" t="s">
        <v>85</v>
      </c>
      <c r="AV145" s="13" t="s">
        <v>85</v>
      </c>
      <c r="AW145" s="13" t="s">
        <v>33</v>
      </c>
      <c r="AX145" s="13" t="s">
        <v>76</v>
      </c>
      <c r="AY145" s="216" t="s">
        <v>137</v>
      </c>
    </row>
    <row r="146" spans="1:65" s="14" customFormat="1" ht="11.25">
      <c r="B146" s="217"/>
      <c r="C146" s="218"/>
      <c r="D146" s="207" t="s">
        <v>190</v>
      </c>
      <c r="E146" s="219" t="s">
        <v>1</v>
      </c>
      <c r="F146" s="220" t="s">
        <v>216</v>
      </c>
      <c r="G146" s="218"/>
      <c r="H146" s="219" t="s">
        <v>1</v>
      </c>
      <c r="I146" s="221"/>
      <c r="J146" s="218"/>
      <c r="K146" s="218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190</v>
      </c>
      <c r="AU146" s="226" t="s">
        <v>85</v>
      </c>
      <c r="AV146" s="14" t="s">
        <v>81</v>
      </c>
      <c r="AW146" s="14" t="s">
        <v>33</v>
      </c>
      <c r="AX146" s="14" t="s">
        <v>76</v>
      </c>
      <c r="AY146" s="226" t="s">
        <v>137</v>
      </c>
    </row>
    <row r="147" spans="1:65" s="15" customFormat="1" ht="11.25">
      <c r="B147" s="227"/>
      <c r="C147" s="228"/>
      <c r="D147" s="207" t="s">
        <v>190</v>
      </c>
      <c r="E147" s="229" t="s">
        <v>1</v>
      </c>
      <c r="F147" s="230" t="s">
        <v>210</v>
      </c>
      <c r="G147" s="228"/>
      <c r="H147" s="231">
        <v>2.7829999999999999</v>
      </c>
      <c r="I147" s="232"/>
      <c r="J147" s="228"/>
      <c r="K147" s="228"/>
      <c r="L147" s="233"/>
      <c r="M147" s="234"/>
      <c r="N147" s="235"/>
      <c r="O147" s="235"/>
      <c r="P147" s="235"/>
      <c r="Q147" s="235"/>
      <c r="R147" s="235"/>
      <c r="S147" s="235"/>
      <c r="T147" s="236"/>
      <c r="AT147" s="237" t="s">
        <v>190</v>
      </c>
      <c r="AU147" s="237" t="s">
        <v>85</v>
      </c>
      <c r="AV147" s="15" t="s">
        <v>88</v>
      </c>
      <c r="AW147" s="15" t="s">
        <v>33</v>
      </c>
      <c r="AX147" s="15" t="s">
        <v>76</v>
      </c>
      <c r="AY147" s="237" t="s">
        <v>137</v>
      </c>
    </row>
    <row r="148" spans="1:65" s="13" customFormat="1" ht="11.25">
      <c r="B148" s="205"/>
      <c r="C148" s="206"/>
      <c r="D148" s="207" t="s">
        <v>190</v>
      </c>
      <c r="E148" s="208" t="s">
        <v>1</v>
      </c>
      <c r="F148" s="209" t="s">
        <v>956</v>
      </c>
      <c r="G148" s="206"/>
      <c r="H148" s="210">
        <v>2.8</v>
      </c>
      <c r="I148" s="211"/>
      <c r="J148" s="206"/>
      <c r="K148" s="206"/>
      <c r="L148" s="212"/>
      <c r="M148" s="213"/>
      <c r="N148" s="214"/>
      <c r="O148" s="214"/>
      <c r="P148" s="214"/>
      <c r="Q148" s="214"/>
      <c r="R148" s="214"/>
      <c r="S148" s="214"/>
      <c r="T148" s="215"/>
      <c r="AT148" s="216" t="s">
        <v>190</v>
      </c>
      <c r="AU148" s="216" t="s">
        <v>85</v>
      </c>
      <c r="AV148" s="13" t="s">
        <v>85</v>
      </c>
      <c r="AW148" s="13" t="s">
        <v>33</v>
      </c>
      <c r="AX148" s="13" t="s">
        <v>81</v>
      </c>
      <c r="AY148" s="216" t="s">
        <v>137</v>
      </c>
    </row>
    <row r="149" spans="1:65" s="2" customFormat="1" ht="33" customHeight="1">
      <c r="A149" s="35"/>
      <c r="B149" s="36"/>
      <c r="C149" s="187" t="s">
        <v>97</v>
      </c>
      <c r="D149" s="187" t="s">
        <v>140</v>
      </c>
      <c r="E149" s="188" t="s">
        <v>218</v>
      </c>
      <c r="F149" s="189" t="s">
        <v>219</v>
      </c>
      <c r="G149" s="190" t="s">
        <v>220</v>
      </c>
      <c r="H149" s="191">
        <v>29.15</v>
      </c>
      <c r="I149" s="192"/>
      <c r="J149" s="193">
        <f>ROUND(I149*H149,2)</f>
        <v>0</v>
      </c>
      <c r="K149" s="189" t="s">
        <v>143</v>
      </c>
      <c r="L149" s="40"/>
      <c r="M149" s="194" t="s">
        <v>1</v>
      </c>
      <c r="N149" s="195" t="s">
        <v>42</v>
      </c>
      <c r="O149" s="72"/>
      <c r="P149" s="196">
        <f>O149*H149</f>
        <v>0</v>
      </c>
      <c r="Q149" s="196">
        <v>2.0000000000000001E-4</v>
      </c>
      <c r="R149" s="196">
        <f>Q149*H149</f>
        <v>5.8300000000000001E-3</v>
      </c>
      <c r="S149" s="196">
        <v>0</v>
      </c>
      <c r="T149" s="19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8" t="s">
        <v>91</v>
      </c>
      <c r="AT149" s="198" t="s">
        <v>140</v>
      </c>
      <c r="AU149" s="198" t="s">
        <v>85</v>
      </c>
      <c r="AY149" s="18" t="s">
        <v>137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8" t="s">
        <v>85</v>
      </c>
      <c r="BK149" s="199">
        <f>ROUND(I149*H149,2)</f>
        <v>0</v>
      </c>
      <c r="BL149" s="18" t="s">
        <v>91</v>
      </c>
      <c r="BM149" s="198" t="s">
        <v>957</v>
      </c>
    </row>
    <row r="150" spans="1:65" s="13" customFormat="1" ht="11.25">
      <c r="B150" s="205"/>
      <c r="C150" s="206"/>
      <c r="D150" s="207" t="s">
        <v>190</v>
      </c>
      <c r="E150" s="208" t="s">
        <v>1</v>
      </c>
      <c r="F150" s="209" t="s">
        <v>958</v>
      </c>
      <c r="G150" s="206"/>
      <c r="H150" s="210">
        <v>29.15</v>
      </c>
      <c r="I150" s="211"/>
      <c r="J150" s="206"/>
      <c r="K150" s="206"/>
      <c r="L150" s="212"/>
      <c r="M150" s="213"/>
      <c r="N150" s="214"/>
      <c r="O150" s="214"/>
      <c r="P150" s="214"/>
      <c r="Q150" s="214"/>
      <c r="R150" s="214"/>
      <c r="S150" s="214"/>
      <c r="T150" s="215"/>
      <c r="AT150" s="216" t="s">
        <v>190</v>
      </c>
      <c r="AU150" s="216" t="s">
        <v>85</v>
      </c>
      <c r="AV150" s="13" t="s">
        <v>85</v>
      </c>
      <c r="AW150" s="13" t="s">
        <v>33</v>
      </c>
      <c r="AX150" s="13" t="s">
        <v>81</v>
      </c>
      <c r="AY150" s="216" t="s">
        <v>137</v>
      </c>
    </row>
    <row r="151" spans="1:65" s="2" customFormat="1" ht="37.9" customHeight="1">
      <c r="A151" s="35"/>
      <c r="B151" s="36"/>
      <c r="C151" s="187" t="s">
        <v>100</v>
      </c>
      <c r="D151" s="187" t="s">
        <v>140</v>
      </c>
      <c r="E151" s="188" t="s">
        <v>223</v>
      </c>
      <c r="F151" s="189" t="s">
        <v>224</v>
      </c>
      <c r="G151" s="190" t="s">
        <v>203</v>
      </c>
      <c r="H151" s="191">
        <v>16.399999999999999</v>
      </c>
      <c r="I151" s="192"/>
      <c r="J151" s="193">
        <f>ROUND(I151*H151,2)</f>
        <v>0</v>
      </c>
      <c r="K151" s="189" t="s">
        <v>143</v>
      </c>
      <c r="L151" s="40"/>
      <c r="M151" s="194" t="s">
        <v>1</v>
      </c>
      <c r="N151" s="195" t="s">
        <v>42</v>
      </c>
      <c r="O151" s="72"/>
      <c r="P151" s="196">
        <f>O151*H151</f>
        <v>0</v>
      </c>
      <c r="Q151" s="196">
        <v>5.2249999999999998E-2</v>
      </c>
      <c r="R151" s="196">
        <f>Q151*H151</f>
        <v>0.85689999999999988</v>
      </c>
      <c r="S151" s="196">
        <v>0</v>
      </c>
      <c r="T151" s="19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8" t="s">
        <v>91</v>
      </c>
      <c r="AT151" s="198" t="s">
        <v>140</v>
      </c>
      <c r="AU151" s="198" t="s">
        <v>85</v>
      </c>
      <c r="AY151" s="18" t="s">
        <v>137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85</v>
      </c>
      <c r="BK151" s="199">
        <f>ROUND(I151*H151,2)</f>
        <v>0</v>
      </c>
      <c r="BL151" s="18" t="s">
        <v>91</v>
      </c>
      <c r="BM151" s="198" t="s">
        <v>959</v>
      </c>
    </row>
    <row r="152" spans="1:65" s="14" customFormat="1" ht="11.25">
      <c r="B152" s="217"/>
      <c r="C152" s="218"/>
      <c r="D152" s="207" t="s">
        <v>190</v>
      </c>
      <c r="E152" s="219" t="s">
        <v>1</v>
      </c>
      <c r="F152" s="220" t="s">
        <v>205</v>
      </c>
      <c r="G152" s="218"/>
      <c r="H152" s="219" t="s">
        <v>1</v>
      </c>
      <c r="I152" s="221"/>
      <c r="J152" s="218"/>
      <c r="K152" s="218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190</v>
      </c>
      <c r="AU152" s="226" t="s">
        <v>85</v>
      </c>
      <c r="AV152" s="14" t="s">
        <v>81</v>
      </c>
      <c r="AW152" s="14" t="s">
        <v>33</v>
      </c>
      <c r="AX152" s="14" t="s">
        <v>76</v>
      </c>
      <c r="AY152" s="226" t="s">
        <v>137</v>
      </c>
    </row>
    <row r="153" spans="1:65" s="13" customFormat="1" ht="11.25">
      <c r="B153" s="205"/>
      <c r="C153" s="206"/>
      <c r="D153" s="207" t="s">
        <v>190</v>
      </c>
      <c r="E153" s="208" t="s">
        <v>1</v>
      </c>
      <c r="F153" s="209" t="s">
        <v>960</v>
      </c>
      <c r="G153" s="206"/>
      <c r="H153" s="210">
        <v>8.2149999999999999</v>
      </c>
      <c r="I153" s="211"/>
      <c r="J153" s="206"/>
      <c r="K153" s="206"/>
      <c r="L153" s="212"/>
      <c r="M153" s="213"/>
      <c r="N153" s="214"/>
      <c r="O153" s="214"/>
      <c r="P153" s="214"/>
      <c r="Q153" s="214"/>
      <c r="R153" s="214"/>
      <c r="S153" s="214"/>
      <c r="T153" s="215"/>
      <c r="AT153" s="216" t="s">
        <v>190</v>
      </c>
      <c r="AU153" s="216" t="s">
        <v>85</v>
      </c>
      <c r="AV153" s="13" t="s">
        <v>85</v>
      </c>
      <c r="AW153" s="13" t="s">
        <v>33</v>
      </c>
      <c r="AX153" s="13" t="s">
        <v>76</v>
      </c>
      <c r="AY153" s="216" t="s">
        <v>137</v>
      </c>
    </row>
    <row r="154" spans="1:65" s="14" customFormat="1" ht="11.25">
      <c r="B154" s="217"/>
      <c r="C154" s="218"/>
      <c r="D154" s="207" t="s">
        <v>190</v>
      </c>
      <c r="E154" s="219" t="s">
        <v>1</v>
      </c>
      <c r="F154" s="220" t="s">
        <v>216</v>
      </c>
      <c r="G154" s="218"/>
      <c r="H154" s="219" t="s">
        <v>1</v>
      </c>
      <c r="I154" s="221"/>
      <c r="J154" s="218"/>
      <c r="K154" s="218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190</v>
      </c>
      <c r="AU154" s="226" t="s">
        <v>85</v>
      </c>
      <c r="AV154" s="14" t="s">
        <v>81</v>
      </c>
      <c r="AW154" s="14" t="s">
        <v>33</v>
      </c>
      <c r="AX154" s="14" t="s">
        <v>76</v>
      </c>
      <c r="AY154" s="226" t="s">
        <v>137</v>
      </c>
    </row>
    <row r="155" spans="1:65" s="15" customFormat="1" ht="11.25">
      <c r="B155" s="227"/>
      <c r="C155" s="228"/>
      <c r="D155" s="207" t="s">
        <v>190</v>
      </c>
      <c r="E155" s="229" t="s">
        <v>1</v>
      </c>
      <c r="F155" s="230" t="s">
        <v>210</v>
      </c>
      <c r="G155" s="228"/>
      <c r="H155" s="231">
        <v>8.2149999999999999</v>
      </c>
      <c r="I155" s="232"/>
      <c r="J155" s="228"/>
      <c r="K155" s="228"/>
      <c r="L155" s="233"/>
      <c r="M155" s="234"/>
      <c r="N155" s="235"/>
      <c r="O155" s="235"/>
      <c r="P155" s="235"/>
      <c r="Q155" s="235"/>
      <c r="R155" s="235"/>
      <c r="S155" s="235"/>
      <c r="T155" s="236"/>
      <c r="AT155" s="237" t="s">
        <v>190</v>
      </c>
      <c r="AU155" s="237" t="s">
        <v>85</v>
      </c>
      <c r="AV155" s="15" t="s">
        <v>88</v>
      </c>
      <c r="AW155" s="15" t="s">
        <v>33</v>
      </c>
      <c r="AX155" s="15" t="s">
        <v>76</v>
      </c>
      <c r="AY155" s="237" t="s">
        <v>137</v>
      </c>
    </row>
    <row r="156" spans="1:65" s="13" customFormat="1" ht="11.25">
      <c r="B156" s="205"/>
      <c r="C156" s="206"/>
      <c r="D156" s="207" t="s">
        <v>190</v>
      </c>
      <c r="E156" s="208" t="s">
        <v>1</v>
      </c>
      <c r="F156" s="209" t="s">
        <v>961</v>
      </c>
      <c r="G156" s="206"/>
      <c r="H156" s="210">
        <v>16.399999999999999</v>
      </c>
      <c r="I156" s="211"/>
      <c r="J156" s="206"/>
      <c r="K156" s="206"/>
      <c r="L156" s="212"/>
      <c r="M156" s="213"/>
      <c r="N156" s="214"/>
      <c r="O156" s="214"/>
      <c r="P156" s="214"/>
      <c r="Q156" s="214"/>
      <c r="R156" s="214"/>
      <c r="S156" s="214"/>
      <c r="T156" s="215"/>
      <c r="AT156" s="216" t="s">
        <v>190</v>
      </c>
      <c r="AU156" s="216" t="s">
        <v>85</v>
      </c>
      <c r="AV156" s="13" t="s">
        <v>85</v>
      </c>
      <c r="AW156" s="13" t="s">
        <v>33</v>
      </c>
      <c r="AX156" s="13" t="s">
        <v>81</v>
      </c>
      <c r="AY156" s="216" t="s">
        <v>137</v>
      </c>
    </row>
    <row r="157" spans="1:65" s="12" customFormat="1" ht="22.9" customHeight="1">
      <c r="B157" s="171"/>
      <c r="C157" s="172"/>
      <c r="D157" s="173" t="s">
        <v>75</v>
      </c>
      <c r="E157" s="185" t="s">
        <v>97</v>
      </c>
      <c r="F157" s="185" t="s">
        <v>234</v>
      </c>
      <c r="G157" s="172"/>
      <c r="H157" s="172"/>
      <c r="I157" s="175"/>
      <c r="J157" s="186">
        <f>BK157</f>
        <v>0</v>
      </c>
      <c r="K157" s="172"/>
      <c r="L157" s="177"/>
      <c r="M157" s="178"/>
      <c r="N157" s="179"/>
      <c r="O157" s="179"/>
      <c r="P157" s="180">
        <f>SUM(P158:P210)</f>
        <v>0</v>
      </c>
      <c r="Q157" s="179"/>
      <c r="R157" s="180">
        <f>SUM(R158:R210)</f>
        <v>0.95940199999999998</v>
      </c>
      <c r="S157" s="179"/>
      <c r="T157" s="181">
        <f>SUM(T158:T210)</f>
        <v>0</v>
      </c>
      <c r="AR157" s="182" t="s">
        <v>81</v>
      </c>
      <c r="AT157" s="183" t="s">
        <v>75</v>
      </c>
      <c r="AU157" s="183" t="s">
        <v>81</v>
      </c>
      <c r="AY157" s="182" t="s">
        <v>137</v>
      </c>
      <c r="BK157" s="184">
        <f>SUM(BK158:BK210)</f>
        <v>0</v>
      </c>
    </row>
    <row r="158" spans="1:65" s="2" customFormat="1" ht="24.2" customHeight="1">
      <c r="A158" s="35"/>
      <c r="B158" s="36"/>
      <c r="C158" s="187" t="s">
        <v>103</v>
      </c>
      <c r="D158" s="187" t="s">
        <v>140</v>
      </c>
      <c r="E158" s="188" t="s">
        <v>243</v>
      </c>
      <c r="F158" s="189" t="s">
        <v>244</v>
      </c>
      <c r="G158" s="190" t="s">
        <v>203</v>
      </c>
      <c r="H158" s="191">
        <v>35.1</v>
      </c>
      <c r="I158" s="192"/>
      <c r="J158" s="193">
        <f>ROUND(I158*H158,2)</f>
        <v>0</v>
      </c>
      <c r="K158" s="189" t="s">
        <v>143</v>
      </c>
      <c r="L158" s="40"/>
      <c r="M158" s="194" t="s">
        <v>1</v>
      </c>
      <c r="N158" s="195" t="s">
        <v>42</v>
      </c>
      <c r="O158" s="72"/>
      <c r="P158" s="196">
        <f>O158*H158</f>
        <v>0</v>
      </c>
      <c r="Q158" s="196">
        <v>2.5999999999999998E-4</v>
      </c>
      <c r="R158" s="196">
        <f>Q158*H158</f>
        <v>9.1260000000000004E-3</v>
      </c>
      <c r="S158" s="196">
        <v>0</v>
      </c>
      <c r="T158" s="19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8" t="s">
        <v>91</v>
      </c>
      <c r="AT158" s="198" t="s">
        <v>140</v>
      </c>
      <c r="AU158" s="198" t="s">
        <v>85</v>
      </c>
      <c r="AY158" s="18" t="s">
        <v>137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18" t="s">
        <v>85</v>
      </c>
      <c r="BK158" s="199">
        <f>ROUND(I158*H158,2)</f>
        <v>0</v>
      </c>
      <c r="BL158" s="18" t="s">
        <v>91</v>
      </c>
      <c r="BM158" s="198" t="s">
        <v>962</v>
      </c>
    </row>
    <row r="159" spans="1:65" s="2" customFormat="1" ht="39">
      <c r="A159" s="35"/>
      <c r="B159" s="36"/>
      <c r="C159" s="37"/>
      <c r="D159" s="207" t="s">
        <v>246</v>
      </c>
      <c r="E159" s="37"/>
      <c r="F159" s="248" t="s">
        <v>247</v>
      </c>
      <c r="G159" s="37"/>
      <c r="H159" s="37"/>
      <c r="I159" s="249"/>
      <c r="J159" s="37"/>
      <c r="K159" s="37"/>
      <c r="L159" s="40"/>
      <c r="M159" s="250"/>
      <c r="N159" s="251"/>
      <c r="O159" s="72"/>
      <c r="P159" s="72"/>
      <c r="Q159" s="72"/>
      <c r="R159" s="72"/>
      <c r="S159" s="72"/>
      <c r="T159" s="73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T159" s="18" t="s">
        <v>246</v>
      </c>
      <c r="AU159" s="18" t="s">
        <v>85</v>
      </c>
    </row>
    <row r="160" spans="1:65" s="14" customFormat="1" ht="11.25">
      <c r="B160" s="217"/>
      <c r="C160" s="218"/>
      <c r="D160" s="207" t="s">
        <v>190</v>
      </c>
      <c r="E160" s="219" t="s">
        <v>1</v>
      </c>
      <c r="F160" s="220" t="s">
        <v>248</v>
      </c>
      <c r="G160" s="218"/>
      <c r="H160" s="219" t="s">
        <v>1</v>
      </c>
      <c r="I160" s="221"/>
      <c r="J160" s="218"/>
      <c r="K160" s="218"/>
      <c r="L160" s="222"/>
      <c r="M160" s="223"/>
      <c r="N160" s="224"/>
      <c r="O160" s="224"/>
      <c r="P160" s="224"/>
      <c r="Q160" s="224"/>
      <c r="R160" s="224"/>
      <c r="S160" s="224"/>
      <c r="T160" s="225"/>
      <c r="AT160" s="226" t="s">
        <v>190</v>
      </c>
      <c r="AU160" s="226" t="s">
        <v>85</v>
      </c>
      <c r="AV160" s="14" t="s">
        <v>81</v>
      </c>
      <c r="AW160" s="14" t="s">
        <v>33</v>
      </c>
      <c r="AX160" s="14" t="s">
        <v>76</v>
      </c>
      <c r="AY160" s="226" t="s">
        <v>137</v>
      </c>
    </row>
    <row r="161" spans="1:65" s="13" customFormat="1" ht="11.25">
      <c r="B161" s="205"/>
      <c r="C161" s="206"/>
      <c r="D161" s="207" t="s">
        <v>190</v>
      </c>
      <c r="E161" s="208" t="s">
        <v>1</v>
      </c>
      <c r="F161" s="209" t="s">
        <v>963</v>
      </c>
      <c r="G161" s="206"/>
      <c r="H161" s="210">
        <v>35.1</v>
      </c>
      <c r="I161" s="211"/>
      <c r="J161" s="206"/>
      <c r="K161" s="206"/>
      <c r="L161" s="212"/>
      <c r="M161" s="213"/>
      <c r="N161" s="214"/>
      <c r="O161" s="214"/>
      <c r="P161" s="214"/>
      <c r="Q161" s="214"/>
      <c r="R161" s="214"/>
      <c r="S161" s="214"/>
      <c r="T161" s="215"/>
      <c r="AT161" s="216" t="s">
        <v>190</v>
      </c>
      <c r="AU161" s="216" t="s">
        <v>85</v>
      </c>
      <c r="AV161" s="13" t="s">
        <v>85</v>
      </c>
      <c r="AW161" s="13" t="s">
        <v>33</v>
      </c>
      <c r="AX161" s="13" t="s">
        <v>81</v>
      </c>
      <c r="AY161" s="216" t="s">
        <v>137</v>
      </c>
    </row>
    <row r="162" spans="1:65" s="2" customFormat="1" ht="24.2" customHeight="1">
      <c r="A162" s="35"/>
      <c r="B162" s="36"/>
      <c r="C162" s="187" t="s">
        <v>106</v>
      </c>
      <c r="D162" s="187" t="s">
        <v>140</v>
      </c>
      <c r="E162" s="188" t="s">
        <v>964</v>
      </c>
      <c r="F162" s="189" t="s">
        <v>244</v>
      </c>
      <c r="G162" s="190" t="s">
        <v>203</v>
      </c>
      <c r="H162" s="191">
        <v>61.5</v>
      </c>
      <c r="I162" s="192"/>
      <c r="J162" s="193">
        <f>ROUND(I162*H162,2)</f>
        <v>0</v>
      </c>
      <c r="K162" s="189" t="s">
        <v>143</v>
      </c>
      <c r="L162" s="40"/>
      <c r="M162" s="194" t="s">
        <v>1</v>
      </c>
      <c r="N162" s="195" t="s">
        <v>42</v>
      </c>
      <c r="O162" s="72"/>
      <c r="P162" s="196">
        <f>O162*H162</f>
        <v>0</v>
      </c>
      <c r="Q162" s="196">
        <v>0</v>
      </c>
      <c r="R162" s="196">
        <f>Q162*H162</f>
        <v>0</v>
      </c>
      <c r="S162" s="196">
        <v>0</v>
      </c>
      <c r="T162" s="19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8" t="s">
        <v>91</v>
      </c>
      <c r="AT162" s="198" t="s">
        <v>140</v>
      </c>
      <c r="AU162" s="198" t="s">
        <v>85</v>
      </c>
      <c r="AY162" s="18" t="s">
        <v>137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18" t="s">
        <v>85</v>
      </c>
      <c r="BK162" s="199">
        <f>ROUND(I162*H162,2)</f>
        <v>0</v>
      </c>
      <c r="BL162" s="18" t="s">
        <v>91</v>
      </c>
      <c r="BM162" s="198" t="s">
        <v>965</v>
      </c>
    </row>
    <row r="163" spans="1:65" s="14" customFormat="1" ht="11.25">
      <c r="B163" s="217"/>
      <c r="C163" s="218"/>
      <c r="D163" s="207" t="s">
        <v>190</v>
      </c>
      <c r="E163" s="219" t="s">
        <v>1</v>
      </c>
      <c r="F163" s="220" t="s">
        <v>238</v>
      </c>
      <c r="G163" s="218"/>
      <c r="H163" s="219" t="s">
        <v>1</v>
      </c>
      <c r="I163" s="221"/>
      <c r="J163" s="218"/>
      <c r="K163" s="218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190</v>
      </c>
      <c r="AU163" s="226" t="s">
        <v>85</v>
      </c>
      <c r="AV163" s="14" t="s">
        <v>81</v>
      </c>
      <c r="AW163" s="14" t="s">
        <v>33</v>
      </c>
      <c r="AX163" s="14" t="s">
        <v>76</v>
      </c>
      <c r="AY163" s="226" t="s">
        <v>137</v>
      </c>
    </row>
    <row r="164" spans="1:65" s="13" customFormat="1" ht="11.25">
      <c r="B164" s="205"/>
      <c r="C164" s="206"/>
      <c r="D164" s="207" t="s">
        <v>190</v>
      </c>
      <c r="E164" s="208" t="s">
        <v>1</v>
      </c>
      <c r="F164" s="209" t="s">
        <v>966</v>
      </c>
      <c r="G164" s="206"/>
      <c r="H164" s="210">
        <v>61.5</v>
      </c>
      <c r="I164" s="211"/>
      <c r="J164" s="206"/>
      <c r="K164" s="206"/>
      <c r="L164" s="212"/>
      <c r="M164" s="213"/>
      <c r="N164" s="214"/>
      <c r="O164" s="214"/>
      <c r="P164" s="214"/>
      <c r="Q164" s="214"/>
      <c r="R164" s="214"/>
      <c r="S164" s="214"/>
      <c r="T164" s="215"/>
      <c r="AT164" s="216" t="s">
        <v>190</v>
      </c>
      <c r="AU164" s="216" t="s">
        <v>85</v>
      </c>
      <c r="AV164" s="13" t="s">
        <v>85</v>
      </c>
      <c r="AW164" s="13" t="s">
        <v>33</v>
      </c>
      <c r="AX164" s="13" t="s">
        <v>81</v>
      </c>
      <c r="AY164" s="216" t="s">
        <v>137</v>
      </c>
    </row>
    <row r="165" spans="1:65" s="2" customFormat="1" ht="37.9" customHeight="1">
      <c r="A165" s="35"/>
      <c r="B165" s="36"/>
      <c r="C165" s="187" t="s">
        <v>242</v>
      </c>
      <c r="D165" s="187" t="s">
        <v>140</v>
      </c>
      <c r="E165" s="188" t="s">
        <v>258</v>
      </c>
      <c r="F165" s="189" t="s">
        <v>259</v>
      </c>
      <c r="G165" s="190" t="s">
        <v>203</v>
      </c>
      <c r="H165" s="191">
        <v>61.5</v>
      </c>
      <c r="I165" s="192"/>
      <c r="J165" s="193">
        <f>ROUND(I165*H165,2)</f>
        <v>0</v>
      </c>
      <c r="K165" s="189" t="s">
        <v>143</v>
      </c>
      <c r="L165" s="40"/>
      <c r="M165" s="194" t="s">
        <v>1</v>
      </c>
      <c r="N165" s="195" t="s">
        <v>42</v>
      </c>
      <c r="O165" s="72"/>
      <c r="P165" s="196">
        <f>O165*H165</f>
        <v>0</v>
      </c>
      <c r="Q165" s="196">
        <v>4.3800000000000002E-3</v>
      </c>
      <c r="R165" s="196">
        <f>Q165*H165</f>
        <v>0.26937</v>
      </c>
      <c r="S165" s="196">
        <v>0</v>
      </c>
      <c r="T165" s="19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8" t="s">
        <v>91</v>
      </c>
      <c r="AT165" s="198" t="s">
        <v>140</v>
      </c>
      <c r="AU165" s="198" t="s">
        <v>85</v>
      </c>
      <c r="AY165" s="18" t="s">
        <v>137</v>
      </c>
      <c r="BE165" s="199">
        <f>IF(N165="základní",J165,0)</f>
        <v>0</v>
      </c>
      <c r="BF165" s="199">
        <f>IF(N165="snížená",J165,0)</f>
        <v>0</v>
      </c>
      <c r="BG165" s="199">
        <f>IF(N165="zákl. přenesená",J165,0)</f>
        <v>0</v>
      </c>
      <c r="BH165" s="199">
        <f>IF(N165="sníž. přenesená",J165,0)</f>
        <v>0</v>
      </c>
      <c r="BI165" s="199">
        <f>IF(N165="nulová",J165,0)</f>
        <v>0</v>
      </c>
      <c r="BJ165" s="18" t="s">
        <v>85</v>
      </c>
      <c r="BK165" s="199">
        <f>ROUND(I165*H165,2)</f>
        <v>0</v>
      </c>
      <c r="BL165" s="18" t="s">
        <v>91</v>
      </c>
      <c r="BM165" s="198" t="s">
        <v>967</v>
      </c>
    </row>
    <row r="166" spans="1:65" s="14" customFormat="1" ht="11.25">
      <c r="B166" s="217"/>
      <c r="C166" s="218"/>
      <c r="D166" s="207" t="s">
        <v>190</v>
      </c>
      <c r="E166" s="219" t="s">
        <v>1</v>
      </c>
      <c r="F166" s="220" t="s">
        <v>205</v>
      </c>
      <c r="G166" s="218"/>
      <c r="H166" s="219" t="s">
        <v>1</v>
      </c>
      <c r="I166" s="221"/>
      <c r="J166" s="218"/>
      <c r="K166" s="218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190</v>
      </c>
      <c r="AU166" s="226" t="s">
        <v>85</v>
      </c>
      <c r="AV166" s="14" t="s">
        <v>81</v>
      </c>
      <c r="AW166" s="14" t="s">
        <v>33</v>
      </c>
      <c r="AX166" s="14" t="s">
        <v>76</v>
      </c>
      <c r="AY166" s="226" t="s">
        <v>137</v>
      </c>
    </row>
    <row r="167" spans="1:65" s="13" customFormat="1" ht="11.25">
      <c r="B167" s="205"/>
      <c r="C167" s="206"/>
      <c r="D167" s="207" t="s">
        <v>190</v>
      </c>
      <c r="E167" s="208" t="s">
        <v>1</v>
      </c>
      <c r="F167" s="209" t="s">
        <v>968</v>
      </c>
      <c r="G167" s="206"/>
      <c r="H167" s="210">
        <v>38.35</v>
      </c>
      <c r="I167" s="211"/>
      <c r="J167" s="206"/>
      <c r="K167" s="206"/>
      <c r="L167" s="212"/>
      <c r="M167" s="213"/>
      <c r="N167" s="214"/>
      <c r="O167" s="214"/>
      <c r="P167" s="214"/>
      <c r="Q167" s="214"/>
      <c r="R167" s="214"/>
      <c r="S167" s="214"/>
      <c r="T167" s="215"/>
      <c r="AT167" s="216" t="s">
        <v>190</v>
      </c>
      <c r="AU167" s="216" t="s">
        <v>85</v>
      </c>
      <c r="AV167" s="13" t="s">
        <v>85</v>
      </c>
      <c r="AW167" s="13" t="s">
        <v>33</v>
      </c>
      <c r="AX167" s="13" t="s">
        <v>76</v>
      </c>
      <c r="AY167" s="216" t="s">
        <v>137</v>
      </c>
    </row>
    <row r="168" spans="1:65" s="13" customFormat="1" ht="11.25">
      <c r="B168" s="205"/>
      <c r="C168" s="206"/>
      <c r="D168" s="207" t="s">
        <v>190</v>
      </c>
      <c r="E168" s="208" t="s">
        <v>1</v>
      </c>
      <c r="F168" s="209" t="s">
        <v>262</v>
      </c>
      <c r="G168" s="206"/>
      <c r="H168" s="210">
        <v>-7.6</v>
      </c>
      <c r="I168" s="211"/>
      <c r="J168" s="206"/>
      <c r="K168" s="206"/>
      <c r="L168" s="212"/>
      <c r="M168" s="213"/>
      <c r="N168" s="214"/>
      <c r="O168" s="214"/>
      <c r="P168" s="214"/>
      <c r="Q168" s="214"/>
      <c r="R168" s="214"/>
      <c r="S168" s="214"/>
      <c r="T168" s="215"/>
      <c r="AT168" s="216" t="s">
        <v>190</v>
      </c>
      <c r="AU168" s="216" t="s">
        <v>85</v>
      </c>
      <c r="AV168" s="13" t="s">
        <v>85</v>
      </c>
      <c r="AW168" s="13" t="s">
        <v>33</v>
      </c>
      <c r="AX168" s="13" t="s">
        <v>76</v>
      </c>
      <c r="AY168" s="216" t="s">
        <v>137</v>
      </c>
    </row>
    <row r="169" spans="1:65" s="14" customFormat="1" ht="11.25">
      <c r="B169" s="217"/>
      <c r="C169" s="218"/>
      <c r="D169" s="207" t="s">
        <v>190</v>
      </c>
      <c r="E169" s="219" t="s">
        <v>1</v>
      </c>
      <c r="F169" s="220" t="s">
        <v>263</v>
      </c>
      <c r="G169" s="218"/>
      <c r="H169" s="219" t="s">
        <v>1</v>
      </c>
      <c r="I169" s="221"/>
      <c r="J169" s="218"/>
      <c r="K169" s="218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190</v>
      </c>
      <c r="AU169" s="226" t="s">
        <v>85</v>
      </c>
      <c r="AV169" s="14" t="s">
        <v>81</v>
      </c>
      <c r="AW169" s="14" t="s">
        <v>33</v>
      </c>
      <c r="AX169" s="14" t="s">
        <v>76</v>
      </c>
      <c r="AY169" s="226" t="s">
        <v>137</v>
      </c>
    </row>
    <row r="170" spans="1:65" s="15" customFormat="1" ht="11.25">
      <c r="B170" s="227"/>
      <c r="C170" s="228"/>
      <c r="D170" s="207" t="s">
        <v>190</v>
      </c>
      <c r="E170" s="229" t="s">
        <v>1</v>
      </c>
      <c r="F170" s="230" t="s">
        <v>210</v>
      </c>
      <c r="G170" s="228"/>
      <c r="H170" s="231">
        <v>30.75</v>
      </c>
      <c r="I170" s="232"/>
      <c r="J170" s="228"/>
      <c r="K170" s="228"/>
      <c r="L170" s="233"/>
      <c r="M170" s="234"/>
      <c r="N170" s="235"/>
      <c r="O170" s="235"/>
      <c r="P170" s="235"/>
      <c r="Q170" s="235"/>
      <c r="R170" s="235"/>
      <c r="S170" s="235"/>
      <c r="T170" s="236"/>
      <c r="AT170" s="237" t="s">
        <v>190</v>
      </c>
      <c r="AU170" s="237" t="s">
        <v>85</v>
      </c>
      <c r="AV170" s="15" t="s">
        <v>88</v>
      </c>
      <c r="AW170" s="15" t="s">
        <v>33</v>
      </c>
      <c r="AX170" s="15" t="s">
        <v>76</v>
      </c>
      <c r="AY170" s="237" t="s">
        <v>137</v>
      </c>
    </row>
    <row r="171" spans="1:65" s="13" customFormat="1" ht="11.25">
      <c r="B171" s="205"/>
      <c r="C171" s="206"/>
      <c r="D171" s="207" t="s">
        <v>190</v>
      </c>
      <c r="E171" s="208" t="s">
        <v>1</v>
      </c>
      <c r="F171" s="209" t="s">
        <v>966</v>
      </c>
      <c r="G171" s="206"/>
      <c r="H171" s="210">
        <v>61.5</v>
      </c>
      <c r="I171" s="211"/>
      <c r="J171" s="206"/>
      <c r="K171" s="206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190</v>
      </c>
      <c r="AU171" s="216" t="s">
        <v>85</v>
      </c>
      <c r="AV171" s="13" t="s">
        <v>85</v>
      </c>
      <c r="AW171" s="13" t="s">
        <v>33</v>
      </c>
      <c r="AX171" s="13" t="s">
        <v>81</v>
      </c>
      <c r="AY171" s="216" t="s">
        <v>137</v>
      </c>
    </row>
    <row r="172" spans="1:65" s="2" customFormat="1" ht="33" customHeight="1">
      <c r="A172" s="35"/>
      <c r="B172" s="36"/>
      <c r="C172" s="187" t="s">
        <v>249</v>
      </c>
      <c r="D172" s="187" t="s">
        <v>140</v>
      </c>
      <c r="E172" s="188" t="s">
        <v>235</v>
      </c>
      <c r="F172" s="189" t="s">
        <v>236</v>
      </c>
      <c r="G172" s="190" t="s">
        <v>203</v>
      </c>
      <c r="H172" s="191">
        <v>35.1</v>
      </c>
      <c r="I172" s="192"/>
      <c r="J172" s="193">
        <f>ROUND(I172*H172,2)</f>
        <v>0</v>
      </c>
      <c r="K172" s="189" t="s">
        <v>143</v>
      </c>
      <c r="L172" s="40"/>
      <c r="M172" s="194" t="s">
        <v>1</v>
      </c>
      <c r="N172" s="195" t="s">
        <v>42</v>
      </c>
      <c r="O172" s="72"/>
      <c r="P172" s="196">
        <f>O172*H172</f>
        <v>0</v>
      </c>
      <c r="Q172" s="196">
        <v>4.0000000000000001E-3</v>
      </c>
      <c r="R172" s="196">
        <f>Q172*H172</f>
        <v>0.1404</v>
      </c>
      <c r="S172" s="196">
        <v>0</v>
      </c>
      <c r="T172" s="19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8" t="s">
        <v>91</v>
      </c>
      <c r="AT172" s="198" t="s">
        <v>140</v>
      </c>
      <c r="AU172" s="198" t="s">
        <v>85</v>
      </c>
      <c r="AY172" s="18" t="s">
        <v>137</v>
      </c>
      <c r="BE172" s="199">
        <f>IF(N172="základní",J172,0)</f>
        <v>0</v>
      </c>
      <c r="BF172" s="199">
        <f>IF(N172="snížená",J172,0)</f>
        <v>0</v>
      </c>
      <c r="BG172" s="199">
        <f>IF(N172="zákl. přenesená",J172,0)</f>
        <v>0</v>
      </c>
      <c r="BH172" s="199">
        <f>IF(N172="sníž. přenesená",J172,0)</f>
        <v>0</v>
      </c>
      <c r="BI172" s="199">
        <f>IF(N172="nulová",J172,0)</f>
        <v>0</v>
      </c>
      <c r="BJ172" s="18" t="s">
        <v>85</v>
      </c>
      <c r="BK172" s="199">
        <f>ROUND(I172*H172,2)</f>
        <v>0</v>
      </c>
      <c r="BL172" s="18" t="s">
        <v>91</v>
      </c>
      <c r="BM172" s="198" t="s">
        <v>969</v>
      </c>
    </row>
    <row r="173" spans="1:65" s="14" customFormat="1" ht="11.25">
      <c r="B173" s="217"/>
      <c r="C173" s="218"/>
      <c r="D173" s="207" t="s">
        <v>190</v>
      </c>
      <c r="E173" s="219" t="s">
        <v>1</v>
      </c>
      <c r="F173" s="220" t="s">
        <v>238</v>
      </c>
      <c r="G173" s="218"/>
      <c r="H173" s="219" t="s">
        <v>1</v>
      </c>
      <c r="I173" s="221"/>
      <c r="J173" s="218"/>
      <c r="K173" s="218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190</v>
      </c>
      <c r="AU173" s="226" t="s">
        <v>85</v>
      </c>
      <c r="AV173" s="14" t="s">
        <v>81</v>
      </c>
      <c r="AW173" s="14" t="s">
        <v>33</v>
      </c>
      <c r="AX173" s="14" t="s">
        <v>76</v>
      </c>
      <c r="AY173" s="226" t="s">
        <v>137</v>
      </c>
    </row>
    <row r="174" spans="1:65" s="14" customFormat="1" ht="11.25">
      <c r="B174" s="217"/>
      <c r="C174" s="218"/>
      <c r="D174" s="207" t="s">
        <v>190</v>
      </c>
      <c r="E174" s="219" t="s">
        <v>1</v>
      </c>
      <c r="F174" s="220" t="s">
        <v>205</v>
      </c>
      <c r="G174" s="218"/>
      <c r="H174" s="219" t="s">
        <v>1</v>
      </c>
      <c r="I174" s="221"/>
      <c r="J174" s="218"/>
      <c r="K174" s="218"/>
      <c r="L174" s="222"/>
      <c r="M174" s="223"/>
      <c r="N174" s="224"/>
      <c r="O174" s="224"/>
      <c r="P174" s="224"/>
      <c r="Q174" s="224"/>
      <c r="R174" s="224"/>
      <c r="S174" s="224"/>
      <c r="T174" s="225"/>
      <c r="AT174" s="226" t="s">
        <v>190</v>
      </c>
      <c r="AU174" s="226" t="s">
        <v>85</v>
      </c>
      <c r="AV174" s="14" t="s">
        <v>81</v>
      </c>
      <c r="AW174" s="14" t="s">
        <v>33</v>
      </c>
      <c r="AX174" s="14" t="s">
        <v>76</v>
      </c>
      <c r="AY174" s="226" t="s">
        <v>137</v>
      </c>
    </row>
    <row r="175" spans="1:65" s="13" customFormat="1" ht="11.25">
      <c r="B175" s="205"/>
      <c r="C175" s="206"/>
      <c r="D175" s="207" t="s">
        <v>190</v>
      </c>
      <c r="E175" s="208" t="s">
        <v>1</v>
      </c>
      <c r="F175" s="209" t="s">
        <v>970</v>
      </c>
      <c r="G175" s="206"/>
      <c r="H175" s="210">
        <v>23.35</v>
      </c>
      <c r="I175" s="211"/>
      <c r="J175" s="206"/>
      <c r="K175" s="206"/>
      <c r="L175" s="212"/>
      <c r="M175" s="213"/>
      <c r="N175" s="214"/>
      <c r="O175" s="214"/>
      <c r="P175" s="214"/>
      <c r="Q175" s="214"/>
      <c r="R175" s="214"/>
      <c r="S175" s="214"/>
      <c r="T175" s="215"/>
      <c r="AT175" s="216" t="s">
        <v>190</v>
      </c>
      <c r="AU175" s="216" t="s">
        <v>85</v>
      </c>
      <c r="AV175" s="13" t="s">
        <v>85</v>
      </c>
      <c r="AW175" s="13" t="s">
        <v>33</v>
      </c>
      <c r="AX175" s="13" t="s">
        <v>76</v>
      </c>
      <c r="AY175" s="216" t="s">
        <v>137</v>
      </c>
    </row>
    <row r="176" spans="1:65" s="13" customFormat="1" ht="11.25">
      <c r="B176" s="205"/>
      <c r="C176" s="206"/>
      <c r="D176" s="207" t="s">
        <v>190</v>
      </c>
      <c r="E176" s="208" t="s">
        <v>1</v>
      </c>
      <c r="F176" s="209" t="s">
        <v>240</v>
      </c>
      <c r="G176" s="206"/>
      <c r="H176" s="210">
        <v>-5.8</v>
      </c>
      <c r="I176" s="211"/>
      <c r="J176" s="206"/>
      <c r="K176" s="206"/>
      <c r="L176" s="212"/>
      <c r="M176" s="213"/>
      <c r="N176" s="214"/>
      <c r="O176" s="214"/>
      <c r="P176" s="214"/>
      <c r="Q176" s="214"/>
      <c r="R176" s="214"/>
      <c r="S176" s="214"/>
      <c r="T176" s="215"/>
      <c r="AT176" s="216" t="s">
        <v>190</v>
      </c>
      <c r="AU176" s="216" t="s">
        <v>85</v>
      </c>
      <c r="AV176" s="13" t="s">
        <v>85</v>
      </c>
      <c r="AW176" s="13" t="s">
        <v>33</v>
      </c>
      <c r="AX176" s="13" t="s">
        <v>76</v>
      </c>
      <c r="AY176" s="216" t="s">
        <v>137</v>
      </c>
    </row>
    <row r="177" spans="1:65" s="14" customFormat="1" ht="11.25">
      <c r="B177" s="217"/>
      <c r="C177" s="218"/>
      <c r="D177" s="207" t="s">
        <v>190</v>
      </c>
      <c r="E177" s="219" t="s">
        <v>1</v>
      </c>
      <c r="F177" s="220" t="s">
        <v>209</v>
      </c>
      <c r="G177" s="218"/>
      <c r="H177" s="219" t="s">
        <v>1</v>
      </c>
      <c r="I177" s="221"/>
      <c r="J177" s="218"/>
      <c r="K177" s="218"/>
      <c r="L177" s="222"/>
      <c r="M177" s="223"/>
      <c r="N177" s="224"/>
      <c r="O177" s="224"/>
      <c r="P177" s="224"/>
      <c r="Q177" s="224"/>
      <c r="R177" s="224"/>
      <c r="S177" s="224"/>
      <c r="T177" s="225"/>
      <c r="AT177" s="226" t="s">
        <v>190</v>
      </c>
      <c r="AU177" s="226" t="s">
        <v>85</v>
      </c>
      <c r="AV177" s="14" t="s">
        <v>81</v>
      </c>
      <c r="AW177" s="14" t="s">
        <v>33</v>
      </c>
      <c r="AX177" s="14" t="s">
        <v>76</v>
      </c>
      <c r="AY177" s="226" t="s">
        <v>137</v>
      </c>
    </row>
    <row r="178" spans="1:65" s="15" customFormat="1" ht="11.25">
      <c r="B178" s="227"/>
      <c r="C178" s="228"/>
      <c r="D178" s="207" t="s">
        <v>190</v>
      </c>
      <c r="E178" s="229" t="s">
        <v>1</v>
      </c>
      <c r="F178" s="230" t="s">
        <v>210</v>
      </c>
      <c r="G178" s="228"/>
      <c r="H178" s="231">
        <v>17.55</v>
      </c>
      <c r="I178" s="232"/>
      <c r="J178" s="228"/>
      <c r="K178" s="228"/>
      <c r="L178" s="233"/>
      <c r="M178" s="234"/>
      <c r="N178" s="235"/>
      <c r="O178" s="235"/>
      <c r="P178" s="235"/>
      <c r="Q178" s="235"/>
      <c r="R178" s="235"/>
      <c r="S178" s="235"/>
      <c r="T178" s="236"/>
      <c r="AT178" s="237" t="s">
        <v>190</v>
      </c>
      <c r="AU178" s="237" t="s">
        <v>85</v>
      </c>
      <c r="AV178" s="15" t="s">
        <v>88</v>
      </c>
      <c r="AW178" s="15" t="s">
        <v>33</v>
      </c>
      <c r="AX178" s="15" t="s">
        <v>76</v>
      </c>
      <c r="AY178" s="237" t="s">
        <v>137</v>
      </c>
    </row>
    <row r="179" spans="1:65" s="13" customFormat="1" ht="11.25">
      <c r="B179" s="205"/>
      <c r="C179" s="206"/>
      <c r="D179" s="207" t="s">
        <v>190</v>
      </c>
      <c r="E179" s="208" t="s">
        <v>1</v>
      </c>
      <c r="F179" s="209" t="s">
        <v>963</v>
      </c>
      <c r="G179" s="206"/>
      <c r="H179" s="210">
        <v>35.1</v>
      </c>
      <c r="I179" s="211"/>
      <c r="J179" s="206"/>
      <c r="K179" s="206"/>
      <c r="L179" s="212"/>
      <c r="M179" s="213"/>
      <c r="N179" s="214"/>
      <c r="O179" s="214"/>
      <c r="P179" s="214"/>
      <c r="Q179" s="214"/>
      <c r="R179" s="214"/>
      <c r="S179" s="214"/>
      <c r="T179" s="215"/>
      <c r="AT179" s="216" t="s">
        <v>190</v>
      </c>
      <c r="AU179" s="216" t="s">
        <v>85</v>
      </c>
      <c r="AV179" s="13" t="s">
        <v>85</v>
      </c>
      <c r="AW179" s="13" t="s">
        <v>33</v>
      </c>
      <c r="AX179" s="13" t="s">
        <v>81</v>
      </c>
      <c r="AY179" s="216" t="s">
        <v>137</v>
      </c>
    </row>
    <row r="180" spans="1:65" s="2" customFormat="1" ht="24.2" customHeight="1">
      <c r="A180" s="35"/>
      <c r="B180" s="36"/>
      <c r="C180" s="187" t="s">
        <v>257</v>
      </c>
      <c r="D180" s="187" t="s">
        <v>140</v>
      </c>
      <c r="E180" s="188" t="s">
        <v>250</v>
      </c>
      <c r="F180" s="189" t="s">
        <v>251</v>
      </c>
      <c r="G180" s="190" t="s">
        <v>220</v>
      </c>
      <c r="H180" s="191">
        <v>31.2</v>
      </c>
      <c r="I180" s="192"/>
      <c r="J180" s="193">
        <f>ROUND(I180*H180,2)</f>
        <v>0</v>
      </c>
      <c r="K180" s="189" t="s">
        <v>143</v>
      </c>
      <c r="L180" s="40"/>
      <c r="M180" s="194" t="s">
        <v>1</v>
      </c>
      <c r="N180" s="195" t="s">
        <v>42</v>
      </c>
      <c r="O180" s="72"/>
      <c r="P180" s="196">
        <f>O180*H180</f>
        <v>0</v>
      </c>
      <c r="Q180" s="196">
        <v>1.5E-3</v>
      </c>
      <c r="R180" s="196">
        <f>Q180*H180</f>
        <v>4.6800000000000001E-2</v>
      </c>
      <c r="S180" s="196">
        <v>0</v>
      </c>
      <c r="T180" s="19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98" t="s">
        <v>91</v>
      </c>
      <c r="AT180" s="198" t="s">
        <v>140</v>
      </c>
      <c r="AU180" s="198" t="s">
        <v>85</v>
      </c>
      <c r="AY180" s="18" t="s">
        <v>137</v>
      </c>
      <c r="BE180" s="199">
        <f>IF(N180="základní",J180,0)</f>
        <v>0</v>
      </c>
      <c r="BF180" s="199">
        <f>IF(N180="snížená",J180,0)</f>
        <v>0</v>
      </c>
      <c r="BG180" s="199">
        <f>IF(N180="zákl. přenesená",J180,0)</f>
        <v>0</v>
      </c>
      <c r="BH180" s="199">
        <f>IF(N180="sníž. přenesená",J180,0)</f>
        <v>0</v>
      </c>
      <c r="BI180" s="199">
        <f>IF(N180="nulová",J180,0)</f>
        <v>0</v>
      </c>
      <c r="BJ180" s="18" t="s">
        <v>85</v>
      </c>
      <c r="BK180" s="199">
        <f>ROUND(I180*H180,2)</f>
        <v>0</v>
      </c>
      <c r="BL180" s="18" t="s">
        <v>91</v>
      </c>
      <c r="BM180" s="198" t="s">
        <v>971</v>
      </c>
    </row>
    <row r="181" spans="1:65" s="14" customFormat="1" ht="11.25">
      <c r="B181" s="217"/>
      <c r="C181" s="218"/>
      <c r="D181" s="207" t="s">
        <v>190</v>
      </c>
      <c r="E181" s="219" t="s">
        <v>1</v>
      </c>
      <c r="F181" s="220" t="s">
        <v>255</v>
      </c>
      <c r="G181" s="218"/>
      <c r="H181" s="219" t="s">
        <v>1</v>
      </c>
      <c r="I181" s="221"/>
      <c r="J181" s="218"/>
      <c r="K181" s="218"/>
      <c r="L181" s="222"/>
      <c r="M181" s="223"/>
      <c r="N181" s="224"/>
      <c r="O181" s="224"/>
      <c r="P181" s="224"/>
      <c r="Q181" s="224"/>
      <c r="R181" s="224"/>
      <c r="S181" s="224"/>
      <c r="T181" s="225"/>
      <c r="AT181" s="226" t="s">
        <v>190</v>
      </c>
      <c r="AU181" s="226" t="s">
        <v>85</v>
      </c>
      <c r="AV181" s="14" t="s">
        <v>81</v>
      </c>
      <c r="AW181" s="14" t="s">
        <v>33</v>
      </c>
      <c r="AX181" s="14" t="s">
        <v>76</v>
      </c>
      <c r="AY181" s="226" t="s">
        <v>137</v>
      </c>
    </row>
    <row r="182" spans="1:65" s="13" customFormat="1" ht="11.25">
      <c r="B182" s="205"/>
      <c r="C182" s="206"/>
      <c r="D182" s="207" t="s">
        <v>190</v>
      </c>
      <c r="E182" s="208" t="s">
        <v>1</v>
      </c>
      <c r="F182" s="209" t="s">
        <v>972</v>
      </c>
      <c r="G182" s="206"/>
      <c r="H182" s="210">
        <v>31.2</v>
      </c>
      <c r="I182" s="211"/>
      <c r="J182" s="206"/>
      <c r="K182" s="206"/>
      <c r="L182" s="212"/>
      <c r="M182" s="213"/>
      <c r="N182" s="214"/>
      <c r="O182" s="214"/>
      <c r="P182" s="214"/>
      <c r="Q182" s="214"/>
      <c r="R182" s="214"/>
      <c r="S182" s="214"/>
      <c r="T182" s="215"/>
      <c r="AT182" s="216" t="s">
        <v>190</v>
      </c>
      <c r="AU182" s="216" t="s">
        <v>85</v>
      </c>
      <c r="AV182" s="13" t="s">
        <v>85</v>
      </c>
      <c r="AW182" s="13" t="s">
        <v>33</v>
      </c>
      <c r="AX182" s="13" t="s">
        <v>76</v>
      </c>
      <c r="AY182" s="216" t="s">
        <v>137</v>
      </c>
    </row>
    <row r="183" spans="1:65" s="16" customFormat="1" ht="11.25">
      <c r="B183" s="252"/>
      <c r="C183" s="253"/>
      <c r="D183" s="207" t="s">
        <v>190</v>
      </c>
      <c r="E183" s="254" t="s">
        <v>1</v>
      </c>
      <c r="F183" s="255" t="s">
        <v>256</v>
      </c>
      <c r="G183" s="253"/>
      <c r="H183" s="256">
        <v>31.2</v>
      </c>
      <c r="I183" s="257"/>
      <c r="J183" s="253"/>
      <c r="K183" s="253"/>
      <c r="L183" s="258"/>
      <c r="M183" s="259"/>
      <c r="N183" s="260"/>
      <c r="O183" s="260"/>
      <c r="P183" s="260"/>
      <c r="Q183" s="260"/>
      <c r="R183" s="260"/>
      <c r="S183" s="260"/>
      <c r="T183" s="261"/>
      <c r="AT183" s="262" t="s">
        <v>190</v>
      </c>
      <c r="AU183" s="262" t="s">
        <v>85</v>
      </c>
      <c r="AV183" s="16" t="s">
        <v>91</v>
      </c>
      <c r="AW183" s="16" t="s">
        <v>33</v>
      </c>
      <c r="AX183" s="16" t="s">
        <v>81</v>
      </c>
      <c r="AY183" s="262" t="s">
        <v>137</v>
      </c>
    </row>
    <row r="184" spans="1:65" s="2" customFormat="1" ht="55.5" customHeight="1">
      <c r="A184" s="35"/>
      <c r="B184" s="36"/>
      <c r="C184" s="187" t="s">
        <v>265</v>
      </c>
      <c r="D184" s="187" t="s">
        <v>140</v>
      </c>
      <c r="E184" s="188" t="s">
        <v>268</v>
      </c>
      <c r="F184" s="189" t="s">
        <v>269</v>
      </c>
      <c r="G184" s="190" t="s">
        <v>203</v>
      </c>
      <c r="H184" s="191">
        <v>8.9</v>
      </c>
      <c r="I184" s="192"/>
      <c r="J184" s="193">
        <f>ROUND(I184*H184,2)</f>
        <v>0</v>
      </c>
      <c r="K184" s="189" t="s">
        <v>143</v>
      </c>
      <c r="L184" s="40"/>
      <c r="M184" s="194" t="s">
        <v>1</v>
      </c>
      <c r="N184" s="195" t="s">
        <v>42</v>
      </c>
      <c r="O184" s="72"/>
      <c r="P184" s="196">
        <f>O184*H184</f>
        <v>0</v>
      </c>
      <c r="Q184" s="196">
        <v>2.6339999999999999E-2</v>
      </c>
      <c r="R184" s="196">
        <f>Q184*H184</f>
        <v>0.234426</v>
      </c>
      <c r="S184" s="196">
        <v>0</v>
      </c>
      <c r="T184" s="19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8" t="s">
        <v>91</v>
      </c>
      <c r="AT184" s="198" t="s">
        <v>140</v>
      </c>
      <c r="AU184" s="198" t="s">
        <v>85</v>
      </c>
      <c r="AY184" s="18" t="s">
        <v>137</v>
      </c>
      <c r="BE184" s="199">
        <f>IF(N184="základní",J184,0)</f>
        <v>0</v>
      </c>
      <c r="BF184" s="199">
        <f>IF(N184="snížená",J184,0)</f>
        <v>0</v>
      </c>
      <c r="BG184" s="199">
        <f>IF(N184="zákl. přenesená",J184,0)</f>
        <v>0</v>
      </c>
      <c r="BH184" s="199">
        <f>IF(N184="sníž. přenesená",J184,0)</f>
        <v>0</v>
      </c>
      <c r="BI184" s="199">
        <f>IF(N184="nulová",J184,0)</f>
        <v>0</v>
      </c>
      <c r="BJ184" s="18" t="s">
        <v>85</v>
      </c>
      <c r="BK184" s="199">
        <f>ROUND(I184*H184,2)</f>
        <v>0</v>
      </c>
      <c r="BL184" s="18" t="s">
        <v>91</v>
      </c>
      <c r="BM184" s="198" t="s">
        <v>973</v>
      </c>
    </row>
    <row r="185" spans="1:65" s="2" customFormat="1" ht="39">
      <c r="A185" s="35"/>
      <c r="B185" s="36"/>
      <c r="C185" s="37"/>
      <c r="D185" s="207" t="s">
        <v>246</v>
      </c>
      <c r="E185" s="37"/>
      <c r="F185" s="248" t="s">
        <v>271</v>
      </c>
      <c r="G185" s="37"/>
      <c r="H185" s="37"/>
      <c r="I185" s="249"/>
      <c r="J185" s="37"/>
      <c r="K185" s="37"/>
      <c r="L185" s="40"/>
      <c r="M185" s="250"/>
      <c r="N185" s="251"/>
      <c r="O185" s="72"/>
      <c r="P185" s="72"/>
      <c r="Q185" s="72"/>
      <c r="R185" s="72"/>
      <c r="S185" s="72"/>
      <c r="T185" s="73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T185" s="18" t="s">
        <v>246</v>
      </c>
      <c r="AU185" s="18" t="s">
        <v>85</v>
      </c>
    </row>
    <row r="186" spans="1:65" s="14" customFormat="1" ht="11.25">
      <c r="B186" s="217"/>
      <c r="C186" s="218"/>
      <c r="D186" s="207" t="s">
        <v>190</v>
      </c>
      <c r="E186" s="219" t="s">
        <v>1</v>
      </c>
      <c r="F186" s="220" t="s">
        <v>272</v>
      </c>
      <c r="G186" s="218"/>
      <c r="H186" s="219" t="s">
        <v>1</v>
      </c>
      <c r="I186" s="221"/>
      <c r="J186" s="218"/>
      <c r="K186" s="218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190</v>
      </c>
      <c r="AU186" s="226" t="s">
        <v>85</v>
      </c>
      <c r="AV186" s="14" t="s">
        <v>81</v>
      </c>
      <c r="AW186" s="14" t="s">
        <v>33</v>
      </c>
      <c r="AX186" s="14" t="s">
        <v>76</v>
      </c>
      <c r="AY186" s="226" t="s">
        <v>137</v>
      </c>
    </row>
    <row r="187" spans="1:65" s="13" customFormat="1" ht="11.25">
      <c r="B187" s="205"/>
      <c r="C187" s="206"/>
      <c r="D187" s="207" t="s">
        <v>190</v>
      </c>
      <c r="E187" s="208" t="s">
        <v>1</v>
      </c>
      <c r="F187" s="209" t="s">
        <v>974</v>
      </c>
      <c r="G187" s="206"/>
      <c r="H187" s="210">
        <v>4.4329999999999998</v>
      </c>
      <c r="I187" s="211"/>
      <c r="J187" s="206"/>
      <c r="K187" s="206"/>
      <c r="L187" s="212"/>
      <c r="M187" s="213"/>
      <c r="N187" s="214"/>
      <c r="O187" s="214"/>
      <c r="P187" s="214"/>
      <c r="Q187" s="214"/>
      <c r="R187" s="214"/>
      <c r="S187" s="214"/>
      <c r="T187" s="215"/>
      <c r="AT187" s="216" t="s">
        <v>190</v>
      </c>
      <c r="AU187" s="216" t="s">
        <v>85</v>
      </c>
      <c r="AV187" s="13" t="s">
        <v>85</v>
      </c>
      <c r="AW187" s="13" t="s">
        <v>33</v>
      </c>
      <c r="AX187" s="13" t="s">
        <v>76</v>
      </c>
      <c r="AY187" s="216" t="s">
        <v>137</v>
      </c>
    </row>
    <row r="188" spans="1:65" s="14" customFormat="1" ht="11.25">
      <c r="B188" s="217"/>
      <c r="C188" s="218"/>
      <c r="D188" s="207" t="s">
        <v>190</v>
      </c>
      <c r="E188" s="219" t="s">
        <v>1</v>
      </c>
      <c r="F188" s="220" t="s">
        <v>216</v>
      </c>
      <c r="G188" s="218"/>
      <c r="H188" s="219" t="s">
        <v>1</v>
      </c>
      <c r="I188" s="221"/>
      <c r="J188" s="218"/>
      <c r="K188" s="218"/>
      <c r="L188" s="222"/>
      <c r="M188" s="223"/>
      <c r="N188" s="224"/>
      <c r="O188" s="224"/>
      <c r="P188" s="224"/>
      <c r="Q188" s="224"/>
      <c r="R188" s="224"/>
      <c r="S188" s="224"/>
      <c r="T188" s="225"/>
      <c r="AT188" s="226" t="s">
        <v>190</v>
      </c>
      <c r="AU188" s="226" t="s">
        <v>85</v>
      </c>
      <c r="AV188" s="14" t="s">
        <v>81</v>
      </c>
      <c r="AW188" s="14" t="s">
        <v>33</v>
      </c>
      <c r="AX188" s="14" t="s">
        <v>76</v>
      </c>
      <c r="AY188" s="226" t="s">
        <v>137</v>
      </c>
    </row>
    <row r="189" spans="1:65" s="15" customFormat="1" ht="11.25">
      <c r="B189" s="227"/>
      <c r="C189" s="228"/>
      <c r="D189" s="207" t="s">
        <v>190</v>
      </c>
      <c r="E189" s="229" t="s">
        <v>1</v>
      </c>
      <c r="F189" s="230" t="s">
        <v>210</v>
      </c>
      <c r="G189" s="228"/>
      <c r="H189" s="231">
        <v>4.4329999999999998</v>
      </c>
      <c r="I189" s="232"/>
      <c r="J189" s="228"/>
      <c r="K189" s="228"/>
      <c r="L189" s="233"/>
      <c r="M189" s="234"/>
      <c r="N189" s="235"/>
      <c r="O189" s="235"/>
      <c r="P189" s="235"/>
      <c r="Q189" s="235"/>
      <c r="R189" s="235"/>
      <c r="S189" s="235"/>
      <c r="T189" s="236"/>
      <c r="AT189" s="237" t="s">
        <v>190</v>
      </c>
      <c r="AU189" s="237" t="s">
        <v>85</v>
      </c>
      <c r="AV189" s="15" t="s">
        <v>88</v>
      </c>
      <c r="AW189" s="15" t="s">
        <v>33</v>
      </c>
      <c r="AX189" s="15" t="s">
        <v>76</v>
      </c>
      <c r="AY189" s="237" t="s">
        <v>137</v>
      </c>
    </row>
    <row r="190" spans="1:65" s="14" customFormat="1" ht="11.25">
      <c r="B190" s="217"/>
      <c r="C190" s="218"/>
      <c r="D190" s="207" t="s">
        <v>190</v>
      </c>
      <c r="E190" s="219" t="s">
        <v>1</v>
      </c>
      <c r="F190" s="220" t="s">
        <v>274</v>
      </c>
      <c r="G190" s="218"/>
      <c r="H190" s="219" t="s">
        <v>1</v>
      </c>
      <c r="I190" s="221"/>
      <c r="J190" s="218"/>
      <c r="K190" s="218"/>
      <c r="L190" s="222"/>
      <c r="M190" s="223"/>
      <c r="N190" s="224"/>
      <c r="O190" s="224"/>
      <c r="P190" s="224"/>
      <c r="Q190" s="224"/>
      <c r="R190" s="224"/>
      <c r="S190" s="224"/>
      <c r="T190" s="225"/>
      <c r="AT190" s="226" t="s">
        <v>190</v>
      </c>
      <c r="AU190" s="226" t="s">
        <v>85</v>
      </c>
      <c r="AV190" s="14" t="s">
        <v>81</v>
      </c>
      <c r="AW190" s="14" t="s">
        <v>33</v>
      </c>
      <c r="AX190" s="14" t="s">
        <v>76</v>
      </c>
      <c r="AY190" s="226" t="s">
        <v>137</v>
      </c>
    </row>
    <row r="191" spans="1:65" s="13" customFormat="1" ht="11.25">
      <c r="B191" s="205"/>
      <c r="C191" s="206"/>
      <c r="D191" s="207" t="s">
        <v>190</v>
      </c>
      <c r="E191" s="208" t="s">
        <v>1</v>
      </c>
      <c r="F191" s="209" t="s">
        <v>975</v>
      </c>
      <c r="G191" s="206"/>
      <c r="H191" s="210">
        <v>8.9</v>
      </c>
      <c r="I191" s="211"/>
      <c r="J191" s="206"/>
      <c r="K191" s="206"/>
      <c r="L191" s="212"/>
      <c r="M191" s="213"/>
      <c r="N191" s="214"/>
      <c r="O191" s="214"/>
      <c r="P191" s="214"/>
      <c r="Q191" s="214"/>
      <c r="R191" s="214"/>
      <c r="S191" s="214"/>
      <c r="T191" s="215"/>
      <c r="AT191" s="216" t="s">
        <v>190</v>
      </c>
      <c r="AU191" s="216" t="s">
        <v>85</v>
      </c>
      <c r="AV191" s="13" t="s">
        <v>85</v>
      </c>
      <c r="AW191" s="13" t="s">
        <v>33</v>
      </c>
      <c r="AX191" s="13" t="s">
        <v>81</v>
      </c>
      <c r="AY191" s="216" t="s">
        <v>137</v>
      </c>
    </row>
    <row r="192" spans="1:65" s="2" customFormat="1" ht="24.2" customHeight="1">
      <c r="A192" s="35"/>
      <c r="B192" s="36"/>
      <c r="C192" s="187" t="s">
        <v>267</v>
      </c>
      <c r="D192" s="187" t="s">
        <v>140</v>
      </c>
      <c r="E192" s="188" t="s">
        <v>276</v>
      </c>
      <c r="F192" s="189" t="s">
        <v>976</v>
      </c>
      <c r="G192" s="190" t="s">
        <v>220</v>
      </c>
      <c r="H192" s="191">
        <v>2.4</v>
      </c>
      <c r="I192" s="192"/>
      <c r="J192" s="193">
        <f>ROUND(I192*H192,2)</f>
        <v>0</v>
      </c>
      <c r="K192" s="189" t="s">
        <v>1</v>
      </c>
      <c r="L192" s="40"/>
      <c r="M192" s="194" t="s">
        <v>1</v>
      </c>
      <c r="N192" s="195" t="s">
        <v>42</v>
      </c>
      <c r="O192" s="72"/>
      <c r="P192" s="196">
        <f>O192*H192</f>
        <v>0</v>
      </c>
      <c r="Q192" s="196">
        <v>0</v>
      </c>
      <c r="R192" s="196">
        <f>Q192*H192</f>
        <v>0</v>
      </c>
      <c r="S192" s="196">
        <v>0</v>
      </c>
      <c r="T192" s="19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98" t="s">
        <v>91</v>
      </c>
      <c r="AT192" s="198" t="s">
        <v>140</v>
      </c>
      <c r="AU192" s="198" t="s">
        <v>85</v>
      </c>
      <c r="AY192" s="18" t="s">
        <v>137</v>
      </c>
      <c r="BE192" s="199">
        <f>IF(N192="základní",J192,0)</f>
        <v>0</v>
      </c>
      <c r="BF192" s="199">
        <f>IF(N192="snížená",J192,0)</f>
        <v>0</v>
      </c>
      <c r="BG192" s="199">
        <f>IF(N192="zákl. přenesená",J192,0)</f>
        <v>0</v>
      </c>
      <c r="BH192" s="199">
        <f>IF(N192="sníž. přenesená",J192,0)</f>
        <v>0</v>
      </c>
      <c r="BI192" s="199">
        <f>IF(N192="nulová",J192,0)</f>
        <v>0</v>
      </c>
      <c r="BJ192" s="18" t="s">
        <v>85</v>
      </c>
      <c r="BK192" s="199">
        <f>ROUND(I192*H192,2)</f>
        <v>0</v>
      </c>
      <c r="BL192" s="18" t="s">
        <v>91</v>
      </c>
      <c r="BM192" s="198" t="s">
        <v>977</v>
      </c>
    </row>
    <row r="193" spans="1:65" s="14" customFormat="1" ht="11.25">
      <c r="B193" s="217"/>
      <c r="C193" s="218"/>
      <c r="D193" s="207" t="s">
        <v>190</v>
      </c>
      <c r="E193" s="219" t="s">
        <v>1</v>
      </c>
      <c r="F193" s="220" t="s">
        <v>279</v>
      </c>
      <c r="G193" s="218"/>
      <c r="H193" s="219" t="s">
        <v>1</v>
      </c>
      <c r="I193" s="221"/>
      <c r="J193" s="218"/>
      <c r="K193" s="218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190</v>
      </c>
      <c r="AU193" s="226" t="s">
        <v>85</v>
      </c>
      <c r="AV193" s="14" t="s">
        <v>81</v>
      </c>
      <c r="AW193" s="14" t="s">
        <v>33</v>
      </c>
      <c r="AX193" s="14" t="s">
        <v>76</v>
      </c>
      <c r="AY193" s="226" t="s">
        <v>137</v>
      </c>
    </row>
    <row r="194" spans="1:65" s="13" customFormat="1" ht="11.25">
      <c r="B194" s="205"/>
      <c r="C194" s="206"/>
      <c r="D194" s="207" t="s">
        <v>190</v>
      </c>
      <c r="E194" s="208" t="s">
        <v>1</v>
      </c>
      <c r="F194" s="209" t="s">
        <v>978</v>
      </c>
      <c r="G194" s="206"/>
      <c r="H194" s="210">
        <v>2.4</v>
      </c>
      <c r="I194" s="211"/>
      <c r="J194" s="206"/>
      <c r="K194" s="206"/>
      <c r="L194" s="212"/>
      <c r="M194" s="213"/>
      <c r="N194" s="214"/>
      <c r="O194" s="214"/>
      <c r="P194" s="214"/>
      <c r="Q194" s="214"/>
      <c r="R194" s="214"/>
      <c r="S194" s="214"/>
      <c r="T194" s="215"/>
      <c r="AT194" s="216" t="s">
        <v>190</v>
      </c>
      <c r="AU194" s="216" t="s">
        <v>85</v>
      </c>
      <c r="AV194" s="13" t="s">
        <v>85</v>
      </c>
      <c r="AW194" s="13" t="s">
        <v>33</v>
      </c>
      <c r="AX194" s="13" t="s">
        <v>81</v>
      </c>
      <c r="AY194" s="216" t="s">
        <v>137</v>
      </c>
    </row>
    <row r="195" spans="1:65" s="2" customFormat="1" ht="16.5" customHeight="1">
      <c r="A195" s="35"/>
      <c r="B195" s="36"/>
      <c r="C195" s="187" t="s">
        <v>8</v>
      </c>
      <c r="D195" s="187" t="s">
        <v>140</v>
      </c>
      <c r="E195" s="188" t="s">
        <v>282</v>
      </c>
      <c r="F195" s="189" t="s">
        <v>283</v>
      </c>
      <c r="G195" s="190" t="s">
        <v>203</v>
      </c>
      <c r="H195" s="191">
        <v>8.9</v>
      </c>
      <c r="I195" s="192"/>
      <c r="J195" s="193">
        <f>ROUND(I195*H195,2)</f>
        <v>0</v>
      </c>
      <c r="K195" s="189" t="s">
        <v>1</v>
      </c>
      <c r="L195" s="40"/>
      <c r="M195" s="194" t="s">
        <v>1</v>
      </c>
      <c r="N195" s="195" t="s">
        <v>42</v>
      </c>
      <c r="O195" s="72"/>
      <c r="P195" s="196">
        <f>O195*H195</f>
        <v>0</v>
      </c>
      <c r="Q195" s="196">
        <v>0</v>
      </c>
      <c r="R195" s="196">
        <f>Q195*H195</f>
        <v>0</v>
      </c>
      <c r="S195" s="196">
        <v>0</v>
      </c>
      <c r="T195" s="19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98" t="s">
        <v>91</v>
      </c>
      <c r="AT195" s="198" t="s">
        <v>140</v>
      </c>
      <c r="AU195" s="198" t="s">
        <v>85</v>
      </c>
      <c r="AY195" s="18" t="s">
        <v>137</v>
      </c>
      <c r="BE195" s="199">
        <f>IF(N195="základní",J195,0)</f>
        <v>0</v>
      </c>
      <c r="BF195" s="199">
        <f>IF(N195="snížená",J195,0)</f>
        <v>0</v>
      </c>
      <c r="BG195" s="199">
        <f>IF(N195="zákl. přenesená",J195,0)</f>
        <v>0</v>
      </c>
      <c r="BH195" s="199">
        <f>IF(N195="sníž. přenesená",J195,0)</f>
        <v>0</v>
      </c>
      <c r="BI195" s="199">
        <f>IF(N195="nulová",J195,0)</f>
        <v>0</v>
      </c>
      <c r="BJ195" s="18" t="s">
        <v>85</v>
      </c>
      <c r="BK195" s="199">
        <f>ROUND(I195*H195,2)</f>
        <v>0</v>
      </c>
      <c r="BL195" s="18" t="s">
        <v>91</v>
      </c>
      <c r="BM195" s="198" t="s">
        <v>979</v>
      </c>
    </row>
    <row r="196" spans="1:65" s="14" customFormat="1" ht="11.25">
      <c r="B196" s="217"/>
      <c r="C196" s="218"/>
      <c r="D196" s="207" t="s">
        <v>190</v>
      </c>
      <c r="E196" s="219" t="s">
        <v>1</v>
      </c>
      <c r="F196" s="220" t="s">
        <v>285</v>
      </c>
      <c r="G196" s="218"/>
      <c r="H196" s="219" t="s">
        <v>1</v>
      </c>
      <c r="I196" s="221"/>
      <c r="J196" s="218"/>
      <c r="K196" s="218"/>
      <c r="L196" s="222"/>
      <c r="M196" s="223"/>
      <c r="N196" s="224"/>
      <c r="O196" s="224"/>
      <c r="P196" s="224"/>
      <c r="Q196" s="224"/>
      <c r="R196" s="224"/>
      <c r="S196" s="224"/>
      <c r="T196" s="225"/>
      <c r="AT196" s="226" t="s">
        <v>190</v>
      </c>
      <c r="AU196" s="226" t="s">
        <v>85</v>
      </c>
      <c r="AV196" s="14" t="s">
        <v>81</v>
      </c>
      <c r="AW196" s="14" t="s">
        <v>33</v>
      </c>
      <c r="AX196" s="14" t="s">
        <v>76</v>
      </c>
      <c r="AY196" s="226" t="s">
        <v>137</v>
      </c>
    </row>
    <row r="197" spans="1:65" s="13" customFormat="1" ht="11.25">
      <c r="B197" s="205"/>
      <c r="C197" s="206"/>
      <c r="D197" s="207" t="s">
        <v>190</v>
      </c>
      <c r="E197" s="208" t="s">
        <v>1</v>
      </c>
      <c r="F197" s="209" t="s">
        <v>974</v>
      </c>
      <c r="G197" s="206"/>
      <c r="H197" s="210">
        <v>4.4329999999999998</v>
      </c>
      <c r="I197" s="211"/>
      <c r="J197" s="206"/>
      <c r="K197" s="206"/>
      <c r="L197" s="212"/>
      <c r="M197" s="213"/>
      <c r="N197" s="214"/>
      <c r="O197" s="214"/>
      <c r="P197" s="214"/>
      <c r="Q197" s="214"/>
      <c r="R197" s="214"/>
      <c r="S197" s="214"/>
      <c r="T197" s="215"/>
      <c r="AT197" s="216" t="s">
        <v>190</v>
      </c>
      <c r="AU197" s="216" t="s">
        <v>85</v>
      </c>
      <c r="AV197" s="13" t="s">
        <v>85</v>
      </c>
      <c r="AW197" s="13" t="s">
        <v>33</v>
      </c>
      <c r="AX197" s="13" t="s">
        <v>76</v>
      </c>
      <c r="AY197" s="216" t="s">
        <v>137</v>
      </c>
    </row>
    <row r="198" spans="1:65" s="14" customFormat="1" ht="11.25">
      <c r="B198" s="217"/>
      <c r="C198" s="218"/>
      <c r="D198" s="207" t="s">
        <v>190</v>
      </c>
      <c r="E198" s="219" t="s">
        <v>1</v>
      </c>
      <c r="F198" s="220" t="s">
        <v>216</v>
      </c>
      <c r="G198" s="218"/>
      <c r="H198" s="219" t="s">
        <v>1</v>
      </c>
      <c r="I198" s="221"/>
      <c r="J198" s="218"/>
      <c r="K198" s="218"/>
      <c r="L198" s="222"/>
      <c r="M198" s="223"/>
      <c r="N198" s="224"/>
      <c r="O198" s="224"/>
      <c r="P198" s="224"/>
      <c r="Q198" s="224"/>
      <c r="R198" s="224"/>
      <c r="S198" s="224"/>
      <c r="T198" s="225"/>
      <c r="AT198" s="226" t="s">
        <v>190</v>
      </c>
      <c r="AU198" s="226" t="s">
        <v>85</v>
      </c>
      <c r="AV198" s="14" t="s">
        <v>81</v>
      </c>
      <c r="AW198" s="14" t="s">
        <v>33</v>
      </c>
      <c r="AX198" s="14" t="s">
        <v>76</v>
      </c>
      <c r="AY198" s="226" t="s">
        <v>137</v>
      </c>
    </row>
    <row r="199" spans="1:65" s="15" customFormat="1" ht="11.25">
      <c r="B199" s="227"/>
      <c r="C199" s="228"/>
      <c r="D199" s="207" t="s">
        <v>190</v>
      </c>
      <c r="E199" s="229" t="s">
        <v>1</v>
      </c>
      <c r="F199" s="230" t="s">
        <v>210</v>
      </c>
      <c r="G199" s="228"/>
      <c r="H199" s="231">
        <v>4.4329999999999998</v>
      </c>
      <c r="I199" s="232"/>
      <c r="J199" s="228"/>
      <c r="K199" s="228"/>
      <c r="L199" s="233"/>
      <c r="M199" s="234"/>
      <c r="N199" s="235"/>
      <c r="O199" s="235"/>
      <c r="P199" s="235"/>
      <c r="Q199" s="235"/>
      <c r="R199" s="235"/>
      <c r="S199" s="235"/>
      <c r="T199" s="236"/>
      <c r="AT199" s="237" t="s">
        <v>190</v>
      </c>
      <c r="AU199" s="237" t="s">
        <v>85</v>
      </c>
      <c r="AV199" s="15" t="s">
        <v>88</v>
      </c>
      <c r="AW199" s="15" t="s">
        <v>33</v>
      </c>
      <c r="AX199" s="15" t="s">
        <v>76</v>
      </c>
      <c r="AY199" s="237" t="s">
        <v>137</v>
      </c>
    </row>
    <row r="200" spans="1:65" s="13" customFormat="1" ht="11.25">
      <c r="B200" s="205"/>
      <c r="C200" s="206"/>
      <c r="D200" s="207" t="s">
        <v>190</v>
      </c>
      <c r="E200" s="208" t="s">
        <v>1</v>
      </c>
      <c r="F200" s="209" t="s">
        <v>975</v>
      </c>
      <c r="G200" s="206"/>
      <c r="H200" s="210">
        <v>8.9</v>
      </c>
      <c r="I200" s="211"/>
      <c r="J200" s="206"/>
      <c r="K200" s="206"/>
      <c r="L200" s="212"/>
      <c r="M200" s="213"/>
      <c r="N200" s="214"/>
      <c r="O200" s="214"/>
      <c r="P200" s="214"/>
      <c r="Q200" s="214"/>
      <c r="R200" s="214"/>
      <c r="S200" s="214"/>
      <c r="T200" s="215"/>
      <c r="AT200" s="216" t="s">
        <v>190</v>
      </c>
      <c r="AU200" s="216" t="s">
        <v>85</v>
      </c>
      <c r="AV200" s="13" t="s">
        <v>85</v>
      </c>
      <c r="AW200" s="13" t="s">
        <v>33</v>
      </c>
      <c r="AX200" s="13" t="s">
        <v>81</v>
      </c>
      <c r="AY200" s="216" t="s">
        <v>137</v>
      </c>
    </row>
    <row r="201" spans="1:65" s="2" customFormat="1" ht="44.25" customHeight="1">
      <c r="A201" s="35"/>
      <c r="B201" s="36"/>
      <c r="C201" s="187" t="s">
        <v>281</v>
      </c>
      <c r="D201" s="187" t="s">
        <v>140</v>
      </c>
      <c r="E201" s="188" t="s">
        <v>297</v>
      </c>
      <c r="F201" s="189" t="s">
        <v>298</v>
      </c>
      <c r="G201" s="190" t="s">
        <v>188</v>
      </c>
      <c r="H201" s="191">
        <v>2</v>
      </c>
      <c r="I201" s="192"/>
      <c r="J201" s="193">
        <f>ROUND(I201*H201,2)</f>
        <v>0</v>
      </c>
      <c r="K201" s="189" t="s">
        <v>143</v>
      </c>
      <c r="L201" s="40"/>
      <c r="M201" s="194" t="s">
        <v>1</v>
      </c>
      <c r="N201" s="195" t="s">
        <v>42</v>
      </c>
      <c r="O201" s="72"/>
      <c r="P201" s="196">
        <f>O201*H201</f>
        <v>0</v>
      </c>
      <c r="Q201" s="196">
        <v>1.7770000000000001E-2</v>
      </c>
      <c r="R201" s="196">
        <f>Q201*H201</f>
        <v>3.5540000000000002E-2</v>
      </c>
      <c r="S201" s="196">
        <v>0</v>
      </c>
      <c r="T201" s="19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98" t="s">
        <v>91</v>
      </c>
      <c r="AT201" s="198" t="s">
        <v>140</v>
      </c>
      <c r="AU201" s="198" t="s">
        <v>85</v>
      </c>
      <c r="AY201" s="18" t="s">
        <v>137</v>
      </c>
      <c r="BE201" s="199">
        <f>IF(N201="základní",J201,0)</f>
        <v>0</v>
      </c>
      <c r="BF201" s="199">
        <f>IF(N201="snížená",J201,0)</f>
        <v>0</v>
      </c>
      <c r="BG201" s="199">
        <f>IF(N201="zákl. přenesená",J201,0)</f>
        <v>0</v>
      </c>
      <c r="BH201" s="199">
        <f>IF(N201="sníž. přenesená",J201,0)</f>
        <v>0</v>
      </c>
      <c r="BI201" s="199">
        <f>IF(N201="nulová",J201,0)</f>
        <v>0</v>
      </c>
      <c r="BJ201" s="18" t="s">
        <v>85</v>
      </c>
      <c r="BK201" s="199">
        <f>ROUND(I201*H201,2)</f>
        <v>0</v>
      </c>
      <c r="BL201" s="18" t="s">
        <v>91</v>
      </c>
      <c r="BM201" s="198" t="s">
        <v>980</v>
      </c>
    </row>
    <row r="202" spans="1:65" s="2" customFormat="1" ht="39">
      <c r="A202" s="35"/>
      <c r="B202" s="36"/>
      <c r="C202" s="37"/>
      <c r="D202" s="207" t="s">
        <v>246</v>
      </c>
      <c r="E202" s="37"/>
      <c r="F202" s="248" t="s">
        <v>300</v>
      </c>
      <c r="G202" s="37"/>
      <c r="H202" s="37"/>
      <c r="I202" s="249"/>
      <c r="J202" s="37"/>
      <c r="K202" s="37"/>
      <c r="L202" s="40"/>
      <c r="M202" s="250"/>
      <c r="N202" s="251"/>
      <c r="O202" s="72"/>
      <c r="P202" s="72"/>
      <c r="Q202" s="72"/>
      <c r="R202" s="72"/>
      <c r="S202" s="72"/>
      <c r="T202" s="73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T202" s="18" t="s">
        <v>246</v>
      </c>
      <c r="AU202" s="18" t="s">
        <v>85</v>
      </c>
    </row>
    <row r="203" spans="1:65" s="2" customFormat="1" ht="24.2" customHeight="1">
      <c r="A203" s="35"/>
      <c r="B203" s="36"/>
      <c r="C203" s="238" t="s">
        <v>286</v>
      </c>
      <c r="D203" s="238" t="s">
        <v>228</v>
      </c>
      <c r="E203" s="239" t="s">
        <v>305</v>
      </c>
      <c r="F203" s="240" t="s">
        <v>309</v>
      </c>
      <c r="G203" s="241" t="s">
        <v>188</v>
      </c>
      <c r="H203" s="242">
        <v>2</v>
      </c>
      <c r="I203" s="243"/>
      <c r="J203" s="244">
        <f>ROUND(I203*H203,2)</f>
        <v>0</v>
      </c>
      <c r="K203" s="240" t="s">
        <v>1</v>
      </c>
      <c r="L203" s="245"/>
      <c r="M203" s="246" t="s">
        <v>1</v>
      </c>
      <c r="N203" s="247" t="s">
        <v>42</v>
      </c>
      <c r="O203" s="72"/>
      <c r="P203" s="196">
        <f>O203*H203</f>
        <v>0</v>
      </c>
      <c r="Q203" s="196">
        <v>1.325E-2</v>
      </c>
      <c r="R203" s="196">
        <f>Q203*H203</f>
        <v>2.6499999999999999E-2</v>
      </c>
      <c r="S203" s="196">
        <v>0</v>
      </c>
      <c r="T203" s="19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98" t="s">
        <v>103</v>
      </c>
      <c r="AT203" s="198" t="s">
        <v>228</v>
      </c>
      <c r="AU203" s="198" t="s">
        <v>85</v>
      </c>
      <c r="AY203" s="18" t="s">
        <v>137</v>
      </c>
      <c r="BE203" s="199">
        <f>IF(N203="základní",J203,0)</f>
        <v>0</v>
      </c>
      <c r="BF203" s="199">
        <f>IF(N203="snížená",J203,0)</f>
        <v>0</v>
      </c>
      <c r="BG203" s="199">
        <f>IF(N203="zákl. přenesená",J203,0)</f>
        <v>0</v>
      </c>
      <c r="BH203" s="199">
        <f>IF(N203="sníž. přenesená",J203,0)</f>
        <v>0</v>
      </c>
      <c r="BI203" s="199">
        <f>IF(N203="nulová",J203,0)</f>
        <v>0</v>
      </c>
      <c r="BJ203" s="18" t="s">
        <v>85</v>
      </c>
      <c r="BK203" s="199">
        <f>ROUND(I203*H203,2)</f>
        <v>0</v>
      </c>
      <c r="BL203" s="18" t="s">
        <v>91</v>
      </c>
      <c r="BM203" s="198" t="s">
        <v>981</v>
      </c>
    </row>
    <row r="204" spans="1:65" s="2" customFormat="1" ht="37.9" customHeight="1">
      <c r="A204" s="35"/>
      <c r="B204" s="36"/>
      <c r="C204" s="187" t="s">
        <v>292</v>
      </c>
      <c r="D204" s="187" t="s">
        <v>140</v>
      </c>
      <c r="E204" s="188" t="s">
        <v>287</v>
      </c>
      <c r="F204" s="189" t="s">
        <v>288</v>
      </c>
      <c r="G204" s="190" t="s">
        <v>188</v>
      </c>
      <c r="H204" s="191">
        <v>2</v>
      </c>
      <c r="I204" s="192"/>
      <c r="J204" s="193">
        <f>ROUND(I204*H204,2)</f>
        <v>0</v>
      </c>
      <c r="K204" s="189" t="s">
        <v>143</v>
      </c>
      <c r="L204" s="40"/>
      <c r="M204" s="194" t="s">
        <v>1</v>
      </c>
      <c r="N204" s="195" t="s">
        <v>42</v>
      </c>
      <c r="O204" s="72"/>
      <c r="P204" s="196">
        <f>O204*H204</f>
        <v>0</v>
      </c>
      <c r="Q204" s="196">
        <v>5.3620000000000001E-2</v>
      </c>
      <c r="R204" s="196">
        <f>Q204*H204</f>
        <v>0.10724</v>
      </c>
      <c r="S204" s="196">
        <v>0</v>
      </c>
      <c r="T204" s="19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8" t="s">
        <v>91</v>
      </c>
      <c r="AT204" s="198" t="s">
        <v>140</v>
      </c>
      <c r="AU204" s="198" t="s">
        <v>85</v>
      </c>
      <c r="AY204" s="18" t="s">
        <v>137</v>
      </c>
      <c r="BE204" s="199">
        <f>IF(N204="základní",J204,0)</f>
        <v>0</v>
      </c>
      <c r="BF204" s="199">
        <f>IF(N204="snížená",J204,0)</f>
        <v>0</v>
      </c>
      <c r="BG204" s="199">
        <f>IF(N204="zákl. přenesená",J204,0)</f>
        <v>0</v>
      </c>
      <c r="BH204" s="199">
        <f>IF(N204="sníž. přenesená",J204,0)</f>
        <v>0</v>
      </c>
      <c r="BI204" s="199">
        <f>IF(N204="nulová",J204,0)</f>
        <v>0</v>
      </c>
      <c r="BJ204" s="18" t="s">
        <v>85</v>
      </c>
      <c r="BK204" s="199">
        <f>ROUND(I204*H204,2)</f>
        <v>0</v>
      </c>
      <c r="BL204" s="18" t="s">
        <v>91</v>
      </c>
      <c r="BM204" s="198" t="s">
        <v>982</v>
      </c>
    </row>
    <row r="205" spans="1:65" s="2" customFormat="1" ht="97.5">
      <c r="A205" s="35"/>
      <c r="B205" s="36"/>
      <c r="C205" s="37"/>
      <c r="D205" s="207" t="s">
        <v>246</v>
      </c>
      <c r="E205" s="37"/>
      <c r="F205" s="248" t="s">
        <v>290</v>
      </c>
      <c r="G205" s="37"/>
      <c r="H205" s="37"/>
      <c r="I205" s="249"/>
      <c r="J205" s="37"/>
      <c r="K205" s="37"/>
      <c r="L205" s="40"/>
      <c r="M205" s="250"/>
      <c r="N205" s="251"/>
      <c r="O205" s="72"/>
      <c r="P205" s="72"/>
      <c r="Q205" s="72"/>
      <c r="R205" s="72"/>
      <c r="S205" s="72"/>
      <c r="T205" s="73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T205" s="18" t="s">
        <v>246</v>
      </c>
      <c r="AU205" s="18" t="s">
        <v>85</v>
      </c>
    </row>
    <row r="206" spans="1:65" s="14" customFormat="1" ht="11.25">
      <c r="B206" s="217"/>
      <c r="C206" s="218"/>
      <c r="D206" s="207" t="s">
        <v>190</v>
      </c>
      <c r="E206" s="219" t="s">
        <v>1</v>
      </c>
      <c r="F206" s="220" t="s">
        <v>291</v>
      </c>
      <c r="G206" s="218"/>
      <c r="H206" s="219" t="s">
        <v>1</v>
      </c>
      <c r="I206" s="221"/>
      <c r="J206" s="218"/>
      <c r="K206" s="218"/>
      <c r="L206" s="222"/>
      <c r="M206" s="223"/>
      <c r="N206" s="224"/>
      <c r="O206" s="224"/>
      <c r="P206" s="224"/>
      <c r="Q206" s="224"/>
      <c r="R206" s="224"/>
      <c r="S206" s="224"/>
      <c r="T206" s="225"/>
      <c r="AT206" s="226" t="s">
        <v>190</v>
      </c>
      <c r="AU206" s="226" t="s">
        <v>85</v>
      </c>
      <c r="AV206" s="14" t="s">
        <v>81</v>
      </c>
      <c r="AW206" s="14" t="s">
        <v>33</v>
      </c>
      <c r="AX206" s="14" t="s">
        <v>76</v>
      </c>
      <c r="AY206" s="226" t="s">
        <v>137</v>
      </c>
    </row>
    <row r="207" spans="1:65" s="13" customFormat="1" ht="11.25">
      <c r="B207" s="205"/>
      <c r="C207" s="206"/>
      <c r="D207" s="207" t="s">
        <v>190</v>
      </c>
      <c r="E207" s="208" t="s">
        <v>1</v>
      </c>
      <c r="F207" s="209" t="s">
        <v>85</v>
      </c>
      <c r="G207" s="206"/>
      <c r="H207" s="210">
        <v>2</v>
      </c>
      <c r="I207" s="211"/>
      <c r="J207" s="206"/>
      <c r="K207" s="206"/>
      <c r="L207" s="212"/>
      <c r="M207" s="213"/>
      <c r="N207" s="214"/>
      <c r="O207" s="214"/>
      <c r="P207" s="214"/>
      <c r="Q207" s="214"/>
      <c r="R207" s="214"/>
      <c r="S207" s="214"/>
      <c r="T207" s="215"/>
      <c r="AT207" s="216" t="s">
        <v>190</v>
      </c>
      <c r="AU207" s="216" t="s">
        <v>85</v>
      </c>
      <c r="AV207" s="13" t="s">
        <v>85</v>
      </c>
      <c r="AW207" s="13" t="s">
        <v>33</v>
      </c>
      <c r="AX207" s="13" t="s">
        <v>81</v>
      </c>
      <c r="AY207" s="216" t="s">
        <v>137</v>
      </c>
    </row>
    <row r="208" spans="1:65" s="2" customFormat="1" ht="24.2" customHeight="1">
      <c r="A208" s="35"/>
      <c r="B208" s="36"/>
      <c r="C208" s="238" t="s">
        <v>296</v>
      </c>
      <c r="D208" s="238" t="s">
        <v>228</v>
      </c>
      <c r="E208" s="239" t="s">
        <v>293</v>
      </c>
      <c r="F208" s="240" t="s">
        <v>294</v>
      </c>
      <c r="G208" s="241" t="s">
        <v>188</v>
      </c>
      <c r="H208" s="242">
        <v>2</v>
      </c>
      <c r="I208" s="243"/>
      <c r="J208" s="244">
        <f>ROUND(I208*H208,2)</f>
        <v>0</v>
      </c>
      <c r="K208" s="240" t="s">
        <v>143</v>
      </c>
      <c r="L208" s="245"/>
      <c r="M208" s="246" t="s">
        <v>1</v>
      </c>
      <c r="N208" s="247" t="s">
        <v>42</v>
      </c>
      <c r="O208" s="72"/>
      <c r="P208" s="196">
        <f>O208*H208</f>
        <v>0</v>
      </c>
      <c r="Q208" s="196">
        <v>4.4999999999999998E-2</v>
      </c>
      <c r="R208" s="196">
        <f>Q208*H208</f>
        <v>0.09</v>
      </c>
      <c r="S208" s="196">
        <v>0</v>
      </c>
      <c r="T208" s="19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98" t="s">
        <v>103</v>
      </c>
      <c r="AT208" s="198" t="s">
        <v>228</v>
      </c>
      <c r="AU208" s="198" t="s">
        <v>85</v>
      </c>
      <c r="AY208" s="18" t="s">
        <v>137</v>
      </c>
      <c r="BE208" s="199">
        <f>IF(N208="základní",J208,0)</f>
        <v>0</v>
      </c>
      <c r="BF208" s="199">
        <f>IF(N208="snížená",J208,0)</f>
        <v>0</v>
      </c>
      <c r="BG208" s="199">
        <f>IF(N208="zákl. přenesená",J208,0)</f>
        <v>0</v>
      </c>
      <c r="BH208" s="199">
        <f>IF(N208="sníž. přenesená",J208,0)</f>
        <v>0</v>
      </c>
      <c r="BI208" s="199">
        <f>IF(N208="nulová",J208,0)</f>
        <v>0</v>
      </c>
      <c r="BJ208" s="18" t="s">
        <v>85</v>
      </c>
      <c r="BK208" s="199">
        <f>ROUND(I208*H208,2)</f>
        <v>0</v>
      </c>
      <c r="BL208" s="18" t="s">
        <v>91</v>
      </c>
      <c r="BM208" s="198" t="s">
        <v>983</v>
      </c>
    </row>
    <row r="209" spans="1:65" s="14" customFormat="1" ht="11.25">
      <c r="B209" s="217"/>
      <c r="C209" s="218"/>
      <c r="D209" s="207" t="s">
        <v>190</v>
      </c>
      <c r="E209" s="219" t="s">
        <v>1</v>
      </c>
      <c r="F209" s="220" t="s">
        <v>984</v>
      </c>
      <c r="G209" s="218"/>
      <c r="H209" s="219" t="s">
        <v>1</v>
      </c>
      <c r="I209" s="221"/>
      <c r="J209" s="218"/>
      <c r="K209" s="218"/>
      <c r="L209" s="222"/>
      <c r="M209" s="223"/>
      <c r="N209" s="224"/>
      <c r="O209" s="224"/>
      <c r="P209" s="224"/>
      <c r="Q209" s="224"/>
      <c r="R209" s="224"/>
      <c r="S209" s="224"/>
      <c r="T209" s="225"/>
      <c r="AT209" s="226" t="s">
        <v>190</v>
      </c>
      <c r="AU209" s="226" t="s">
        <v>85</v>
      </c>
      <c r="AV209" s="14" t="s">
        <v>81</v>
      </c>
      <c r="AW209" s="14" t="s">
        <v>33</v>
      </c>
      <c r="AX209" s="14" t="s">
        <v>76</v>
      </c>
      <c r="AY209" s="226" t="s">
        <v>137</v>
      </c>
    </row>
    <row r="210" spans="1:65" s="13" customFormat="1" ht="11.25">
      <c r="B210" s="205"/>
      <c r="C210" s="206"/>
      <c r="D210" s="207" t="s">
        <v>190</v>
      </c>
      <c r="E210" s="208" t="s">
        <v>1</v>
      </c>
      <c r="F210" s="209" t="s">
        <v>85</v>
      </c>
      <c r="G210" s="206"/>
      <c r="H210" s="210">
        <v>2</v>
      </c>
      <c r="I210" s="211"/>
      <c r="J210" s="206"/>
      <c r="K210" s="206"/>
      <c r="L210" s="212"/>
      <c r="M210" s="213"/>
      <c r="N210" s="214"/>
      <c r="O210" s="214"/>
      <c r="P210" s="214"/>
      <c r="Q210" s="214"/>
      <c r="R210" s="214"/>
      <c r="S210" s="214"/>
      <c r="T210" s="215"/>
      <c r="AT210" s="216" t="s">
        <v>190</v>
      </c>
      <c r="AU210" s="216" t="s">
        <v>85</v>
      </c>
      <c r="AV210" s="13" t="s">
        <v>85</v>
      </c>
      <c r="AW210" s="13" t="s">
        <v>33</v>
      </c>
      <c r="AX210" s="13" t="s">
        <v>81</v>
      </c>
      <c r="AY210" s="216" t="s">
        <v>137</v>
      </c>
    </row>
    <row r="211" spans="1:65" s="12" customFormat="1" ht="22.9" customHeight="1">
      <c r="B211" s="171"/>
      <c r="C211" s="172"/>
      <c r="D211" s="173" t="s">
        <v>75</v>
      </c>
      <c r="E211" s="185" t="s">
        <v>106</v>
      </c>
      <c r="F211" s="185" t="s">
        <v>311</v>
      </c>
      <c r="G211" s="172"/>
      <c r="H211" s="172"/>
      <c r="I211" s="175"/>
      <c r="J211" s="186">
        <f>BK211</f>
        <v>0</v>
      </c>
      <c r="K211" s="172"/>
      <c r="L211" s="177"/>
      <c r="M211" s="178"/>
      <c r="N211" s="179"/>
      <c r="O211" s="179"/>
      <c r="P211" s="180">
        <f>SUM(P212:P248)</f>
        <v>0</v>
      </c>
      <c r="Q211" s="179"/>
      <c r="R211" s="180">
        <f>SUM(R212:R248)</f>
        <v>5.8200000000000005E-4</v>
      </c>
      <c r="S211" s="179"/>
      <c r="T211" s="181">
        <f>SUM(T212:T248)</f>
        <v>3.1148000000000002</v>
      </c>
      <c r="AR211" s="182" t="s">
        <v>81</v>
      </c>
      <c r="AT211" s="183" t="s">
        <v>75</v>
      </c>
      <c r="AU211" s="183" t="s">
        <v>81</v>
      </c>
      <c r="AY211" s="182" t="s">
        <v>137</v>
      </c>
      <c r="BK211" s="184">
        <f>SUM(BK212:BK248)</f>
        <v>0</v>
      </c>
    </row>
    <row r="212" spans="1:65" s="2" customFormat="1" ht="24.2" customHeight="1">
      <c r="A212" s="35"/>
      <c r="B212" s="36"/>
      <c r="C212" s="187" t="s">
        <v>304</v>
      </c>
      <c r="D212" s="187" t="s">
        <v>140</v>
      </c>
      <c r="E212" s="188" t="s">
        <v>313</v>
      </c>
      <c r="F212" s="189" t="s">
        <v>314</v>
      </c>
      <c r="G212" s="190" t="s">
        <v>203</v>
      </c>
      <c r="H212" s="191">
        <v>58.2</v>
      </c>
      <c r="I212" s="192"/>
      <c r="J212" s="193">
        <f>ROUND(I212*H212,2)</f>
        <v>0</v>
      </c>
      <c r="K212" s="189" t="s">
        <v>143</v>
      </c>
      <c r="L212" s="40"/>
      <c r="M212" s="194" t="s">
        <v>1</v>
      </c>
      <c r="N212" s="195" t="s">
        <v>42</v>
      </c>
      <c r="O212" s="72"/>
      <c r="P212" s="196">
        <f>O212*H212</f>
        <v>0</v>
      </c>
      <c r="Q212" s="196">
        <v>1.0000000000000001E-5</v>
      </c>
      <c r="R212" s="196">
        <f>Q212*H212</f>
        <v>5.8200000000000005E-4</v>
      </c>
      <c r="S212" s="196">
        <v>0</v>
      </c>
      <c r="T212" s="19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98" t="s">
        <v>91</v>
      </c>
      <c r="AT212" s="198" t="s">
        <v>140</v>
      </c>
      <c r="AU212" s="198" t="s">
        <v>85</v>
      </c>
      <c r="AY212" s="18" t="s">
        <v>137</v>
      </c>
      <c r="BE212" s="199">
        <f>IF(N212="základní",J212,0)</f>
        <v>0</v>
      </c>
      <c r="BF212" s="199">
        <f>IF(N212="snížená",J212,0)</f>
        <v>0</v>
      </c>
      <c r="BG212" s="199">
        <f>IF(N212="zákl. přenesená",J212,0)</f>
        <v>0</v>
      </c>
      <c r="BH212" s="199">
        <f>IF(N212="sníž. přenesená",J212,0)</f>
        <v>0</v>
      </c>
      <c r="BI212" s="199">
        <f>IF(N212="nulová",J212,0)</f>
        <v>0</v>
      </c>
      <c r="BJ212" s="18" t="s">
        <v>85</v>
      </c>
      <c r="BK212" s="199">
        <f>ROUND(I212*H212,2)</f>
        <v>0</v>
      </c>
      <c r="BL212" s="18" t="s">
        <v>91</v>
      </c>
      <c r="BM212" s="198" t="s">
        <v>985</v>
      </c>
    </row>
    <row r="213" spans="1:65" s="2" customFormat="1" ht="68.25">
      <c r="A213" s="35"/>
      <c r="B213" s="36"/>
      <c r="C213" s="37"/>
      <c r="D213" s="207" t="s">
        <v>246</v>
      </c>
      <c r="E213" s="37"/>
      <c r="F213" s="248" t="s">
        <v>316</v>
      </c>
      <c r="G213" s="37"/>
      <c r="H213" s="37"/>
      <c r="I213" s="249"/>
      <c r="J213" s="37"/>
      <c r="K213" s="37"/>
      <c r="L213" s="40"/>
      <c r="M213" s="250"/>
      <c r="N213" s="251"/>
      <c r="O213" s="72"/>
      <c r="P213" s="72"/>
      <c r="Q213" s="72"/>
      <c r="R213" s="72"/>
      <c r="S213" s="72"/>
      <c r="T213" s="73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T213" s="18" t="s">
        <v>246</v>
      </c>
      <c r="AU213" s="18" t="s">
        <v>85</v>
      </c>
    </row>
    <row r="214" spans="1:65" s="13" customFormat="1" ht="11.25">
      <c r="B214" s="205"/>
      <c r="C214" s="206"/>
      <c r="D214" s="207" t="s">
        <v>190</v>
      </c>
      <c r="E214" s="208" t="s">
        <v>1</v>
      </c>
      <c r="F214" s="209" t="s">
        <v>986</v>
      </c>
      <c r="G214" s="206"/>
      <c r="H214" s="210">
        <v>58.2</v>
      </c>
      <c r="I214" s="211"/>
      <c r="J214" s="206"/>
      <c r="K214" s="206"/>
      <c r="L214" s="212"/>
      <c r="M214" s="213"/>
      <c r="N214" s="214"/>
      <c r="O214" s="214"/>
      <c r="P214" s="214"/>
      <c r="Q214" s="214"/>
      <c r="R214" s="214"/>
      <c r="S214" s="214"/>
      <c r="T214" s="215"/>
      <c r="AT214" s="216" t="s">
        <v>190</v>
      </c>
      <c r="AU214" s="216" t="s">
        <v>85</v>
      </c>
      <c r="AV214" s="13" t="s">
        <v>85</v>
      </c>
      <c r="AW214" s="13" t="s">
        <v>33</v>
      </c>
      <c r="AX214" s="13" t="s">
        <v>81</v>
      </c>
      <c r="AY214" s="216" t="s">
        <v>137</v>
      </c>
    </row>
    <row r="215" spans="1:65" s="2" customFormat="1" ht="44.25" customHeight="1">
      <c r="A215" s="35"/>
      <c r="B215" s="36"/>
      <c r="C215" s="187" t="s">
        <v>7</v>
      </c>
      <c r="D215" s="187" t="s">
        <v>140</v>
      </c>
      <c r="E215" s="188" t="s">
        <v>319</v>
      </c>
      <c r="F215" s="189" t="s">
        <v>320</v>
      </c>
      <c r="G215" s="190" t="s">
        <v>203</v>
      </c>
      <c r="H215" s="191">
        <v>19.600000000000001</v>
      </c>
      <c r="I215" s="192"/>
      <c r="J215" s="193">
        <f>ROUND(I215*H215,2)</f>
        <v>0</v>
      </c>
      <c r="K215" s="189" t="s">
        <v>143</v>
      </c>
      <c r="L215" s="40"/>
      <c r="M215" s="194" t="s">
        <v>1</v>
      </c>
      <c r="N215" s="195" t="s">
        <v>42</v>
      </c>
      <c r="O215" s="72"/>
      <c r="P215" s="196">
        <f>O215*H215</f>
        <v>0</v>
      </c>
      <c r="Q215" s="196">
        <v>0</v>
      </c>
      <c r="R215" s="196">
        <f>Q215*H215</f>
        <v>0</v>
      </c>
      <c r="S215" s="196">
        <v>0.13100000000000001</v>
      </c>
      <c r="T215" s="197">
        <f>S215*H215</f>
        <v>2.5676000000000001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98" t="s">
        <v>91</v>
      </c>
      <c r="AT215" s="198" t="s">
        <v>140</v>
      </c>
      <c r="AU215" s="198" t="s">
        <v>85</v>
      </c>
      <c r="AY215" s="18" t="s">
        <v>137</v>
      </c>
      <c r="BE215" s="199">
        <f>IF(N215="základní",J215,0)</f>
        <v>0</v>
      </c>
      <c r="BF215" s="199">
        <f>IF(N215="snížená",J215,0)</f>
        <v>0</v>
      </c>
      <c r="BG215" s="199">
        <f>IF(N215="zákl. přenesená",J215,0)</f>
        <v>0</v>
      </c>
      <c r="BH215" s="199">
        <f>IF(N215="sníž. přenesená",J215,0)</f>
        <v>0</v>
      </c>
      <c r="BI215" s="199">
        <f>IF(N215="nulová",J215,0)</f>
        <v>0</v>
      </c>
      <c r="BJ215" s="18" t="s">
        <v>85</v>
      </c>
      <c r="BK215" s="199">
        <f>ROUND(I215*H215,2)</f>
        <v>0</v>
      </c>
      <c r="BL215" s="18" t="s">
        <v>91</v>
      </c>
      <c r="BM215" s="198" t="s">
        <v>987</v>
      </c>
    </row>
    <row r="216" spans="1:65" s="2" customFormat="1" ht="48.75">
      <c r="A216" s="35"/>
      <c r="B216" s="36"/>
      <c r="C216" s="37"/>
      <c r="D216" s="207" t="s">
        <v>246</v>
      </c>
      <c r="E216" s="37"/>
      <c r="F216" s="248" t="s">
        <v>322</v>
      </c>
      <c r="G216" s="37"/>
      <c r="H216" s="37"/>
      <c r="I216" s="249"/>
      <c r="J216" s="37"/>
      <c r="K216" s="37"/>
      <c r="L216" s="40"/>
      <c r="M216" s="250"/>
      <c r="N216" s="251"/>
      <c r="O216" s="72"/>
      <c r="P216" s="72"/>
      <c r="Q216" s="72"/>
      <c r="R216" s="72"/>
      <c r="S216" s="72"/>
      <c r="T216" s="73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T216" s="18" t="s">
        <v>246</v>
      </c>
      <c r="AU216" s="18" t="s">
        <v>85</v>
      </c>
    </row>
    <row r="217" spans="1:65" s="14" customFormat="1" ht="11.25">
      <c r="B217" s="217"/>
      <c r="C217" s="218"/>
      <c r="D217" s="207" t="s">
        <v>190</v>
      </c>
      <c r="E217" s="219" t="s">
        <v>1</v>
      </c>
      <c r="F217" s="220" t="s">
        <v>272</v>
      </c>
      <c r="G217" s="218"/>
      <c r="H217" s="219" t="s">
        <v>1</v>
      </c>
      <c r="I217" s="221"/>
      <c r="J217" s="218"/>
      <c r="K217" s="218"/>
      <c r="L217" s="222"/>
      <c r="M217" s="223"/>
      <c r="N217" s="224"/>
      <c r="O217" s="224"/>
      <c r="P217" s="224"/>
      <c r="Q217" s="224"/>
      <c r="R217" s="224"/>
      <c r="S217" s="224"/>
      <c r="T217" s="225"/>
      <c r="AT217" s="226" t="s">
        <v>190</v>
      </c>
      <c r="AU217" s="226" t="s">
        <v>85</v>
      </c>
      <c r="AV217" s="14" t="s">
        <v>81</v>
      </c>
      <c r="AW217" s="14" t="s">
        <v>33</v>
      </c>
      <c r="AX217" s="14" t="s">
        <v>76</v>
      </c>
      <c r="AY217" s="226" t="s">
        <v>137</v>
      </c>
    </row>
    <row r="218" spans="1:65" s="13" customFormat="1" ht="11.25">
      <c r="B218" s="205"/>
      <c r="C218" s="206"/>
      <c r="D218" s="207" t="s">
        <v>190</v>
      </c>
      <c r="E218" s="208" t="s">
        <v>1</v>
      </c>
      <c r="F218" s="209" t="s">
        <v>988</v>
      </c>
      <c r="G218" s="206"/>
      <c r="H218" s="210">
        <v>9.8290000000000006</v>
      </c>
      <c r="I218" s="211"/>
      <c r="J218" s="206"/>
      <c r="K218" s="206"/>
      <c r="L218" s="212"/>
      <c r="M218" s="213"/>
      <c r="N218" s="214"/>
      <c r="O218" s="214"/>
      <c r="P218" s="214"/>
      <c r="Q218" s="214"/>
      <c r="R218" s="214"/>
      <c r="S218" s="214"/>
      <c r="T218" s="215"/>
      <c r="AT218" s="216" t="s">
        <v>190</v>
      </c>
      <c r="AU218" s="216" t="s">
        <v>85</v>
      </c>
      <c r="AV218" s="13" t="s">
        <v>85</v>
      </c>
      <c r="AW218" s="13" t="s">
        <v>33</v>
      </c>
      <c r="AX218" s="13" t="s">
        <v>76</v>
      </c>
      <c r="AY218" s="216" t="s">
        <v>137</v>
      </c>
    </row>
    <row r="219" spans="1:65" s="14" customFormat="1" ht="11.25">
      <c r="B219" s="217"/>
      <c r="C219" s="218"/>
      <c r="D219" s="207" t="s">
        <v>190</v>
      </c>
      <c r="E219" s="219" t="s">
        <v>1</v>
      </c>
      <c r="F219" s="220" t="s">
        <v>209</v>
      </c>
      <c r="G219" s="218"/>
      <c r="H219" s="219" t="s">
        <v>1</v>
      </c>
      <c r="I219" s="221"/>
      <c r="J219" s="218"/>
      <c r="K219" s="218"/>
      <c r="L219" s="222"/>
      <c r="M219" s="223"/>
      <c r="N219" s="224"/>
      <c r="O219" s="224"/>
      <c r="P219" s="224"/>
      <c r="Q219" s="224"/>
      <c r="R219" s="224"/>
      <c r="S219" s="224"/>
      <c r="T219" s="225"/>
      <c r="AT219" s="226" t="s">
        <v>190</v>
      </c>
      <c r="AU219" s="226" t="s">
        <v>85</v>
      </c>
      <c r="AV219" s="14" t="s">
        <v>81</v>
      </c>
      <c r="AW219" s="14" t="s">
        <v>33</v>
      </c>
      <c r="AX219" s="14" t="s">
        <v>76</v>
      </c>
      <c r="AY219" s="226" t="s">
        <v>137</v>
      </c>
    </row>
    <row r="220" spans="1:65" s="15" customFormat="1" ht="11.25">
      <c r="B220" s="227"/>
      <c r="C220" s="228"/>
      <c r="D220" s="207" t="s">
        <v>190</v>
      </c>
      <c r="E220" s="229" t="s">
        <v>1</v>
      </c>
      <c r="F220" s="230" t="s">
        <v>210</v>
      </c>
      <c r="G220" s="228"/>
      <c r="H220" s="231">
        <v>9.8290000000000006</v>
      </c>
      <c r="I220" s="232"/>
      <c r="J220" s="228"/>
      <c r="K220" s="228"/>
      <c r="L220" s="233"/>
      <c r="M220" s="234"/>
      <c r="N220" s="235"/>
      <c r="O220" s="235"/>
      <c r="P220" s="235"/>
      <c r="Q220" s="235"/>
      <c r="R220" s="235"/>
      <c r="S220" s="235"/>
      <c r="T220" s="236"/>
      <c r="AT220" s="237" t="s">
        <v>190</v>
      </c>
      <c r="AU220" s="237" t="s">
        <v>85</v>
      </c>
      <c r="AV220" s="15" t="s">
        <v>88</v>
      </c>
      <c r="AW220" s="15" t="s">
        <v>33</v>
      </c>
      <c r="AX220" s="15" t="s">
        <v>76</v>
      </c>
      <c r="AY220" s="237" t="s">
        <v>137</v>
      </c>
    </row>
    <row r="221" spans="1:65" s="13" customFormat="1" ht="11.25">
      <c r="B221" s="205"/>
      <c r="C221" s="206"/>
      <c r="D221" s="207" t="s">
        <v>190</v>
      </c>
      <c r="E221" s="208" t="s">
        <v>1</v>
      </c>
      <c r="F221" s="209" t="s">
        <v>989</v>
      </c>
      <c r="G221" s="206"/>
      <c r="H221" s="210">
        <v>19.600000000000001</v>
      </c>
      <c r="I221" s="211"/>
      <c r="J221" s="206"/>
      <c r="K221" s="206"/>
      <c r="L221" s="212"/>
      <c r="M221" s="213"/>
      <c r="N221" s="214"/>
      <c r="O221" s="214"/>
      <c r="P221" s="214"/>
      <c r="Q221" s="214"/>
      <c r="R221" s="214"/>
      <c r="S221" s="214"/>
      <c r="T221" s="215"/>
      <c r="AT221" s="216" t="s">
        <v>190</v>
      </c>
      <c r="AU221" s="216" t="s">
        <v>85</v>
      </c>
      <c r="AV221" s="13" t="s">
        <v>85</v>
      </c>
      <c r="AW221" s="13" t="s">
        <v>33</v>
      </c>
      <c r="AX221" s="13" t="s">
        <v>81</v>
      </c>
      <c r="AY221" s="216" t="s">
        <v>137</v>
      </c>
    </row>
    <row r="222" spans="1:65" s="2" customFormat="1" ht="21.75" customHeight="1">
      <c r="A222" s="35"/>
      <c r="B222" s="36"/>
      <c r="C222" s="187" t="s">
        <v>318</v>
      </c>
      <c r="D222" s="187" t="s">
        <v>140</v>
      </c>
      <c r="E222" s="188" t="s">
        <v>334</v>
      </c>
      <c r="F222" s="189" t="s">
        <v>335</v>
      </c>
      <c r="G222" s="190" t="s">
        <v>203</v>
      </c>
      <c r="H222" s="191">
        <v>8.1</v>
      </c>
      <c r="I222" s="192"/>
      <c r="J222" s="193">
        <f>ROUND(I222*H222,2)</f>
        <v>0</v>
      </c>
      <c r="K222" s="189" t="s">
        <v>143</v>
      </c>
      <c r="L222" s="40"/>
      <c r="M222" s="194" t="s">
        <v>1</v>
      </c>
      <c r="N222" s="195" t="s">
        <v>42</v>
      </c>
      <c r="O222" s="72"/>
      <c r="P222" s="196">
        <f>O222*H222</f>
        <v>0</v>
      </c>
      <c r="Q222" s="196">
        <v>0</v>
      </c>
      <c r="R222" s="196">
        <f>Q222*H222</f>
        <v>0</v>
      </c>
      <c r="S222" s="196">
        <v>0</v>
      </c>
      <c r="T222" s="19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98" t="s">
        <v>91</v>
      </c>
      <c r="AT222" s="198" t="s">
        <v>140</v>
      </c>
      <c r="AU222" s="198" t="s">
        <v>85</v>
      </c>
      <c r="AY222" s="18" t="s">
        <v>137</v>
      </c>
      <c r="BE222" s="199">
        <f>IF(N222="základní",J222,0)</f>
        <v>0</v>
      </c>
      <c r="BF222" s="199">
        <f>IF(N222="snížená",J222,0)</f>
        <v>0</v>
      </c>
      <c r="BG222" s="199">
        <f>IF(N222="zákl. přenesená",J222,0)</f>
        <v>0</v>
      </c>
      <c r="BH222" s="199">
        <f>IF(N222="sníž. přenesená",J222,0)</f>
        <v>0</v>
      </c>
      <c r="BI222" s="199">
        <f>IF(N222="nulová",J222,0)</f>
        <v>0</v>
      </c>
      <c r="BJ222" s="18" t="s">
        <v>85</v>
      </c>
      <c r="BK222" s="199">
        <f>ROUND(I222*H222,2)</f>
        <v>0</v>
      </c>
      <c r="BL222" s="18" t="s">
        <v>91</v>
      </c>
      <c r="BM222" s="198" t="s">
        <v>990</v>
      </c>
    </row>
    <row r="223" spans="1:65" s="14" customFormat="1" ht="11.25">
      <c r="B223" s="217"/>
      <c r="C223" s="218"/>
      <c r="D223" s="207" t="s">
        <v>190</v>
      </c>
      <c r="E223" s="219" t="s">
        <v>1</v>
      </c>
      <c r="F223" s="220" t="s">
        <v>205</v>
      </c>
      <c r="G223" s="218"/>
      <c r="H223" s="219" t="s">
        <v>1</v>
      </c>
      <c r="I223" s="221"/>
      <c r="J223" s="218"/>
      <c r="K223" s="218"/>
      <c r="L223" s="222"/>
      <c r="M223" s="223"/>
      <c r="N223" s="224"/>
      <c r="O223" s="224"/>
      <c r="P223" s="224"/>
      <c r="Q223" s="224"/>
      <c r="R223" s="224"/>
      <c r="S223" s="224"/>
      <c r="T223" s="225"/>
      <c r="AT223" s="226" t="s">
        <v>190</v>
      </c>
      <c r="AU223" s="226" t="s">
        <v>85</v>
      </c>
      <c r="AV223" s="14" t="s">
        <v>81</v>
      </c>
      <c r="AW223" s="14" t="s">
        <v>33</v>
      </c>
      <c r="AX223" s="14" t="s">
        <v>76</v>
      </c>
      <c r="AY223" s="226" t="s">
        <v>137</v>
      </c>
    </row>
    <row r="224" spans="1:65" s="13" customFormat="1" ht="11.25">
      <c r="B224" s="205"/>
      <c r="C224" s="206"/>
      <c r="D224" s="207" t="s">
        <v>190</v>
      </c>
      <c r="E224" s="208" t="s">
        <v>1</v>
      </c>
      <c r="F224" s="209" t="s">
        <v>991</v>
      </c>
      <c r="G224" s="206"/>
      <c r="H224" s="210">
        <v>4.0350000000000001</v>
      </c>
      <c r="I224" s="211"/>
      <c r="J224" s="206"/>
      <c r="K224" s="206"/>
      <c r="L224" s="212"/>
      <c r="M224" s="213"/>
      <c r="N224" s="214"/>
      <c r="O224" s="214"/>
      <c r="P224" s="214"/>
      <c r="Q224" s="214"/>
      <c r="R224" s="214"/>
      <c r="S224" s="214"/>
      <c r="T224" s="215"/>
      <c r="AT224" s="216" t="s">
        <v>190</v>
      </c>
      <c r="AU224" s="216" t="s">
        <v>85</v>
      </c>
      <c r="AV224" s="13" t="s">
        <v>85</v>
      </c>
      <c r="AW224" s="13" t="s">
        <v>33</v>
      </c>
      <c r="AX224" s="13" t="s">
        <v>76</v>
      </c>
      <c r="AY224" s="216" t="s">
        <v>137</v>
      </c>
    </row>
    <row r="225" spans="1:65" s="14" customFormat="1" ht="11.25">
      <c r="B225" s="217"/>
      <c r="C225" s="218"/>
      <c r="D225" s="207" t="s">
        <v>190</v>
      </c>
      <c r="E225" s="219" t="s">
        <v>1</v>
      </c>
      <c r="F225" s="220" t="s">
        <v>209</v>
      </c>
      <c r="G225" s="218"/>
      <c r="H225" s="219" t="s">
        <v>1</v>
      </c>
      <c r="I225" s="221"/>
      <c r="J225" s="218"/>
      <c r="K225" s="218"/>
      <c r="L225" s="222"/>
      <c r="M225" s="223"/>
      <c r="N225" s="224"/>
      <c r="O225" s="224"/>
      <c r="P225" s="224"/>
      <c r="Q225" s="224"/>
      <c r="R225" s="224"/>
      <c r="S225" s="224"/>
      <c r="T225" s="225"/>
      <c r="AT225" s="226" t="s">
        <v>190</v>
      </c>
      <c r="AU225" s="226" t="s">
        <v>85</v>
      </c>
      <c r="AV225" s="14" t="s">
        <v>81</v>
      </c>
      <c r="AW225" s="14" t="s">
        <v>33</v>
      </c>
      <c r="AX225" s="14" t="s">
        <v>76</v>
      </c>
      <c r="AY225" s="226" t="s">
        <v>137</v>
      </c>
    </row>
    <row r="226" spans="1:65" s="14" customFormat="1" ht="11.25">
      <c r="B226" s="217"/>
      <c r="C226" s="218"/>
      <c r="D226" s="207" t="s">
        <v>190</v>
      </c>
      <c r="E226" s="219" t="s">
        <v>1</v>
      </c>
      <c r="F226" s="220" t="s">
        <v>992</v>
      </c>
      <c r="G226" s="218"/>
      <c r="H226" s="219" t="s">
        <v>1</v>
      </c>
      <c r="I226" s="221"/>
      <c r="J226" s="218"/>
      <c r="K226" s="218"/>
      <c r="L226" s="222"/>
      <c r="M226" s="223"/>
      <c r="N226" s="224"/>
      <c r="O226" s="224"/>
      <c r="P226" s="224"/>
      <c r="Q226" s="224"/>
      <c r="R226" s="224"/>
      <c r="S226" s="224"/>
      <c r="T226" s="225"/>
      <c r="AT226" s="226" t="s">
        <v>190</v>
      </c>
      <c r="AU226" s="226" t="s">
        <v>85</v>
      </c>
      <c r="AV226" s="14" t="s">
        <v>81</v>
      </c>
      <c r="AW226" s="14" t="s">
        <v>33</v>
      </c>
      <c r="AX226" s="14" t="s">
        <v>76</v>
      </c>
      <c r="AY226" s="226" t="s">
        <v>137</v>
      </c>
    </row>
    <row r="227" spans="1:65" s="15" customFormat="1" ht="11.25">
      <c r="B227" s="227"/>
      <c r="C227" s="228"/>
      <c r="D227" s="207" t="s">
        <v>190</v>
      </c>
      <c r="E227" s="229" t="s">
        <v>1</v>
      </c>
      <c r="F227" s="230" t="s">
        <v>210</v>
      </c>
      <c r="G227" s="228"/>
      <c r="H227" s="231">
        <v>4.0350000000000001</v>
      </c>
      <c r="I227" s="232"/>
      <c r="J227" s="228"/>
      <c r="K227" s="228"/>
      <c r="L227" s="233"/>
      <c r="M227" s="234"/>
      <c r="N227" s="235"/>
      <c r="O227" s="235"/>
      <c r="P227" s="235"/>
      <c r="Q227" s="235"/>
      <c r="R227" s="235"/>
      <c r="S227" s="235"/>
      <c r="T227" s="236"/>
      <c r="AT227" s="237" t="s">
        <v>190</v>
      </c>
      <c r="AU227" s="237" t="s">
        <v>85</v>
      </c>
      <c r="AV227" s="15" t="s">
        <v>88</v>
      </c>
      <c r="AW227" s="15" t="s">
        <v>33</v>
      </c>
      <c r="AX227" s="15" t="s">
        <v>76</v>
      </c>
      <c r="AY227" s="237" t="s">
        <v>137</v>
      </c>
    </row>
    <row r="228" spans="1:65" s="13" customFormat="1" ht="11.25">
      <c r="B228" s="205"/>
      <c r="C228" s="206"/>
      <c r="D228" s="207" t="s">
        <v>190</v>
      </c>
      <c r="E228" s="208" t="s">
        <v>1</v>
      </c>
      <c r="F228" s="209" t="s">
        <v>993</v>
      </c>
      <c r="G228" s="206"/>
      <c r="H228" s="210">
        <v>8.1</v>
      </c>
      <c r="I228" s="211"/>
      <c r="J228" s="206"/>
      <c r="K228" s="206"/>
      <c r="L228" s="212"/>
      <c r="M228" s="213"/>
      <c r="N228" s="214"/>
      <c r="O228" s="214"/>
      <c r="P228" s="214"/>
      <c r="Q228" s="214"/>
      <c r="R228" s="214"/>
      <c r="S228" s="214"/>
      <c r="T228" s="215"/>
      <c r="AT228" s="216" t="s">
        <v>190</v>
      </c>
      <c r="AU228" s="216" t="s">
        <v>85</v>
      </c>
      <c r="AV228" s="13" t="s">
        <v>85</v>
      </c>
      <c r="AW228" s="13" t="s">
        <v>33</v>
      </c>
      <c r="AX228" s="13" t="s">
        <v>81</v>
      </c>
      <c r="AY228" s="216" t="s">
        <v>137</v>
      </c>
    </row>
    <row r="229" spans="1:65" s="2" customFormat="1" ht="24.2" customHeight="1">
      <c r="A229" s="35"/>
      <c r="B229" s="36"/>
      <c r="C229" s="187" t="s">
        <v>325</v>
      </c>
      <c r="D229" s="187" t="s">
        <v>140</v>
      </c>
      <c r="E229" s="188" t="s">
        <v>341</v>
      </c>
      <c r="F229" s="189" t="s">
        <v>342</v>
      </c>
      <c r="G229" s="190" t="s">
        <v>203</v>
      </c>
      <c r="H229" s="191">
        <v>16.2</v>
      </c>
      <c r="I229" s="192"/>
      <c r="J229" s="193">
        <f>ROUND(I229*H229,2)</f>
        <v>0</v>
      </c>
      <c r="K229" s="189" t="s">
        <v>143</v>
      </c>
      <c r="L229" s="40"/>
      <c r="M229" s="194" t="s">
        <v>1</v>
      </c>
      <c r="N229" s="195" t="s">
        <v>42</v>
      </c>
      <c r="O229" s="72"/>
      <c r="P229" s="196">
        <f>O229*H229</f>
        <v>0</v>
      </c>
      <c r="Q229" s="196">
        <v>0</v>
      </c>
      <c r="R229" s="196">
        <f>Q229*H229</f>
        <v>0</v>
      </c>
      <c r="S229" s="196">
        <v>0</v>
      </c>
      <c r="T229" s="19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98" t="s">
        <v>91</v>
      </c>
      <c r="AT229" s="198" t="s">
        <v>140</v>
      </c>
      <c r="AU229" s="198" t="s">
        <v>85</v>
      </c>
      <c r="AY229" s="18" t="s">
        <v>137</v>
      </c>
      <c r="BE229" s="199">
        <f>IF(N229="základní",J229,0)</f>
        <v>0</v>
      </c>
      <c r="BF229" s="199">
        <f>IF(N229="snížená",J229,0)</f>
        <v>0</v>
      </c>
      <c r="BG229" s="199">
        <f>IF(N229="zákl. přenesená",J229,0)</f>
        <v>0</v>
      </c>
      <c r="BH229" s="199">
        <f>IF(N229="sníž. přenesená",J229,0)</f>
        <v>0</v>
      </c>
      <c r="BI229" s="199">
        <f>IF(N229="nulová",J229,0)</f>
        <v>0</v>
      </c>
      <c r="BJ229" s="18" t="s">
        <v>85</v>
      </c>
      <c r="BK229" s="199">
        <f>ROUND(I229*H229,2)</f>
        <v>0</v>
      </c>
      <c r="BL229" s="18" t="s">
        <v>91</v>
      </c>
      <c r="BM229" s="198" t="s">
        <v>994</v>
      </c>
    </row>
    <row r="230" spans="1:65" s="13" customFormat="1" ht="11.25">
      <c r="B230" s="205"/>
      <c r="C230" s="206"/>
      <c r="D230" s="207" t="s">
        <v>190</v>
      </c>
      <c r="E230" s="208" t="s">
        <v>1</v>
      </c>
      <c r="F230" s="209" t="s">
        <v>995</v>
      </c>
      <c r="G230" s="206"/>
      <c r="H230" s="210">
        <v>16.2</v>
      </c>
      <c r="I230" s="211"/>
      <c r="J230" s="206"/>
      <c r="K230" s="206"/>
      <c r="L230" s="212"/>
      <c r="M230" s="213"/>
      <c r="N230" s="214"/>
      <c r="O230" s="214"/>
      <c r="P230" s="214"/>
      <c r="Q230" s="214"/>
      <c r="R230" s="214"/>
      <c r="S230" s="214"/>
      <c r="T230" s="215"/>
      <c r="AT230" s="216" t="s">
        <v>190</v>
      </c>
      <c r="AU230" s="216" t="s">
        <v>85</v>
      </c>
      <c r="AV230" s="13" t="s">
        <v>85</v>
      </c>
      <c r="AW230" s="13" t="s">
        <v>33</v>
      </c>
      <c r="AX230" s="13" t="s">
        <v>81</v>
      </c>
      <c r="AY230" s="216" t="s">
        <v>137</v>
      </c>
    </row>
    <row r="231" spans="1:65" s="2" customFormat="1" ht="21.75" customHeight="1">
      <c r="A231" s="35"/>
      <c r="B231" s="36"/>
      <c r="C231" s="187" t="s">
        <v>333</v>
      </c>
      <c r="D231" s="187" t="s">
        <v>140</v>
      </c>
      <c r="E231" s="188" t="s">
        <v>996</v>
      </c>
      <c r="F231" s="189" t="s">
        <v>347</v>
      </c>
      <c r="G231" s="190" t="s">
        <v>203</v>
      </c>
      <c r="H231" s="191">
        <v>8.4</v>
      </c>
      <c r="I231" s="192"/>
      <c r="J231" s="193">
        <f>ROUND(I231*H231,2)</f>
        <v>0</v>
      </c>
      <c r="K231" s="189" t="s">
        <v>1</v>
      </c>
      <c r="L231" s="40"/>
      <c r="M231" s="194" t="s">
        <v>1</v>
      </c>
      <c r="N231" s="195" t="s">
        <v>42</v>
      </c>
      <c r="O231" s="72"/>
      <c r="P231" s="196">
        <f>O231*H231</f>
        <v>0</v>
      </c>
      <c r="Q231" s="196">
        <v>0</v>
      </c>
      <c r="R231" s="196">
        <f>Q231*H231</f>
        <v>0</v>
      </c>
      <c r="S231" s="196">
        <v>0</v>
      </c>
      <c r="T231" s="197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198" t="s">
        <v>91</v>
      </c>
      <c r="AT231" s="198" t="s">
        <v>140</v>
      </c>
      <c r="AU231" s="198" t="s">
        <v>85</v>
      </c>
      <c r="AY231" s="18" t="s">
        <v>137</v>
      </c>
      <c r="BE231" s="199">
        <f>IF(N231="základní",J231,0)</f>
        <v>0</v>
      </c>
      <c r="BF231" s="199">
        <f>IF(N231="snížená",J231,0)</f>
        <v>0</v>
      </c>
      <c r="BG231" s="199">
        <f>IF(N231="zákl. přenesená",J231,0)</f>
        <v>0</v>
      </c>
      <c r="BH231" s="199">
        <f>IF(N231="sníž. přenesená",J231,0)</f>
        <v>0</v>
      </c>
      <c r="BI231" s="199">
        <f>IF(N231="nulová",J231,0)</f>
        <v>0</v>
      </c>
      <c r="BJ231" s="18" t="s">
        <v>85</v>
      </c>
      <c r="BK231" s="199">
        <f>ROUND(I231*H231,2)</f>
        <v>0</v>
      </c>
      <c r="BL231" s="18" t="s">
        <v>91</v>
      </c>
      <c r="BM231" s="198" t="s">
        <v>997</v>
      </c>
    </row>
    <row r="232" spans="1:65" s="14" customFormat="1" ht="11.25">
      <c r="B232" s="217"/>
      <c r="C232" s="218"/>
      <c r="D232" s="207" t="s">
        <v>190</v>
      </c>
      <c r="E232" s="219" t="s">
        <v>1</v>
      </c>
      <c r="F232" s="220" t="s">
        <v>205</v>
      </c>
      <c r="G232" s="218"/>
      <c r="H232" s="219" t="s">
        <v>1</v>
      </c>
      <c r="I232" s="221"/>
      <c r="J232" s="218"/>
      <c r="K232" s="218"/>
      <c r="L232" s="222"/>
      <c r="M232" s="223"/>
      <c r="N232" s="224"/>
      <c r="O232" s="224"/>
      <c r="P232" s="224"/>
      <c r="Q232" s="224"/>
      <c r="R232" s="224"/>
      <c r="S232" s="224"/>
      <c r="T232" s="225"/>
      <c r="AT232" s="226" t="s">
        <v>190</v>
      </c>
      <c r="AU232" s="226" t="s">
        <v>85</v>
      </c>
      <c r="AV232" s="14" t="s">
        <v>81</v>
      </c>
      <c r="AW232" s="14" t="s">
        <v>33</v>
      </c>
      <c r="AX232" s="14" t="s">
        <v>76</v>
      </c>
      <c r="AY232" s="226" t="s">
        <v>137</v>
      </c>
    </row>
    <row r="233" spans="1:65" s="13" customFormat="1" ht="11.25">
      <c r="B233" s="205"/>
      <c r="C233" s="206"/>
      <c r="D233" s="207" t="s">
        <v>190</v>
      </c>
      <c r="E233" s="208" t="s">
        <v>1</v>
      </c>
      <c r="F233" s="209" t="s">
        <v>998</v>
      </c>
      <c r="G233" s="206"/>
      <c r="H233" s="210">
        <v>9.84</v>
      </c>
      <c r="I233" s="211"/>
      <c r="J233" s="206"/>
      <c r="K233" s="206"/>
      <c r="L233" s="212"/>
      <c r="M233" s="213"/>
      <c r="N233" s="214"/>
      <c r="O233" s="214"/>
      <c r="P233" s="214"/>
      <c r="Q233" s="214"/>
      <c r="R233" s="214"/>
      <c r="S233" s="214"/>
      <c r="T233" s="215"/>
      <c r="AT233" s="216" t="s">
        <v>190</v>
      </c>
      <c r="AU233" s="216" t="s">
        <v>85</v>
      </c>
      <c r="AV233" s="13" t="s">
        <v>85</v>
      </c>
      <c r="AW233" s="13" t="s">
        <v>33</v>
      </c>
      <c r="AX233" s="13" t="s">
        <v>76</v>
      </c>
      <c r="AY233" s="216" t="s">
        <v>137</v>
      </c>
    </row>
    <row r="234" spans="1:65" s="13" customFormat="1" ht="11.25">
      <c r="B234" s="205"/>
      <c r="C234" s="206"/>
      <c r="D234" s="207" t="s">
        <v>190</v>
      </c>
      <c r="E234" s="208" t="s">
        <v>1</v>
      </c>
      <c r="F234" s="209" t="s">
        <v>999</v>
      </c>
      <c r="G234" s="206"/>
      <c r="H234" s="210">
        <v>-1.47</v>
      </c>
      <c r="I234" s="211"/>
      <c r="J234" s="206"/>
      <c r="K234" s="206"/>
      <c r="L234" s="212"/>
      <c r="M234" s="213"/>
      <c r="N234" s="214"/>
      <c r="O234" s="214"/>
      <c r="P234" s="214"/>
      <c r="Q234" s="214"/>
      <c r="R234" s="214"/>
      <c r="S234" s="214"/>
      <c r="T234" s="215"/>
      <c r="AT234" s="216" t="s">
        <v>190</v>
      </c>
      <c r="AU234" s="216" t="s">
        <v>85</v>
      </c>
      <c r="AV234" s="13" t="s">
        <v>85</v>
      </c>
      <c r="AW234" s="13" t="s">
        <v>33</v>
      </c>
      <c r="AX234" s="13" t="s">
        <v>76</v>
      </c>
      <c r="AY234" s="216" t="s">
        <v>137</v>
      </c>
    </row>
    <row r="235" spans="1:65" s="14" customFormat="1" ht="11.25">
      <c r="B235" s="217"/>
      <c r="C235" s="218"/>
      <c r="D235" s="207" t="s">
        <v>190</v>
      </c>
      <c r="E235" s="219" t="s">
        <v>1</v>
      </c>
      <c r="F235" s="220" t="s">
        <v>216</v>
      </c>
      <c r="G235" s="218"/>
      <c r="H235" s="219" t="s">
        <v>1</v>
      </c>
      <c r="I235" s="221"/>
      <c r="J235" s="218"/>
      <c r="K235" s="218"/>
      <c r="L235" s="222"/>
      <c r="M235" s="223"/>
      <c r="N235" s="224"/>
      <c r="O235" s="224"/>
      <c r="P235" s="224"/>
      <c r="Q235" s="224"/>
      <c r="R235" s="224"/>
      <c r="S235" s="224"/>
      <c r="T235" s="225"/>
      <c r="AT235" s="226" t="s">
        <v>190</v>
      </c>
      <c r="AU235" s="226" t="s">
        <v>85</v>
      </c>
      <c r="AV235" s="14" t="s">
        <v>81</v>
      </c>
      <c r="AW235" s="14" t="s">
        <v>33</v>
      </c>
      <c r="AX235" s="14" t="s">
        <v>76</v>
      </c>
      <c r="AY235" s="226" t="s">
        <v>137</v>
      </c>
    </row>
    <row r="236" spans="1:65" s="15" customFormat="1" ht="11.25">
      <c r="B236" s="227"/>
      <c r="C236" s="228"/>
      <c r="D236" s="207" t="s">
        <v>190</v>
      </c>
      <c r="E236" s="229" t="s">
        <v>1</v>
      </c>
      <c r="F236" s="230" t="s">
        <v>210</v>
      </c>
      <c r="G236" s="228"/>
      <c r="H236" s="231">
        <v>8.3699999999999992</v>
      </c>
      <c r="I236" s="232"/>
      <c r="J236" s="228"/>
      <c r="K236" s="228"/>
      <c r="L236" s="233"/>
      <c r="M236" s="234"/>
      <c r="N236" s="235"/>
      <c r="O236" s="235"/>
      <c r="P236" s="235"/>
      <c r="Q236" s="235"/>
      <c r="R236" s="235"/>
      <c r="S236" s="235"/>
      <c r="T236" s="236"/>
      <c r="AT236" s="237" t="s">
        <v>190</v>
      </c>
      <c r="AU236" s="237" t="s">
        <v>85</v>
      </c>
      <c r="AV236" s="15" t="s">
        <v>88</v>
      </c>
      <c r="AW236" s="15" t="s">
        <v>33</v>
      </c>
      <c r="AX236" s="15" t="s">
        <v>76</v>
      </c>
      <c r="AY236" s="237" t="s">
        <v>137</v>
      </c>
    </row>
    <row r="237" spans="1:65" s="14" customFormat="1" ht="11.25">
      <c r="B237" s="217"/>
      <c r="C237" s="218"/>
      <c r="D237" s="207" t="s">
        <v>190</v>
      </c>
      <c r="E237" s="219" t="s">
        <v>1</v>
      </c>
      <c r="F237" s="220" t="s">
        <v>350</v>
      </c>
      <c r="G237" s="218"/>
      <c r="H237" s="219" t="s">
        <v>1</v>
      </c>
      <c r="I237" s="221"/>
      <c r="J237" s="218"/>
      <c r="K237" s="218"/>
      <c r="L237" s="222"/>
      <c r="M237" s="223"/>
      <c r="N237" s="224"/>
      <c r="O237" s="224"/>
      <c r="P237" s="224"/>
      <c r="Q237" s="224"/>
      <c r="R237" s="224"/>
      <c r="S237" s="224"/>
      <c r="T237" s="225"/>
      <c r="AT237" s="226" t="s">
        <v>190</v>
      </c>
      <c r="AU237" s="226" t="s">
        <v>85</v>
      </c>
      <c r="AV237" s="14" t="s">
        <v>81</v>
      </c>
      <c r="AW237" s="14" t="s">
        <v>33</v>
      </c>
      <c r="AX237" s="14" t="s">
        <v>76</v>
      </c>
      <c r="AY237" s="226" t="s">
        <v>137</v>
      </c>
    </row>
    <row r="238" spans="1:65" s="13" customFormat="1" ht="11.25">
      <c r="B238" s="205"/>
      <c r="C238" s="206"/>
      <c r="D238" s="207" t="s">
        <v>190</v>
      </c>
      <c r="E238" s="208" t="s">
        <v>1</v>
      </c>
      <c r="F238" s="209" t="s">
        <v>1000</v>
      </c>
      <c r="G238" s="206"/>
      <c r="H238" s="210">
        <v>8.4</v>
      </c>
      <c r="I238" s="211"/>
      <c r="J238" s="206"/>
      <c r="K238" s="206"/>
      <c r="L238" s="212"/>
      <c r="M238" s="213"/>
      <c r="N238" s="214"/>
      <c r="O238" s="214"/>
      <c r="P238" s="214"/>
      <c r="Q238" s="214"/>
      <c r="R238" s="214"/>
      <c r="S238" s="214"/>
      <c r="T238" s="215"/>
      <c r="AT238" s="216" t="s">
        <v>190</v>
      </c>
      <c r="AU238" s="216" t="s">
        <v>85</v>
      </c>
      <c r="AV238" s="13" t="s">
        <v>85</v>
      </c>
      <c r="AW238" s="13" t="s">
        <v>33</v>
      </c>
      <c r="AX238" s="13" t="s">
        <v>81</v>
      </c>
      <c r="AY238" s="216" t="s">
        <v>137</v>
      </c>
    </row>
    <row r="239" spans="1:65" s="2" customFormat="1" ht="21.75" customHeight="1">
      <c r="A239" s="35"/>
      <c r="B239" s="36"/>
      <c r="C239" s="187" t="s">
        <v>340</v>
      </c>
      <c r="D239" s="187" t="s">
        <v>140</v>
      </c>
      <c r="E239" s="188" t="s">
        <v>361</v>
      </c>
      <c r="F239" s="189" t="s">
        <v>362</v>
      </c>
      <c r="G239" s="190" t="s">
        <v>203</v>
      </c>
      <c r="H239" s="191">
        <v>7.2</v>
      </c>
      <c r="I239" s="192"/>
      <c r="J239" s="193">
        <f>ROUND(I239*H239,2)</f>
        <v>0</v>
      </c>
      <c r="K239" s="189" t="s">
        <v>143</v>
      </c>
      <c r="L239" s="40"/>
      <c r="M239" s="194" t="s">
        <v>1</v>
      </c>
      <c r="N239" s="195" t="s">
        <v>42</v>
      </c>
      <c r="O239" s="72"/>
      <c r="P239" s="196">
        <f>O239*H239</f>
        <v>0</v>
      </c>
      <c r="Q239" s="196">
        <v>0</v>
      </c>
      <c r="R239" s="196">
        <f>Q239*H239</f>
        <v>0</v>
      </c>
      <c r="S239" s="196">
        <v>7.5999999999999998E-2</v>
      </c>
      <c r="T239" s="197">
        <f>S239*H239</f>
        <v>0.54720000000000002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98" t="s">
        <v>91</v>
      </c>
      <c r="AT239" s="198" t="s">
        <v>140</v>
      </c>
      <c r="AU239" s="198" t="s">
        <v>85</v>
      </c>
      <c r="AY239" s="18" t="s">
        <v>137</v>
      </c>
      <c r="BE239" s="199">
        <f>IF(N239="základní",J239,0)</f>
        <v>0</v>
      </c>
      <c r="BF239" s="199">
        <f>IF(N239="snížená",J239,0)</f>
        <v>0</v>
      </c>
      <c r="BG239" s="199">
        <f>IF(N239="zákl. přenesená",J239,0)</f>
        <v>0</v>
      </c>
      <c r="BH239" s="199">
        <f>IF(N239="sníž. přenesená",J239,0)</f>
        <v>0</v>
      </c>
      <c r="BI239" s="199">
        <f>IF(N239="nulová",J239,0)</f>
        <v>0</v>
      </c>
      <c r="BJ239" s="18" t="s">
        <v>85</v>
      </c>
      <c r="BK239" s="199">
        <f>ROUND(I239*H239,2)</f>
        <v>0</v>
      </c>
      <c r="BL239" s="18" t="s">
        <v>91</v>
      </c>
      <c r="BM239" s="198" t="s">
        <v>1001</v>
      </c>
    </row>
    <row r="240" spans="1:65" s="2" customFormat="1" ht="29.25">
      <c r="A240" s="35"/>
      <c r="B240" s="36"/>
      <c r="C240" s="37"/>
      <c r="D240" s="207" t="s">
        <v>246</v>
      </c>
      <c r="E240" s="37"/>
      <c r="F240" s="248" t="s">
        <v>364</v>
      </c>
      <c r="G240" s="37"/>
      <c r="H240" s="37"/>
      <c r="I240" s="249"/>
      <c r="J240" s="37"/>
      <c r="K240" s="37"/>
      <c r="L240" s="40"/>
      <c r="M240" s="250"/>
      <c r="N240" s="251"/>
      <c r="O240" s="72"/>
      <c r="P240" s="72"/>
      <c r="Q240" s="72"/>
      <c r="R240" s="72"/>
      <c r="S240" s="72"/>
      <c r="T240" s="73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T240" s="18" t="s">
        <v>246</v>
      </c>
      <c r="AU240" s="18" t="s">
        <v>85</v>
      </c>
    </row>
    <row r="241" spans="1:65" s="14" customFormat="1" ht="11.25">
      <c r="B241" s="217"/>
      <c r="C241" s="218"/>
      <c r="D241" s="207" t="s">
        <v>190</v>
      </c>
      <c r="E241" s="219" t="s">
        <v>1</v>
      </c>
      <c r="F241" s="220" t="s">
        <v>1002</v>
      </c>
      <c r="G241" s="218"/>
      <c r="H241" s="219" t="s">
        <v>1</v>
      </c>
      <c r="I241" s="221"/>
      <c r="J241" s="218"/>
      <c r="K241" s="218"/>
      <c r="L241" s="222"/>
      <c r="M241" s="223"/>
      <c r="N241" s="224"/>
      <c r="O241" s="224"/>
      <c r="P241" s="224"/>
      <c r="Q241" s="224"/>
      <c r="R241" s="224"/>
      <c r="S241" s="224"/>
      <c r="T241" s="225"/>
      <c r="AT241" s="226" t="s">
        <v>190</v>
      </c>
      <c r="AU241" s="226" t="s">
        <v>85</v>
      </c>
      <c r="AV241" s="14" t="s">
        <v>81</v>
      </c>
      <c r="AW241" s="14" t="s">
        <v>33</v>
      </c>
      <c r="AX241" s="14" t="s">
        <v>76</v>
      </c>
      <c r="AY241" s="226" t="s">
        <v>137</v>
      </c>
    </row>
    <row r="242" spans="1:65" s="13" customFormat="1" ht="11.25">
      <c r="B242" s="205"/>
      <c r="C242" s="206"/>
      <c r="D242" s="207" t="s">
        <v>190</v>
      </c>
      <c r="E242" s="208" t="s">
        <v>1</v>
      </c>
      <c r="F242" s="209" t="s">
        <v>1003</v>
      </c>
      <c r="G242" s="206"/>
      <c r="H242" s="210">
        <v>4</v>
      </c>
      <c r="I242" s="211"/>
      <c r="J242" s="206"/>
      <c r="K242" s="206"/>
      <c r="L242" s="212"/>
      <c r="M242" s="213"/>
      <c r="N242" s="214"/>
      <c r="O242" s="214"/>
      <c r="P242" s="214"/>
      <c r="Q242" s="214"/>
      <c r="R242" s="214"/>
      <c r="S242" s="214"/>
      <c r="T242" s="215"/>
      <c r="AT242" s="216" t="s">
        <v>190</v>
      </c>
      <c r="AU242" s="216" t="s">
        <v>85</v>
      </c>
      <c r="AV242" s="13" t="s">
        <v>85</v>
      </c>
      <c r="AW242" s="13" t="s">
        <v>33</v>
      </c>
      <c r="AX242" s="13" t="s">
        <v>76</v>
      </c>
      <c r="AY242" s="216" t="s">
        <v>137</v>
      </c>
    </row>
    <row r="243" spans="1:65" s="14" customFormat="1" ht="11.25">
      <c r="B243" s="217"/>
      <c r="C243" s="218"/>
      <c r="D243" s="207" t="s">
        <v>190</v>
      </c>
      <c r="E243" s="219" t="s">
        <v>1</v>
      </c>
      <c r="F243" s="220" t="s">
        <v>1004</v>
      </c>
      <c r="G243" s="218"/>
      <c r="H243" s="219" t="s">
        <v>1</v>
      </c>
      <c r="I243" s="221"/>
      <c r="J243" s="218"/>
      <c r="K243" s="218"/>
      <c r="L243" s="222"/>
      <c r="M243" s="223"/>
      <c r="N243" s="224"/>
      <c r="O243" s="224"/>
      <c r="P243" s="224"/>
      <c r="Q243" s="224"/>
      <c r="R243" s="224"/>
      <c r="S243" s="224"/>
      <c r="T243" s="225"/>
      <c r="AT243" s="226" t="s">
        <v>190</v>
      </c>
      <c r="AU243" s="226" t="s">
        <v>85</v>
      </c>
      <c r="AV243" s="14" t="s">
        <v>81</v>
      </c>
      <c r="AW243" s="14" t="s">
        <v>33</v>
      </c>
      <c r="AX243" s="14" t="s">
        <v>76</v>
      </c>
      <c r="AY243" s="226" t="s">
        <v>137</v>
      </c>
    </row>
    <row r="244" spans="1:65" s="13" customFormat="1" ht="11.25">
      <c r="B244" s="205"/>
      <c r="C244" s="206"/>
      <c r="D244" s="207" t="s">
        <v>190</v>
      </c>
      <c r="E244" s="208" t="s">
        <v>1</v>
      </c>
      <c r="F244" s="209" t="s">
        <v>1005</v>
      </c>
      <c r="G244" s="206"/>
      <c r="H244" s="210">
        <v>3.2</v>
      </c>
      <c r="I244" s="211"/>
      <c r="J244" s="206"/>
      <c r="K244" s="206"/>
      <c r="L244" s="212"/>
      <c r="M244" s="213"/>
      <c r="N244" s="214"/>
      <c r="O244" s="214"/>
      <c r="P244" s="214"/>
      <c r="Q244" s="214"/>
      <c r="R244" s="214"/>
      <c r="S244" s="214"/>
      <c r="T244" s="215"/>
      <c r="AT244" s="216" t="s">
        <v>190</v>
      </c>
      <c r="AU244" s="216" t="s">
        <v>85</v>
      </c>
      <c r="AV244" s="13" t="s">
        <v>85</v>
      </c>
      <c r="AW244" s="13" t="s">
        <v>33</v>
      </c>
      <c r="AX244" s="13" t="s">
        <v>76</v>
      </c>
      <c r="AY244" s="216" t="s">
        <v>137</v>
      </c>
    </row>
    <row r="245" spans="1:65" s="16" customFormat="1" ht="11.25">
      <c r="B245" s="252"/>
      <c r="C245" s="253"/>
      <c r="D245" s="207" t="s">
        <v>190</v>
      </c>
      <c r="E245" s="254" t="s">
        <v>1</v>
      </c>
      <c r="F245" s="255" t="s">
        <v>256</v>
      </c>
      <c r="G245" s="253"/>
      <c r="H245" s="256">
        <v>7.2</v>
      </c>
      <c r="I245" s="257"/>
      <c r="J245" s="253"/>
      <c r="K245" s="253"/>
      <c r="L245" s="258"/>
      <c r="M245" s="259"/>
      <c r="N245" s="260"/>
      <c r="O245" s="260"/>
      <c r="P245" s="260"/>
      <c r="Q245" s="260"/>
      <c r="R245" s="260"/>
      <c r="S245" s="260"/>
      <c r="T245" s="261"/>
      <c r="AT245" s="262" t="s">
        <v>190</v>
      </c>
      <c r="AU245" s="262" t="s">
        <v>85</v>
      </c>
      <c r="AV245" s="16" t="s">
        <v>91</v>
      </c>
      <c r="AW245" s="16" t="s">
        <v>33</v>
      </c>
      <c r="AX245" s="16" t="s">
        <v>81</v>
      </c>
      <c r="AY245" s="262" t="s">
        <v>137</v>
      </c>
    </row>
    <row r="246" spans="1:65" s="2" customFormat="1" ht="37.9" customHeight="1">
      <c r="A246" s="35"/>
      <c r="B246" s="36"/>
      <c r="C246" s="187" t="s">
        <v>345</v>
      </c>
      <c r="D246" s="187" t="s">
        <v>140</v>
      </c>
      <c r="E246" s="188" t="s">
        <v>1006</v>
      </c>
      <c r="F246" s="189" t="s">
        <v>1007</v>
      </c>
      <c r="G246" s="190" t="s">
        <v>1008</v>
      </c>
      <c r="H246" s="191">
        <v>1</v>
      </c>
      <c r="I246" s="192"/>
      <c r="J246" s="193">
        <f>ROUND(I246*H246,2)</f>
        <v>0</v>
      </c>
      <c r="K246" s="189" t="s">
        <v>1</v>
      </c>
      <c r="L246" s="40"/>
      <c r="M246" s="194" t="s">
        <v>1</v>
      </c>
      <c r="N246" s="195" t="s">
        <v>42</v>
      </c>
      <c r="O246" s="72"/>
      <c r="P246" s="196">
        <f>O246*H246</f>
        <v>0</v>
      </c>
      <c r="Q246" s="196">
        <v>0</v>
      </c>
      <c r="R246" s="196">
        <f>Q246*H246</f>
        <v>0</v>
      </c>
      <c r="S246" s="196">
        <v>0</v>
      </c>
      <c r="T246" s="19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198" t="s">
        <v>91</v>
      </c>
      <c r="AT246" s="198" t="s">
        <v>140</v>
      </c>
      <c r="AU246" s="198" t="s">
        <v>85</v>
      </c>
      <c r="AY246" s="18" t="s">
        <v>137</v>
      </c>
      <c r="BE246" s="199">
        <f>IF(N246="základní",J246,0)</f>
        <v>0</v>
      </c>
      <c r="BF246" s="199">
        <f>IF(N246="snížená",J246,0)</f>
        <v>0</v>
      </c>
      <c r="BG246" s="199">
        <f>IF(N246="zákl. přenesená",J246,0)</f>
        <v>0</v>
      </c>
      <c r="BH246" s="199">
        <f>IF(N246="sníž. přenesená",J246,0)</f>
        <v>0</v>
      </c>
      <c r="BI246" s="199">
        <f>IF(N246="nulová",J246,0)</f>
        <v>0</v>
      </c>
      <c r="BJ246" s="18" t="s">
        <v>85</v>
      </c>
      <c r="BK246" s="199">
        <f>ROUND(I246*H246,2)</f>
        <v>0</v>
      </c>
      <c r="BL246" s="18" t="s">
        <v>91</v>
      </c>
      <c r="BM246" s="198" t="s">
        <v>1009</v>
      </c>
    </row>
    <row r="247" spans="1:65" s="14" customFormat="1" ht="11.25">
      <c r="B247" s="217"/>
      <c r="C247" s="218"/>
      <c r="D247" s="207" t="s">
        <v>190</v>
      </c>
      <c r="E247" s="219" t="s">
        <v>1</v>
      </c>
      <c r="F247" s="220" t="s">
        <v>1010</v>
      </c>
      <c r="G247" s="218"/>
      <c r="H247" s="219" t="s">
        <v>1</v>
      </c>
      <c r="I247" s="221"/>
      <c r="J247" s="218"/>
      <c r="K247" s="218"/>
      <c r="L247" s="222"/>
      <c r="M247" s="223"/>
      <c r="N247" s="224"/>
      <c r="O247" s="224"/>
      <c r="P247" s="224"/>
      <c r="Q247" s="224"/>
      <c r="R247" s="224"/>
      <c r="S247" s="224"/>
      <c r="T247" s="225"/>
      <c r="AT247" s="226" t="s">
        <v>190</v>
      </c>
      <c r="AU247" s="226" t="s">
        <v>85</v>
      </c>
      <c r="AV247" s="14" t="s">
        <v>81</v>
      </c>
      <c r="AW247" s="14" t="s">
        <v>33</v>
      </c>
      <c r="AX247" s="14" t="s">
        <v>76</v>
      </c>
      <c r="AY247" s="226" t="s">
        <v>137</v>
      </c>
    </row>
    <row r="248" spans="1:65" s="13" customFormat="1" ht="11.25">
      <c r="B248" s="205"/>
      <c r="C248" s="206"/>
      <c r="D248" s="207" t="s">
        <v>190</v>
      </c>
      <c r="E248" s="208" t="s">
        <v>1</v>
      </c>
      <c r="F248" s="209" t="s">
        <v>81</v>
      </c>
      <c r="G248" s="206"/>
      <c r="H248" s="210">
        <v>1</v>
      </c>
      <c r="I248" s="211"/>
      <c r="J248" s="206"/>
      <c r="K248" s="206"/>
      <c r="L248" s="212"/>
      <c r="M248" s="213"/>
      <c r="N248" s="214"/>
      <c r="O248" s="214"/>
      <c r="P248" s="214"/>
      <c r="Q248" s="214"/>
      <c r="R248" s="214"/>
      <c r="S248" s="214"/>
      <c r="T248" s="215"/>
      <c r="AT248" s="216" t="s">
        <v>190</v>
      </c>
      <c r="AU248" s="216" t="s">
        <v>85</v>
      </c>
      <c r="AV248" s="13" t="s">
        <v>85</v>
      </c>
      <c r="AW248" s="13" t="s">
        <v>33</v>
      </c>
      <c r="AX248" s="13" t="s">
        <v>81</v>
      </c>
      <c r="AY248" s="216" t="s">
        <v>137</v>
      </c>
    </row>
    <row r="249" spans="1:65" s="12" customFormat="1" ht="22.9" customHeight="1">
      <c r="B249" s="171"/>
      <c r="C249" s="172"/>
      <c r="D249" s="173" t="s">
        <v>75</v>
      </c>
      <c r="E249" s="185" t="s">
        <v>376</v>
      </c>
      <c r="F249" s="185" t="s">
        <v>377</v>
      </c>
      <c r="G249" s="172"/>
      <c r="H249" s="172"/>
      <c r="I249" s="175"/>
      <c r="J249" s="186">
        <f>BK249</f>
        <v>0</v>
      </c>
      <c r="K249" s="172"/>
      <c r="L249" s="177"/>
      <c r="M249" s="178"/>
      <c r="N249" s="179"/>
      <c r="O249" s="179"/>
      <c r="P249" s="180">
        <f>SUM(P250:P256)</f>
        <v>0</v>
      </c>
      <c r="Q249" s="179"/>
      <c r="R249" s="180">
        <f>SUM(R250:R256)</f>
        <v>0</v>
      </c>
      <c r="S249" s="179"/>
      <c r="T249" s="181">
        <f>SUM(T250:T256)</f>
        <v>0</v>
      </c>
      <c r="AR249" s="182" t="s">
        <v>81</v>
      </c>
      <c r="AT249" s="183" t="s">
        <v>75</v>
      </c>
      <c r="AU249" s="183" t="s">
        <v>81</v>
      </c>
      <c r="AY249" s="182" t="s">
        <v>137</v>
      </c>
      <c r="BK249" s="184">
        <f>SUM(BK250:BK256)</f>
        <v>0</v>
      </c>
    </row>
    <row r="250" spans="1:65" s="2" customFormat="1" ht="16.5" customHeight="1">
      <c r="A250" s="35"/>
      <c r="B250" s="36"/>
      <c r="C250" s="187" t="s">
        <v>352</v>
      </c>
      <c r="D250" s="187" t="s">
        <v>140</v>
      </c>
      <c r="E250" s="188" t="s">
        <v>398</v>
      </c>
      <c r="F250" s="189" t="s">
        <v>399</v>
      </c>
      <c r="G250" s="190" t="s">
        <v>197</v>
      </c>
      <c r="H250" s="191">
        <v>6.5419999999999998</v>
      </c>
      <c r="I250" s="192"/>
      <c r="J250" s="193">
        <f>ROUND(I250*H250,2)</f>
        <v>0</v>
      </c>
      <c r="K250" s="189" t="s">
        <v>143</v>
      </c>
      <c r="L250" s="40"/>
      <c r="M250" s="194" t="s">
        <v>1</v>
      </c>
      <c r="N250" s="195" t="s">
        <v>42</v>
      </c>
      <c r="O250" s="72"/>
      <c r="P250" s="196">
        <f>O250*H250</f>
        <v>0</v>
      </c>
      <c r="Q250" s="196">
        <v>0</v>
      </c>
      <c r="R250" s="196">
        <f>Q250*H250</f>
        <v>0</v>
      </c>
      <c r="S250" s="196">
        <v>0</v>
      </c>
      <c r="T250" s="197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198" t="s">
        <v>91</v>
      </c>
      <c r="AT250" s="198" t="s">
        <v>140</v>
      </c>
      <c r="AU250" s="198" t="s">
        <v>85</v>
      </c>
      <c r="AY250" s="18" t="s">
        <v>137</v>
      </c>
      <c r="BE250" s="199">
        <f>IF(N250="základní",J250,0)</f>
        <v>0</v>
      </c>
      <c r="BF250" s="199">
        <f>IF(N250="snížená",J250,0)</f>
        <v>0</v>
      </c>
      <c r="BG250" s="199">
        <f>IF(N250="zákl. přenesená",J250,0)</f>
        <v>0</v>
      </c>
      <c r="BH250" s="199">
        <f>IF(N250="sníž. přenesená",J250,0)</f>
        <v>0</v>
      </c>
      <c r="BI250" s="199">
        <f>IF(N250="nulová",J250,0)</f>
        <v>0</v>
      </c>
      <c r="BJ250" s="18" t="s">
        <v>85</v>
      </c>
      <c r="BK250" s="199">
        <f>ROUND(I250*H250,2)</f>
        <v>0</v>
      </c>
      <c r="BL250" s="18" t="s">
        <v>91</v>
      </c>
      <c r="BM250" s="198" t="s">
        <v>1011</v>
      </c>
    </row>
    <row r="251" spans="1:65" s="2" customFormat="1" ht="37.9" customHeight="1">
      <c r="A251" s="35"/>
      <c r="B251" s="36"/>
      <c r="C251" s="187" t="s">
        <v>360</v>
      </c>
      <c r="D251" s="187" t="s">
        <v>140</v>
      </c>
      <c r="E251" s="188" t="s">
        <v>379</v>
      </c>
      <c r="F251" s="189" t="s">
        <v>380</v>
      </c>
      <c r="G251" s="190" t="s">
        <v>197</v>
      </c>
      <c r="H251" s="191">
        <v>5.2569999999999997</v>
      </c>
      <c r="I251" s="192"/>
      <c r="J251" s="193">
        <f>ROUND(I251*H251,2)</f>
        <v>0</v>
      </c>
      <c r="K251" s="189" t="s">
        <v>143</v>
      </c>
      <c r="L251" s="40"/>
      <c r="M251" s="194" t="s">
        <v>1</v>
      </c>
      <c r="N251" s="195" t="s">
        <v>42</v>
      </c>
      <c r="O251" s="72"/>
      <c r="P251" s="196">
        <f>O251*H251</f>
        <v>0</v>
      </c>
      <c r="Q251" s="196">
        <v>0</v>
      </c>
      <c r="R251" s="196">
        <f>Q251*H251</f>
        <v>0</v>
      </c>
      <c r="S251" s="196">
        <v>0</v>
      </c>
      <c r="T251" s="19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198" t="s">
        <v>91</v>
      </c>
      <c r="AT251" s="198" t="s">
        <v>140</v>
      </c>
      <c r="AU251" s="198" t="s">
        <v>85</v>
      </c>
      <c r="AY251" s="18" t="s">
        <v>137</v>
      </c>
      <c r="BE251" s="199">
        <f>IF(N251="základní",J251,0)</f>
        <v>0</v>
      </c>
      <c r="BF251" s="199">
        <f>IF(N251="snížená",J251,0)</f>
        <v>0</v>
      </c>
      <c r="BG251" s="199">
        <f>IF(N251="zákl. přenesená",J251,0)</f>
        <v>0</v>
      </c>
      <c r="BH251" s="199">
        <f>IF(N251="sníž. přenesená",J251,0)</f>
        <v>0</v>
      </c>
      <c r="BI251" s="199">
        <f>IF(N251="nulová",J251,0)</f>
        <v>0</v>
      </c>
      <c r="BJ251" s="18" t="s">
        <v>85</v>
      </c>
      <c r="BK251" s="199">
        <f>ROUND(I251*H251,2)</f>
        <v>0</v>
      </c>
      <c r="BL251" s="18" t="s">
        <v>91</v>
      </c>
      <c r="BM251" s="198" t="s">
        <v>1012</v>
      </c>
    </row>
    <row r="252" spans="1:65" s="2" customFormat="1" ht="19.5">
      <c r="A252" s="35"/>
      <c r="B252" s="36"/>
      <c r="C252" s="37"/>
      <c r="D252" s="207" t="s">
        <v>246</v>
      </c>
      <c r="E252" s="37"/>
      <c r="F252" s="248" t="s">
        <v>1013</v>
      </c>
      <c r="G252" s="37"/>
      <c r="H252" s="37"/>
      <c r="I252" s="249"/>
      <c r="J252" s="37"/>
      <c r="K252" s="37"/>
      <c r="L252" s="40"/>
      <c r="M252" s="250"/>
      <c r="N252" s="251"/>
      <c r="O252" s="72"/>
      <c r="P252" s="72"/>
      <c r="Q252" s="72"/>
      <c r="R252" s="72"/>
      <c r="S252" s="72"/>
      <c r="T252" s="73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T252" s="18" t="s">
        <v>246</v>
      </c>
      <c r="AU252" s="18" t="s">
        <v>85</v>
      </c>
    </row>
    <row r="253" spans="1:65" s="2" customFormat="1" ht="37.9" customHeight="1">
      <c r="A253" s="35"/>
      <c r="B253" s="36"/>
      <c r="C253" s="187" t="s">
        <v>369</v>
      </c>
      <c r="D253" s="187" t="s">
        <v>140</v>
      </c>
      <c r="E253" s="188" t="s">
        <v>382</v>
      </c>
      <c r="F253" s="189" t="s">
        <v>383</v>
      </c>
      <c r="G253" s="190" t="s">
        <v>197</v>
      </c>
      <c r="H253" s="191">
        <v>6.5419999999999998</v>
      </c>
      <c r="I253" s="192"/>
      <c r="J253" s="193">
        <f>ROUND(I253*H253,2)</f>
        <v>0</v>
      </c>
      <c r="K253" s="189" t="s">
        <v>143</v>
      </c>
      <c r="L253" s="40"/>
      <c r="M253" s="194" t="s">
        <v>1</v>
      </c>
      <c r="N253" s="195" t="s">
        <v>42</v>
      </c>
      <c r="O253" s="72"/>
      <c r="P253" s="196">
        <f>O253*H253</f>
        <v>0</v>
      </c>
      <c r="Q253" s="196">
        <v>0</v>
      </c>
      <c r="R253" s="196">
        <f>Q253*H253</f>
        <v>0</v>
      </c>
      <c r="S253" s="196">
        <v>0</v>
      </c>
      <c r="T253" s="19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198" t="s">
        <v>91</v>
      </c>
      <c r="AT253" s="198" t="s">
        <v>140</v>
      </c>
      <c r="AU253" s="198" t="s">
        <v>85</v>
      </c>
      <c r="AY253" s="18" t="s">
        <v>137</v>
      </c>
      <c r="BE253" s="199">
        <f>IF(N253="základní",J253,0)</f>
        <v>0</v>
      </c>
      <c r="BF253" s="199">
        <f>IF(N253="snížená",J253,0)</f>
        <v>0</v>
      </c>
      <c r="BG253" s="199">
        <f>IF(N253="zákl. přenesená",J253,0)</f>
        <v>0</v>
      </c>
      <c r="BH253" s="199">
        <f>IF(N253="sníž. přenesená",J253,0)</f>
        <v>0</v>
      </c>
      <c r="BI253" s="199">
        <f>IF(N253="nulová",J253,0)</f>
        <v>0</v>
      </c>
      <c r="BJ253" s="18" t="s">
        <v>85</v>
      </c>
      <c r="BK253" s="199">
        <f>ROUND(I253*H253,2)</f>
        <v>0</v>
      </c>
      <c r="BL253" s="18" t="s">
        <v>91</v>
      </c>
      <c r="BM253" s="198" t="s">
        <v>1014</v>
      </c>
    </row>
    <row r="254" spans="1:65" s="2" customFormat="1" ht="49.15" customHeight="1">
      <c r="A254" s="35"/>
      <c r="B254" s="36"/>
      <c r="C254" s="187" t="s">
        <v>378</v>
      </c>
      <c r="D254" s="187" t="s">
        <v>140</v>
      </c>
      <c r="E254" s="188" t="s">
        <v>386</v>
      </c>
      <c r="F254" s="189" t="s">
        <v>387</v>
      </c>
      <c r="G254" s="190" t="s">
        <v>197</v>
      </c>
      <c r="H254" s="191">
        <v>91.593000000000004</v>
      </c>
      <c r="I254" s="192"/>
      <c r="J254" s="193">
        <f>ROUND(I254*H254,2)</f>
        <v>0</v>
      </c>
      <c r="K254" s="189" t="s">
        <v>143</v>
      </c>
      <c r="L254" s="40"/>
      <c r="M254" s="194" t="s">
        <v>1</v>
      </c>
      <c r="N254" s="195" t="s">
        <v>42</v>
      </c>
      <c r="O254" s="72"/>
      <c r="P254" s="196">
        <f>O254*H254</f>
        <v>0</v>
      </c>
      <c r="Q254" s="196">
        <v>0</v>
      </c>
      <c r="R254" s="196">
        <f>Q254*H254</f>
        <v>0</v>
      </c>
      <c r="S254" s="196">
        <v>0</v>
      </c>
      <c r="T254" s="197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198" t="s">
        <v>91</v>
      </c>
      <c r="AT254" s="198" t="s">
        <v>140</v>
      </c>
      <c r="AU254" s="198" t="s">
        <v>85</v>
      </c>
      <c r="AY254" s="18" t="s">
        <v>137</v>
      </c>
      <c r="BE254" s="199">
        <f>IF(N254="základní",J254,0)</f>
        <v>0</v>
      </c>
      <c r="BF254" s="199">
        <f>IF(N254="snížená",J254,0)</f>
        <v>0</v>
      </c>
      <c r="BG254" s="199">
        <f>IF(N254="zákl. přenesená",J254,0)</f>
        <v>0</v>
      </c>
      <c r="BH254" s="199">
        <f>IF(N254="sníž. přenesená",J254,0)</f>
        <v>0</v>
      </c>
      <c r="BI254" s="199">
        <f>IF(N254="nulová",J254,0)</f>
        <v>0</v>
      </c>
      <c r="BJ254" s="18" t="s">
        <v>85</v>
      </c>
      <c r="BK254" s="199">
        <f>ROUND(I254*H254,2)</f>
        <v>0</v>
      </c>
      <c r="BL254" s="18" t="s">
        <v>91</v>
      </c>
      <c r="BM254" s="198" t="s">
        <v>1015</v>
      </c>
    </row>
    <row r="255" spans="1:65" s="2" customFormat="1" ht="24.2" customHeight="1">
      <c r="A255" s="35"/>
      <c r="B255" s="36"/>
      <c r="C255" s="187" t="s">
        <v>416</v>
      </c>
      <c r="D255" s="187" t="s">
        <v>140</v>
      </c>
      <c r="E255" s="188" t="s">
        <v>390</v>
      </c>
      <c r="F255" s="189" t="s">
        <v>391</v>
      </c>
      <c r="G255" s="190" t="s">
        <v>197</v>
      </c>
      <c r="H255" s="191">
        <v>6.5419999999999998</v>
      </c>
      <c r="I255" s="192"/>
      <c r="J255" s="193">
        <f>ROUND(I255*H255,2)</f>
        <v>0</v>
      </c>
      <c r="K255" s="189" t="s">
        <v>143</v>
      </c>
      <c r="L255" s="40"/>
      <c r="M255" s="194" t="s">
        <v>1</v>
      </c>
      <c r="N255" s="195" t="s">
        <v>42</v>
      </c>
      <c r="O255" s="72"/>
      <c r="P255" s="196">
        <f>O255*H255</f>
        <v>0</v>
      </c>
      <c r="Q255" s="196">
        <v>0</v>
      </c>
      <c r="R255" s="196">
        <f>Q255*H255</f>
        <v>0</v>
      </c>
      <c r="S255" s="196">
        <v>0</v>
      </c>
      <c r="T255" s="197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198" t="s">
        <v>91</v>
      </c>
      <c r="AT255" s="198" t="s">
        <v>140</v>
      </c>
      <c r="AU255" s="198" t="s">
        <v>85</v>
      </c>
      <c r="AY255" s="18" t="s">
        <v>137</v>
      </c>
      <c r="BE255" s="199">
        <f>IF(N255="základní",J255,0)</f>
        <v>0</v>
      </c>
      <c r="BF255" s="199">
        <f>IF(N255="snížená",J255,0)</f>
        <v>0</v>
      </c>
      <c r="BG255" s="199">
        <f>IF(N255="zákl. přenesená",J255,0)</f>
        <v>0</v>
      </c>
      <c r="BH255" s="199">
        <f>IF(N255="sníž. přenesená",J255,0)</f>
        <v>0</v>
      </c>
      <c r="BI255" s="199">
        <f>IF(N255="nulová",J255,0)</f>
        <v>0</v>
      </c>
      <c r="BJ255" s="18" t="s">
        <v>85</v>
      </c>
      <c r="BK255" s="199">
        <f>ROUND(I255*H255,2)</f>
        <v>0</v>
      </c>
      <c r="BL255" s="18" t="s">
        <v>91</v>
      </c>
      <c r="BM255" s="198" t="s">
        <v>1016</v>
      </c>
    </row>
    <row r="256" spans="1:65" s="2" customFormat="1" ht="44.25" customHeight="1">
      <c r="A256" s="35"/>
      <c r="B256" s="36"/>
      <c r="C256" s="187" t="s">
        <v>385</v>
      </c>
      <c r="D256" s="187" t="s">
        <v>140</v>
      </c>
      <c r="E256" s="188" t="s">
        <v>394</v>
      </c>
      <c r="F256" s="189" t="s">
        <v>395</v>
      </c>
      <c r="G256" s="190" t="s">
        <v>197</v>
      </c>
      <c r="H256" s="191">
        <v>6.5419999999999998</v>
      </c>
      <c r="I256" s="192"/>
      <c r="J256" s="193">
        <f>ROUND(I256*H256,2)</f>
        <v>0</v>
      </c>
      <c r="K256" s="189" t="s">
        <v>143</v>
      </c>
      <c r="L256" s="40"/>
      <c r="M256" s="194" t="s">
        <v>1</v>
      </c>
      <c r="N256" s="195" t="s">
        <v>42</v>
      </c>
      <c r="O256" s="72"/>
      <c r="P256" s="196">
        <f>O256*H256</f>
        <v>0</v>
      </c>
      <c r="Q256" s="196">
        <v>0</v>
      </c>
      <c r="R256" s="196">
        <f>Q256*H256</f>
        <v>0</v>
      </c>
      <c r="S256" s="196">
        <v>0</v>
      </c>
      <c r="T256" s="197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198" t="s">
        <v>91</v>
      </c>
      <c r="AT256" s="198" t="s">
        <v>140</v>
      </c>
      <c r="AU256" s="198" t="s">
        <v>85</v>
      </c>
      <c r="AY256" s="18" t="s">
        <v>137</v>
      </c>
      <c r="BE256" s="199">
        <f>IF(N256="základní",J256,0)</f>
        <v>0</v>
      </c>
      <c r="BF256" s="199">
        <f>IF(N256="snížená",J256,0)</f>
        <v>0</v>
      </c>
      <c r="BG256" s="199">
        <f>IF(N256="zákl. přenesená",J256,0)</f>
        <v>0</v>
      </c>
      <c r="BH256" s="199">
        <f>IF(N256="sníž. přenesená",J256,0)</f>
        <v>0</v>
      </c>
      <c r="BI256" s="199">
        <f>IF(N256="nulová",J256,0)</f>
        <v>0</v>
      </c>
      <c r="BJ256" s="18" t="s">
        <v>85</v>
      </c>
      <c r="BK256" s="199">
        <f>ROUND(I256*H256,2)</f>
        <v>0</v>
      </c>
      <c r="BL256" s="18" t="s">
        <v>91</v>
      </c>
      <c r="BM256" s="198" t="s">
        <v>1017</v>
      </c>
    </row>
    <row r="257" spans="1:65" s="12" customFormat="1" ht="25.9" customHeight="1">
      <c r="B257" s="171"/>
      <c r="C257" s="172"/>
      <c r="D257" s="173" t="s">
        <v>75</v>
      </c>
      <c r="E257" s="174" t="s">
        <v>401</v>
      </c>
      <c r="F257" s="174" t="s">
        <v>402</v>
      </c>
      <c r="G257" s="172"/>
      <c r="H257" s="172"/>
      <c r="I257" s="175"/>
      <c r="J257" s="176">
        <f>BK257</f>
        <v>0</v>
      </c>
      <c r="K257" s="172"/>
      <c r="L257" s="177"/>
      <c r="M257" s="178"/>
      <c r="N257" s="179"/>
      <c r="O257" s="179"/>
      <c r="P257" s="180">
        <f>P258+P271+P303+P314+P338+P351+P401</f>
        <v>0</v>
      </c>
      <c r="Q257" s="179"/>
      <c r="R257" s="180">
        <f>R258+R271+R303+R314+R338+R351+R401</f>
        <v>0.49403399999999997</v>
      </c>
      <c r="S257" s="179"/>
      <c r="T257" s="181">
        <f>T258+T271+T303+T314+T338+T351+T401</f>
        <v>2.1615330000000004</v>
      </c>
      <c r="AR257" s="182" t="s">
        <v>85</v>
      </c>
      <c r="AT257" s="183" t="s">
        <v>75</v>
      </c>
      <c r="AU257" s="183" t="s">
        <v>76</v>
      </c>
      <c r="AY257" s="182" t="s">
        <v>137</v>
      </c>
      <c r="BK257" s="184">
        <f>BK258+BK271+BK303+BK314+BK338+BK351+BK401</f>
        <v>0</v>
      </c>
    </row>
    <row r="258" spans="1:65" s="12" customFormat="1" ht="22.9" customHeight="1">
      <c r="B258" s="171"/>
      <c r="C258" s="172"/>
      <c r="D258" s="173" t="s">
        <v>75</v>
      </c>
      <c r="E258" s="185" t="s">
        <v>403</v>
      </c>
      <c r="F258" s="185" t="s">
        <v>404</v>
      </c>
      <c r="G258" s="172"/>
      <c r="H258" s="172"/>
      <c r="I258" s="175"/>
      <c r="J258" s="186">
        <f>BK258</f>
        <v>0</v>
      </c>
      <c r="K258" s="172"/>
      <c r="L258" s="177"/>
      <c r="M258" s="178"/>
      <c r="N258" s="179"/>
      <c r="O258" s="179"/>
      <c r="P258" s="180">
        <f>SUM(P259:P270)</f>
        <v>0</v>
      </c>
      <c r="Q258" s="179"/>
      <c r="R258" s="180">
        <f>SUM(R259:R270)</f>
        <v>1.8489999999999999E-2</v>
      </c>
      <c r="S258" s="179"/>
      <c r="T258" s="181">
        <f>SUM(T259:T270)</f>
        <v>0</v>
      </c>
      <c r="AR258" s="182" t="s">
        <v>85</v>
      </c>
      <c r="AT258" s="183" t="s">
        <v>75</v>
      </c>
      <c r="AU258" s="183" t="s">
        <v>81</v>
      </c>
      <c r="AY258" s="182" t="s">
        <v>137</v>
      </c>
      <c r="BK258" s="184">
        <f>SUM(BK259:BK270)</f>
        <v>0</v>
      </c>
    </row>
    <row r="259" spans="1:65" s="2" customFormat="1" ht="21.75" customHeight="1">
      <c r="A259" s="35"/>
      <c r="B259" s="36"/>
      <c r="C259" s="187" t="s">
        <v>389</v>
      </c>
      <c r="D259" s="187" t="s">
        <v>140</v>
      </c>
      <c r="E259" s="188" t="s">
        <v>406</v>
      </c>
      <c r="F259" s="189" t="s">
        <v>407</v>
      </c>
      <c r="G259" s="190" t="s">
        <v>1</v>
      </c>
      <c r="H259" s="191">
        <v>8</v>
      </c>
      <c r="I259" s="192"/>
      <c r="J259" s="193">
        <f>ROUND(I259*H259,2)</f>
        <v>0</v>
      </c>
      <c r="K259" s="189" t="s">
        <v>1</v>
      </c>
      <c r="L259" s="40"/>
      <c r="M259" s="194" t="s">
        <v>1</v>
      </c>
      <c r="N259" s="195" t="s">
        <v>42</v>
      </c>
      <c r="O259" s="72"/>
      <c r="P259" s="196">
        <f>O259*H259</f>
        <v>0</v>
      </c>
      <c r="Q259" s="196">
        <v>0</v>
      </c>
      <c r="R259" s="196">
        <f>Q259*H259</f>
        <v>0</v>
      </c>
      <c r="S259" s="196">
        <v>0</v>
      </c>
      <c r="T259" s="197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198" t="s">
        <v>281</v>
      </c>
      <c r="AT259" s="198" t="s">
        <v>140</v>
      </c>
      <c r="AU259" s="198" t="s">
        <v>85</v>
      </c>
      <c r="AY259" s="18" t="s">
        <v>137</v>
      </c>
      <c r="BE259" s="199">
        <f>IF(N259="základní",J259,0)</f>
        <v>0</v>
      </c>
      <c r="BF259" s="199">
        <f>IF(N259="snížená",J259,0)</f>
        <v>0</v>
      </c>
      <c r="BG259" s="199">
        <f>IF(N259="zákl. přenesená",J259,0)</f>
        <v>0</v>
      </c>
      <c r="BH259" s="199">
        <f>IF(N259="sníž. přenesená",J259,0)</f>
        <v>0</v>
      </c>
      <c r="BI259" s="199">
        <f>IF(N259="nulová",J259,0)</f>
        <v>0</v>
      </c>
      <c r="BJ259" s="18" t="s">
        <v>85</v>
      </c>
      <c r="BK259" s="199">
        <f>ROUND(I259*H259,2)</f>
        <v>0</v>
      </c>
      <c r="BL259" s="18" t="s">
        <v>281</v>
      </c>
      <c r="BM259" s="198" t="s">
        <v>1018</v>
      </c>
    </row>
    <row r="260" spans="1:65" s="14" customFormat="1" ht="11.25">
      <c r="B260" s="217"/>
      <c r="C260" s="218"/>
      <c r="D260" s="207" t="s">
        <v>190</v>
      </c>
      <c r="E260" s="219" t="s">
        <v>1</v>
      </c>
      <c r="F260" s="220" t="s">
        <v>409</v>
      </c>
      <c r="G260" s="218"/>
      <c r="H260" s="219" t="s">
        <v>1</v>
      </c>
      <c r="I260" s="221"/>
      <c r="J260" s="218"/>
      <c r="K260" s="218"/>
      <c r="L260" s="222"/>
      <c r="M260" s="223"/>
      <c r="N260" s="224"/>
      <c r="O260" s="224"/>
      <c r="P260" s="224"/>
      <c r="Q260" s="224"/>
      <c r="R260" s="224"/>
      <c r="S260" s="224"/>
      <c r="T260" s="225"/>
      <c r="AT260" s="226" t="s">
        <v>190</v>
      </c>
      <c r="AU260" s="226" t="s">
        <v>85</v>
      </c>
      <c r="AV260" s="14" t="s">
        <v>81</v>
      </c>
      <c r="AW260" s="14" t="s">
        <v>33</v>
      </c>
      <c r="AX260" s="14" t="s">
        <v>76</v>
      </c>
      <c r="AY260" s="226" t="s">
        <v>137</v>
      </c>
    </row>
    <row r="261" spans="1:65" s="13" customFormat="1" ht="11.25">
      <c r="B261" s="205"/>
      <c r="C261" s="206"/>
      <c r="D261" s="207" t="s">
        <v>190</v>
      </c>
      <c r="E261" s="208" t="s">
        <v>1</v>
      </c>
      <c r="F261" s="209" t="s">
        <v>1019</v>
      </c>
      <c r="G261" s="206"/>
      <c r="H261" s="210">
        <v>4</v>
      </c>
      <c r="I261" s="211"/>
      <c r="J261" s="206"/>
      <c r="K261" s="206"/>
      <c r="L261" s="212"/>
      <c r="M261" s="213"/>
      <c r="N261" s="214"/>
      <c r="O261" s="214"/>
      <c r="P261" s="214"/>
      <c r="Q261" s="214"/>
      <c r="R261" s="214"/>
      <c r="S261" s="214"/>
      <c r="T261" s="215"/>
      <c r="AT261" s="216" t="s">
        <v>190</v>
      </c>
      <c r="AU261" s="216" t="s">
        <v>85</v>
      </c>
      <c r="AV261" s="13" t="s">
        <v>85</v>
      </c>
      <c r="AW261" s="13" t="s">
        <v>33</v>
      </c>
      <c r="AX261" s="13" t="s">
        <v>76</v>
      </c>
      <c r="AY261" s="216" t="s">
        <v>137</v>
      </c>
    </row>
    <row r="262" spans="1:65" s="13" customFormat="1" ht="11.25">
      <c r="B262" s="205"/>
      <c r="C262" s="206"/>
      <c r="D262" s="207" t="s">
        <v>190</v>
      </c>
      <c r="E262" s="208" t="s">
        <v>1</v>
      </c>
      <c r="F262" s="209" t="s">
        <v>1020</v>
      </c>
      <c r="G262" s="206"/>
      <c r="H262" s="210">
        <v>2</v>
      </c>
      <c r="I262" s="211"/>
      <c r="J262" s="206"/>
      <c r="K262" s="206"/>
      <c r="L262" s="212"/>
      <c r="M262" s="213"/>
      <c r="N262" s="214"/>
      <c r="O262" s="214"/>
      <c r="P262" s="214"/>
      <c r="Q262" s="214"/>
      <c r="R262" s="214"/>
      <c r="S262" s="214"/>
      <c r="T262" s="215"/>
      <c r="AT262" s="216" t="s">
        <v>190</v>
      </c>
      <c r="AU262" s="216" t="s">
        <v>85</v>
      </c>
      <c r="AV262" s="13" t="s">
        <v>85</v>
      </c>
      <c r="AW262" s="13" t="s">
        <v>33</v>
      </c>
      <c r="AX262" s="13" t="s">
        <v>76</v>
      </c>
      <c r="AY262" s="216" t="s">
        <v>137</v>
      </c>
    </row>
    <row r="263" spans="1:65" s="13" customFormat="1" ht="11.25">
      <c r="B263" s="205"/>
      <c r="C263" s="206"/>
      <c r="D263" s="207" t="s">
        <v>190</v>
      </c>
      <c r="E263" s="208" t="s">
        <v>1</v>
      </c>
      <c r="F263" s="209" t="s">
        <v>1021</v>
      </c>
      <c r="G263" s="206"/>
      <c r="H263" s="210">
        <v>2</v>
      </c>
      <c r="I263" s="211"/>
      <c r="J263" s="206"/>
      <c r="K263" s="206"/>
      <c r="L263" s="212"/>
      <c r="M263" s="213"/>
      <c r="N263" s="214"/>
      <c r="O263" s="214"/>
      <c r="P263" s="214"/>
      <c r="Q263" s="214"/>
      <c r="R263" s="214"/>
      <c r="S263" s="214"/>
      <c r="T263" s="215"/>
      <c r="AT263" s="216" t="s">
        <v>190</v>
      </c>
      <c r="AU263" s="216" t="s">
        <v>85</v>
      </c>
      <c r="AV263" s="13" t="s">
        <v>85</v>
      </c>
      <c r="AW263" s="13" t="s">
        <v>33</v>
      </c>
      <c r="AX263" s="13" t="s">
        <v>76</v>
      </c>
      <c r="AY263" s="216" t="s">
        <v>137</v>
      </c>
    </row>
    <row r="264" spans="1:65" s="16" customFormat="1" ht="11.25">
      <c r="B264" s="252"/>
      <c r="C264" s="253"/>
      <c r="D264" s="207" t="s">
        <v>190</v>
      </c>
      <c r="E264" s="254" t="s">
        <v>1</v>
      </c>
      <c r="F264" s="255" t="s">
        <v>256</v>
      </c>
      <c r="G264" s="253"/>
      <c r="H264" s="256">
        <v>8</v>
      </c>
      <c r="I264" s="257"/>
      <c r="J264" s="253"/>
      <c r="K264" s="253"/>
      <c r="L264" s="258"/>
      <c r="M264" s="259"/>
      <c r="N264" s="260"/>
      <c r="O264" s="260"/>
      <c r="P264" s="260"/>
      <c r="Q264" s="260"/>
      <c r="R264" s="260"/>
      <c r="S264" s="260"/>
      <c r="T264" s="261"/>
      <c r="AT264" s="262" t="s">
        <v>190</v>
      </c>
      <c r="AU264" s="262" t="s">
        <v>85</v>
      </c>
      <c r="AV264" s="16" t="s">
        <v>91</v>
      </c>
      <c r="AW264" s="16" t="s">
        <v>33</v>
      </c>
      <c r="AX264" s="16" t="s">
        <v>81</v>
      </c>
      <c r="AY264" s="262" t="s">
        <v>137</v>
      </c>
    </row>
    <row r="265" spans="1:65" s="2" customFormat="1" ht="24.2" customHeight="1">
      <c r="A265" s="35"/>
      <c r="B265" s="36"/>
      <c r="C265" s="238" t="s">
        <v>393</v>
      </c>
      <c r="D265" s="238" t="s">
        <v>228</v>
      </c>
      <c r="E265" s="239" t="s">
        <v>414</v>
      </c>
      <c r="F265" s="240" t="s">
        <v>415</v>
      </c>
      <c r="G265" s="241" t="s">
        <v>188</v>
      </c>
      <c r="H265" s="242">
        <v>2</v>
      </c>
      <c r="I265" s="243"/>
      <c r="J265" s="244">
        <f t="shared" ref="J265:J270" si="0">ROUND(I265*H265,2)</f>
        <v>0</v>
      </c>
      <c r="K265" s="240" t="s">
        <v>143</v>
      </c>
      <c r="L265" s="245"/>
      <c r="M265" s="246" t="s">
        <v>1</v>
      </c>
      <c r="N265" s="247" t="s">
        <v>42</v>
      </c>
      <c r="O265" s="72"/>
      <c r="P265" s="196">
        <f t="shared" ref="P265:P270" si="1">O265*H265</f>
        <v>0</v>
      </c>
      <c r="Q265" s="196">
        <v>1.5E-3</v>
      </c>
      <c r="R265" s="196">
        <f t="shared" ref="R265:R270" si="2">Q265*H265</f>
        <v>3.0000000000000001E-3</v>
      </c>
      <c r="S265" s="196">
        <v>0</v>
      </c>
      <c r="T265" s="197">
        <f t="shared" ref="T265:T270" si="3"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198" t="s">
        <v>416</v>
      </c>
      <c r="AT265" s="198" t="s">
        <v>228</v>
      </c>
      <c r="AU265" s="198" t="s">
        <v>85</v>
      </c>
      <c r="AY265" s="18" t="s">
        <v>137</v>
      </c>
      <c r="BE265" s="199">
        <f t="shared" ref="BE265:BE270" si="4">IF(N265="základní",J265,0)</f>
        <v>0</v>
      </c>
      <c r="BF265" s="199">
        <f t="shared" ref="BF265:BF270" si="5">IF(N265="snížená",J265,0)</f>
        <v>0</v>
      </c>
      <c r="BG265" s="199">
        <f t="shared" ref="BG265:BG270" si="6">IF(N265="zákl. přenesená",J265,0)</f>
        <v>0</v>
      </c>
      <c r="BH265" s="199">
        <f t="shared" ref="BH265:BH270" si="7">IF(N265="sníž. přenesená",J265,0)</f>
        <v>0</v>
      </c>
      <c r="BI265" s="199">
        <f t="shared" ref="BI265:BI270" si="8">IF(N265="nulová",J265,0)</f>
        <v>0</v>
      </c>
      <c r="BJ265" s="18" t="s">
        <v>85</v>
      </c>
      <c r="BK265" s="199">
        <f t="shared" ref="BK265:BK270" si="9">ROUND(I265*H265,2)</f>
        <v>0</v>
      </c>
      <c r="BL265" s="18" t="s">
        <v>281</v>
      </c>
      <c r="BM265" s="198" t="s">
        <v>1022</v>
      </c>
    </row>
    <row r="266" spans="1:65" s="2" customFormat="1" ht="24.2" customHeight="1">
      <c r="A266" s="35"/>
      <c r="B266" s="36"/>
      <c r="C266" s="238" t="s">
        <v>397</v>
      </c>
      <c r="D266" s="238" t="s">
        <v>228</v>
      </c>
      <c r="E266" s="239" t="s">
        <v>419</v>
      </c>
      <c r="F266" s="240" t="s">
        <v>420</v>
      </c>
      <c r="G266" s="241" t="s">
        <v>188</v>
      </c>
      <c r="H266" s="242">
        <v>4</v>
      </c>
      <c r="I266" s="243"/>
      <c r="J266" s="244">
        <f t="shared" si="0"/>
        <v>0</v>
      </c>
      <c r="K266" s="240" t="s">
        <v>143</v>
      </c>
      <c r="L266" s="245"/>
      <c r="M266" s="246" t="s">
        <v>1</v>
      </c>
      <c r="N266" s="247" t="s">
        <v>42</v>
      </c>
      <c r="O266" s="72"/>
      <c r="P266" s="196">
        <f t="shared" si="1"/>
        <v>0</v>
      </c>
      <c r="Q266" s="196">
        <v>8.4999999999999995E-4</v>
      </c>
      <c r="R266" s="196">
        <f t="shared" si="2"/>
        <v>3.3999999999999998E-3</v>
      </c>
      <c r="S266" s="196">
        <v>0</v>
      </c>
      <c r="T266" s="197">
        <f t="shared" si="3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198" t="s">
        <v>416</v>
      </c>
      <c r="AT266" s="198" t="s">
        <v>228</v>
      </c>
      <c r="AU266" s="198" t="s">
        <v>85</v>
      </c>
      <c r="AY266" s="18" t="s">
        <v>137</v>
      </c>
      <c r="BE266" s="199">
        <f t="shared" si="4"/>
        <v>0</v>
      </c>
      <c r="BF266" s="199">
        <f t="shared" si="5"/>
        <v>0</v>
      </c>
      <c r="BG266" s="199">
        <f t="shared" si="6"/>
        <v>0</v>
      </c>
      <c r="BH266" s="199">
        <f t="shared" si="7"/>
        <v>0</v>
      </c>
      <c r="BI266" s="199">
        <f t="shared" si="8"/>
        <v>0</v>
      </c>
      <c r="BJ266" s="18" t="s">
        <v>85</v>
      </c>
      <c r="BK266" s="199">
        <f t="shared" si="9"/>
        <v>0</v>
      </c>
      <c r="BL266" s="18" t="s">
        <v>281</v>
      </c>
      <c r="BM266" s="198" t="s">
        <v>1023</v>
      </c>
    </row>
    <row r="267" spans="1:65" s="2" customFormat="1" ht="24.2" customHeight="1">
      <c r="A267" s="35"/>
      <c r="B267" s="36"/>
      <c r="C267" s="238" t="s">
        <v>405</v>
      </c>
      <c r="D267" s="238" t="s">
        <v>228</v>
      </c>
      <c r="E267" s="239" t="s">
        <v>423</v>
      </c>
      <c r="F267" s="240" t="s">
        <v>424</v>
      </c>
      <c r="G267" s="241" t="s">
        <v>188</v>
      </c>
      <c r="H267" s="242">
        <v>2</v>
      </c>
      <c r="I267" s="243"/>
      <c r="J267" s="244">
        <f t="shared" si="0"/>
        <v>0</v>
      </c>
      <c r="K267" s="240" t="s">
        <v>143</v>
      </c>
      <c r="L267" s="245"/>
      <c r="M267" s="246" t="s">
        <v>1</v>
      </c>
      <c r="N267" s="247" t="s">
        <v>42</v>
      </c>
      <c r="O267" s="72"/>
      <c r="P267" s="196">
        <f t="shared" si="1"/>
        <v>0</v>
      </c>
      <c r="Q267" s="196">
        <v>1.1999999999999999E-3</v>
      </c>
      <c r="R267" s="196">
        <f t="shared" si="2"/>
        <v>2.3999999999999998E-3</v>
      </c>
      <c r="S267" s="196">
        <v>0</v>
      </c>
      <c r="T267" s="197">
        <f t="shared" si="3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198" t="s">
        <v>416</v>
      </c>
      <c r="AT267" s="198" t="s">
        <v>228</v>
      </c>
      <c r="AU267" s="198" t="s">
        <v>85</v>
      </c>
      <c r="AY267" s="18" t="s">
        <v>137</v>
      </c>
      <c r="BE267" s="199">
        <f t="shared" si="4"/>
        <v>0</v>
      </c>
      <c r="BF267" s="199">
        <f t="shared" si="5"/>
        <v>0</v>
      </c>
      <c r="BG267" s="199">
        <f t="shared" si="6"/>
        <v>0</v>
      </c>
      <c r="BH267" s="199">
        <f t="shared" si="7"/>
        <v>0</v>
      </c>
      <c r="BI267" s="199">
        <f t="shared" si="8"/>
        <v>0</v>
      </c>
      <c r="BJ267" s="18" t="s">
        <v>85</v>
      </c>
      <c r="BK267" s="199">
        <f t="shared" si="9"/>
        <v>0</v>
      </c>
      <c r="BL267" s="18" t="s">
        <v>281</v>
      </c>
      <c r="BM267" s="198" t="s">
        <v>1024</v>
      </c>
    </row>
    <row r="268" spans="1:65" s="2" customFormat="1" ht="37.9" customHeight="1">
      <c r="A268" s="35"/>
      <c r="B268" s="36"/>
      <c r="C268" s="187" t="s">
        <v>413</v>
      </c>
      <c r="D268" s="187" t="s">
        <v>140</v>
      </c>
      <c r="E268" s="188" t="s">
        <v>427</v>
      </c>
      <c r="F268" s="189" t="s">
        <v>428</v>
      </c>
      <c r="G268" s="190" t="s">
        <v>188</v>
      </c>
      <c r="H268" s="191">
        <v>3</v>
      </c>
      <c r="I268" s="192"/>
      <c r="J268" s="193">
        <f t="shared" si="0"/>
        <v>0</v>
      </c>
      <c r="K268" s="189" t="s">
        <v>143</v>
      </c>
      <c r="L268" s="40"/>
      <c r="M268" s="194" t="s">
        <v>1</v>
      </c>
      <c r="N268" s="195" t="s">
        <v>42</v>
      </c>
      <c r="O268" s="72"/>
      <c r="P268" s="196">
        <f t="shared" si="1"/>
        <v>0</v>
      </c>
      <c r="Q268" s="196">
        <v>3.0000000000000001E-5</v>
      </c>
      <c r="R268" s="196">
        <f t="shared" si="2"/>
        <v>9.0000000000000006E-5</v>
      </c>
      <c r="S268" s="196">
        <v>0</v>
      </c>
      <c r="T268" s="197">
        <f t="shared" si="3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198" t="s">
        <v>281</v>
      </c>
      <c r="AT268" s="198" t="s">
        <v>140</v>
      </c>
      <c r="AU268" s="198" t="s">
        <v>85</v>
      </c>
      <c r="AY268" s="18" t="s">
        <v>137</v>
      </c>
      <c r="BE268" s="199">
        <f t="shared" si="4"/>
        <v>0</v>
      </c>
      <c r="BF268" s="199">
        <f t="shared" si="5"/>
        <v>0</v>
      </c>
      <c r="BG268" s="199">
        <f t="shared" si="6"/>
        <v>0</v>
      </c>
      <c r="BH268" s="199">
        <f t="shared" si="7"/>
        <v>0</v>
      </c>
      <c r="BI268" s="199">
        <f t="shared" si="8"/>
        <v>0</v>
      </c>
      <c r="BJ268" s="18" t="s">
        <v>85</v>
      </c>
      <c r="BK268" s="199">
        <f t="shared" si="9"/>
        <v>0</v>
      </c>
      <c r="BL268" s="18" t="s">
        <v>281</v>
      </c>
      <c r="BM268" s="198" t="s">
        <v>1025</v>
      </c>
    </row>
    <row r="269" spans="1:65" s="2" customFormat="1" ht="24.2" customHeight="1">
      <c r="A269" s="35"/>
      <c r="B269" s="36"/>
      <c r="C269" s="238" t="s">
        <v>418</v>
      </c>
      <c r="D269" s="238" t="s">
        <v>228</v>
      </c>
      <c r="E269" s="239" t="s">
        <v>431</v>
      </c>
      <c r="F269" s="240" t="s">
        <v>1026</v>
      </c>
      <c r="G269" s="241" t="s">
        <v>188</v>
      </c>
      <c r="H269" s="242">
        <v>3</v>
      </c>
      <c r="I269" s="243"/>
      <c r="J269" s="244">
        <f t="shared" si="0"/>
        <v>0</v>
      </c>
      <c r="K269" s="240" t="s">
        <v>143</v>
      </c>
      <c r="L269" s="245"/>
      <c r="M269" s="246" t="s">
        <v>1</v>
      </c>
      <c r="N269" s="247" t="s">
        <v>42</v>
      </c>
      <c r="O269" s="72"/>
      <c r="P269" s="196">
        <f t="shared" si="1"/>
        <v>0</v>
      </c>
      <c r="Q269" s="196">
        <v>3.2000000000000002E-3</v>
      </c>
      <c r="R269" s="196">
        <f t="shared" si="2"/>
        <v>9.6000000000000009E-3</v>
      </c>
      <c r="S269" s="196">
        <v>0</v>
      </c>
      <c r="T269" s="197">
        <f t="shared" si="3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198" t="s">
        <v>416</v>
      </c>
      <c r="AT269" s="198" t="s">
        <v>228</v>
      </c>
      <c r="AU269" s="198" t="s">
        <v>85</v>
      </c>
      <c r="AY269" s="18" t="s">
        <v>137</v>
      </c>
      <c r="BE269" s="199">
        <f t="shared" si="4"/>
        <v>0</v>
      </c>
      <c r="BF269" s="199">
        <f t="shared" si="5"/>
        <v>0</v>
      </c>
      <c r="BG269" s="199">
        <f t="shared" si="6"/>
        <v>0</v>
      </c>
      <c r="BH269" s="199">
        <f t="shared" si="7"/>
        <v>0</v>
      </c>
      <c r="BI269" s="199">
        <f t="shared" si="8"/>
        <v>0</v>
      </c>
      <c r="BJ269" s="18" t="s">
        <v>85</v>
      </c>
      <c r="BK269" s="199">
        <f t="shared" si="9"/>
        <v>0</v>
      </c>
      <c r="BL269" s="18" t="s">
        <v>281</v>
      </c>
      <c r="BM269" s="198" t="s">
        <v>1027</v>
      </c>
    </row>
    <row r="270" spans="1:65" s="2" customFormat="1" ht="44.25" customHeight="1">
      <c r="A270" s="35"/>
      <c r="B270" s="36"/>
      <c r="C270" s="187" t="s">
        <v>422</v>
      </c>
      <c r="D270" s="187" t="s">
        <v>140</v>
      </c>
      <c r="E270" s="188" t="s">
        <v>435</v>
      </c>
      <c r="F270" s="189" t="s">
        <v>436</v>
      </c>
      <c r="G270" s="190" t="s">
        <v>437</v>
      </c>
      <c r="H270" s="263"/>
      <c r="I270" s="192"/>
      <c r="J270" s="193">
        <f t="shared" si="0"/>
        <v>0</v>
      </c>
      <c r="K270" s="189" t="s">
        <v>143</v>
      </c>
      <c r="L270" s="40"/>
      <c r="M270" s="194" t="s">
        <v>1</v>
      </c>
      <c r="N270" s="195" t="s">
        <v>42</v>
      </c>
      <c r="O270" s="72"/>
      <c r="P270" s="196">
        <f t="shared" si="1"/>
        <v>0</v>
      </c>
      <c r="Q270" s="196">
        <v>0</v>
      </c>
      <c r="R270" s="196">
        <f t="shared" si="2"/>
        <v>0</v>
      </c>
      <c r="S270" s="196">
        <v>0</v>
      </c>
      <c r="T270" s="197">
        <f t="shared" si="3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198" t="s">
        <v>281</v>
      </c>
      <c r="AT270" s="198" t="s">
        <v>140</v>
      </c>
      <c r="AU270" s="198" t="s">
        <v>85</v>
      </c>
      <c r="AY270" s="18" t="s">
        <v>137</v>
      </c>
      <c r="BE270" s="199">
        <f t="shared" si="4"/>
        <v>0</v>
      </c>
      <c r="BF270" s="199">
        <f t="shared" si="5"/>
        <v>0</v>
      </c>
      <c r="BG270" s="199">
        <f t="shared" si="6"/>
        <v>0</v>
      </c>
      <c r="BH270" s="199">
        <f t="shared" si="7"/>
        <v>0</v>
      </c>
      <c r="BI270" s="199">
        <f t="shared" si="8"/>
        <v>0</v>
      </c>
      <c r="BJ270" s="18" t="s">
        <v>85</v>
      </c>
      <c r="BK270" s="199">
        <f t="shared" si="9"/>
        <v>0</v>
      </c>
      <c r="BL270" s="18" t="s">
        <v>281</v>
      </c>
      <c r="BM270" s="198" t="s">
        <v>1028</v>
      </c>
    </row>
    <row r="271" spans="1:65" s="12" customFormat="1" ht="22.9" customHeight="1">
      <c r="B271" s="171"/>
      <c r="C271" s="172"/>
      <c r="D271" s="173" t="s">
        <v>75</v>
      </c>
      <c r="E271" s="185" t="s">
        <v>439</v>
      </c>
      <c r="F271" s="185" t="s">
        <v>440</v>
      </c>
      <c r="G271" s="172"/>
      <c r="H271" s="172"/>
      <c r="I271" s="175"/>
      <c r="J271" s="186">
        <f>BK271</f>
        <v>0</v>
      </c>
      <c r="K271" s="172"/>
      <c r="L271" s="177"/>
      <c r="M271" s="178"/>
      <c r="N271" s="179"/>
      <c r="O271" s="179"/>
      <c r="P271" s="180">
        <f>SUM(P272:P302)</f>
        <v>0</v>
      </c>
      <c r="Q271" s="179"/>
      <c r="R271" s="180">
        <f>SUM(R272:R302)</f>
        <v>0.12114000000000001</v>
      </c>
      <c r="S271" s="179"/>
      <c r="T271" s="181">
        <f>SUM(T272:T302)</f>
        <v>0.42800000000000005</v>
      </c>
      <c r="AR271" s="182" t="s">
        <v>85</v>
      </c>
      <c r="AT271" s="183" t="s">
        <v>75</v>
      </c>
      <c r="AU271" s="183" t="s">
        <v>81</v>
      </c>
      <c r="AY271" s="182" t="s">
        <v>137</v>
      </c>
      <c r="BK271" s="184">
        <f>SUM(BK272:BK302)</f>
        <v>0</v>
      </c>
    </row>
    <row r="272" spans="1:65" s="2" customFormat="1" ht="37.9" customHeight="1">
      <c r="A272" s="35"/>
      <c r="B272" s="36"/>
      <c r="C272" s="187" t="s">
        <v>426</v>
      </c>
      <c r="D272" s="187" t="s">
        <v>140</v>
      </c>
      <c r="E272" s="188" t="s">
        <v>442</v>
      </c>
      <c r="F272" s="189" t="s">
        <v>443</v>
      </c>
      <c r="G272" s="190" t="s">
        <v>188</v>
      </c>
      <c r="H272" s="191">
        <v>2</v>
      </c>
      <c r="I272" s="192"/>
      <c r="J272" s="193">
        <f>ROUND(I272*H272,2)</f>
        <v>0</v>
      </c>
      <c r="K272" s="189" t="s">
        <v>143</v>
      </c>
      <c r="L272" s="40"/>
      <c r="M272" s="194" t="s">
        <v>1</v>
      </c>
      <c r="N272" s="195" t="s">
        <v>42</v>
      </c>
      <c r="O272" s="72"/>
      <c r="P272" s="196">
        <f>O272*H272</f>
        <v>0</v>
      </c>
      <c r="Q272" s="196">
        <v>0</v>
      </c>
      <c r="R272" s="196">
        <f>Q272*H272</f>
        <v>0</v>
      </c>
      <c r="S272" s="196">
        <v>0</v>
      </c>
      <c r="T272" s="197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198" t="s">
        <v>281</v>
      </c>
      <c r="AT272" s="198" t="s">
        <v>140</v>
      </c>
      <c r="AU272" s="198" t="s">
        <v>85</v>
      </c>
      <c r="AY272" s="18" t="s">
        <v>137</v>
      </c>
      <c r="BE272" s="199">
        <f>IF(N272="základní",J272,0)</f>
        <v>0</v>
      </c>
      <c r="BF272" s="199">
        <f>IF(N272="snížená",J272,0)</f>
        <v>0</v>
      </c>
      <c r="BG272" s="199">
        <f>IF(N272="zákl. přenesená",J272,0)</f>
        <v>0</v>
      </c>
      <c r="BH272" s="199">
        <f>IF(N272="sníž. přenesená",J272,0)</f>
        <v>0</v>
      </c>
      <c r="BI272" s="199">
        <f>IF(N272="nulová",J272,0)</f>
        <v>0</v>
      </c>
      <c r="BJ272" s="18" t="s">
        <v>85</v>
      </c>
      <c r="BK272" s="199">
        <f>ROUND(I272*H272,2)</f>
        <v>0</v>
      </c>
      <c r="BL272" s="18" t="s">
        <v>281</v>
      </c>
      <c r="BM272" s="198" t="s">
        <v>1029</v>
      </c>
    </row>
    <row r="273" spans="1:65" s="13" customFormat="1" ht="11.25">
      <c r="B273" s="205"/>
      <c r="C273" s="206"/>
      <c r="D273" s="207" t="s">
        <v>190</v>
      </c>
      <c r="E273" s="208" t="s">
        <v>1</v>
      </c>
      <c r="F273" s="209" t="s">
        <v>1030</v>
      </c>
      <c r="G273" s="206"/>
      <c r="H273" s="210">
        <v>2</v>
      </c>
      <c r="I273" s="211"/>
      <c r="J273" s="206"/>
      <c r="K273" s="206"/>
      <c r="L273" s="212"/>
      <c r="M273" s="213"/>
      <c r="N273" s="214"/>
      <c r="O273" s="214"/>
      <c r="P273" s="214"/>
      <c r="Q273" s="214"/>
      <c r="R273" s="214"/>
      <c r="S273" s="214"/>
      <c r="T273" s="215"/>
      <c r="AT273" s="216" t="s">
        <v>190</v>
      </c>
      <c r="AU273" s="216" t="s">
        <v>85</v>
      </c>
      <c r="AV273" s="13" t="s">
        <v>85</v>
      </c>
      <c r="AW273" s="13" t="s">
        <v>33</v>
      </c>
      <c r="AX273" s="13" t="s">
        <v>81</v>
      </c>
      <c r="AY273" s="216" t="s">
        <v>137</v>
      </c>
    </row>
    <row r="274" spans="1:65" s="2" customFormat="1" ht="24.2" customHeight="1">
      <c r="A274" s="35"/>
      <c r="B274" s="36"/>
      <c r="C274" s="238" t="s">
        <v>430</v>
      </c>
      <c r="D274" s="238" t="s">
        <v>228</v>
      </c>
      <c r="E274" s="239" t="s">
        <v>447</v>
      </c>
      <c r="F274" s="240" t="s">
        <v>448</v>
      </c>
      <c r="G274" s="241" t="s">
        <v>188</v>
      </c>
      <c r="H274" s="242">
        <v>2</v>
      </c>
      <c r="I274" s="243"/>
      <c r="J274" s="244">
        <f>ROUND(I274*H274,2)</f>
        <v>0</v>
      </c>
      <c r="K274" s="240" t="s">
        <v>143</v>
      </c>
      <c r="L274" s="245"/>
      <c r="M274" s="246" t="s">
        <v>1</v>
      </c>
      <c r="N274" s="247" t="s">
        <v>42</v>
      </c>
      <c r="O274" s="72"/>
      <c r="P274" s="196">
        <f>O274*H274</f>
        <v>0</v>
      </c>
      <c r="Q274" s="196">
        <v>2.1999999999999999E-2</v>
      </c>
      <c r="R274" s="196">
        <f>Q274*H274</f>
        <v>4.3999999999999997E-2</v>
      </c>
      <c r="S274" s="196">
        <v>0</v>
      </c>
      <c r="T274" s="197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198" t="s">
        <v>416</v>
      </c>
      <c r="AT274" s="198" t="s">
        <v>228</v>
      </c>
      <c r="AU274" s="198" t="s">
        <v>85</v>
      </c>
      <c r="AY274" s="18" t="s">
        <v>137</v>
      </c>
      <c r="BE274" s="199">
        <f>IF(N274="základní",J274,0)</f>
        <v>0</v>
      </c>
      <c r="BF274" s="199">
        <f>IF(N274="snížená",J274,0)</f>
        <v>0</v>
      </c>
      <c r="BG274" s="199">
        <f>IF(N274="zákl. přenesená",J274,0)</f>
        <v>0</v>
      </c>
      <c r="BH274" s="199">
        <f>IF(N274="sníž. přenesená",J274,0)</f>
        <v>0</v>
      </c>
      <c r="BI274" s="199">
        <f>IF(N274="nulová",J274,0)</f>
        <v>0</v>
      </c>
      <c r="BJ274" s="18" t="s">
        <v>85</v>
      </c>
      <c r="BK274" s="199">
        <f>ROUND(I274*H274,2)</f>
        <v>0</v>
      </c>
      <c r="BL274" s="18" t="s">
        <v>281</v>
      </c>
      <c r="BM274" s="198" t="s">
        <v>1031</v>
      </c>
    </row>
    <row r="275" spans="1:65" s="13" customFormat="1" ht="11.25">
      <c r="B275" s="205"/>
      <c r="C275" s="206"/>
      <c r="D275" s="207" t="s">
        <v>190</v>
      </c>
      <c r="E275" s="208" t="s">
        <v>1</v>
      </c>
      <c r="F275" s="209" t="s">
        <v>1032</v>
      </c>
      <c r="G275" s="206"/>
      <c r="H275" s="210">
        <v>2</v>
      </c>
      <c r="I275" s="211"/>
      <c r="J275" s="206"/>
      <c r="K275" s="206"/>
      <c r="L275" s="212"/>
      <c r="M275" s="213"/>
      <c r="N275" s="214"/>
      <c r="O275" s="214"/>
      <c r="P275" s="214"/>
      <c r="Q275" s="214"/>
      <c r="R275" s="214"/>
      <c r="S275" s="214"/>
      <c r="T275" s="215"/>
      <c r="AT275" s="216" t="s">
        <v>190</v>
      </c>
      <c r="AU275" s="216" t="s">
        <v>85</v>
      </c>
      <c r="AV275" s="13" t="s">
        <v>85</v>
      </c>
      <c r="AW275" s="13" t="s">
        <v>33</v>
      </c>
      <c r="AX275" s="13" t="s">
        <v>81</v>
      </c>
      <c r="AY275" s="216" t="s">
        <v>137</v>
      </c>
    </row>
    <row r="276" spans="1:65" s="2" customFormat="1" ht="16.5" customHeight="1">
      <c r="A276" s="35"/>
      <c r="B276" s="36"/>
      <c r="C276" s="187" t="s">
        <v>434</v>
      </c>
      <c r="D276" s="187" t="s">
        <v>140</v>
      </c>
      <c r="E276" s="188" t="s">
        <v>463</v>
      </c>
      <c r="F276" s="189" t="s">
        <v>464</v>
      </c>
      <c r="G276" s="190" t="s">
        <v>188</v>
      </c>
      <c r="H276" s="191">
        <v>2</v>
      </c>
      <c r="I276" s="192"/>
      <c r="J276" s="193">
        <f>ROUND(I276*H276,2)</f>
        <v>0</v>
      </c>
      <c r="K276" s="189" t="s">
        <v>143</v>
      </c>
      <c r="L276" s="40"/>
      <c r="M276" s="194" t="s">
        <v>1</v>
      </c>
      <c r="N276" s="195" t="s">
        <v>42</v>
      </c>
      <c r="O276" s="72"/>
      <c r="P276" s="196">
        <f>O276*H276</f>
        <v>0</v>
      </c>
      <c r="Q276" s="196">
        <v>0</v>
      </c>
      <c r="R276" s="196">
        <f>Q276*H276</f>
        <v>0</v>
      </c>
      <c r="S276" s="196">
        <v>0</v>
      </c>
      <c r="T276" s="197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198" t="s">
        <v>281</v>
      </c>
      <c r="AT276" s="198" t="s">
        <v>140</v>
      </c>
      <c r="AU276" s="198" t="s">
        <v>85</v>
      </c>
      <c r="AY276" s="18" t="s">
        <v>137</v>
      </c>
      <c r="BE276" s="199">
        <f>IF(N276="základní",J276,0)</f>
        <v>0</v>
      </c>
      <c r="BF276" s="199">
        <f>IF(N276="snížená",J276,0)</f>
        <v>0</v>
      </c>
      <c r="BG276" s="199">
        <f>IF(N276="zákl. přenesená",J276,0)</f>
        <v>0</v>
      </c>
      <c r="BH276" s="199">
        <f>IF(N276="sníž. přenesená",J276,0)</f>
        <v>0</v>
      </c>
      <c r="BI276" s="199">
        <f>IF(N276="nulová",J276,0)</f>
        <v>0</v>
      </c>
      <c r="BJ276" s="18" t="s">
        <v>85</v>
      </c>
      <c r="BK276" s="199">
        <f>ROUND(I276*H276,2)</f>
        <v>0</v>
      </c>
      <c r="BL276" s="18" t="s">
        <v>281</v>
      </c>
      <c r="BM276" s="198" t="s">
        <v>1033</v>
      </c>
    </row>
    <row r="277" spans="1:65" s="2" customFormat="1" ht="24.2" customHeight="1">
      <c r="A277" s="35"/>
      <c r="B277" s="36"/>
      <c r="C277" s="187" t="s">
        <v>441</v>
      </c>
      <c r="D277" s="187" t="s">
        <v>140</v>
      </c>
      <c r="E277" s="188" t="s">
        <v>502</v>
      </c>
      <c r="F277" s="189" t="s">
        <v>503</v>
      </c>
      <c r="G277" s="190" t="s">
        <v>188</v>
      </c>
      <c r="H277" s="191">
        <v>2</v>
      </c>
      <c r="I277" s="192"/>
      <c r="J277" s="193">
        <f>ROUND(I277*H277,2)</f>
        <v>0</v>
      </c>
      <c r="K277" s="189" t="s">
        <v>143</v>
      </c>
      <c r="L277" s="40"/>
      <c r="M277" s="194" t="s">
        <v>1</v>
      </c>
      <c r="N277" s="195" t="s">
        <v>42</v>
      </c>
      <c r="O277" s="72"/>
      <c r="P277" s="196">
        <f>O277*H277</f>
        <v>0</v>
      </c>
      <c r="Q277" s="196">
        <v>4.6999999999999999E-4</v>
      </c>
      <c r="R277" s="196">
        <f>Q277*H277</f>
        <v>9.3999999999999997E-4</v>
      </c>
      <c r="S277" s="196">
        <v>0</v>
      </c>
      <c r="T277" s="197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198" t="s">
        <v>281</v>
      </c>
      <c r="AT277" s="198" t="s">
        <v>140</v>
      </c>
      <c r="AU277" s="198" t="s">
        <v>85</v>
      </c>
      <c r="AY277" s="18" t="s">
        <v>137</v>
      </c>
      <c r="BE277" s="199">
        <f>IF(N277="základní",J277,0)</f>
        <v>0</v>
      </c>
      <c r="BF277" s="199">
        <f>IF(N277="snížená",J277,0)</f>
        <v>0</v>
      </c>
      <c r="BG277" s="199">
        <f>IF(N277="zákl. přenesená",J277,0)</f>
        <v>0</v>
      </c>
      <c r="BH277" s="199">
        <f>IF(N277="sníž. přenesená",J277,0)</f>
        <v>0</v>
      </c>
      <c r="BI277" s="199">
        <f>IF(N277="nulová",J277,0)</f>
        <v>0</v>
      </c>
      <c r="BJ277" s="18" t="s">
        <v>85</v>
      </c>
      <c r="BK277" s="199">
        <f>ROUND(I277*H277,2)</f>
        <v>0</v>
      </c>
      <c r="BL277" s="18" t="s">
        <v>281</v>
      </c>
      <c r="BM277" s="198" t="s">
        <v>1034</v>
      </c>
    </row>
    <row r="278" spans="1:65" s="13" customFormat="1" ht="11.25">
      <c r="B278" s="205"/>
      <c r="C278" s="206"/>
      <c r="D278" s="207" t="s">
        <v>190</v>
      </c>
      <c r="E278" s="208" t="s">
        <v>1</v>
      </c>
      <c r="F278" s="209" t="s">
        <v>1035</v>
      </c>
      <c r="G278" s="206"/>
      <c r="H278" s="210">
        <v>2</v>
      </c>
      <c r="I278" s="211"/>
      <c r="J278" s="206"/>
      <c r="K278" s="206"/>
      <c r="L278" s="212"/>
      <c r="M278" s="213"/>
      <c r="N278" s="214"/>
      <c r="O278" s="214"/>
      <c r="P278" s="214"/>
      <c r="Q278" s="214"/>
      <c r="R278" s="214"/>
      <c r="S278" s="214"/>
      <c r="T278" s="215"/>
      <c r="AT278" s="216" t="s">
        <v>190</v>
      </c>
      <c r="AU278" s="216" t="s">
        <v>85</v>
      </c>
      <c r="AV278" s="13" t="s">
        <v>85</v>
      </c>
      <c r="AW278" s="13" t="s">
        <v>33</v>
      </c>
      <c r="AX278" s="13" t="s">
        <v>81</v>
      </c>
      <c r="AY278" s="216" t="s">
        <v>137</v>
      </c>
    </row>
    <row r="279" spans="1:65" s="2" customFormat="1" ht="44.25" customHeight="1">
      <c r="A279" s="35"/>
      <c r="B279" s="36"/>
      <c r="C279" s="238" t="s">
        <v>446</v>
      </c>
      <c r="D279" s="238" t="s">
        <v>228</v>
      </c>
      <c r="E279" s="239" t="s">
        <v>1036</v>
      </c>
      <c r="F279" s="240" t="s">
        <v>508</v>
      </c>
      <c r="G279" s="241" t="s">
        <v>188</v>
      </c>
      <c r="H279" s="242">
        <v>2</v>
      </c>
      <c r="I279" s="243"/>
      <c r="J279" s="244">
        <f>ROUND(I279*H279,2)</f>
        <v>0</v>
      </c>
      <c r="K279" s="240" t="s">
        <v>1</v>
      </c>
      <c r="L279" s="245"/>
      <c r="M279" s="246" t="s">
        <v>1</v>
      </c>
      <c r="N279" s="247" t="s">
        <v>42</v>
      </c>
      <c r="O279" s="72"/>
      <c r="P279" s="196">
        <f>O279*H279</f>
        <v>0</v>
      </c>
      <c r="Q279" s="196">
        <v>1.6E-2</v>
      </c>
      <c r="R279" s="196">
        <f>Q279*H279</f>
        <v>3.2000000000000001E-2</v>
      </c>
      <c r="S279" s="196">
        <v>0</v>
      </c>
      <c r="T279" s="197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198" t="s">
        <v>416</v>
      </c>
      <c r="AT279" s="198" t="s">
        <v>228</v>
      </c>
      <c r="AU279" s="198" t="s">
        <v>85</v>
      </c>
      <c r="AY279" s="18" t="s">
        <v>137</v>
      </c>
      <c r="BE279" s="199">
        <f>IF(N279="základní",J279,0)</f>
        <v>0</v>
      </c>
      <c r="BF279" s="199">
        <f>IF(N279="snížená",J279,0)</f>
        <v>0</v>
      </c>
      <c r="BG279" s="199">
        <f>IF(N279="zákl. přenesená",J279,0)</f>
        <v>0</v>
      </c>
      <c r="BH279" s="199">
        <f>IF(N279="sníž. přenesená",J279,0)</f>
        <v>0</v>
      </c>
      <c r="BI279" s="199">
        <f>IF(N279="nulová",J279,0)</f>
        <v>0</v>
      </c>
      <c r="BJ279" s="18" t="s">
        <v>85</v>
      </c>
      <c r="BK279" s="199">
        <f>ROUND(I279*H279,2)</f>
        <v>0</v>
      </c>
      <c r="BL279" s="18" t="s">
        <v>281</v>
      </c>
      <c r="BM279" s="198" t="s">
        <v>1037</v>
      </c>
    </row>
    <row r="280" spans="1:65" s="13" customFormat="1" ht="11.25">
      <c r="B280" s="205"/>
      <c r="C280" s="206"/>
      <c r="D280" s="207" t="s">
        <v>190</v>
      </c>
      <c r="E280" s="208" t="s">
        <v>1</v>
      </c>
      <c r="F280" s="209" t="s">
        <v>1038</v>
      </c>
      <c r="G280" s="206"/>
      <c r="H280" s="210">
        <v>2</v>
      </c>
      <c r="I280" s="211"/>
      <c r="J280" s="206"/>
      <c r="K280" s="206"/>
      <c r="L280" s="212"/>
      <c r="M280" s="213"/>
      <c r="N280" s="214"/>
      <c r="O280" s="214"/>
      <c r="P280" s="214"/>
      <c r="Q280" s="214"/>
      <c r="R280" s="214"/>
      <c r="S280" s="214"/>
      <c r="T280" s="215"/>
      <c r="AT280" s="216" t="s">
        <v>190</v>
      </c>
      <c r="AU280" s="216" t="s">
        <v>85</v>
      </c>
      <c r="AV280" s="13" t="s">
        <v>85</v>
      </c>
      <c r="AW280" s="13" t="s">
        <v>33</v>
      </c>
      <c r="AX280" s="13" t="s">
        <v>81</v>
      </c>
      <c r="AY280" s="216" t="s">
        <v>137</v>
      </c>
    </row>
    <row r="281" spans="1:65" s="2" customFormat="1" ht="49.15" customHeight="1">
      <c r="A281" s="35"/>
      <c r="B281" s="36"/>
      <c r="C281" s="238" t="s">
        <v>451</v>
      </c>
      <c r="D281" s="238" t="s">
        <v>228</v>
      </c>
      <c r="E281" s="239" t="s">
        <v>1039</v>
      </c>
      <c r="F281" s="240" t="s">
        <v>513</v>
      </c>
      <c r="G281" s="241" t="s">
        <v>188</v>
      </c>
      <c r="H281" s="242">
        <v>2</v>
      </c>
      <c r="I281" s="243"/>
      <c r="J281" s="244">
        <f>ROUND(I281*H281,2)</f>
        <v>0</v>
      </c>
      <c r="K281" s="240" t="s">
        <v>1</v>
      </c>
      <c r="L281" s="245"/>
      <c r="M281" s="246" t="s">
        <v>1</v>
      </c>
      <c r="N281" s="247" t="s">
        <v>42</v>
      </c>
      <c r="O281" s="72"/>
      <c r="P281" s="196">
        <f>O281*H281</f>
        <v>0</v>
      </c>
      <c r="Q281" s="196">
        <v>1.8499999999999999E-2</v>
      </c>
      <c r="R281" s="196">
        <f>Q281*H281</f>
        <v>3.6999999999999998E-2</v>
      </c>
      <c r="S281" s="196">
        <v>0</v>
      </c>
      <c r="T281" s="197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198" t="s">
        <v>416</v>
      </c>
      <c r="AT281" s="198" t="s">
        <v>228</v>
      </c>
      <c r="AU281" s="198" t="s">
        <v>85</v>
      </c>
      <c r="AY281" s="18" t="s">
        <v>137</v>
      </c>
      <c r="BE281" s="199">
        <f>IF(N281="základní",J281,0)</f>
        <v>0</v>
      </c>
      <c r="BF281" s="199">
        <f>IF(N281="snížená",J281,0)</f>
        <v>0</v>
      </c>
      <c r="BG281" s="199">
        <f>IF(N281="zákl. přenesená",J281,0)</f>
        <v>0</v>
      </c>
      <c r="BH281" s="199">
        <f>IF(N281="sníž. přenesená",J281,0)</f>
        <v>0</v>
      </c>
      <c r="BI281" s="199">
        <f>IF(N281="nulová",J281,0)</f>
        <v>0</v>
      </c>
      <c r="BJ281" s="18" t="s">
        <v>85</v>
      </c>
      <c r="BK281" s="199">
        <f>ROUND(I281*H281,2)</f>
        <v>0</v>
      </c>
      <c r="BL281" s="18" t="s">
        <v>281</v>
      </c>
      <c r="BM281" s="198" t="s">
        <v>1040</v>
      </c>
    </row>
    <row r="282" spans="1:65" s="13" customFormat="1" ht="11.25">
      <c r="B282" s="205"/>
      <c r="C282" s="206"/>
      <c r="D282" s="207" t="s">
        <v>190</v>
      </c>
      <c r="E282" s="208" t="s">
        <v>1</v>
      </c>
      <c r="F282" s="209" t="s">
        <v>1041</v>
      </c>
      <c r="G282" s="206"/>
      <c r="H282" s="210">
        <v>2</v>
      </c>
      <c r="I282" s="211"/>
      <c r="J282" s="206"/>
      <c r="K282" s="206"/>
      <c r="L282" s="212"/>
      <c r="M282" s="213"/>
      <c r="N282" s="214"/>
      <c r="O282" s="214"/>
      <c r="P282" s="214"/>
      <c r="Q282" s="214"/>
      <c r="R282" s="214"/>
      <c r="S282" s="214"/>
      <c r="T282" s="215"/>
      <c r="AT282" s="216" t="s">
        <v>190</v>
      </c>
      <c r="AU282" s="216" t="s">
        <v>85</v>
      </c>
      <c r="AV282" s="13" t="s">
        <v>85</v>
      </c>
      <c r="AW282" s="13" t="s">
        <v>33</v>
      </c>
      <c r="AX282" s="13" t="s">
        <v>81</v>
      </c>
      <c r="AY282" s="216" t="s">
        <v>137</v>
      </c>
    </row>
    <row r="283" spans="1:65" s="2" customFormat="1" ht="24.2" customHeight="1">
      <c r="A283" s="35"/>
      <c r="B283" s="36"/>
      <c r="C283" s="187" t="s">
        <v>457</v>
      </c>
      <c r="D283" s="187" t="s">
        <v>140</v>
      </c>
      <c r="E283" s="188" t="s">
        <v>517</v>
      </c>
      <c r="F283" s="189" t="s">
        <v>518</v>
      </c>
      <c r="G283" s="190" t="s">
        <v>188</v>
      </c>
      <c r="H283" s="191">
        <v>4</v>
      </c>
      <c r="I283" s="192"/>
      <c r="J283" s="193">
        <f>ROUND(I283*H283,2)</f>
        <v>0</v>
      </c>
      <c r="K283" s="189" t="s">
        <v>143</v>
      </c>
      <c r="L283" s="40"/>
      <c r="M283" s="194" t="s">
        <v>1</v>
      </c>
      <c r="N283" s="195" t="s">
        <v>42</v>
      </c>
      <c r="O283" s="72"/>
      <c r="P283" s="196">
        <f>O283*H283</f>
        <v>0</v>
      </c>
      <c r="Q283" s="196">
        <v>0</v>
      </c>
      <c r="R283" s="196">
        <f>Q283*H283</f>
        <v>0</v>
      </c>
      <c r="S283" s="196">
        <v>2.4E-2</v>
      </c>
      <c r="T283" s="197">
        <f>S283*H283</f>
        <v>9.6000000000000002E-2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198" t="s">
        <v>281</v>
      </c>
      <c r="AT283" s="198" t="s">
        <v>140</v>
      </c>
      <c r="AU283" s="198" t="s">
        <v>85</v>
      </c>
      <c r="AY283" s="18" t="s">
        <v>137</v>
      </c>
      <c r="BE283" s="199">
        <f>IF(N283="základní",J283,0)</f>
        <v>0</v>
      </c>
      <c r="BF283" s="199">
        <f>IF(N283="snížená",J283,0)</f>
        <v>0</v>
      </c>
      <c r="BG283" s="199">
        <f>IF(N283="zákl. přenesená",J283,0)</f>
        <v>0</v>
      </c>
      <c r="BH283" s="199">
        <f>IF(N283="sníž. přenesená",J283,0)</f>
        <v>0</v>
      </c>
      <c r="BI283" s="199">
        <f>IF(N283="nulová",J283,0)</f>
        <v>0</v>
      </c>
      <c r="BJ283" s="18" t="s">
        <v>85</v>
      </c>
      <c r="BK283" s="199">
        <f>ROUND(I283*H283,2)</f>
        <v>0</v>
      </c>
      <c r="BL283" s="18" t="s">
        <v>281</v>
      </c>
      <c r="BM283" s="198" t="s">
        <v>1042</v>
      </c>
    </row>
    <row r="284" spans="1:65" s="2" customFormat="1" ht="39">
      <c r="A284" s="35"/>
      <c r="B284" s="36"/>
      <c r="C284" s="37"/>
      <c r="D284" s="207" t="s">
        <v>246</v>
      </c>
      <c r="E284" s="37"/>
      <c r="F284" s="248" t="s">
        <v>520</v>
      </c>
      <c r="G284" s="37"/>
      <c r="H284" s="37"/>
      <c r="I284" s="249"/>
      <c r="J284" s="37"/>
      <c r="K284" s="37"/>
      <c r="L284" s="40"/>
      <c r="M284" s="250"/>
      <c r="N284" s="251"/>
      <c r="O284" s="72"/>
      <c r="P284" s="72"/>
      <c r="Q284" s="72"/>
      <c r="R284" s="72"/>
      <c r="S284" s="72"/>
      <c r="T284" s="73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T284" s="18" t="s">
        <v>246</v>
      </c>
      <c r="AU284" s="18" t="s">
        <v>85</v>
      </c>
    </row>
    <row r="285" spans="1:65" s="14" customFormat="1" ht="11.25">
      <c r="B285" s="217"/>
      <c r="C285" s="218"/>
      <c r="D285" s="207" t="s">
        <v>190</v>
      </c>
      <c r="E285" s="219" t="s">
        <v>1</v>
      </c>
      <c r="F285" s="220" t="s">
        <v>1043</v>
      </c>
      <c r="G285" s="218"/>
      <c r="H285" s="219" t="s">
        <v>1</v>
      </c>
      <c r="I285" s="221"/>
      <c r="J285" s="218"/>
      <c r="K285" s="218"/>
      <c r="L285" s="222"/>
      <c r="M285" s="223"/>
      <c r="N285" s="224"/>
      <c r="O285" s="224"/>
      <c r="P285" s="224"/>
      <c r="Q285" s="224"/>
      <c r="R285" s="224"/>
      <c r="S285" s="224"/>
      <c r="T285" s="225"/>
      <c r="AT285" s="226" t="s">
        <v>190</v>
      </c>
      <c r="AU285" s="226" t="s">
        <v>85</v>
      </c>
      <c r="AV285" s="14" t="s">
        <v>81</v>
      </c>
      <c r="AW285" s="14" t="s">
        <v>33</v>
      </c>
      <c r="AX285" s="14" t="s">
        <v>76</v>
      </c>
      <c r="AY285" s="226" t="s">
        <v>137</v>
      </c>
    </row>
    <row r="286" spans="1:65" s="13" customFormat="1" ht="11.25">
      <c r="B286" s="205"/>
      <c r="C286" s="206"/>
      <c r="D286" s="207" t="s">
        <v>190</v>
      </c>
      <c r="E286" s="208" t="s">
        <v>1</v>
      </c>
      <c r="F286" s="209" t="s">
        <v>85</v>
      </c>
      <c r="G286" s="206"/>
      <c r="H286" s="210">
        <v>2</v>
      </c>
      <c r="I286" s="211"/>
      <c r="J286" s="206"/>
      <c r="K286" s="206"/>
      <c r="L286" s="212"/>
      <c r="M286" s="213"/>
      <c r="N286" s="214"/>
      <c r="O286" s="214"/>
      <c r="P286" s="214"/>
      <c r="Q286" s="214"/>
      <c r="R286" s="214"/>
      <c r="S286" s="214"/>
      <c r="T286" s="215"/>
      <c r="AT286" s="216" t="s">
        <v>190</v>
      </c>
      <c r="AU286" s="216" t="s">
        <v>85</v>
      </c>
      <c r="AV286" s="13" t="s">
        <v>85</v>
      </c>
      <c r="AW286" s="13" t="s">
        <v>33</v>
      </c>
      <c r="AX286" s="13" t="s">
        <v>76</v>
      </c>
      <c r="AY286" s="216" t="s">
        <v>137</v>
      </c>
    </row>
    <row r="287" spans="1:65" s="14" customFormat="1" ht="11.25">
      <c r="B287" s="217"/>
      <c r="C287" s="218"/>
      <c r="D287" s="207" t="s">
        <v>190</v>
      </c>
      <c r="E287" s="219" t="s">
        <v>1</v>
      </c>
      <c r="F287" s="220" t="s">
        <v>1044</v>
      </c>
      <c r="G287" s="218"/>
      <c r="H287" s="219" t="s">
        <v>1</v>
      </c>
      <c r="I287" s="221"/>
      <c r="J287" s="218"/>
      <c r="K287" s="218"/>
      <c r="L287" s="222"/>
      <c r="M287" s="223"/>
      <c r="N287" s="224"/>
      <c r="O287" s="224"/>
      <c r="P287" s="224"/>
      <c r="Q287" s="224"/>
      <c r="R287" s="224"/>
      <c r="S287" s="224"/>
      <c r="T287" s="225"/>
      <c r="AT287" s="226" t="s">
        <v>190</v>
      </c>
      <c r="AU287" s="226" t="s">
        <v>85</v>
      </c>
      <c r="AV287" s="14" t="s">
        <v>81</v>
      </c>
      <c r="AW287" s="14" t="s">
        <v>33</v>
      </c>
      <c r="AX287" s="14" t="s">
        <v>76</v>
      </c>
      <c r="AY287" s="226" t="s">
        <v>137</v>
      </c>
    </row>
    <row r="288" spans="1:65" s="13" customFormat="1" ht="11.25">
      <c r="B288" s="205"/>
      <c r="C288" s="206"/>
      <c r="D288" s="207" t="s">
        <v>190</v>
      </c>
      <c r="E288" s="208" t="s">
        <v>1</v>
      </c>
      <c r="F288" s="209" t="s">
        <v>85</v>
      </c>
      <c r="G288" s="206"/>
      <c r="H288" s="210">
        <v>2</v>
      </c>
      <c r="I288" s="211"/>
      <c r="J288" s="206"/>
      <c r="K288" s="206"/>
      <c r="L288" s="212"/>
      <c r="M288" s="213"/>
      <c r="N288" s="214"/>
      <c r="O288" s="214"/>
      <c r="P288" s="214"/>
      <c r="Q288" s="214"/>
      <c r="R288" s="214"/>
      <c r="S288" s="214"/>
      <c r="T288" s="215"/>
      <c r="AT288" s="216" t="s">
        <v>190</v>
      </c>
      <c r="AU288" s="216" t="s">
        <v>85</v>
      </c>
      <c r="AV288" s="13" t="s">
        <v>85</v>
      </c>
      <c r="AW288" s="13" t="s">
        <v>33</v>
      </c>
      <c r="AX288" s="13" t="s">
        <v>76</v>
      </c>
      <c r="AY288" s="216" t="s">
        <v>137</v>
      </c>
    </row>
    <row r="289" spans="1:65" s="16" customFormat="1" ht="11.25">
      <c r="B289" s="252"/>
      <c r="C289" s="253"/>
      <c r="D289" s="207" t="s">
        <v>190</v>
      </c>
      <c r="E289" s="254" t="s">
        <v>1</v>
      </c>
      <c r="F289" s="255" t="s">
        <v>256</v>
      </c>
      <c r="G289" s="253"/>
      <c r="H289" s="256">
        <v>4</v>
      </c>
      <c r="I289" s="257"/>
      <c r="J289" s="253"/>
      <c r="K289" s="253"/>
      <c r="L289" s="258"/>
      <c r="M289" s="259"/>
      <c r="N289" s="260"/>
      <c r="O289" s="260"/>
      <c r="P289" s="260"/>
      <c r="Q289" s="260"/>
      <c r="R289" s="260"/>
      <c r="S289" s="260"/>
      <c r="T289" s="261"/>
      <c r="AT289" s="262" t="s">
        <v>190</v>
      </c>
      <c r="AU289" s="262" t="s">
        <v>85</v>
      </c>
      <c r="AV289" s="16" t="s">
        <v>91</v>
      </c>
      <c r="AW289" s="16" t="s">
        <v>33</v>
      </c>
      <c r="AX289" s="16" t="s">
        <v>81</v>
      </c>
      <c r="AY289" s="262" t="s">
        <v>137</v>
      </c>
    </row>
    <row r="290" spans="1:65" s="2" customFormat="1" ht="37.9" customHeight="1">
      <c r="A290" s="35"/>
      <c r="B290" s="36"/>
      <c r="C290" s="187" t="s">
        <v>462</v>
      </c>
      <c r="D290" s="187" t="s">
        <v>140</v>
      </c>
      <c r="E290" s="188" t="s">
        <v>1045</v>
      </c>
      <c r="F290" s="189" t="s">
        <v>468</v>
      </c>
      <c r="G290" s="190" t="s">
        <v>188</v>
      </c>
      <c r="H290" s="191">
        <v>2</v>
      </c>
      <c r="I290" s="192"/>
      <c r="J290" s="193">
        <f>ROUND(I290*H290,2)</f>
        <v>0</v>
      </c>
      <c r="K290" s="189" t="s">
        <v>1</v>
      </c>
      <c r="L290" s="40"/>
      <c r="M290" s="194" t="s">
        <v>1</v>
      </c>
      <c r="N290" s="195" t="s">
        <v>42</v>
      </c>
      <c r="O290" s="72"/>
      <c r="P290" s="196">
        <f>O290*H290</f>
        <v>0</v>
      </c>
      <c r="Q290" s="196">
        <v>0</v>
      </c>
      <c r="R290" s="196">
        <f>Q290*H290</f>
        <v>0</v>
      </c>
      <c r="S290" s="196">
        <v>0</v>
      </c>
      <c r="T290" s="197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198" t="s">
        <v>281</v>
      </c>
      <c r="AT290" s="198" t="s">
        <v>140</v>
      </c>
      <c r="AU290" s="198" t="s">
        <v>85</v>
      </c>
      <c r="AY290" s="18" t="s">
        <v>137</v>
      </c>
      <c r="BE290" s="199">
        <f>IF(N290="základní",J290,0)</f>
        <v>0</v>
      </c>
      <c r="BF290" s="199">
        <f>IF(N290="snížená",J290,0)</f>
        <v>0</v>
      </c>
      <c r="BG290" s="199">
        <f>IF(N290="zákl. přenesená",J290,0)</f>
        <v>0</v>
      </c>
      <c r="BH290" s="199">
        <f>IF(N290="sníž. přenesená",J290,0)</f>
        <v>0</v>
      </c>
      <c r="BI290" s="199">
        <f>IF(N290="nulová",J290,0)</f>
        <v>0</v>
      </c>
      <c r="BJ290" s="18" t="s">
        <v>85</v>
      </c>
      <c r="BK290" s="199">
        <f>ROUND(I290*H290,2)</f>
        <v>0</v>
      </c>
      <c r="BL290" s="18" t="s">
        <v>281</v>
      </c>
      <c r="BM290" s="198" t="s">
        <v>1046</v>
      </c>
    </row>
    <row r="291" spans="1:65" s="14" customFormat="1" ht="11.25">
      <c r="B291" s="217"/>
      <c r="C291" s="218"/>
      <c r="D291" s="207" t="s">
        <v>190</v>
      </c>
      <c r="E291" s="219" t="s">
        <v>1</v>
      </c>
      <c r="F291" s="220" t="s">
        <v>470</v>
      </c>
      <c r="G291" s="218"/>
      <c r="H291" s="219" t="s">
        <v>1</v>
      </c>
      <c r="I291" s="221"/>
      <c r="J291" s="218"/>
      <c r="K291" s="218"/>
      <c r="L291" s="222"/>
      <c r="M291" s="223"/>
      <c r="N291" s="224"/>
      <c r="O291" s="224"/>
      <c r="P291" s="224"/>
      <c r="Q291" s="224"/>
      <c r="R291" s="224"/>
      <c r="S291" s="224"/>
      <c r="T291" s="225"/>
      <c r="AT291" s="226" t="s">
        <v>190</v>
      </c>
      <c r="AU291" s="226" t="s">
        <v>85</v>
      </c>
      <c r="AV291" s="14" t="s">
        <v>81</v>
      </c>
      <c r="AW291" s="14" t="s">
        <v>33</v>
      </c>
      <c r="AX291" s="14" t="s">
        <v>76</v>
      </c>
      <c r="AY291" s="226" t="s">
        <v>137</v>
      </c>
    </row>
    <row r="292" spans="1:65" s="13" customFormat="1" ht="11.25">
      <c r="B292" s="205"/>
      <c r="C292" s="206"/>
      <c r="D292" s="207" t="s">
        <v>190</v>
      </c>
      <c r="E292" s="208" t="s">
        <v>1</v>
      </c>
      <c r="F292" s="209" t="s">
        <v>948</v>
      </c>
      <c r="G292" s="206"/>
      <c r="H292" s="210">
        <v>2</v>
      </c>
      <c r="I292" s="211"/>
      <c r="J292" s="206"/>
      <c r="K292" s="206"/>
      <c r="L292" s="212"/>
      <c r="M292" s="213"/>
      <c r="N292" s="214"/>
      <c r="O292" s="214"/>
      <c r="P292" s="214"/>
      <c r="Q292" s="214"/>
      <c r="R292" s="214"/>
      <c r="S292" s="214"/>
      <c r="T292" s="215"/>
      <c r="AT292" s="216" t="s">
        <v>190</v>
      </c>
      <c r="AU292" s="216" t="s">
        <v>85</v>
      </c>
      <c r="AV292" s="13" t="s">
        <v>85</v>
      </c>
      <c r="AW292" s="13" t="s">
        <v>33</v>
      </c>
      <c r="AX292" s="13" t="s">
        <v>76</v>
      </c>
      <c r="AY292" s="216" t="s">
        <v>137</v>
      </c>
    </row>
    <row r="293" spans="1:65" s="16" customFormat="1" ht="11.25">
      <c r="B293" s="252"/>
      <c r="C293" s="253"/>
      <c r="D293" s="207" t="s">
        <v>190</v>
      </c>
      <c r="E293" s="254" t="s">
        <v>1</v>
      </c>
      <c r="F293" s="255" t="s">
        <v>256</v>
      </c>
      <c r="G293" s="253"/>
      <c r="H293" s="256">
        <v>2</v>
      </c>
      <c r="I293" s="257"/>
      <c r="J293" s="253"/>
      <c r="K293" s="253"/>
      <c r="L293" s="258"/>
      <c r="M293" s="259"/>
      <c r="N293" s="260"/>
      <c r="O293" s="260"/>
      <c r="P293" s="260"/>
      <c r="Q293" s="260"/>
      <c r="R293" s="260"/>
      <c r="S293" s="260"/>
      <c r="T293" s="261"/>
      <c r="AT293" s="262" t="s">
        <v>190</v>
      </c>
      <c r="AU293" s="262" t="s">
        <v>85</v>
      </c>
      <c r="AV293" s="16" t="s">
        <v>91</v>
      </c>
      <c r="AW293" s="16" t="s">
        <v>33</v>
      </c>
      <c r="AX293" s="16" t="s">
        <v>81</v>
      </c>
      <c r="AY293" s="262" t="s">
        <v>137</v>
      </c>
    </row>
    <row r="294" spans="1:65" s="2" customFormat="1" ht="37.9" customHeight="1">
      <c r="A294" s="35"/>
      <c r="B294" s="36"/>
      <c r="C294" s="187" t="s">
        <v>466</v>
      </c>
      <c r="D294" s="187" t="s">
        <v>140</v>
      </c>
      <c r="E294" s="188" t="s">
        <v>478</v>
      </c>
      <c r="F294" s="189" t="s">
        <v>479</v>
      </c>
      <c r="G294" s="190" t="s">
        <v>188</v>
      </c>
      <c r="H294" s="191">
        <v>2</v>
      </c>
      <c r="I294" s="192"/>
      <c r="J294" s="193">
        <f>ROUND(I294*H294,2)</f>
        <v>0</v>
      </c>
      <c r="K294" s="189" t="s">
        <v>143</v>
      </c>
      <c r="L294" s="40"/>
      <c r="M294" s="194" t="s">
        <v>1</v>
      </c>
      <c r="N294" s="195" t="s">
        <v>42</v>
      </c>
      <c r="O294" s="72"/>
      <c r="P294" s="196">
        <f>O294*H294</f>
        <v>0</v>
      </c>
      <c r="Q294" s="196">
        <v>0</v>
      </c>
      <c r="R294" s="196">
        <f>Q294*H294</f>
        <v>0</v>
      </c>
      <c r="S294" s="196">
        <v>0.16600000000000001</v>
      </c>
      <c r="T294" s="197">
        <f>S294*H294</f>
        <v>0.33200000000000002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198" t="s">
        <v>281</v>
      </c>
      <c r="AT294" s="198" t="s">
        <v>140</v>
      </c>
      <c r="AU294" s="198" t="s">
        <v>85</v>
      </c>
      <c r="AY294" s="18" t="s">
        <v>137</v>
      </c>
      <c r="BE294" s="199">
        <f>IF(N294="základní",J294,0)</f>
        <v>0</v>
      </c>
      <c r="BF294" s="199">
        <f>IF(N294="snížená",J294,0)</f>
        <v>0</v>
      </c>
      <c r="BG294" s="199">
        <f>IF(N294="zákl. přenesená",J294,0)</f>
        <v>0</v>
      </c>
      <c r="BH294" s="199">
        <f>IF(N294="sníž. přenesená",J294,0)</f>
        <v>0</v>
      </c>
      <c r="BI294" s="199">
        <f>IF(N294="nulová",J294,0)</f>
        <v>0</v>
      </c>
      <c r="BJ294" s="18" t="s">
        <v>85</v>
      </c>
      <c r="BK294" s="199">
        <f>ROUND(I294*H294,2)</f>
        <v>0</v>
      </c>
      <c r="BL294" s="18" t="s">
        <v>281</v>
      </c>
      <c r="BM294" s="198" t="s">
        <v>1047</v>
      </c>
    </row>
    <row r="295" spans="1:65" s="14" customFormat="1" ht="11.25">
      <c r="B295" s="217"/>
      <c r="C295" s="218"/>
      <c r="D295" s="207" t="s">
        <v>190</v>
      </c>
      <c r="E295" s="219" t="s">
        <v>1</v>
      </c>
      <c r="F295" s="220" t="s">
        <v>481</v>
      </c>
      <c r="G295" s="218"/>
      <c r="H295" s="219" t="s">
        <v>1</v>
      </c>
      <c r="I295" s="221"/>
      <c r="J295" s="218"/>
      <c r="K295" s="218"/>
      <c r="L295" s="222"/>
      <c r="M295" s="223"/>
      <c r="N295" s="224"/>
      <c r="O295" s="224"/>
      <c r="P295" s="224"/>
      <c r="Q295" s="224"/>
      <c r="R295" s="224"/>
      <c r="S295" s="224"/>
      <c r="T295" s="225"/>
      <c r="AT295" s="226" t="s">
        <v>190</v>
      </c>
      <c r="AU295" s="226" t="s">
        <v>85</v>
      </c>
      <c r="AV295" s="14" t="s">
        <v>81</v>
      </c>
      <c r="AW295" s="14" t="s">
        <v>33</v>
      </c>
      <c r="AX295" s="14" t="s">
        <v>76</v>
      </c>
      <c r="AY295" s="226" t="s">
        <v>137</v>
      </c>
    </row>
    <row r="296" spans="1:65" s="13" customFormat="1" ht="11.25">
      <c r="B296" s="205"/>
      <c r="C296" s="206"/>
      <c r="D296" s="207" t="s">
        <v>190</v>
      </c>
      <c r="E296" s="208" t="s">
        <v>1</v>
      </c>
      <c r="F296" s="209" t="s">
        <v>948</v>
      </c>
      <c r="G296" s="206"/>
      <c r="H296" s="210">
        <v>2</v>
      </c>
      <c r="I296" s="211"/>
      <c r="J296" s="206"/>
      <c r="K296" s="206"/>
      <c r="L296" s="212"/>
      <c r="M296" s="213"/>
      <c r="N296" s="214"/>
      <c r="O296" s="214"/>
      <c r="P296" s="214"/>
      <c r="Q296" s="214"/>
      <c r="R296" s="214"/>
      <c r="S296" s="214"/>
      <c r="T296" s="215"/>
      <c r="AT296" s="216" t="s">
        <v>190</v>
      </c>
      <c r="AU296" s="216" t="s">
        <v>85</v>
      </c>
      <c r="AV296" s="13" t="s">
        <v>85</v>
      </c>
      <c r="AW296" s="13" t="s">
        <v>33</v>
      </c>
      <c r="AX296" s="13" t="s">
        <v>76</v>
      </c>
      <c r="AY296" s="216" t="s">
        <v>137</v>
      </c>
    </row>
    <row r="297" spans="1:65" s="16" customFormat="1" ht="11.25">
      <c r="B297" s="252"/>
      <c r="C297" s="253"/>
      <c r="D297" s="207" t="s">
        <v>190</v>
      </c>
      <c r="E297" s="254" t="s">
        <v>1</v>
      </c>
      <c r="F297" s="255" t="s">
        <v>256</v>
      </c>
      <c r="G297" s="253"/>
      <c r="H297" s="256">
        <v>2</v>
      </c>
      <c r="I297" s="257"/>
      <c r="J297" s="253"/>
      <c r="K297" s="253"/>
      <c r="L297" s="258"/>
      <c r="M297" s="259"/>
      <c r="N297" s="260"/>
      <c r="O297" s="260"/>
      <c r="P297" s="260"/>
      <c r="Q297" s="260"/>
      <c r="R297" s="260"/>
      <c r="S297" s="260"/>
      <c r="T297" s="261"/>
      <c r="AT297" s="262" t="s">
        <v>190</v>
      </c>
      <c r="AU297" s="262" t="s">
        <v>85</v>
      </c>
      <c r="AV297" s="16" t="s">
        <v>91</v>
      </c>
      <c r="AW297" s="16" t="s">
        <v>33</v>
      </c>
      <c r="AX297" s="16" t="s">
        <v>81</v>
      </c>
      <c r="AY297" s="262" t="s">
        <v>137</v>
      </c>
    </row>
    <row r="298" spans="1:65" s="2" customFormat="1" ht="16.5" customHeight="1">
      <c r="A298" s="35"/>
      <c r="B298" s="36"/>
      <c r="C298" s="187" t="s">
        <v>472</v>
      </c>
      <c r="D298" s="187" t="s">
        <v>140</v>
      </c>
      <c r="E298" s="188" t="s">
        <v>489</v>
      </c>
      <c r="F298" s="189" t="s">
        <v>490</v>
      </c>
      <c r="G298" s="190" t="s">
        <v>188</v>
      </c>
      <c r="H298" s="191">
        <v>4</v>
      </c>
      <c r="I298" s="192"/>
      <c r="J298" s="193">
        <f>ROUND(I298*H298,2)</f>
        <v>0</v>
      </c>
      <c r="K298" s="189" t="s">
        <v>143</v>
      </c>
      <c r="L298" s="40"/>
      <c r="M298" s="194" t="s">
        <v>1</v>
      </c>
      <c r="N298" s="195" t="s">
        <v>42</v>
      </c>
      <c r="O298" s="72"/>
      <c r="P298" s="196">
        <f>O298*H298</f>
        <v>0</v>
      </c>
      <c r="Q298" s="196">
        <v>0</v>
      </c>
      <c r="R298" s="196">
        <f>Q298*H298</f>
        <v>0</v>
      </c>
      <c r="S298" s="196">
        <v>0</v>
      </c>
      <c r="T298" s="197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198" t="s">
        <v>281</v>
      </c>
      <c r="AT298" s="198" t="s">
        <v>140</v>
      </c>
      <c r="AU298" s="198" t="s">
        <v>85</v>
      </c>
      <c r="AY298" s="18" t="s">
        <v>137</v>
      </c>
      <c r="BE298" s="199">
        <f>IF(N298="základní",J298,0)</f>
        <v>0</v>
      </c>
      <c r="BF298" s="199">
        <f>IF(N298="snížená",J298,0)</f>
        <v>0</v>
      </c>
      <c r="BG298" s="199">
        <f>IF(N298="zákl. přenesená",J298,0)</f>
        <v>0</v>
      </c>
      <c r="BH298" s="199">
        <f>IF(N298="sníž. přenesená",J298,0)</f>
        <v>0</v>
      </c>
      <c r="BI298" s="199">
        <f>IF(N298="nulová",J298,0)</f>
        <v>0</v>
      </c>
      <c r="BJ298" s="18" t="s">
        <v>85</v>
      </c>
      <c r="BK298" s="199">
        <f>ROUND(I298*H298,2)</f>
        <v>0</v>
      </c>
      <c r="BL298" s="18" t="s">
        <v>281</v>
      </c>
      <c r="BM298" s="198" t="s">
        <v>1048</v>
      </c>
    </row>
    <row r="299" spans="1:65" s="13" customFormat="1" ht="11.25">
      <c r="B299" s="205"/>
      <c r="C299" s="206"/>
      <c r="D299" s="207" t="s">
        <v>190</v>
      </c>
      <c r="E299" s="208" t="s">
        <v>1</v>
      </c>
      <c r="F299" s="209" t="s">
        <v>1049</v>
      </c>
      <c r="G299" s="206"/>
      <c r="H299" s="210">
        <v>4</v>
      </c>
      <c r="I299" s="211"/>
      <c r="J299" s="206"/>
      <c r="K299" s="206"/>
      <c r="L299" s="212"/>
      <c r="M299" s="213"/>
      <c r="N299" s="214"/>
      <c r="O299" s="214"/>
      <c r="P299" s="214"/>
      <c r="Q299" s="214"/>
      <c r="R299" s="214"/>
      <c r="S299" s="214"/>
      <c r="T299" s="215"/>
      <c r="AT299" s="216" t="s">
        <v>190</v>
      </c>
      <c r="AU299" s="216" t="s">
        <v>85</v>
      </c>
      <c r="AV299" s="13" t="s">
        <v>85</v>
      </c>
      <c r="AW299" s="13" t="s">
        <v>33</v>
      </c>
      <c r="AX299" s="13" t="s">
        <v>81</v>
      </c>
      <c r="AY299" s="216" t="s">
        <v>137</v>
      </c>
    </row>
    <row r="300" spans="1:65" s="2" customFormat="1" ht="24.2" customHeight="1">
      <c r="A300" s="35"/>
      <c r="B300" s="36"/>
      <c r="C300" s="238" t="s">
        <v>477</v>
      </c>
      <c r="D300" s="238" t="s">
        <v>228</v>
      </c>
      <c r="E300" s="239" t="s">
        <v>1050</v>
      </c>
      <c r="F300" s="240" t="s">
        <v>495</v>
      </c>
      <c r="G300" s="241" t="s">
        <v>188</v>
      </c>
      <c r="H300" s="242">
        <v>4</v>
      </c>
      <c r="I300" s="243"/>
      <c r="J300" s="244">
        <f>ROUND(I300*H300,2)</f>
        <v>0</v>
      </c>
      <c r="K300" s="240" t="s">
        <v>1</v>
      </c>
      <c r="L300" s="245"/>
      <c r="M300" s="246" t="s">
        <v>1</v>
      </c>
      <c r="N300" s="247" t="s">
        <v>42</v>
      </c>
      <c r="O300" s="72"/>
      <c r="P300" s="196">
        <f>O300*H300</f>
        <v>0</v>
      </c>
      <c r="Q300" s="196">
        <v>1.1999999999999999E-3</v>
      </c>
      <c r="R300" s="196">
        <f>Q300*H300</f>
        <v>4.7999999999999996E-3</v>
      </c>
      <c r="S300" s="196">
        <v>0</v>
      </c>
      <c r="T300" s="197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198" t="s">
        <v>416</v>
      </c>
      <c r="AT300" s="198" t="s">
        <v>228</v>
      </c>
      <c r="AU300" s="198" t="s">
        <v>85</v>
      </c>
      <c r="AY300" s="18" t="s">
        <v>137</v>
      </c>
      <c r="BE300" s="199">
        <f>IF(N300="základní",J300,0)</f>
        <v>0</v>
      </c>
      <c r="BF300" s="199">
        <f>IF(N300="snížená",J300,0)</f>
        <v>0</v>
      </c>
      <c r="BG300" s="199">
        <f>IF(N300="zákl. přenesená",J300,0)</f>
        <v>0</v>
      </c>
      <c r="BH300" s="199">
        <f>IF(N300="sníž. přenesená",J300,0)</f>
        <v>0</v>
      </c>
      <c r="BI300" s="199">
        <f>IF(N300="nulová",J300,0)</f>
        <v>0</v>
      </c>
      <c r="BJ300" s="18" t="s">
        <v>85</v>
      </c>
      <c r="BK300" s="199">
        <f>ROUND(I300*H300,2)</f>
        <v>0</v>
      </c>
      <c r="BL300" s="18" t="s">
        <v>281</v>
      </c>
      <c r="BM300" s="198" t="s">
        <v>1051</v>
      </c>
    </row>
    <row r="301" spans="1:65" s="2" customFormat="1" ht="24.2" customHeight="1">
      <c r="A301" s="35"/>
      <c r="B301" s="36"/>
      <c r="C301" s="238" t="s">
        <v>483</v>
      </c>
      <c r="D301" s="238" t="s">
        <v>228</v>
      </c>
      <c r="E301" s="239" t="s">
        <v>1052</v>
      </c>
      <c r="F301" s="240" t="s">
        <v>499</v>
      </c>
      <c r="G301" s="241" t="s">
        <v>188</v>
      </c>
      <c r="H301" s="242">
        <v>2</v>
      </c>
      <c r="I301" s="243"/>
      <c r="J301" s="244">
        <f>ROUND(I301*H301,2)</f>
        <v>0</v>
      </c>
      <c r="K301" s="240" t="s">
        <v>1</v>
      </c>
      <c r="L301" s="245"/>
      <c r="M301" s="246" t="s">
        <v>1</v>
      </c>
      <c r="N301" s="247" t="s">
        <v>42</v>
      </c>
      <c r="O301" s="72"/>
      <c r="P301" s="196">
        <f>O301*H301</f>
        <v>0</v>
      </c>
      <c r="Q301" s="196">
        <v>1.1999999999999999E-3</v>
      </c>
      <c r="R301" s="196">
        <f>Q301*H301</f>
        <v>2.3999999999999998E-3</v>
      </c>
      <c r="S301" s="196">
        <v>0</v>
      </c>
      <c r="T301" s="197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198" t="s">
        <v>416</v>
      </c>
      <c r="AT301" s="198" t="s">
        <v>228</v>
      </c>
      <c r="AU301" s="198" t="s">
        <v>85</v>
      </c>
      <c r="AY301" s="18" t="s">
        <v>137</v>
      </c>
      <c r="BE301" s="199">
        <f>IF(N301="základní",J301,0)</f>
        <v>0</v>
      </c>
      <c r="BF301" s="199">
        <f>IF(N301="snížená",J301,0)</f>
        <v>0</v>
      </c>
      <c r="BG301" s="199">
        <f>IF(N301="zákl. přenesená",J301,0)</f>
        <v>0</v>
      </c>
      <c r="BH301" s="199">
        <f>IF(N301="sníž. přenesená",J301,0)</f>
        <v>0</v>
      </c>
      <c r="BI301" s="199">
        <f>IF(N301="nulová",J301,0)</f>
        <v>0</v>
      </c>
      <c r="BJ301" s="18" t="s">
        <v>85</v>
      </c>
      <c r="BK301" s="199">
        <f>ROUND(I301*H301,2)</f>
        <v>0</v>
      </c>
      <c r="BL301" s="18" t="s">
        <v>281</v>
      </c>
      <c r="BM301" s="198" t="s">
        <v>1053</v>
      </c>
    </row>
    <row r="302" spans="1:65" s="2" customFormat="1" ht="44.25" customHeight="1">
      <c r="A302" s="35"/>
      <c r="B302" s="36"/>
      <c r="C302" s="187" t="s">
        <v>488</v>
      </c>
      <c r="D302" s="187" t="s">
        <v>140</v>
      </c>
      <c r="E302" s="188" t="s">
        <v>525</v>
      </c>
      <c r="F302" s="189" t="s">
        <v>526</v>
      </c>
      <c r="G302" s="190" t="s">
        <v>437</v>
      </c>
      <c r="H302" s="263"/>
      <c r="I302" s="192"/>
      <c r="J302" s="193">
        <f>ROUND(I302*H302,2)</f>
        <v>0</v>
      </c>
      <c r="K302" s="189" t="s">
        <v>143</v>
      </c>
      <c r="L302" s="40"/>
      <c r="M302" s="194" t="s">
        <v>1</v>
      </c>
      <c r="N302" s="195" t="s">
        <v>42</v>
      </c>
      <c r="O302" s="72"/>
      <c r="P302" s="196">
        <f>O302*H302</f>
        <v>0</v>
      </c>
      <c r="Q302" s="196">
        <v>0</v>
      </c>
      <c r="R302" s="196">
        <f>Q302*H302</f>
        <v>0</v>
      </c>
      <c r="S302" s="196">
        <v>0</v>
      </c>
      <c r="T302" s="197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198" t="s">
        <v>281</v>
      </c>
      <c r="AT302" s="198" t="s">
        <v>140</v>
      </c>
      <c r="AU302" s="198" t="s">
        <v>85</v>
      </c>
      <c r="AY302" s="18" t="s">
        <v>137</v>
      </c>
      <c r="BE302" s="199">
        <f>IF(N302="základní",J302,0)</f>
        <v>0</v>
      </c>
      <c r="BF302" s="199">
        <f>IF(N302="snížená",J302,0)</f>
        <v>0</v>
      </c>
      <c r="BG302" s="199">
        <f>IF(N302="zákl. přenesená",J302,0)</f>
        <v>0</v>
      </c>
      <c r="BH302" s="199">
        <f>IF(N302="sníž. přenesená",J302,0)</f>
        <v>0</v>
      </c>
      <c r="BI302" s="199">
        <f>IF(N302="nulová",J302,0)</f>
        <v>0</v>
      </c>
      <c r="BJ302" s="18" t="s">
        <v>85</v>
      </c>
      <c r="BK302" s="199">
        <f>ROUND(I302*H302,2)</f>
        <v>0</v>
      </c>
      <c r="BL302" s="18" t="s">
        <v>281</v>
      </c>
      <c r="BM302" s="198" t="s">
        <v>1054</v>
      </c>
    </row>
    <row r="303" spans="1:65" s="12" customFormat="1" ht="22.9" customHeight="1">
      <c r="B303" s="171"/>
      <c r="C303" s="172"/>
      <c r="D303" s="173" t="s">
        <v>75</v>
      </c>
      <c r="E303" s="185" t="s">
        <v>1055</v>
      </c>
      <c r="F303" s="185" t="s">
        <v>1056</v>
      </c>
      <c r="G303" s="172"/>
      <c r="H303" s="172"/>
      <c r="I303" s="175"/>
      <c r="J303" s="186">
        <f>BK303</f>
        <v>0</v>
      </c>
      <c r="K303" s="172"/>
      <c r="L303" s="177"/>
      <c r="M303" s="178"/>
      <c r="N303" s="179"/>
      <c r="O303" s="179"/>
      <c r="P303" s="180">
        <f>SUM(P304:P313)</f>
        <v>0</v>
      </c>
      <c r="Q303" s="179"/>
      <c r="R303" s="180">
        <f>SUM(R304:R313)</f>
        <v>0</v>
      </c>
      <c r="S303" s="179"/>
      <c r="T303" s="181">
        <f>SUM(T304:T313)</f>
        <v>0.29652000000000001</v>
      </c>
      <c r="AR303" s="182" t="s">
        <v>85</v>
      </c>
      <c r="AT303" s="183" t="s">
        <v>75</v>
      </c>
      <c r="AU303" s="183" t="s">
        <v>81</v>
      </c>
      <c r="AY303" s="182" t="s">
        <v>137</v>
      </c>
      <c r="BK303" s="184">
        <f>SUM(BK304:BK313)</f>
        <v>0</v>
      </c>
    </row>
    <row r="304" spans="1:65" s="2" customFormat="1" ht="16.5" customHeight="1">
      <c r="A304" s="35"/>
      <c r="B304" s="36"/>
      <c r="C304" s="187" t="s">
        <v>493</v>
      </c>
      <c r="D304" s="187" t="s">
        <v>140</v>
      </c>
      <c r="E304" s="188" t="s">
        <v>1057</v>
      </c>
      <c r="F304" s="189" t="s">
        <v>1058</v>
      </c>
      <c r="G304" s="190" t="s">
        <v>203</v>
      </c>
      <c r="H304" s="191">
        <v>8.4</v>
      </c>
      <c r="I304" s="192"/>
      <c r="J304" s="193">
        <f>ROUND(I304*H304,2)</f>
        <v>0</v>
      </c>
      <c r="K304" s="189" t="s">
        <v>143</v>
      </c>
      <c r="L304" s="40"/>
      <c r="M304" s="194" t="s">
        <v>1</v>
      </c>
      <c r="N304" s="195" t="s">
        <v>42</v>
      </c>
      <c r="O304" s="72"/>
      <c r="P304" s="196">
        <f>O304*H304</f>
        <v>0</v>
      </c>
      <c r="Q304" s="196">
        <v>0</v>
      </c>
      <c r="R304" s="196">
        <f>Q304*H304</f>
        <v>0</v>
      </c>
      <c r="S304" s="196">
        <v>3.5299999999999998E-2</v>
      </c>
      <c r="T304" s="197">
        <f>S304*H304</f>
        <v>0.29652000000000001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198" t="s">
        <v>281</v>
      </c>
      <c r="AT304" s="198" t="s">
        <v>140</v>
      </c>
      <c r="AU304" s="198" t="s">
        <v>85</v>
      </c>
      <c r="AY304" s="18" t="s">
        <v>137</v>
      </c>
      <c r="BE304" s="199">
        <f>IF(N304="základní",J304,0)</f>
        <v>0</v>
      </c>
      <c r="BF304" s="199">
        <f>IF(N304="snížená",J304,0)</f>
        <v>0</v>
      </c>
      <c r="BG304" s="199">
        <f>IF(N304="zákl. přenesená",J304,0)</f>
        <v>0</v>
      </c>
      <c r="BH304" s="199">
        <f>IF(N304="sníž. přenesená",J304,0)</f>
        <v>0</v>
      </c>
      <c r="BI304" s="199">
        <f>IF(N304="nulová",J304,0)</f>
        <v>0</v>
      </c>
      <c r="BJ304" s="18" t="s">
        <v>85</v>
      </c>
      <c r="BK304" s="199">
        <f>ROUND(I304*H304,2)</f>
        <v>0</v>
      </c>
      <c r="BL304" s="18" t="s">
        <v>281</v>
      </c>
      <c r="BM304" s="198" t="s">
        <v>1059</v>
      </c>
    </row>
    <row r="305" spans="1:65" s="14" customFormat="1" ht="11.25">
      <c r="B305" s="217"/>
      <c r="C305" s="218"/>
      <c r="D305" s="207" t="s">
        <v>190</v>
      </c>
      <c r="E305" s="219" t="s">
        <v>1</v>
      </c>
      <c r="F305" s="220" t="s">
        <v>1060</v>
      </c>
      <c r="G305" s="218"/>
      <c r="H305" s="219" t="s">
        <v>1</v>
      </c>
      <c r="I305" s="221"/>
      <c r="J305" s="218"/>
      <c r="K305" s="218"/>
      <c r="L305" s="222"/>
      <c r="M305" s="223"/>
      <c r="N305" s="224"/>
      <c r="O305" s="224"/>
      <c r="P305" s="224"/>
      <c r="Q305" s="224"/>
      <c r="R305" s="224"/>
      <c r="S305" s="224"/>
      <c r="T305" s="225"/>
      <c r="AT305" s="226" t="s">
        <v>190</v>
      </c>
      <c r="AU305" s="226" t="s">
        <v>85</v>
      </c>
      <c r="AV305" s="14" t="s">
        <v>81</v>
      </c>
      <c r="AW305" s="14" t="s">
        <v>33</v>
      </c>
      <c r="AX305" s="14" t="s">
        <v>76</v>
      </c>
      <c r="AY305" s="226" t="s">
        <v>137</v>
      </c>
    </row>
    <row r="306" spans="1:65" s="14" customFormat="1" ht="11.25">
      <c r="B306" s="217"/>
      <c r="C306" s="218"/>
      <c r="D306" s="207" t="s">
        <v>190</v>
      </c>
      <c r="E306" s="219" t="s">
        <v>1</v>
      </c>
      <c r="F306" s="220" t="s">
        <v>205</v>
      </c>
      <c r="G306" s="218"/>
      <c r="H306" s="219" t="s">
        <v>1</v>
      </c>
      <c r="I306" s="221"/>
      <c r="J306" s="218"/>
      <c r="K306" s="218"/>
      <c r="L306" s="222"/>
      <c r="M306" s="223"/>
      <c r="N306" s="224"/>
      <c r="O306" s="224"/>
      <c r="P306" s="224"/>
      <c r="Q306" s="224"/>
      <c r="R306" s="224"/>
      <c r="S306" s="224"/>
      <c r="T306" s="225"/>
      <c r="AT306" s="226" t="s">
        <v>190</v>
      </c>
      <c r="AU306" s="226" t="s">
        <v>85</v>
      </c>
      <c r="AV306" s="14" t="s">
        <v>81</v>
      </c>
      <c r="AW306" s="14" t="s">
        <v>33</v>
      </c>
      <c r="AX306" s="14" t="s">
        <v>76</v>
      </c>
      <c r="AY306" s="226" t="s">
        <v>137</v>
      </c>
    </row>
    <row r="307" spans="1:65" s="13" customFormat="1" ht="11.25">
      <c r="B307" s="205"/>
      <c r="C307" s="206"/>
      <c r="D307" s="207" t="s">
        <v>190</v>
      </c>
      <c r="E307" s="208" t="s">
        <v>1</v>
      </c>
      <c r="F307" s="209" t="s">
        <v>998</v>
      </c>
      <c r="G307" s="206"/>
      <c r="H307" s="210">
        <v>9.84</v>
      </c>
      <c r="I307" s="211"/>
      <c r="J307" s="206"/>
      <c r="K307" s="206"/>
      <c r="L307" s="212"/>
      <c r="M307" s="213"/>
      <c r="N307" s="214"/>
      <c r="O307" s="214"/>
      <c r="P307" s="214"/>
      <c r="Q307" s="214"/>
      <c r="R307" s="214"/>
      <c r="S307" s="214"/>
      <c r="T307" s="215"/>
      <c r="AT307" s="216" t="s">
        <v>190</v>
      </c>
      <c r="AU307" s="216" t="s">
        <v>85</v>
      </c>
      <c r="AV307" s="13" t="s">
        <v>85</v>
      </c>
      <c r="AW307" s="13" t="s">
        <v>33</v>
      </c>
      <c r="AX307" s="13" t="s">
        <v>76</v>
      </c>
      <c r="AY307" s="216" t="s">
        <v>137</v>
      </c>
    </row>
    <row r="308" spans="1:65" s="14" customFormat="1" ht="11.25">
      <c r="B308" s="217"/>
      <c r="C308" s="218"/>
      <c r="D308" s="207" t="s">
        <v>190</v>
      </c>
      <c r="E308" s="219" t="s">
        <v>1</v>
      </c>
      <c r="F308" s="220" t="s">
        <v>1061</v>
      </c>
      <c r="G308" s="218"/>
      <c r="H308" s="219" t="s">
        <v>1</v>
      </c>
      <c r="I308" s="221"/>
      <c r="J308" s="218"/>
      <c r="K308" s="218"/>
      <c r="L308" s="222"/>
      <c r="M308" s="223"/>
      <c r="N308" s="224"/>
      <c r="O308" s="224"/>
      <c r="P308" s="224"/>
      <c r="Q308" s="224"/>
      <c r="R308" s="224"/>
      <c r="S308" s="224"/>
      <c r="T308" s="225"/>
      <c r="AT308" s="226" t="s">
        <v>190</v>
      </c>
      <c r="AU308" s="226" t="s">
        <v>85</v>
      </c>
      <c r="AV308" s="14" t="s">
        <v>81</v>
      </c>
      <c r="AW308" s="14" t="s">
        <v>33</v>
      </c>
      <c r="AX308" s="14" t="s">
        <v>76</v>
      </c>
      <c r="AY308" s="226" t="s">
        <v>137</v>
      </c>
    </row>
    <row r="309" spans="1:65" s="13" customFormat="1" ht="11.25">
      <c r="B309" s="205"/>
      <c r="C309" s="206"/>
      <c r="D309" s="207" t="s">
        <v>190</v>
      </c>
      <c r="E309" s="208" t="s">
        <v>1</v>
      </c>
      <c r="F309" s="209" t="s">
        <v>1062</v>
      </c>
      <c r="G309" s="206"/>
      <c r="H309" s="210">
        <v>-1.47</v>
      </c>
      <c r="I309" s="211"/>
      <c r="J309" s="206"/>
      <c r="K309" s="206"/>
      <c r="L309" s="212"/>
      <c r="M309" s="213"/>
      <c r="N309" s="214"/>
      <c r="O309" s="214"/>
      <c r="P309" s="214"/>
      <c r="Q309" s="214"/>
      <c r="R309" s="214"/>
      <c r="S309" s="214"/>
      <c r="T309" s="215"/>
      <c r="AT309" s="216" t="s">
        <v>190</v>
      </c>
      <c r="AU309" s="216" t="s">
        <v>85</v>
      </c>
      <c r="AV309" s="13" t="s">
        <v>85</v>
      </c>
      <c r="AW309" s="13" t="s">
        <v>33</v>
      </c>
      <c r="AX309" s="13" t="s">
        <v>76</v>
      </c>
      <c r="AY309" s="216" t="s">
        <v>137</v>
      </c>
    </row>
    <row r="310" spans="1:65" s="14" customFormat="1" ht="11.25">
      <c r="B310" s="217"/>
      <c r="C310" s="218"/>
      <c r="D310" s="207" t="s">
        <v>190</v>
      </c>
      <c r="E310" s="219" t="s">
        <v>1</v>
      </c>
      <c r="F310" s="220" t="s">
        <v>610</v>
      </c>
      <c r="G310" s="218"/>
      <c r="H310" s="219" t="s">
        <v>1</v>
      </c>
      <c r="I310" s="221"/>
      <c r="J310" s="218"/>
      <c r="K310" s="218"/>
      <c r="L310" s="222"/>
      <c r="M310" s="223"/>
      <c r="N310" s="224"/>
      <c r="O310" s="224"/>
      <c r="P310" s="224"/>
      <c r="Q310" s="224"/>
      <c r="R310" s="224"/>
      <c r="S310" s="224"/>
      <c r="T310" s="225"/>
      <c r="AT310" s="226" t="s">
        <v>190</v>
      </c>
      <c r="AU310" s="226" t="s">
        <v>85</v>
      </c>
      <c r="AV310" s="14" t="s">
        <v>81</v>
      </c>
      <c r="AW310" s="14" t="s">
        <v>33</v>
      </c>
      <c r="AX310" s="14" t="s">
        <v>76</v>
      </c>
      <c r="AY310" s="226" t="s">
        <v>137</v>
      </c>
    </row>
    <row r="311" spans="1:65" s="15" customFormat="1" ht="11.25">
      <c r="B311" s="227"/>
      <c r="C311" s="228"/>
      <c r="D311" s="207" t="s">
        <v>190</v>
      </c>
      <c r="E311" s="229" t="s">
        <v>1</v>
      </c>
      <c r="F311" s="230" t="s">
        <v>210</v>
      </c>
      <c r="G311" s="228"/>
      <c r="H311" s="231">
        <v>8.3699999999999992</v>
      </c>
      <c r="I311" s="232"/>
      <c r="J311" s="228"/>
      <c r="K311" s="228"/>
      <c r="L311" s="233"/>
      <c r="M311" s="234"/>
      <c r="N311" s="235"/>
      <c r="O311" s="235"/>
      <c r="P311" s="235"/>
      <c r="Q311" s="235"/>
      <c r="R311" s="235"/>
      <c r="S311" s="235"/>
      <c r="T311" s="236"/>
      <c r="AT311" s="237" t="s">
        <v>190</v>
      </c>
      <c r="AU311" s="237" t="s">
        <v>85</v>
      </c>
      <c r="AV311" s="15" t="s">
        <v>88</v>
      </c>
      <c r="AW311" s="15" t="s">
        <v>33</v>
      </c>
      <c r="AX311" s="15" t="s">
        <v>76</v>
      </c>
      <c r="AY311" s="237" t="s">
        <v>137</v>
      </c>
    </row>
    <row r="312" spans="1:65" s="13" customFormat="1" ht="11.25">
      <c r="B312" s="205"/>
      <c r="C312" s="206"/>
      <c r="D312" s="207" t="s">
        <v>190</v>
      </c>
      <c r="E312" s="208" t="s">
        <v>1</v>
      </c>
      <c r="F312" s="209" t="s">
        <v>1063</v>
      </c>
      <c r="G312" s="206"/>
      <c r="H312" s="210">
        <v>0.03</v>
      </c>
      <c r="I312" s="211"/>
      <c r="J312" s="206"/>
      <c r="K312" s="206"/>
      <c r="L312" s="212"/>
      <c r="M312" s="213"/>
      <c r="N312" s="214"/>
      <c r="O312" s="214"/>
      <c r="P312" s="214"/>
      <c r="Q312" s="214"/>
      <c r="R312" s="214"/>
      <c r="S312" s="214"/>
      <c r="T312" s="215"/>
      <c r="AT312" s="216" t="s">
        <v>190</v>
      </c>
      <c r="AU312" s="216" t="s">
        <v>85</v>
      </c>
      <c r="AV312" s="13" t="s">
        <v>85</v>
      </c>
      <c r="AW312" s="13" t="s">
        <v>33</v>
      </c>
      <c r="AX312" s="13" t="s">
        <v>76</v>
      </c>
      <c r="AY312" s="216" t="s">
        <v>137</v>
      </c>
    </row>
    <row r="313" spans="1:65" s="16" customFormat="1" ht="11.25">
      <c r="B313" s="252"/>
      <c r="C313" s="253"/>
      <c r="D313" s="207" t="s">
        <v>190</v>
      </c>
      <c r="E313" s="254" t="s">
        <v>1</v>
      </c>
      <c r="F313" s="255" t="s">
        <v>256</v>
      </c>
      <c r="G313" s="253"/>
      <c r="H313" s="256">
        <v>8.3999999999999986</v>
      </c>
      <c r="I313" s="257"/>
      <c r="J313" s="253"/>
      <c r="K313" s="253"/>
      <c r="L313" s="258"/>
      <c r="M313" s="259"/>
      <c r="N313" s="260"/>
      <c r="O313" s="260"/>
      <c r="P313" s="260"/>
      <c r="Q313" s="260"/>
      <c r="R313" s="260"/>
      <c r="S313" s="260"/>
      <c r="T313" s="261"/>
      <c r="AT313" s="262" t="s">
        <v>190</v>
      </c>
      <c r="AU313" s="262" t="s">
        <v>85</v>
      </c>
      <c r="AV313" s="16" t="s">
        <v>91</v>
      </c>
      <c r="AW313" s="16" t="s">
        <v>33</v>
      </c>
      <c r="AX313" s="16" t="s">
        <v>81</v>
      </c>
      <c r="AY313" s="262" t="s">
        <v>137</v>
      </c>
    </row>
    <row r="314" spans="1:65" s="12" customFormat="1" ht="22.9" customHeight="1">
      <c r="B314" s="171"/>
      <c r="C314" s="172"/>
      <c r="D314" s="173" t="s">
        <v>75</v>
      </c>
      <c r="E314" s="185" t="s">
        <v>528</v>
      </c>
      <c r="F314" s="185" t="s">
        <v>529</v>
      </c>
      <c r="G314" s="172"/>
      <c r="H314" s="172"/>
      <c r="I314" s="175"/>
      <c r="J314" s="186">
        <f>BK314</f>
        <v>0</v>
      </c>
      <c r="K314" s="172"/>
      <c r="L314" s="177"/>
      <c r="M314" s="178"/>
      <c r="N314" s="179"/>
      <c r="O314" s="179"/>
      <c r="P314" s="180">
        <f>SUM(P315:P337)</f>
        <v>0</v>
      </c>
      <c r="Q314" s="179"/>
      <c r="R314" s="180">
        <f>SUM(R315:R337)</f>
        <v>1.0579999999999977E-3</v>
      </c>
      <c r="S314" s="179"/>
      <c r="T314" s="181">
        <f>SUM(T315:T337)</f>
        <v>2.4629999999999999E-2</v>
      </c>
      <c r="AR314" s="182" t="s">
        <v>85</v>
      </c>
      <c r="AT314" s="183" t="s">
        <v>75</v>
      </c>
      <c r="AU314" s="183" t="s">
        <v>81</v>
      </c>
      <c r="AY314" s="182" t="s">
        <v>137</v>
      </c>
      <c r="BK314" s="184">
        <f>SUM(BK315:BK337)</f>
        <v>0</v>
      </c>
    </row>
    <row r="315" spans="1:65" s="2" customFormat="1" ht="24.2" customHeight="1">
      <c r="A315" s="35"/>
      <c r="B315" s="36"/>
      <c r="C315" s="187" t="s">
        <v>497</v>
      </c>
      <c r="D315" s="187" t="s">
        <v>140</v>
      </c>
      <c r="E315" s="188" t="s">
        <v>554</v>
      </c>
      <c r="F315" s="189" t="s">
        <v>549</v>
      </c>
      <c r="G315" s="190" t="s">
        <v>203</v>
      </c>
      <c r="H315" s="191">
        <v>8.1</v>
      </c>
      <c r="I315" s="192"/>
      <c r="J315" s="193">
        <f>ROUND(I315*H315,2)</f>
        <v>0</v>
      </c>
      <c r="K315" s="189" t="s">
        <v>1</v>
      </c>
      <c r="L315" s="40"/>
      <c r="M315" s="194" t="s">
        <v>1</v>
      </c>
      <c r="N315" s="195" t="s">
        <v>42</v>
      </c>
      <c r="O315" s="72"/>
      <c r="P315" s="196">
        <f>O315*H315</f>
        <v>0</v>
      </c>
      <c r="Q315" s="196">
        <v>0</v>
      </c>
      <c r="R315" s="196">
        <f>Q315*H315</f>
        <v>0</v>
      </c>
      <c r="S315" s="196">
        <v>2.5000000000000001E-3</v>
      </c>
      <c r="T315" s="197">
        <f>S315*H315</f>
        <v>2.0250000000000001E-2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198" t="s">
        <v>281</v>
      </c>
      <c r="AT315" s="198" t="s">
        <v>140</v>
      </c>
      <c r="AU315" s="198" t="s">
        <v>85</v>
      </c>
      <c r="AY315" s="18" t="s">
        <v>137</v>
      </c>
      <c r="BE315" s="199">
        <f>IF(N315="základní",J315,0)</f>
        <v>0</v>
      </c>
      <c r="BF315" s="199">
        <f>IF(N315="snížená",J315,0)</f>
        <v>0</v>
      </c>
      <c r="BG315" s="199">
        <f>IF(N315="zákl. přenesená",J315,0)</f>
        <v>0</v>
      </c>
      <c r="BH315" s="199">
        <f>IF(N315="sníž. přenesená",J315,0)</f>
        <v>0</v>
      </c>
      <c r="BI315" s="199">
        <f>IF(N315="nulová",J315,0)</f>
        <v>0</v>
      </c>
      <c r="BJ315" s="18" t="s">
        <v>85</v>
      </c>
      <c r="BK315" s="199">
        <f>ROUND(I315*H315,2)</f>
        <v>0</v>
      </c>
      <c r="BL315" s="18" t="s">
        <v>281</v>
      </c>
      <c r="BM315" s="198" t="s">
        <v>1064</v>
      </c>
    </row>
    <row r="316" spans="1:65" s="14" customFormat="1" ht="11.25">
      <c r="B316" s="217"/>
      <c r="C316" s="218"/>
      <c r="D316" s="207" t="s">
        <v>190</v>
      </c>
      <c r="E316" s="219" t="s">
        <v>1</v>
      </c>
      <c r="F316" s="220" t="s">
        <v>205</v>
      </c>
      <c r="G316" s="218"/>
      <c r="H316" s="219" t="s">
        <v>1</v>
      </c>
      <c r="I316" s="221"/>
      <c r="J316" s="218"/>
      <c r="K316" s="218"/>
      <c r="L316" s="222"/>
      <c r="M316" s="223"/>
      <c r="N316" s="224"/>
      <c r="O316" s="224"/>
      <c r="P316" s="224"/>
      <c r="Q316" s="224"/>
      <c r="R316" s="224"/>
      <c r="S316" s="224"/>
      <c r="T316" s="225"/>
      <c r="AT316" s="226" t="s">
        <v>190</v>
      </c>
      <c r="AU316" s="226" t="s">
        <v>85</v>
      </c>
      <c r="AV316" s="14" t="s">
        <v>81</v>
      </c>
      <c r="AW316" s="14" t="s">
        <v>33</v>
      </c>
      <c r="AX316" s="14" t="s">
        <v>76</v>
      </c>
      <c r="AY316" s="226" t="s">
        <v>137</v>
      </c>
    </row>
    <row r="317" spans="1:65" s="13" customFormat="1" ht="11.25">
      <c r="B317" s="205"/>
      <c r="C317" s="206"/>
      <c r="D317" s="207" t="s">
        <v>190</v>
      </c>
      <c r="E317" s="208" t="s">
        <v>1</v>
      </c>
      <c r="F317" s="209" t="s">
        <v>1065</v>
      </c>
      <c r="G317" s="206"/>
      <c r="H317" s="210">
        <v>4.0350000000000001</v>
      </c>
      <c r="I317" s="211"/>
      <c r="J317" s="206"/>
      <c r="K317" s="206"/>
      <c r="L317" s="212"/>
      <c r="M317" s="213"/>
      <c r="N317" s="214"/>
      <c r="O317" s="214"/>
      <c r="P317" s="214"/>
      <c r="Q317" s="214"/>
      <c r="R317" s="214"/>
      <c r="S317" s="214"/>
      <c r="T317" s="215"/>
      <c r="AT317" s="216" t="s">
        <v>190</v>
      </c>
      <c r="AU317" s="216" t="s">
        <v>85</v>
      </c>
      <c r="AV317" s="13" t="s">
        <v>85</v>
      </c>
      <c r="AW317" s="13" t="s">
        <v>33</v>
      </c>
      <c r="AX317" s="13" t="s">
        <v>76</v>
      </c>
      <c r="AY317" s="216" t="s">
        <v>137</v>
      </c>
    </row>
    <row r="318" spans="1:65" s="14" customFormat="1" ht="11.25">
      <c r="B318" s="217"/>
      <c r="C318" s="218"/>
      <c r="D318" s="207" t="s">
        <v>190</v>
      </c>
      <c r="E318" s="219" t="s">
        <v>1</v>
      </c>
      <c r="F318" s="220" t="s">
        <v>216</v>
      </c>
      <c r="G318" s="218"/>
      <c r="H318" s="219" t="s">
        <v>1</v>
      </c>
      <c r="I318" s="221"/>
      <c r="J318" s="218"/>
      <c r="K318" s="218"/>
      <c r="L318" s="222"/>
      <c r="M318" s="223"/>
      <c r="N318" s="224"/>
      <c r="O318" s="224"/>
      <c r="P318" s="224"/>
      <c r="Q318" s="224"/>
      <c r="R318" s="224"/>
      <c r="S318" s="224"/>
      <c r="T318" s="225"/>
      <c r="AT318" s="226" t="s">
        <v>190</v>
      </c>
      <c r="AU318" s="226" t="s">
        <v>85</v>
      </c>
      <c r="AV318" s="14" t="s">
        <v>81</v>
      </c>
      <c r="AW318" s="14" t="s">
        <v>33</v>
      </c>
      <c r="AX318" s="14" t="s">
        <v>76</v>
      </c>
      <c r="AY318" s="226" t="s">
        <v>137</v>
      </c>
    </row>
    <row r="319" spans="1:65" s="15" customFormat="1" ht="11.25">
      <c r="B319" s="227"/>
      <c r="C319" s="228"/>
      <c r="D319" s="207" t="s">
        <v>190</v>
      </c>
      <c r="E319" s="229" t="s">
        <v>1</v>
      </c>
      <c r="F319" s="230" t="s">
        <v>210</v>
      </c>
      <c r="G319" s="228"/>
      <c r="H319" s="231">
        <v>4.0350000000000001</v>
      </c>
      <c r="I319" s="232"/>
      <c r="J319" s="228"/>
      <c r="K319" s="228"/>
      <c r="L319" s="233"/>
      <c r="M319" s="234"/>
      <c r="N319" s="235"/>
      <c r="O319" s="235"/>
      <c r="P319" s="235"/>
      <c r="Q319" s="235"/>
      <c r="R319" s="235"/>
      <c r="S319" s="235"/>
      <c r="T319" s="236"/>
      <c r="AT319" s="237" t="s">
        <v>190</v>
      </c>
      <c r="AU319" s="237" t="s">
        <v>85</v>
      </c>
      <c r="AV319" s="15" t="s">
        <v>88</v>
      </c>
      <c r="AW319" s="15" t="s">
        <v>33</v>
      </c>
      <c r="AX319" s="15" t="s">
        <v>76</v>
      </c>
      <c r="AY319" s="237" t="s">
        <v>137</v>
      </c>
    </row>
    <row r="320" spans="1:65" s="14" customFormat="1" ht="11.25">
      <c r="B320" s="217"/>
      <c r="C320" s="218"/>
      <c r="D320" s="207" t="s">
        <v>190</v>
      </c>
      <c r="E320" s="219" t="s">
        <v>1</v>
      </c>
      <c r="F320" s="220" t="s">
        <v>1066</v>
      </c>
      <c r="G320" s="218"/>
      <c r="H320" s="219" t="s">
        <v>1</v>
      </c>
      <c r="I320" s="221"/>
      <c r="J320" s="218"/>
      <c r="K320" s="218"/>
      <c r="L320" s="222"/>
      <c r="M320" s="223"/>
      <c r="N320" s="224"/>
      <c r="O320" s="224"/>
      <c r="P320" s="224"/>
      <c r="Q320" s="224"/>
      <c r="R320" s="224"/>
      <c r="S320" s="224"/>
      <c r="T320" s="225"/>
      <c r="AT320" s="226" t="s">
        <v>190</v>
      </c>
      <c r="AU320" s="226" t="s">
        <v>85</v>
      </c>
      <c r="AV320" s="14" t="s">
        <v>81</v>
      </c>
      <c r="AW320" s="14" t="s">
        <v>33</v>
      </c>
      <c r="AX320" s="14" t="s">
        <v>76</v>
      </c>
      <c r="AY320" s="226" t="s">
        <v>137</v>
      </c>
    </row>
    <row r="321" spans="1:65" s="13" customFormat="1" ht="11.25">
      <c r="B321" s="205"/>
      <c r="C321" s="206"/>
      <c r="D321" s="207" t="s">
        <v>190</v>
      </c>
      <c r="E321" s="208" t="s">
        <v>1</v>
      </c>
      <c r="F321" s="209" t="s">
        <v>993</v>
      </c>
      <c r="G321" s="206"/>
      <c r="H321" s="210">
        <v>8.1</v>
      </c>
      <c r="I321" s="211"/>
      <c r="J321" s="206"/>
      <c r="K321" s="206"/>
      <c r="L321" s="212"/>
      <c r="M321" s="213"/>
      <c r="N321" s="214"/>
      <c r="O321" s="214"/>
      <c r="P321" s="214"/>
      <c r="Q321" s="214"/>
      <c r="R321" s="214"/>
      <c r="S321" s="214"/>
      <c r="T321" s="215"/>
      <c r="AT321" s="216" t="s">
        <v>190</v>
      </c>
      <c r="AU321" s="216" t="s">
        <v>85</v>
      </c>
      <c r="AV321" s="13" t="s">
        <v>85</v>
      </c>
      <c r="AW321" s="13" t="s">
        <v>33</v>
      </c>
      <c r="AX321" s="13" t="s">
        <v>81</v>
      </c>
      <c r="AY321" s="216" t="s">
        <v>137</v>
      </c>
    </row>
    <row r="322" spans="1:65" s="2" customFormat="1" ht="21.75" customHeight="1">
      <c r="A322" s="35"/>
      <c r="B322" s="36"/>
      <c r="C322" s="187" t="s">
        <v>501</v>
      </c>
      <c r="D322" s="187" t="s">
        <v>140</v>
      </c>
      <c r="E322" s="188" t="s">
        <v>571</v>
      </c>
      <c r="F322" s="189" t="s">
        <v>572</v>
      </c>
      <c r="G322" s="190" t="s">
        <v>220</v>
      </c>
      <c r="H322" s="191">
        <v>14.6</v>
      </c>
      <c r="I322" s="192"/>
      <c r="J322" s="193">
        <f>ROUND(I322*H322,2)</f>
        <v>0</v>
      </c>
      <c r="K322" s="189" t="s">
        <v>143</v>
      </c>
      <c r="L322" s="40"/>
      <c r="M322" s="194" t="s">
        <v>1</v>
      </c>
      <c r="N322" s="195" t="s">
        <v>42</v>
      </c>
      <c r="O322" s="72"/>
      <c r="P322" s="196">
        <f>O322*H322</f>
        <v>0</v>
      </c>
      <c r="Q322" s="196">
        <v>0</v>
      </c>
      <c r="R322" s="196">
        <f>Q322*H322</f>
        <v>0</v>
      </c>
      <c r="S322" s="196">
        <v>2.9999999999999997E-4</v>
      </c>
      <c r="T322" s="197">
        <f>S322*H322</f>
        <v>4.3799999999999993E-3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198" t="s">
        <v>281</v>
      </c>
      <c r="AT322" s="198" t="s">
        <v>140</v>
      </c>
      <c r="AU322" s="198" t="s">
        <v>85</v>
      </c>
      <c r="AY322" s="18" t="s">
        <v>137</v>
      </c>
      <c r="BE322" s="199">
        <f>IF(N322="základní",J322,0)</f>
        <v>0</v>
      </c>
      <c r="BF322" s="199">
        <f>IF(N322="snížená",J322,0)</f>
        <v>0</v>
      </c>
      <c r="BG322" s="199">
        <f>IF(N322="zákl. přenesená",J322,0)</f>
        <v>0</v>
      </c>
      <c r="BH322" s="199">
        <f>IF(N322="sníž. přenesená",J322,0)</f>
        <v>0</v>
      </c>
      <c r="BI322" s="199">
        <f>IF(N322="nulová",J322,0)</f>
        <v>0</v>
      </c>
      <c r="BJ322" s="18" t="s">
        <v>85</v>
      </c>
      <c r="BK322" s="199">
        <f>ROUND(I322*H322,2)</f>
        <v>0</v>
      </c>
      <c r="BL322" s="18" t="s">
        <v>281</v>
      </c>
      <c r="BM322" s="198" t="s">
        <v>1067</v>
      </c>
    </row>
    <row r="323" spans="1:65" s="2" customFormat="1" ht="29.25">
      <c r="A323" s="35"/>
      <c r="B323" s="36"/>
      <c r="C323" s="37"/>
      <c r="D323" s="207" t="s">
        <v>246</v>
      </c>
      <c r="E323" s="37"/>
      <c r="F323" s="248" t="s">
        <v>574</v>
      </c>
      <c r="G323" s="37"/>
      <c r="H323" s="37"/>
      <c r="I323" s="249"/>
      <c r="J323" s="37"/>
      <c r="K323" s="37"/>
      <c r="L323" s="40"/>
      <c r="M323" s="250"/>
      <c r="N323" s="251"/>
      <c r="O323" s="72"/>
      <c r="P323" s="72"/>
      <c r="Q323" s="72"/>
      <c r="R323" s="72"/>
      <c r="S323" s="72"/>
      <c r="T323" s="73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T323" s="18" t="s">
        <v>246</v>
      </c>
      <c r="AU323" s="18" t="s">
        <v>85</v>
      </c>
    </row>
    <row r="324" spans="1:65" s="14" customFormat="1" ht="11.25">
      <c r="B324" s="217"/>
      <c r="C324" s="218"/>
      <c r="D324" s="207" t="s">
        <v>190</v>
      </c>
      <c r="E324" s="219" t="s">
        <v>1</v>
      </c>
      <c r="F324" s="220" t="s">
        <v>205</v>
      </c>
      <c r="G324" s="218"/>
      <c r="H324" s="219" t="s">
        <v>1</v>
      </c>
      <c r="I324" s="221"/>
      <c r="J324" s="218"/>
      <c r="K324" s="218"/>
      <c r="L324" s="222"/>
      <c r="M324" s="223"/>
      <c r="N324" s="224"/>
      <c r="O324" s="224"/>
      <c r="P324" s="224"/>
      <c r="Q324" s="224"/>
      <c r="R324" s="224"/>
      <c r="S324" s="224"/>
      <c r="T324" s="225"/>
      <c r="AT324" s="226" t="s">
        <v>190</v>
      </c>
      <c r="AU324" s="226" t="s">
        <v>85</v>
      </c>
      <c r="AV324" s="14" t="s">
        <v>81</v>
      </c>
      <c r="AW324" s="14" t="s">
        <v>33</v>
      </c>
      <c r="AX324" s="14" t="s">
        <v>76</v>
      </c>
      <c r="AY324" s="226" t="s">
        <v>137</v>
      </c>
    </row>
    <row r="325" spans="1:65" s="14" customFormat="1" ht="11.25">
      <c r="B325" s="217"/>
      <c r="C325" s="218"/>
      <c r="D325" s="207" t="s">
        <v>190</v>
      </c>
      <c r="E325" s="219" t="s">
        <v>1</v>
      </c>
      <c r="F325" s="220" t="s">
        <v>1068</v>
      </c>
      <c r="G325" s="218"/>
      <c r="H325" s="219" t="s">
        <v>1</v>
      </c>
      <c r="I325" s="221"/>
      <c r="J325" s="218"/>
      <c r="K325" s="218"/>
      <c r="L325" s="222"/>
      <c r="M325" s="223"/>
      <c r="N325" s="224"/>
      <c r="O325" s="224"/>
      <c r="P325" s="224"/>
      <c r="Q325" s="224"/>
      <c r="R325" s="224"/>
      <c r="S325" s="224"/>
      <c r="T325" s="225"/>
      <c r="AT325" s="226" t="s">
        <v>190</v>
      </c>
      <c r="AU325" s="226" t="s">
        <v>85</v>
      </c>
      <c r="AV325" s="14" t="s">
        <v>81</v>
      </c>
      <c r="AW325" s="14" t="s">
        <v>33</v>
      </c>
      <c r="AX325" s="14" t="s">
        <v>76</v>
      </c>
      <c r="AY325" s="226" t="s">
        <v>137</v>
      </c>
    </row>
    <row r="326" spans="1:65" s="14" customFormat="1" ht="11.25">
      <c r="B326" s="217"/>
      <c r="C326" s="218"/>
      <c r="D326" s="207" t="s">
        <v>190</v>
      </c>
      <c r="E326" s="219" t="s">
        <v>1</v>
      </c>
      <c r="F326" s="220" t="s">
        <v>1069</v>
      </c>
      <c r="G326" s="218"/>
      <c r="H326" s="219" t="s">
        <v>1</v>
      </c>
      <c r="I326" s="221"/>
      <c r="J326" s="218"/>
      <c r="K326" s="218"/>
      <c r="L326" s="222"/>
      <c r="M326" s="223"/>
      <c r="N326" s="224"/>
      <c r="O326" s="224"/>
      <c r="P326" s="224"/>
      <c r="Q326" s="224"/>
      <c r="R326" s="224"/>
      <c r="S326" s="224"/>
      <c r="T326" s="225"/>
      <c r="AT326" s="226" t="s">
        <v>190</v>
      </c>
      <c r="AU326" s="226" t="s">
        <v>85</v>
      </c>
      <c r="AV326" s="14" t="s">
        <v>81</v>
      </c>
      <c r="AW326" s="14" t="s">
        <v>33</v>
      </c>
      <c r="AX326" s="14" t="s">
        <v>76</v>
      </c>
      <c r="AY326" s="226" t="s">
        <v>137</v>
      </c>
    </row>
    <row r="327" spans="1:65" s="14" customFormat="1" ht="11.25">
      <c r="B327" s="217"/>
      <c r="C327" s="218"/>
      <c r="D327" s="207" t="s">
        <v>190</v>
      </c>
      <c r="E327" s="219" t="s">
        <v>1</v>
      </c>
      <c r="F327" s="220" t="s">
        <v>1070</v>
      </c>
      <c r="G327" s="218"/>
      <c r="H327" s="219" t="s">
        <v>1</v>
      </c>
      <c r="I327" s="221"/>
      <c r="J327" s="218"/>
      <c r="K327" s="218"/>
      <c r="L327" s="222"/>
      <c r="M327" s="223"/>
      <c r="N327" s="224"/>
      <c r="O327" s="224"/>
      <c r="P327" s="224"/>
      <c r="Q327" s="224"/>
      <c r="R327" s="224"/>
      <c r="S327" s="224"/>
      <c r="T327" s="225"/>
      <c r="AT327" s="226" t="s">
        <v>190</v>
      </c>
      <c r="AU327" s="226" t="s">
        <v>85</v>
      </c>
      <c r="AV327" s="14" t="s">
        <v>81</v>
      </c>
      <c r="AW327" s="14" t="s">
        <v>33</v>
      </c>
      <c r="AX327" s="14" t="s">
        <v>76</v>
      </c>
      <c r="AY327" s="226" t="s">
        <v>137</v>
      </c>
    </row>
    <row r="328" spans="1:65" s="14" customFormat="1" ht="11.25">
      <c r="B328" s="217"/>
      <c r="C328" s="218"/>
      <c r="D328" s="207" t="s">
        <v>190</v>
      </c>
      <c r="E328" s="219" t="s">
        <v>1</v>
      </c>
      <c r="F328" s="220" t="s">
        <v>216</v>
      </c>
      <c r="G328" s="218"/>
      <c r="H328" s="219" t="s">
        <v>1</v>
      </c>
      <c r="I328" s="221"/>
      <c r="J328" s="218"/>
      <c r="K328" s="218"/>
      <c r="L328" s="222"/>
      <c r="M328" s="223"/>
      <c r="N328" s="224"/>
      <c r="O328" s="224"/>
      <c r="P328" s="224"/>
      <c r="Q328" s="224"/>
      <c r="R328" s="224"/>
      <c r="S328" s="224"/>
      <c r="T328" s="225"/>
      <c r="AT328" s="226" t="s">
        <v>190</v>
      </c>
      <c r="AU328" s="226" t="s">
        <v>85</v>
      </c>
      <c r="AV328" s="14" t="s">
        <v>81</v>
      </c>
      <c r="AW328" s="14" t="s">
        <v>33</v>
      </c>
      <c r="AX328" s="14" t="s">
        <v>76</v>
      </c>
      <c r="AY328" s="226" t="s">
        <v>137</v>
      </c>
    </row>
    <row r="329" spans="1:65" s="14" customFormat="1" ht="11.25">
      <c r="B329" s="217"/>
      <c r="C329" s="218"/>
      <c r="D329" s="207" t="s">
        <v>190</v>
      </c>
      <c r="E329" s="219" t="s">
        <v>1</v>
      </c>
      <c r="F329" s="220" t="s">
        <v>1071</v>
      </c>
      <c r="G329" s="218"/>
      <c r="H329" s="219" t="s">
        <v>1</v>
      </c>
      <c r="I329" s="221"/>
      <c r="J329" s="218"/>
      <c r="K329" s="218"/>
      <c r="L329" s="222"/>
      <c r="M329" s="223"/>
      <c r="N329" s="224"/>
      <c r="O329" s="224"/>
      <c r="P329" s="224"/>
      <c r="Q329" s="224"/>
      <c r="R329" s="224"/>
      <c r="S329" s="224"/>
      <c r="T329" s="225"/>
      <c r="AT329" s="226" t="s">
        <v>190</v>
      </c>
      <c r="AU329" s="226" t="s">
        <v>85</v>
      </c>
      <c r="AV329" s="14" t="s">
        <v>81</v>
      </c>
      <c r="AW329" s="14" t="s">
        <v>33</v>
      </c>
      <c r="AX329" s="14" t="s">
        <v>76</v>
      </c>
      <c r="AY329" s="226" t="s">
        <v>137</v>
      </c>
    </row>
    <row r="330" spans="1:65" s="13" customFormat="1" ht="11.25">
      <c r="B330" s="205"/>
      <c r="C330" s="206"/>
      <c r="D330" s="207" t="s">
        <v>190</v>
      </c>
      <c r="E330" s="208" t="s">
        <v>1</v>
      </c>
      <c r="F330" s="209" t="s">
        <v>1072</v>
      </c>
      <c r="G330" s="206"/>
      <c r="H330" s="210">
        <v>14.6</v>
      </c>
      <c r="I330" s="211"/>
      <c r="J330" s="206"/>
      <c r="K330" s="206"/>
      <c r="L330" s="212"/>
      <c r="M330" s="213"/>
      <c r="N330" s="214"/>
      <c r="O330" s="214"/>
      <c r="P330" s="214"/>
      <c r="Q330" s="214"/>
      <c r="R330" s="214"/>
      <c r="S330" s="214"/>
      <c r="T330" s="215"/>
      <c r="AT330" s="216" t="s">
        <v>190</v>
      </c>
      <c r="AU330" s="216" t="s">
        <v>85</v>
      </c>
      <c r="AV330" s="13" t="s">
        <v>85</v>
      </c>
      <c r="AW330" s="13" t="s">
        <v>33</v>
      </c>
      <c r="AX330" s="13" t="s">
        <v>81</v>
      </c>
      <c r="AY330" s="216" t="s">
        <v>137</v>
      </c>
    </row>
    <row r="331" spans="1:65" s="2" customFormat="1" ht="21.75" customHeight="1">
      <c r="A331" s="35"/>
      <c r="B331" s="36"/>
      <c r="C331" s="187" t="s">
        <v>506</v>
      </c>
      <c r="D331" s="187" t="s">
        <v>140</v>
      </c>
      <c r="E331" s="188" t="s">
        <v>582</v>
      </c>
      <c r="F331" s="189" t="s">
        <v>583</v>
      </c>
      <c r="G331" s="190" t="s">
        <v>220</v>
      </c>
      <c r="H331" s="191">
        <v>4.5999999999999996</v>
      </c>
      <c r="I331" s="192"/>
      <c r="J331" s="193">
        <f>ROUND(I331*H331,2)</f>
        <v>0</v>
      </c>
      <c r="K331" s="189" t="s">
        <v>143</v>
      </c>
      <c r="L331" s="40"/>
      <c r="M331" s="194" t="s">
        <v>1</v>
      </c>
      <c r="N331" s="195" t="s">
        <v>42</v>
      </c>
      <c r="O331" s="72"/>
      <c r="P331" s="196">
        <f>O331*H331</f>
        <v>0</v>
      </c>
      <c r="Q331" s="196">
        <v>1.0000000000000001E-5</v>
      </c>
      <c r="R331" s="196">
        <f>Q331*H331</f>
        <v>4.6E-5</v>
      </c>
      <c r="S331" s="196">
        <v>0</v>
      </c>
      <c r="T331" s="197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198" t="s">
        <v>281</v>
      </c>
      <c r="AT331" s="198" t="s">
        <v>140</v>
      </c>
      <c r="AU331" s="198" t="s">
        <v>85</v>
      </c>
      <c r="AY331" s="18" t="s">
        <v>137</v>
      </c>
      <c r="BE331" s="199">
        <f>IF(N331="základní",J331,0)</f>
        <v>0</v>
      </c>
      <c r="BF331" s="199">
        <f>IF(N331="snížená",J331,0)</f>
        <v>0</v>
      </c>
      <c r="BG331" s="199">
        <f>IF(N331="zákl. přenesená",J331,0)</f>
        <v>0</v>
      </c>
      <c r="BH331" s="199">
        <f>IF(N331="sníž. přenesená",J331,0)</f>
        <v>0</v>
      </c>
      <c r="BI331" s="199">
        <f>IF(N331="nulová",J331,0)</f>
        <v>0</v>
      </c>
      <c r="BJ331" s="18" t="s">
        <v>85</v>
      </c>
      <c r="BK331" s="199">
        <f>ROUND(I331*H331,2)</f>
        <v>0</v>
      </c>
      <c r="BL331" s="18" t="s">
        <v>281</v>
      </c>
      <c r="BM331" s="198" t="s">
        <v>1073</v>
      </c>
    </row>
    <row r="332" spans="1:65" s="2" customFormat="1" ht="29.25">
      <c r="A332" s="35"/>
      <c r="B332" s="36"/>
      <c r="C332" s="37"/>
      <c r="D332" s="207" t="s">
        <v>246</v>
      </c>
      <c r="E332" s="37"/>
      <c r="F332" s="248" t="s">
        <v>585</v>
      </c>
      <c r="G332" s="37"/>
      <c r="H332" s="37"/>
      <c r="I332" s="249"/>
      <c r="J332" s="37"/>
      <c r="K332" s="37"/>
      <c r="L332" s="40"/>
      <c r="M332" s="250"/>
      <c r="N332" s="251"/>
      <c r="O332" s="72"/>
      <c r="P332" s="72"/>
      <c r="Q332" s="72"/>
      <c r="R332" s="72"/>
      <c r="S332" s="72"/>
      <c r="T332" s="73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T332" s="18" t="s">
        <v>246</v>
      </c>
      <c r="AU332" s="18" t="s">
        <v>85</v>
      </c>
    </row>
    <row r="333" spans="1:65" s="14" customFormat="1" ht="11.25">
      <c r="B333" s="217"/>
      <c r="C333" s="218"/>
      <c r="D333" s="207" t="s">
        <v>190</v>
      </c>
      <c r="E333" s="219" t="s">
        <v>1</v>
      </c>
      <c r="F333" s="220" t="s">
        <v>1074</v>
      </c>
      <c r="G333" s="218"/>
      <c r="H333" s="219" t="s">
        <v>1</v>
      </c>
      <c r="I333" s="221"/>
      <c r="J333" s="218"/>
      <c r="K333" s="218"/>
      <c r="L333" s="222"/>
      <c r="M333" s="223"/>
      <c r="N333" s="224"/>
      <c r="O333" s="224"/>
      <c r="P333" s="224"/>
      <c r="Q333" s="224"/>
      <c r="R333" s="224"/>
      <c r="S333" s="224"/>
      <c r="T333" s="225"/>
      <c r="AT333" s="226" t="s">
        <v>190</v>
      </c>
      <c r="AU333" s="226" t="s">
        <v>85</v>
      </c>
      <c r="AV333" s="14" t="s">
        <v>81</v>
      </c>
      <c r="AW333" s="14" t="s">
        <v>33</v>
      </c>
      <c r="AX333" s="14" t="s">
        <v>76</v>
      </c>
      <c r="AY333" s="226" t="s">
        <v>137</v>
      </c>
    </row>
    <row r="334" spans="1:65" s="13" customFormat="1" ht="11.25">
      <c r="B334" s="205"/>
      <c r="C334" s="206"/>
      <c r="D334" s="207" t="s">
        <v>190</v>
      </c>
      <c r="E334" s="208" t="s">
        <v>1</v>
      </c>
      <c r="F334" s="209" t="s">
        <v>1075</v>
      </c>
      <c r="G334" s="206"/>
      <c r="H334" s="210">
        <v>4.5999999999999996</v>
      </c>
      <c r="I334" s="211"/>
      <c r="J334" s="206"/>
      <c r="K334" s="206"/>
      <c r="L334" s="212"/>
      <c r="M334" s="213"/>
      <c r="N334" s="214"/>
      <c r="O334" s="214"/>
      <c r="P334" s="214"/>
      <c r="Q334" s="214"/>
      <c r="R334" s="214"/>
      <c r="S334" s="214"/>
      <c r="T334" s="215"/>
      <c r="AT334" s="216" t="s">
        <v>190</v>
      </c>
      <c r="AU334" s="216" t="s">
        <v>85</v>
      </c>
      <c r="AV334" s="13" t="s">
        <v>85</v>
      </c>
      <c r="AW334" s="13" t="s">
        <v>33</v>
      </c>
      <c r="AX334" s="13" t="s">
        <v>81</v>
      </c>
      <c r="AY334" s="216" t="s">
        <v>137</v>
      </c>
    </row>
    <row r="335" spans="1:65" s="2" customFormat="1" ht="16.5" customHeight="1">
      <c r="A335" s="35"/>
      <c r="B335" s="36"/>
      <c r="C335" s="238" t="s">
        <v>511</v>
      </c>
      <c r="D335" s="238" t="s">
        <v>228</v>
      </c>
      <c r="E335" s="239" t="s">
        <v>587</v>
      </c>
      <c r="F335" s="240" t="s">
        <v>588</v>
      </c>
      <c r="G335" s="241" t="s">
        <v>220</v>
      </c>
      <c r="H335" s="242">
        <v>4.5999999999999899</v>
      </c>
      <c r="I335" s="243"/>
      <c r="J335" s="244">
        <f>ROUND(I335*H335,2)</f>
        <v>0</v>
      </c>
      <c r="K335" s="240" t="s">
        <v>143</v>
      </c>
      <c r="L335" s="245"/>
      <c r="M335" s="246" t="s">
        <v>1</v>
      </c>
      <c r="N335" s="247" t="s">
        <v>42</v>
      </c>
      <c r="O335" s="72"/>
      <c r="P335" s="196">
        <f>O335*H335</f>
        <v>0</v>
      </c>
      <c r="Q335" s="196">
        <v>2.2000000000000001E-4</v>
      </c>
      <c r="R335" s="196">
        <f>Q335*H335</f>
        <v>1.0119999999999977E-3</v>
      </c>
      <c r="S335" s="196">
        <v>0</v>
      </c>
      <c r="T335" s="197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198" t="s">
        <v>416</v>
      </c>
      <c r="AT335" s="198" t="s">
        <v>228</v>
      </c>
      <c r="AU335" s="198" t="s">
        <v>85</v>
      </c>
      <c r="AY335" s="18" t="s">
        <v>137</v>
      </c>
      <c r="BE335" s="199">
        <f>IF(N335="základní",J335,0)</f>
        <v>0</v>
      </c>
      <c r="BF335" s="199">
        <f>IF(N335="snížená",J335,0)</f>
        <v>0</v>
      </c>
      <c r="BG335" s="199">
        <f>IF(N335="zákl. přenesená",J335,0)</f>
        <v>0</v>
      </c>
      <c r="BH335" s="199">
        <f>IF(N335="sníž. přenesená",J335,0)</f>
        <v>0</v>
      </c>
      <c r="BI335" s="199">
        <f>IF(N335="nulová",J335,0)</f>
        <v>0</v>
      </c>
      <c r="BJ335" s="18" t="s">
        <v>85</v>
      </c>
      <c r="BK335" s="199">
        <f>ROUND(I335*H335,2)</f>
        <v>0</v>
      </c>
      <c r="BL335" s="18" t="s">
        <v>281</v>
      </c>
      <c r="BM335" s="198" t="s">
        <v>1076</v>
      </c>
    </row>
    <row r="336" spans="1:65" s="13" customFormat="1" ht="11.25">
      <c r="B336" s="205"/>
      <c r="C336" s="206"/>
      <c r="D336" s="207" t="s">
        <v>190</v>
      </c>
      <c r="E336" s="206"/>
      <c r="F336" s="209" t="s">
        <v>1077</v>
      </c>
      <c r="G336" s="206"/>
      <c r="H336" s="210">
        <v>4.5999999999999899</v>
      </c>
      <c r="I336" s="211"/>
      <c r="J336" s="206"/>
      <c r="K336" s="206"/>
      <c r="L336" s="212"/>
      <c r="M336" s="213"/>
      <c r="N336" s="214"/>
      <c r="O336" s="214"/>
      <c r="P336" s="214"/>
      <c r="Q336" s="214"/>
      <c r="R336" s="214"/>
      <c r="S336" s="214"/>
      <c r="T336" s="215"/>
      <c r="AT336" s="216" t="s">
        <v>190</v>
      </c>
      <c r="AU336" s="216" t="s">
        <v>85</v>
      </c>
      <c r="AV336" s="13" t="s">
        <v>85</v>
      </c>
      <c r="AW336" s="13" t="s">
        <v>4</v>
      </c>
      <c r="AX336" s="13" t="s">
        <v>81</v>
      </c>
      <c r="AY336" s="216" t="s">
        <v>137</v>
      </c>
    </row>
    <row r="337" spans="1:65" s="2" customFormat="1" ht="44.25" customHeight="1">
      <c r="A337" s="35"/>
      <c r="B337" s="36"/>
      <c r="C337" s="187" t="s">
        <v>516</v>
      </c>
      <c r="D337" s="187" t="s">
        <v>140</v>
      </c>
      <c r="E337" s="188" t="s">
        <v>592</v>
      </c>
      <c r="F337" s="189" t="s">
        <v>593</v>
      </c>
      <c r="G337" s="190" t="s">
        <v>437</v>
      </c>
      <c r="H337" s="263"/>
      <c r="I337" s="192"/>
      <c r="J337" s="193">
        <f>ROUND(I337*H337,2)</f>
        <v>0</v>
      </c>
      <c r="K337" s="189" t="s">
        <v>143</v>
      </c>
      <c r="L337" s="40"/>
      <c r="M337" s="194" t="s">
        <v>1</v>
      </c>
      <c r="N337" s="195" t="s">
        <v>42</v>
      </c>
      <c r="O337" s="72"/>
      <c r="P337" s="196">
        <f>O337*H337</f>
        <v>0</v>
      </c>
      <c r="Q337" s="196">
        <v>0</v>
      </c>
      <c r="R337" s="196">
        <f>Q337*H337</f>
        <v>0</v>
      </c>
      <c r="S337" s="196">
        <v>0</v>
      </c>
      <c r="T337" s="197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198" t="s">
        <v>281</v>
      </c>
      <c r="AT337" s="198" t="s">
        <v>140</v>
      </c>
      <c r="AU337" s="198" t="s">
        <v>85</v>
      </c>
      <c r="AY337" s="18" t="s">
        <v>137</v>
      </c>
      <c r="BE337" s="199">
        <f>IF(N337="základní",J337,0)</f>
        <v>0</v>
      </c>
      <c r="BF337" s="199">
        <f>IF(N337="snížená",J337,0)</f>
        <v>0</v>
      </c>
      <c r="BG337" s="199">
        <f>IF(N337="zákl. přenesená",J337,0)</f>
        <v>0</v>
      </c>
      <c r="BH337" s="199">
        <f>IF(N337="sníž. přenesená",J337,0)</f>
        <v>0</v>
      </c>
      <c r="BI337" s="199">
        <f>IF(N337="nulová",J337,0)</f>
        <v>0</v>
      </c>
      <c r="BJ337" s="18" t="s">
        <v>85</v>
      </c>
      <c r="BK337" s="199">
        <f>ROUND(I337*H337,2)</f>
        <v>0</v>
      </c>
      <c r="BL337" s="18" t="s">
        <v>281</v>
      </c>
      <c r="BM337" s="198" t="s">
        <v>1078</v>
      </c>
    </row>
    <row r="338" spans="1:65" s="12" customFormat="1" ht="22.9" customHeight="1">
      <c r="B338" s="171"/>
      <c r="C338" s="172"/>
      <c r="D338" s="173" t="s">
        <v>75</v>
      </c>
      <c r="E338" s="185" t="s">
        <v>595</v>
      </c>
      <c r="F338" s="185" t="s">
        <v>596</v>
      </c>
      <c r="G338" s="172"/>
      <c r="H338" s="172"/>
      <c r="I338" s="175"/>
      <c r="J338" s="186">
        <f>BK338</f>
        <v>0</v>
      </c>
      <c r="K338" s="172"/>
      <c r="L338" s="177"/>
      <c r="M338" s="178"/>
      <c r="N338" s="179"/>
      <c r="O338" s="179"/>
      <c r="P338" s="180">
        <f>SUM(P339:P350)</f>
        <v>0</v>
      </c>
      <c r="Q338" s="179"/>
      <c r="R338" s="180">
        <f>SUM(R339:R350)</f>
        <v>1.925E-2</v>
      </c>
      <c r="S338" s="179"/>
      <c r="T338" s="181">
        <f>SUM(T339:T350)</f>
        <v>0</v>
      </c>
      <c r="AR338" s="182" t="s">
        <v>85</v>
      </c>
      <c r="AT338" s="183" t="s">
        <v>75</v>
      </c>
      <c r="AU338" s="183" t="s">
        <v>81</v>
      </c>
      <c r="AY338" s="182" t="s">
        <v>137</v>
      </c>
      <c r="BK338" s="184">
        <f>SUM(BK339:BK350)</f>
        <v>0</v>
      </c>
    </row>
    <row r="339" spans="1:65" s="2" customFormat="1" ht="21.75" customHeight="1">
      <c r="A339" s="35"/>
      <c r="B339" s="36"/>
      <c r="C339" s="187" t="s">
        <v>524</v>
      </c>
      <c r="D339" s="187" t="s">
        <v>140</v>
      </c>
      <c r="E339" s="188" t="s">
        <v>598</v>
      </c>
      <c r="F339" s="189" t="s">
        <v>599</v>
      </c>
      <c r="G339" s="190" t="s">
        <v>203</v>
      </c>
      <c r="H339" s="191">
        <v>15.4</v>
      </c>
      <c r="I339" s="192"/>
      <c r="J339" s="193">
        <f>ROUND(I339*H339,2)</f>
        <v>0</v>
      </c>
      <c r="K339" s="189" t="s">
        <v>143</v>
      </c>
      <c r="L339" s="40"/>
      <c r="M339" s="194" t="s">
        <v>1</v>
      </c>
      <c r="N339" s="195" t="s">
        <v>42</v>
      </c>
      <c r="O339" s="72"/>
      <c r="P339" s="196">
        <f>O339*H339</f>
        <v>0</v>
      </c>
      <c r="Q339" s="196">
        <v>0</v>
      </c>
      <c r="R339" s="196">
        <f>Q339*H339</f>
        <v>0</v>
      </c>
      <c r="S339" s="196">
        <v>0</v>
      </c>
      <c r="T339" s="197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198" t="s">
        <v>281</v>
      </c>
      <c r="AT339" s="198" t="s">
        <v>140</v>
      </c>
      <c r="AU339" s="198" t="s">
        <v>85</v>
      </c>
      <c r="AY339" s="18" t="s">
        <v>137</v>
      </c>
      <c r="BE339" s="199">
        <f>IF(N339="základní",J339,0)</f>
        <v>0</v>
      </c>
      <c r="BF339" s="199">
        <f>IF(N339="snížená",J339,0)</f>
        <v>0</v>
      </c>
      <c r="BG339" s="199">
        <f>IF(N339="zákl. přenesená",J339,0)</f>
        <v>0</v>
      </c>
      <c r="BH339" s="199">
        <f>IF(N339="sníž. přenesená",J339,0)</f>
        <v>0</v>
      </c>
      <c r="BI339" s="199">
        <f>IF(N339="nulová",J339,0)</f>
        <v>0</v>
      </c>
      <c r="BJ339" s="18" t="s">
        <v>85</v>
      </c>
      <c r="BK339" s="199">
        <f>ROUND(I339*H339,2)</f>
        <v>0</v>
      </c>
      <c r="BL339" s="18" t="s">
        <v>281</v>
      </c>
      <c r="BM339" s="198" t="s">
        <v>1079</v>
      </c>
    </row>
    <row r="340" spans="1:65" s="14" customFormat="1" ht="11.25">
      <c r="B340" s="217"/>
      <c r="C340" s="218"/>
      <c r="D340" s="207" t="s">
        <v>190</v>
      </c>
      <c r="E340" s="219" t="s">
        <v>1</v>
      </c>
      <c r="F340" s="220" t="s">
        <v>601</v>
      </c>
      <c r="G340" s="218"/>
      <c r="H340" s="219" t="s">
        <v>1</v>
      </c>
      <c r="I340" s="221"/>
      <c r="J340" s="218"/>
      <c r="K340" s="218"/>
      <c r="L340" s="222"/>
      <c r="M340" s="223"/>
      <c r="N340" s="224"/>
      <c r="O340" s="224"/>
      <c r="P340" s="224"/>
      <c r="Q340" s="224"/>
      <c r="R340" s="224"/>
      <c r="S340" s="224"/>
      <c r="T340" s="225"/>
      <c r="AT340" s="226" t="s">
        <v>190</v>
      </c>
      <c r="AU340" s="226" t="s">
        <v>85</v>
      </c>
      <c r="AV340" s="14" t="s">
        <v>81</v>
      </c>
      <c r="AW340" s="14" t="s">
        <v>33</v>
      </c>
      <c r="AX340" s="14" t="s">
        <v>76</v>
      </c>
      <c r="AY340" s="226" t="s">
        <v>137</v>
      </c>
    </row>
    <row r="341" spans="1:65" s="13" customFormat="1" ht="11.25">
      <c r="B341" s="205"/>
      <c r="C341" s="206"/>
      <c r="D341" s="207" t="s">
        <v>190</v>
      </c>
      <c r="E341" s="208" t="s">
        <v>1</v>
      </c>
      <c r="F341" s="209" t="s">
        <v>1080</v>
      </c>
      <c r="G341" s="206"/>
      <c r="H341" s="210">
        <v>15.4</v>
      </c>
      <c r="I341" s="211"/>
      <c r="J341" s="206"/>
      <c r="K341" s="206"/>
      <c r="L341" s="212"/>
      <c r="M341" s="213"/>
      <c r="N341" s="214"/>
      <c r="O341" s="214"/>
      <c r="P341" s="214"/>
      <c r="Q341" s="214"/>
      <c r="R341" s="214"/>
      <c r="S341" s="214"/>
      <c r="T341" s="215"/>
      <c r="AT341" s="216" t="s">
        <v>190</v>
      </c>
      <c r="AU341" s="216" t="s">
        <v>85</v>
      </c>
      <c r="AV341" s="13" t="s">
        <v>85</v>
      </c>
      <c r="AW341" s="13" t="s">
        <v>33</v>
      </c>
      <c r="AX341" s="13" t="s">
        <v>81</v>
      </c>
      <c r="AY341" s="216" t="s">
        <v>137</v>
      </c>
    </row>
    <row r="342" spans="1:65" s="2" customFormat="1" ht="24.2" customHeight="1">
      <c r="A342" s="35"/>
      <c r="B342" s="36"/>
      <c r="C342" s="187" t="s">
        <v>530</v>
      </c>
      <c r="D342" s="187" t="s">
        <v>140</v>
      </c>
      <c r="E342" s="188" t="s">
        <v>1081</v>
      </c>
      <c r="F342" s="189" t="s">
        <v>605</v>
      </c>
      <c r="G342" s="190" t="s">
        <v>203</v>
      </c>
      <c r="H342" s="191">
        <v>15.4</v>
      </c>
      <c r="I342" s="192"/>
      <c r="J342" s="193">
        <f>ROUND(I342*H342,2)</f>
        <v>0</v>
      </c>
      <c r="K342" s="189" t="s">
        <v>1</v>
      </c>
      <c r="L342" s="40"/>
      <c r="M342" s="194" t="s">
        <v>1</v>
      </c>
      <c r="N342" s="195" t="s">
        <v>42</v>
      </c>
      <c r="O342" s="72"/>
      <c r="P342" s="196">
        <f>O342*H342</f>
        <v>0</v>
      </c>
      <c r="Q342" s="196">
        <v>1.25E-3</v>
      </c>
      <c r="R342" s="196">
        <f>Q342*H342</f>
        <v>1.925E-2</v>
      </c>
      <c r="S342" s="196">
        <v>0</v>
      </c>
      <c r="T342" s="197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198" t="s">
        <v>281</v>
      </c>
      <c r="AT342" s="198" t="s">
        <v>140</v>
      </c>
      <c r="AU342" s="198" t="s">
        <v>85</v>
      </c>
      <c r="AY342" s="18" t="s">
        <v>137</v>
      </c>
      <c r="BE342" s="199">
        <f>IF(N342="základní",J342,0)</f>
        <v>0</v>
      </c>
      <c r="BF342" s="199">
        <f>IF(N342="snížená",J342,0)</f>
        <v>0</v>
      </c>
      <c r="BG342" s="199">
        <f>IF(N342="zákl. přenesená",J342,0)</f>
        <v>0</v>
      </c>
      <c r="BH342" s="199">
        <f>IF(N342="sníž. přenesená",J342,0)</f>
        <v>0</v>
      </c>
      <c r="BI342" s="199">
        <f>IF(N342="nulová",J342,0)</f>
        <v>0</v>
      </c>
      <c r="BJ342" s="18" t="s">
        <v>85</v>
      </c>
      <c r="BK342" s="199">
        <f>ROUND(I342*H342,2)</f>
        <v>0</v>
      </c>
      <c r="BL342" s="18" t="s">
        <v>281</v>
      </c>
      <c r="BM342" s="198" t="s">
        <v>1082</v>
      </c>
    </row>
    <row r="343" spans="1:65" s="14" customFormat="1" ht="11.25">
      <c r="B343" s="217"/>
      <c r="C343" s="218"/>
      <c r="D343" s="207" t="s">
        <v>190</v>
      </c>
      <c r="E343" s="219" t="s">
        <v>1</v>
      </c>
      <c r="F343" s="220" t="s">
        <v>607</v>
      </c>
      <c r="G343" s="218"/>
      <c r="H343" s="219" t="s">
        <v>1</v>
      </c>
      <c r="I343" s="221"/>
      <c r="J343" s="218"/>
      <c r="K343" s="218"/>
      <c r="L343" s="222"/>
      <c r="M343" s="223"/>
      <c r="N343" s="224"/>
      <c r="O343" s="224"/>
      <c r="P343" s="224"/>
      <c r="Q343" s="224"/>
      <c r="R343" s="224"/>
      <c r="S343" s="224"/>
      <c r="T343" s="225"/>
      <c r="AT343" s="226" t="s">
        <v>190</v>
      </c>
      <c r="AU343" s="226" t="s">
        <v>85</v>
      </c>
      <c r="AV343" s="14" t="s">
        <v>81</v>
      </c>
      <c r="AW343" s="14" t="s">
        <v>33</v>
      </c>
      <c r="AX343" s="14" t="s">
        <v>76</v>
      </c>
      <c r="AY343" s="226" t="s">
        <v>137</v>
      </c>
    </row>
    <row r="344" spans="1:65" s="13" customFormat="1" ht="11.25">
      <c r="B344" s="205"/>
      <c r="C344" s="206"/>
      <c r="D344" s="207" t="s">
        <v>190</v>
      </c>
      <c r="E344" s="208" t="s">
        <v>1</v>
      </c>
      <c r="F344" s="209" t="s">
        <v>1083</v>
      </c>
      <c r="G344" s="206"/>
      <c r="H344" s="210">
        <v>3.3</v>
      </c>
      <c r="I344" s="211"/>
      <c r="J344" s="206"/>
      <c r="K344" s="206"/>
      <c r="L344" s="212"/>
      <c r="M344" s="213"/>
      <c r="N344" s="214"/>
      <c r="O344" s="214"/>
      <c r="P344" s="214"/>
      <c r="Q344" s="214"/>
      <c r="R344" s="214"/>
      <c r="S344" s="214"/>
      <c r="T344" s="215"/>
      <c r="AT344" s="216" t="s">
        <v>190</v>
      </c>
      <c r="AU344" s="216" t="s">
        <v>85</v>
      </c>
      <c r="AV344" s="13" t="s">
        <v>85</v>
      </c>
      <c r="AW344" s="13" t="s">
        <v>33</v>
      </c>
      <c r="AX344" s="13" t="s">
        <v>76</v>
      </c>
      <c r="AY344" s="216" t="s">
        <v>137</v>
      </c>
    </row>
    <row r="345" spans="1:65" s="13" customFormat="1" ht="11.25">
      <c r="B345" s="205"/>
      <c r="C345" s="206"/>
      <c r="D345" s="207" t="s">
        <v>190</v>
      </c>
      <c r="E345" s="208" t="s">
        <v>1</v>
      </c>
      <c r="F345" s="209" t="s">
        <v>974</v>
      </c>
      <c r="G345" s="206"/>
      <c r="H345" s="210">
        <v>4.4329999999999998</v>
      </c>
      <c r="I345" s="211"/>
      <c r="J345" s="206"/>
      <c r="K345" s="206"/>
      <c r="L345" s="212"/>
      <c r="M345" s="213"/>
      <c r="N345" s="214"/>
      <c r="O345" s="214"/>
      <c r="P345" s="214"/>
      <c r="Q345" s="214"/>
      <c r="R345" s="214"/>
      <c r="S345" s="214"/>
      <c r="T345" s="215"/>
      <c r="AT345" s="216" t="s">
        <v>190</v>
      </c>
      <c r="AU345" s="216" t="s">
        <v>85</v>
      </c>
      <c r="AV345" s="13" t="s">
        <v>85</v>
      </c>
      <c r="AW345" s="13" t="s">
        <v>33</v>
      </c>
      <c r="AX345" s="13" t="s">
        <v>76</v>
      </c>
      <c r="AY345" s="216" t="s">
        <v>137</v>
      </c>
    </row>
    <row r="346" spans="1:65" s="14" customFormat="1" ht="11.25">
      <c r="B346" s="217"/>
      <c r="C346" s="218"/>
      <c r="D346" s="207" t="s">
        <v>190</v>
      </c>
      <c r="E346" s="219" t="s">
        <v>1</v>
      </c>
      <c r="F346" s="220" t="s">
        <v>610</v>
      </c>
      <c r="G346" s="218"/>
      <c r="H346" s="219" t="s">
        <v>1</v>
      </c>
      <c r="I346" s="221"/>
      <c r="J346" s="218"/>
      <c r="K346" s="218"/>
      <c r="L346" s="222"/>
      <c r="M346" s="223"/>
      <c r="N346" s="224"/>
      <c r="O346" s="224"/>
      <c r="P346" s="224"/>
      <c r="Q346" s="224"/>
      <c r="R346" s="224"/>
      <c r="S346" s="224"/>
      <c r="T346" s="225"/>
      <c r="AT346" s="226" t="s">
        <v>190</v>
      </c>
      <c r="AU346" s="226" t="s">
        <v>85</v>
      </c>
      <c r="AV346" s="14" t="s">
        <v>81</v>
      </c>
      <c r="AW346" s="14" t="s">
        <v>33</v>
      </c>
      <c r="AX346" s="14" t="s">
        <v>76</v>
      </c>
      <c r="AY346" s="226" t="s">
        <v>137</v>
      </c>
    </row>
    <row r="347" spans="1:65" s="15" customFormat="1" ht="11.25">
      <c r="B347" s="227"/>
      <c r="C347" s="228"/>
      <c r="D347" s="207" t="s">
        <v>190</v>
      </c>
      <c r="E347" s="229" t="s">
        <v>1</v>
      </c>
      <c r="F347" s="230" t="s">
        <v>210</v>
      </c>
      <c r="G347" s="228"/>
      <c r="H347" s="231">
        <v>7.7329999999999997</v>
      </c>
      <c r="I347" s="232"/>
      <c r="J347" s="228"/>
      <c r="K347" s="228"/>
      <c r="L347" s="233"/>
      <c r="M347" s="234"/>
      <c r="N347" s="235"/>
      <c r="O347" s="235"/>
      <c r="P347" s="235"/>
      <c r="Q347" s="235"/>
      <c r="R347" s="235"/>
      <c r="S347" s="235"/>
      <c r="T347" s="236"/>
      <c r="AT347" s="237" t="s">
        <v>190</v>
      </c>
      <c r="AU347" s="237" t="s">
        <v>85</v>
      </c>
      <c r="AV347" s="15" t="s">
        <v>88</v>
      </c>
      <c r="AW347" s="15" t="s">
        <v>33</v>
      </c>
      <c r="AX347" s="15" t="s">
        <v>76</v>
      </c>
      <c r="AY347" s="237" t="s">
        <v>137</v>
      </c>
    </row>
    <row r="348" spans="1:65" s="14" customFormat="1" ht="11.25">
      <c r="B348" s="217"/>
      <c r="C348" s="218"/>
      <c r="D348" s="207" t="s">
        <v>190</v>
      </c>
      <c r="E348" s="219" t="s">
        <v>1</v>
      </c>
      <c r="F348" s="220" t="s">
        <v>611</v>
      </c>
      <c r="G348" s="218"/>
      <c r="H348" s="219" t="s">
        <v>1</v>
      </c>
      <c r="I348" s="221"/>
      <c r="J348" s="218"/>
      <c r="K348" s="218"/>
      <c r="L348" s="222"/>
      <c r="M348" s="223"/>
      <c r="N348" s="224"/>
      <c r="O348" s="224"/>
      <c r="P348" s="224"/>
      <c r="Q348" s="224"/>
      <c r="R348" s="224"/>
      <c r="S348" s="224"/>
      <c r="T348" s="225"/>
      <c r="AT348" s="226" t="s">
        <v>190</v>
      </c>
      <c r="AU348" s="226" t="s">
        <v>85</v>
      </c>
      <c r="AV348" s="14" t="s">
        <v>81</v>
      </c>
      <c r="AW348" s="14" t="s">
        <v>33</v>
      </c>
      <c r="AX348" s="14" t="s">
        <v>76</v>
      </c>
      <c r="AY348" s="226" t="s">
        <v>137</v>
      </c>
    </row>
    <row r="349" spans="1:65" s="13" customFormat="1" ht="11.25">
      <c r="B349" s="205"/>
      <c r="C349" s="206"/>
      <c r="D349" s="207" t="s">
        <v>190</v>
      </c>
      <c r="E349" s="208" t="s">
        <v>1</v>
      </c>
      <c r="F349" s="209" t="s">
        <v>1080</v>
      </c>
      <c r="G349" s="206"/>
      <c r="H349" s="210">
        <v>15.4</v>
      </c>
      <c r="I349" s="211"/>
      <c r="J349" s="206"/>
      <c r="K349" s="206"/>
      <c r="L349" s="212"/>
      <c r="M349" s="213"/>
      <c r="N349" s="214"/>
      <c r="O349" s="214"/>
      <c r="P349" s="214"/>
      <c r="Q349" s="214"/>
      <c r="R349" s="214"/>
      <c r="S349" s="214"/>
      <c r="T349" s="215"/>
      <c r="AT349" s="216" t="s">
        <v>190</v>
      </c>
      <c r="AU349" s="216" t="s">
        <v>85</v>
      </c>
      <c r="AV349" s="13" t="s">
        <v>85</v>
      </c>
      <c r="AW349" s="13" t="s">
        <v>33</v>
      </c>
      <c r="AX349" s="13" t="s">
        <v>81</v>
      </c>
      <c r="AY349" s="216" t="s">
        <v>137</v>
      </c>
    </row>
    <row r="350" spans="1:65" s="2" customFormat="1" ht="44.25" customHeight="1">
      <c r="A350" s="35"/>
      <c r="B350" s="36"/>
      <c r="C350" s="187" t="s">
        <v>537</v>
      </c>
      <c r="D350" s="187" t="s">
        <v>140</v>
      </c>
      <c r="E350" s="188" t="s">
        <v>613</v>
      </c>
      <c r="F350" s="189" t="s">
        <v>614</v>
      </c>
      <c r="G350" s="190" t="s">
        <v>437</v>
      </c>
      <c r="H350" s="263"/>
      <c r="I350" s="192"/>
      <c r="J350" s="193">
        <f>ROUND(I350*H350,2)</f>
        <v>0</v>
      </c>
      <c r="K350" s="189" t="s">
        <v>143</v>
      </c>
      <c r="L350" s="40"/>
      <c r="M350" s="194" t="s">
        <v>1</v>
      </c>
      <c r="N350" s="195" t="s">
        <v>42</v>
      </c>
      <c r="O350" s="72"/>
      <c r="P350" s="196">
        <f>O350*H350</f>
        <v>0</v>
      </c>
      <c r="Q350" s="196">
        <v>0</v>
      </c>
      <c r="R350" s="196">
        <f>Q350*H350</f>
        <v>0</v>
      </c>
      <c r="S350" s="196">
        <v>0</v>
      </c>
      <c r="T350" s="197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198" t="s">
        <v>281</v>
      </c>
      <c r="AT350" s="198" t="s">
        <v>140</v>
      </c>
      <c r="AU350" s="198" t="s">
        <v>85</v>
      </c>
      <c r="AY350" s="18" t="s">
        <v>137</v>
      </c>
      <c r="BE350" s="199">
        <f>IF(N350="základní",J350,0)</f>
        <v>0</v>
      </c>
      <c r="BF350" s="199">
        <f>IF(N350="snížená",J350,0)</f>
        <v>0</v>
      </c>
      <c r="BG350" s="199">
        <f>IF(N350="zákl. přenesená",J350,0)</f>
        <v>0</v>
      </c>
      <c r="BH350" s="199">
        <f>IF(N350="sníž. přenesená",J350,0)</f>
        <v>0</v>
      </c>
      <c r="BI350" s="199">
        <f>IF(N350="nulová",J350,0)</f>
        <v>0</v>
      </c>
      <c r="BJ350" s="18" t="s">
        <v>85</v>
      </c>
      <c r="BK350" s="199">
        <f>ROUND(I350*H350,2)</f>
        <v>0</v>
      </c>
      <c r="BL350" s="18" t="s">
        <v>281</v>
      </c>
      <c r="BM350" s="198" t="s">
        <v>1084</v>
      </c>
    </row>
    <row r="351" spans="1:65" s="12" customFormat="1" ht="22.9" customHeight="1">
      <c r="B351" s="171"/>
      <c r="C351" s="172"/>
      <c r="D351" s="173" t="s">
        <v>75</v>
      </c>
      <c r="E351" s="185" t="s">
        <v>616</v>
      </c>
      <c r="F351" s="185" t="s">
        <v>617</v>
      </c>
      <c r="G351" s="172"/>
      <c r="H351" s="172"/>
      <c r="I351" s="175"/>
      <c r="J351" s="186">
        <f>BK351</f>
        <v>0</v>
      </c>
      <c r="K351" s="172"/>
      <c r="L351" s="177"/>
      <c r="M351" s="178"/>
      <c r="N351" s="179"/>
      <c r="O351" s="179"/>
      <c r="P351" s="180">
        <f>SUM(P352:P400)</f>
        <v>0</v>
      </c>
      <c r="Q351" s="179"/>
      <c r="R351" s="180">
        <f>SUM(R352:R400)</f>
        <v>0.10596800000000001</v>
      </c>
      <c r="S351" s="179"/>
      <c r="T351" s="181">
        <f>SUM(T352:T400)</f>
        <v>1.3692000000000002</v>
      </c>
      <c r="AR351" s="182" t="s">
        <v>85</v>
      </c>
      <c r="AT351" s="183" t="s">
        <v>75</v>
      </c>
      <c r="AU351" s="183" t="s">
        <v>81</v>
      </c>
      <c r="AY351" s="182" t="s">
        <v>137</v>
      </c>
      <c r="BK351" s="184">
        <f>SUM(BK352:BK400)</f>
        <v>0</v>
      </c>
    </row>
    <row r="352" spans="1:65" s="2" customFormat="1" ht="21.75" customHeight="1">
      <c r="A352" s="35"/>
      <c r="B352" s="36"/>
      <c r="C352" s="187" t="s">
        <v>542</v>
      </c>
      <c r="D352" s="187" t="s">
        <v>140</v>
      </c>
      <c r="E352" s="188" t="s">
        <v>1085</v>
      </c>
      <c r="F352" s="189" t="s">
        <v>635</v>
      </c>
      <c r="G352" s="190" t="s">
        <v>203</v>
      </c>
      <c r="H352" s="191">
        <v>40.200000000000003</v>
      </c>
      <c r="I352" s="192"/>
      <c r="J352" s="193">
        <f>ROUND(I352*H352,2)</f>
        <v>0</v>
      </c>
      <c r="K352" s="189" t="s">
        <v>1</v>
      </c>
      <c r="L352" s="40"/>
      <c r="M352" s="194" t="s">
        <v>1</v>
      </c>
      <c r="N352" s="195" t="s">
        <v>42</v>
      </c>
      <c r="O352" s="72"/>
      <c r="P352" s="196">
        <f>O352*H352</f>
        <v>0</v>
      </c>
      <c r="Q352" s="196">
        <v>1.25E-3</v>
      </c>
      <c r="R352" s="196">
        <f>Q352*H352</f>
        <v>5.0250000000000003E-2</v>
      </c>
      <c r="S352" s="196">
        <v>0</v>
      </c>
      <c r="T352" s="197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198" t="s">
        <v>281</v>
      </c>
      <c r="AT352" s="198" t="s">
        <v>140</v>
      </c>
      <c r="AU352" s="198" t="s">
        <v>85</v>
      </c>
      <c r="AY352" s="18" t="s">
        <v>137</v>
      </c>
      <c r="BE352" s="199">
        <f>IF(N352="základní",J352,0)</f>
        <v>0</v>
      </c>
      <c r="BF352" s="199">
        <f>IF(N352="snížená",J352,0)</f>
        <v>0</v>
      </c>
      <c r="BG352" s="199">
        <f>IF(N352="zákl. přenesená",J352,0)</f>
        <v>0</v>
      </c>
      <c r="BH352" s="199">
        <f>IF(N352="sníž. přenesená",J352,0)</f>
        <v>0</v>
      </c>
      <c r="BI352" s="199">
        <f>IF(N352="nulová",J352,0)</f>
        <v>0</v>
      </c>
      <c r="BJ352" s="18" t="s">
        <v>85</v>
      </c>
      <c r="BK352" s="199">
        <f>ROUND(I352*H352,2)</f>
        <v>0</v>
      </c>
      <c r="BL352" s="18" t="s">
        <v>281</v>
      </c>
      <c r="BM352" s="198" t="s">
        <v>1086</v>
      </c>
    </row>
    <row r="353" spans="1:65" s="14" customFormat="1" ht="11.25">
      <c r="B353" s="217"/>
      <c r="C353" s="218"/>
      <c r="D353" s="207" t="s">
        <v>190</v>
      </c>
      <c r="E353" s="219" t="s">
        <v>1</v>
      </c>
      <c r="F353" s="220" t="s">
        <v>637</v>
      </c>
      <c r="G353" s="218"/>
      <c r="H353" s="219" t="s">
        <v>1</v>
      </c>
      <c r="I353" s="221"/>
      <c r="J353" s="218"/>
      <c r="K353" s="218"/>
      <c r="L353" s="222"/>
      <c r="M353" s="223"/>
      <c r="N353" s="224"/>
      <c r="O353" s="224"/>
      <c r="P353" s="224"/>
      <c r="Q353" s="224"/>
      <c r="R353" s="224"/>
      <c r="S353" s="224"/>
      <c r="T353" s="225"/>
      <c r="AT353" s="226" t="s">
        <v>190</v>
      </c>
      <c r="AU353" s="226" t="s">
        <v>85</v>
      </c>
      <c r="AV353" s="14" t="s">
        <v>81</v>
      </c>
      <c r="AW353" s="14" t="s">
        <v>33</v>
      </c>
      <c r="AX353" s="14" t="s">
        <v>76</v>
      </c>
      <c r="AY353" s="226" t="s">
        <v>137</v>
      </c>
    </row>
    <row r="354" spans="1:65" s="14" customFormat="1" ht="11.25">
      <c r="B354" s="217"/>
      <c r="C354" s="218"/>
      <c r="D354" s="207" t="s">
        <v>190</v>
      </c>
      <c r="E354" s="219" t="s">
        <v>1</v>
      </c>
      <c r="F354" s="220" t="s">
        <v>272</v>
      </c>
      <c r="G354" s="218"/>
      <c r="H354" s="219" t="s">
        <v>1</v>
      </c>
      <c r="I354" s="221"/>
      <c r="J354" s="218"/>
      <c r="K354" s="218"/>
      <c r="L354" s="222"/>
      <c r="M354" s="223"/>
      <c r="N354" s="224"/>
      <c r="O354" s="224"/>
      <c r="P354" s="224"/>
      <c r="Q354" s="224"/>
      <c r="R354" s="224"/>
      <c r="S354" s="224"/>
      <c r="T354" s="225"/>
      <c r="AT354" s="226" t="s">
        <v>190</v>
      </c>
      <c r="AU354" s="226" t="s">
        <v>85</v>
      </c>
      <c r="AV354" s="14" t="s">
        <v>81</v>
      </c>
      <c r="AW354" s="14" t="s">
        <v>33</v>
      </c>
      <c r="AX354" s="14" t="s">
        <v>76</v>
      </c>
      <c r="AY354" s="226" t="s">
        <v>137</v>
      </c>
    </row>
    <row r="355" spans="1:65" s="14" customFormat="1" ht="11.25">
      <c r="B355" s="217"/>
      <c r="C355" s="218"/>
      <c r="D355" s="207" t="s">
        <v>190</v>
      </c>
      <c r="E355" s="219" t="s">
        <v>1</v>
      </c>
      <c r="F355" s="220" t="s">
        <v>1087</v>
      </c>
      <c r="G355" s="218"/>
      <c r="H355" s="219" t="s">
        <v>1</v>
      </c>
      <c r="I355" s="221"/>
      <c r="J355" s="218"/>
      <c r="K355" s="218"/>
      <c r="L355" s="222"/>
      <c r="M355" s="223"/>
      <c r="N355" s="224"/>
      <c r="O355" s="224"/>
      <c r="P355" s="224"/>
      <c r="Q355" s="224"/>
      <c r="R355" s="224"/>
      <c r="S355" s="224"/>
      <c r="T355" s="225"/>
      <c r="AT355" s="226" t="s">
        <v>190</v>
      </c>
      <c r="AU355" s="226" t="s">
        <v>85</v>
      </c>
      <c r="AV355" s="14" t="s">
        <v>81</v>
      </c>
      <c r="AW355" s="14" t="s">
        <v>33</v>
      </c>
      <c r="AX355" s="14" t="s">
        <v>76</v>
      </c>
      <c r="AY355" s="226" t="s">
        <v>137</v>
      </c>
    </row>
    <row r="356" spans="1:65" s="14" customFormat="1" ht="11.25">
      <c r="B356" s="217"/>
      <c r="C356" s="218"/>
      <c r="D356" s="207" t="s">
        <v>190</v>
      </c>
      <c r="E356" s="219" t="s">
        <v>1</v>
      </c>
      <c r="F356" s="220" t="s">
        <v>216</v>
      </c>
      <c r="G356" s="218"/>
      <c r="H356" s="219" t="s">
        <v>1</v>
      </c>
      <c r="I356" s="221"/>
      <c r="J356" s="218"/>
      <c r="K356" s="218"/>
      <c r="L356" s="222"/>
      <c r="M356" s="223"/>
      <c r="N356" s="224"/>
      <c r="O356" s="224"/>
      <c r="P356" s="224"/>
      <c r="Q356" s="224"/>
      <c r="R356" s="224"/>
      <c r="S356" s="224"/>
      <c r="T356" s="225"/>
      <c r="AT356" s="226" t="s">
        <v>190</v>
      </c>
      <c r="AU356" s="226" t="s">
        <v>85</v>
      </c>
      <c r="AV356" s="14" t="s">
        <v>81</v>
      </c>
      <c r="AW356" s="14" t="s">
        <v>33</v>
      </c>
      <c r="AX356" s="14" t="s">
        <v>76</v>
      </c>
      <c r="AY356" s="226" t="s">
        <v>137</v>
      </c>
    </row>
    <row r="357" spans="1:65" s="14" customFormat="1" ht="11.25">
      <c r="B357" s="217"/>
      <c r="C357" s="218"/>
      <c r="D357" s="207" t="s">
        <v>190</v>
      </c>
      <c r="E357" s="219" t="s">
        <v>1</v>
      </c>
      <c r="F357" s="220" t="s">
        <v>639</v>
      </c>
      <c r="G357" s="218"/>
      <c r="H357" s="219" t="s">
        <v>1</v>
      </c>
      <c r="I357" s="221"/>
      <c r="J357" s="218"/>
      <c r="K357" s="218"/>
      <c r="L357" s="222"/>
      <c r="M357" s="223"/>
      <c r="N357" s="224"/>
      <c r="O357" s="224"/>
      <c r="P357" s="224"/>
      <c r="Q357" s="224"/>
      <c r="R357" s="224"/>
      <c r="S357" s="224"/>
      <c r="T357" s="225"/>
      <c r="AT357" s="226" t="s">
        <v>190</v>
      </c>
      <c r="AU357" s="226" t="s">
        <v>85</v>
      </c>
      <c r="AV357" s="14" t="s">
        <v>81</v>
      </c>
      <c r="AW357" s="14" t="s">
        <v>33</v>
      </c>
      <c r="AX357" s="14" t="s">
        <v>76</v>
      </c>
      <c r="AY357" s="226" t="s">
        <v>137</v>
      </c>
    </row>
    <row r="358" spans="1:65" s="13" customFormat="1" ht="11.25">
      <c r="B358" s="205"/>
      <c r="C358" s="206"/>
      <c r="D358" s="207" t="s">
        <v>190</v>
      </c>
      <c r="E358" s="208" t="s">
        <v>1</v>
      </c>
      <c r="F358" s="209" t="s">
        <v>1088</v>
      </c>
      <c r="G358" s="206"/>
      <c r="H358" s="210">
        <v>32.799999999999997</v>
      </c>
      <c r="I358" s="211"/>
      <c r="J358" s="206"/>
      <c r="K358" s="206"/>
      <c r="L358" s="212"/>
      <c r="M358" s="213"/>
      <c r="N358" s="214"/>
      <c r="O358" s="214"/>
      <c r="P358" s="214"/>
      <c r="Q358" s="214"/>
      <c r="R358" s="214"/>
      <c r="S358" s="214"/>
      <c r="T358" s="215"/>
      <c r="AT358" s="216" t="s">
        <v>190</v>
      </c>
      <c r="AU358" s="216" t="s">
        <v>85</v>
      </c>
      <c r="AV358" s="13" t="s">
        <v>85</v>
      </c>
      <c r="AW358" s="13" t="s">
        <v>33</v>
      </c>
      <c r="AX358" s="13" t="s">
        <v>76</v>
      </c>
      <c r="AY358" s="216" t="s">
        <v>137</v>
      </c>
    </row>
    <row r="359" spans="1:65" s="14" customFormat="1" ht="11.25">
      <c r="B359" s="217"/>
      <c r="C359" s="218"/>
      <c r="D359" s="207" t="s">
        <v>190</v>
      </c>
      <c r="E359" s="219" t="s">
        <v>1</v>
      </c>
      <c r="F359" s="220" t="s">
        <v>641</v>
      </c>
      <c r="G359" s="218"/>
      <c r="H359" s="219" t="s">
        <v>1</v>
      </c>
      <c r="I359" s="221"/>
      <c r="J359" s="218"/>
      <c r="K359" s="218"/>
      <c r="L359" s="222"/>
      <c r="M359" s="223"/>
      <c r="N359" s="224"/>
      <c r="O359" s="224"/>
      <c r="P359" s="224"/>
      <c r="Q359" s="224"/>
      <c r="R359" s="224"/>
      <c r="S359" s="224"/>
      <c r="T359" s="225"/>
      <c r="AT359" s="226" t="s">
        <v>190</v>
      </c>
      <c r="AU359" s="226" t="s">
        <v>85</v>
      </c>
      <c r="AV359" s="14" t="s">
        <v>81</v>
      </c>
      <c r="AW359" s="14" t="s">
        <v>33</v>
      </c>
      <c r="AX359" s="14" t="s">
        <v>76</v>
      </c>
      <c r="AY359" s="226" t="s">
        <v>137</v>
      </c>
    </row>
    <row r="360" spans="1:65" s="14" customFormat="1" ht="11.25">
      <c r="B360" s="217"/>
      <c r="C360" s="218"/>
      <c r="D360" s="207" t="s">
        <v>190</v>
      </c>
      <c r="E360" s="219" t="s">
        <v>1</v>
      </c>
      <c r="F360" s="220" t="s">
        <v>1089</v>
      </c>
      <c r="G360" s="218"/>
      <c r="H360" s="219" t="s">
        <v>1</v>
      </c>
      <c r="I360" s="221"/>
      <c r="J360" s="218"/>
      <c r="K360" s="218"/>
      <c r="L360" s="222"/>
      <c r="M360" s="223"/>
      <c r="N360" s="224"/>
      <c r="O360" s="224"/>
      <c r="P360" s="224"/>
      <c r="Q360" s="224"/>
      <c r="R360" s="224"/>
      <c r="S360" s="224"/>
      <c r="T360" s="225"/>
      <c r="AT360" s="226" t="s">
        <v>190</v>
      </c>
      <c r="AU360" s="226" t="s">
        <v>85</v>
      </c>
      <c r="AV360" s="14" t="s">
        <v>81</v>
      </c>
      <c r="AW360" s="14" t="s">
        <v>33</v>
      </c>
      <c r="AX360" s="14" t="s">
        <v>76</v>
      </c>
      <c r="AY360" s="226" t="s">
        <v>137</v>
      </c>
    </row>
    <row r="361" spans="1:65" s="14" customFormat="1" ht="11.25">
      <c r="B361" s="217"/>
      <c r="C361" s="218"/>
      <c r="D361" s="207" t="s">
        <v>190</v>
      </c>
      <c r="E361" s="219" t="s">
        <v>1</v>
      </c>
      <c r="F361" s="220" t="s">
        <v>216</v>
      </c>
      <c r="G361" s="218"/>
      <c r="H361" s="219" t="s">
        <v>1</v>
      </c>
      <c r="I361" s="221"/>
      <c r="J361" s="218"/>
      <c r="K361" s="218"/>
      <c r="L361" s="222"/>
      <c r="M361" s="223"/>
      <c r="N361" s="224"/>
      <c r="O361" s="224"/>
      <c r="P361" s="224"/>
      <c r="Q361" s="224"/>
      <c r="R361" s="224"/>
      <c r="S361" s="224"/>
      <c r="T361" s="225"/>
      <c r="AT361" s="226" t="s">
        <v>190</v>
      </c>
      <c r="AU361" s="226" t="s">
        <v>85</v>
      </c>
      <c r="AV361" s="14" t="s">
        <v>81</v>
      </c>
      <c r="AW361" s="14" t="s">
        <v>33</v>
      </c>
      <c r="AX361" s="14" t="s">
        <v>76</v>
      </c>
      <c r="AY361" s="226" t="s">
        <v>137</v>
      </c>
    </row>
    <row r="362" spans="1:65" s="14" customFormat="1" ht="11.25">
      <c r="B362" s="217"/>
      <c r="C362" s="218"/>
      <c r="D362" s="207" t="s">
        <v>190</v>
      </c>
      <c r="E362" s="219" t="s">
        <v>1</v>
      </c>
      <c r="F362" s="220" t="s">
        <v>643</v>
      </c>
      <c r="G362" s="218"/>
      <c r="H362" s="219" t="s">
        <v>1</v>
      </c>
      <c r="I362" s="221"/>
      <c r="J362" s="218"/>
      <c r="K362" s="218"/>
      <c r="L362" s="222"/>
      <c r="M362" s="223"/>
      <c r="N362" s="224"/>
      <c r="O362" s="224"/>
      <c r="P362" s="224"/>
      <c r="Q362" s="224"/>
      <c r="R362" s="224"/>
      <c r="S362" s="224"/>
      <c r="T362" s="225"/>
      <c r="AT362" s="226" t="s">
        <v>190</v>
      </c>
      <c r="AU362" s="226" t="s">
        <v>85</v>
      </c>
      <c r="AV362" s="14" t="s">
        <v>81</v>
      </c>
      <c r="AW362" s="14" t="s">
        <v>33</v>
      </c>
      <c r="AX362" s="14" t="s">
        <v>76</v>
      </c>
      <c r="AY362" s="226" t="s">
        <v>137</v>
      </c>
    </row>
    <row r="363" spans="1:65" s="13" customFormat="1" ht="11.25">
      <c r="B363" s="205"/>
      <c r="C363" s="206"/>
      <c r="D363" s="207" t="s">
        <v>190</v>
      </c>
      <c r="E363" s="208" t="s">
        <v>1</v>
      </c>
      <c r="F363" s="209" t="s">
        <v>1090</v>
      </c>
      <c r="G363" s="206"/>
      <c r="H363" s="210">
        <v>7.4</v>
      </c>
      <c r="I363" s="211"/>
      <c r="J363" s="206"/>
      <c r="K363" s="206"/>
      <c r="L363" s="212"/>
      <c r="M363" s="213"/>
      <c r="N363" s="214"/>
      <c r="O363" s="214"/>
      <c r="P363" s="214"/>
      <c r="Q363" s="214"/>
      <c r="R363" s="214"/>
      <c r="S363" s="214"/>
      <c r="T363" s="215"/>
      <c r="AT363" s="216" t="s">
        <v>190</v>
      </c>
      <c r="AU363" s="216" t="s">
        <v>85</v>
      </c>
      <c r="AV363" s="13" t="s">
        <v>85</v>
      </c>
      <c r="AW363" s="13" t="s">
        <v>33</v>
      </c>
      <c r="AX363" s="13" t="s">
        <v>76</v>
      </c>
      <c r="AY363" s="216" t="s">
        <v>137</v>
      </c>
    </row>
    <row r="364" spans="1:65" s="16" customFormat="1" ht="11.25">
      <c r="B364" s="252"/>
      <c r="C364" s="253"/>
      <c r="D364" s="207" t="s">
        <v>190</v>
      </c>
      <c r="E364" s="254" t="s">
        <v>1</v>
      </c>
      <c r="F364" s="255" t="s">
        <v>256</v>
      </c>
      <c r="G364" s="253"/>
      <c r="H364" s="256">
        <v>40.199999999999996</v>
      </c>
      <c r="I364" s="257"/>
      <c r="J364" s="253"/>
      <c r="K364" s="253"/>
      <c r="L364" s="258"/>
      <c r="M364" s="259"/>
      <c r="N364" s="260"/>
      <c r="O364" s="260"/>
      <c r="P364" s="260"/>
      <c r="Q364" s="260"/>
      <c r="R364" s="260"/>
      <c r="S364" s="260"/>
      <c r="T364" s="261"/>
      <c r="AT364" s="262" t="s">
        <v>190</v>
      </c>
      <c r="AU364" s="262" t="s">
        <v>85</v>
      </c>
      <c r="AV364" s="16" t="s">
        <v>91</v>
      </c>
      <c r="AW364" s="16" t="s">
        <v>33</v>
      </c>
      <c r="AX364" s="16" t="s">
        <v>81</v>
      </c>
      <c r="AY364" s="262" t="s">
        <v>137</v>
      </c>
    </row>
    <row r="365" spans="1:65" s="2" customFormat="1" ht="16.5" customHeight="1">
      <c r="A365" s="35"/>
      <c r="B365" s="36"/>
      <c r="C365" s="187" t="s">
        <v>547</v>
      </c>
      <c r="D365" s="187" t="s">
        <v>140</v>
      </c>
      <c r="E365" s="188" t="s">
        <v>619</v>
      </c>
      <c r="F365" s="189" t="s">
        <v>620</v>
      </c>
      <c r="G365" s="190" t="s">
        <v>188</v>
      </c>
      <c r="H365" s="191">
        <v>12</v>
      </c>
      <c r="I365" s="192"/>
      <c r="J365" s="193">
        <f>ROUND(I365*H365,2)</f>
        <v>0</v>
      </c>
      <c r="K365" s="189" t="s">
        <v>143</v>
      </c>
      <c r="L365" s="40"/>
      <c r="M365" s="194" t="s">
        <v>1</v>
      </c>
      <c r="N365" s="195" t="s">
        <v>42</v>
      </c>
      <c r="O365" s="72"/>
      <c r="P365" s="196">
        <f>O365*H365</f>
        <v>0</v>
      </c>
      <c r="Q365" s="196">
        <v>2.0000000000000001E-4</v>
      </c>
      <c r="R365" s="196">
        <f>Q365*H365</f>
        <v>2.4000000000000002E-3</v>
      </c>
      <c r="S365" s="196">
        <v>0</v>
      </c>
      <c r="T365" s="197">
        <f>S365*H365</f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198" t="s">
        <v>281</v>
      </c>
      <c r="AT365" s="198" t="s">
        <v>140</v>
      </c>
      <c r="AU365" s="198" t="s">
        <v>85</v>
      </c>
      <c r="AY365" s="18" t="s">
        <v>137</v>
      </c>
      <c r="BE365" s="199">
        <f>IF(N365="základní",J365,0)</f>
        <v>0</v>
      </c>
      <c r="BF365" s="199">
        <f>IF(N365="snížená",J365,0)</f>
        <v>0</v>
      </c>
      <c r="BG365" s="199">
        <f>IF(N365="zákl. přenesená",J365,0)</f>
        <v>0</v>
      </c>
      <c r="BH365" s="199">
        <f>IF(N365="sníž. přenesená",J365,0)</f>
        <v>0</v>
      </c>
      <c r="BI365" s="199">
        <f>IF(N365="nulová",J365,0)</f>
        <v>0</v>
      </c>
      <c r="BJ365" s="18" t="s">
        <v>85</v>
      </c>
      <c r="BK365" s="199">
        <f>ROUND(I365*H365,2)</f>
        <v>0</v>
      </c>
      <c r="BL365" s="18" t="s">
        <v>281</v>
      </c>
      <c r="BM365" s="198" t="s">
        <v>1091</v>
      </c>
    </row>
    <row r="366" spans="1:65" s="2" customFormat="1" ht="19.5">
      <c r="A366" s="35"/>
      <c r="B366" s="36"/>
      <c r="C366" s="37"/>
      <c r="D366" s="207" t="s">
        <v>246</v>
      </c>
      <c r="E366" s="37"/>
      <c r="F366" s="248" t="s">
        <v>622</v>
      </c>
      <c r="G366" s="37"/>
      <c r="H366" s="37"/>
      <c r="I366" s="249"/>
      <c r="J366" s="37"/>
      <c r="K366" s="37"/>
      <c r="L366" s="40"/>
      <c r="M366" s="250"/>
      <c r="N366" s="251"/>
      <c r="O366" s="72"/>
      <c r="P366" s="72"/>
      <c r="Q366" s="72"/>
      <c r="R366" s="72"/>
      <c r="S366" s="72"/>
      <c r="T366" s="73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T366" s="18" t="s">
        <v>246</v>
      </c>
      <c r="AU366" s="18" t="s">
        <v>85</v>
      </c>
    </row>
    <row r="367" spans="1:65" s="14" customFormat="1" ht="11.25">
      <c r="B367" s="217"/>
      <c r="C367" s="218"/>
      <c r="D367" s="207" t="s">
        <v>190</v>
      </c>
      <c r="E367" s="219" t="s">
        <v>1</v>
      </c>
      <c r="F367" s="220" t="s">
        <v>623</v>
      </c>
      <c r="G367" s="218"/>
      <c r="H367" s="219" t="s">
        <v>1</v>
      </c>
      <c r="I367" s="221"/>
      <c r="J367" s="218"/>
      <c r="K367" s="218"/>
      <c r="L367" s="222"/>
      <c r="M367" s="223"/>
      <c r="N367" s="224"/>
      <c r="O367" s="224"/>
      <c r="P367" s="224"/>
      <c r="Q367" s="224"/>
      <c r="R367" s="224"/>
      <c r="S367" s="224"/>
      <c r="T367" s="225"/>
      <c r="AT367" s="226" t="s">
        <v>190</v>
      </c>
      <c r="AU367" s="226" t="s">
        <v>85</v>
      </c>
      <c r="AV367" s="14" t="s">
        <v>81</v>
      </c>
      <c r="AW367" s="14" t="s">
        <v>33</v>
      </c>
      <c r="AX367" s="14" t="s">
        <v>76</v>
      </c>
      <c r="AY367" s="226" t="s">
        <v>137</v>
      </c>
    </row>
    <row r="368" spans="1:65" s="13" customFormat="1" ht="11.25">
      <c r="B368" s="205"/>
      <c r="C368" s="206"/>
      <c r="D368" s="207" t="s">
        <v>190</v>
      </c>
      <c r="E368" s="208" t="s">
        <v>1</v>
      </c>
      <c r="F368" s="209" t="s">
        <v>1092</v>
      </c>
      <c r="G368" s="206"/>
      <c r="H368" s="210">
        <v>12</v>
      </c>
      <c r="I368" s="211"/>
      <c r="J368" s="206"/>
      <c r="K368" s="206"/>
      <c r="L368" s="212"/>
      <c r="M368" s="213"/>
      <c r="N368" s="214"/>
      <c r="O368" s="214"/>
      <c r="P368" s="214"/>
      <c r="Q368" s="214"/>
      <c r="R368" s="214"/>
      <c r="S368" s="214"/>
      <c r="T368" s="215"/>
      <c r="AT368" s="216" t="s">
        <v>190</v>
      </c>
      <c r="AU368" s="216" t="s">
        <v>85</v>
      </c>
      <c r="AV368" s="13" t="s">
        <v>85</v>
      </c>
      <c r="AW368" s="13" t="s">
        <v>33</v>
      </c>
      <c r="AX368" s="13" t="s">
        <v>81</v>
      </c>
      <c r="AY368" s="216" t="s">
        <v>137</v>
      </c>
    </row>
    <row r="369" spans="1:65" s="2" customFormat="1" ht="24.2" customHeight="1">
      <c r="A369" s="35"/>
      <c r="B369" s="36"/>
      <c r="C369" s="187" t="s">
        <v>553</v>
      </c>
      <c r="D369" s="187" t="s">
        <v>140</v>
      </c>
      <c r="E369" s="188" t="s">
        <v>626</v>
      </c>
      <c r="F369" s="189" t="s">
        <v>627</v>
      </c>
      <c r="G369" s="190" t="s">
        <v>220</v>
      </c>
      <c r="H369" s="191">
        <v>16.399999999999999</v>
      </c>
      <c r="I369" s="192"/>
      <c r="J369" s="193">
        <f>ROUND(I369*H369,2)</f>
        <v>0</v>
      </c>
      <c r="K369" s="189" t="s">
        <v>143</v>
      </c>
      <c r="L369" s="40"/>
      <c r="M369" s="194" t="s">
        <v>1</v>
      </c>
      <c r="N369" s="195" t="s">
        <v>42</v>
      </c>
      <c r="O369" s="72"/>
      <c r="P369" s="196">
        <f>O369*H369</f>
        <v>0</v>
      </c>
      <c r="Q369" s="196">
        <v>3.2000000000000003E-4</v>
      </c>
      <c r="R369" s="196">
        <f>Q369*H369</f>
        <v>5.2480000000000001E-3</v>
      </c>
      <c r="S369" s="196">
        <v>0</v>
      </c>
      <c r="T369" s="197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198" t="s">
        <v>281</v>
      </c>
      <c r="AT369" s="198" t="s">
        <v>140</v>
      </c>
      <c r="AU369" s="198" t="s">
        <v>85</v>
      </c>
      <c r="AY369" s="18" t="s">
        <v>137</v>
      </c>
      <c r="BE369" s="199">
        <f>IF(N369="základní",J369,0)</f>
        <v>0</v>
      </c>
      <c r="BF369" s="199">
        <f>IF(N369="snížená",J369,0)</f>
        <v>0</v>
      </c>
      <c r="BG369" s="199">
        <f>IF(N369="zákl. přenesená",J369,0)</f>
        <v>0</v>
      </c>
      <c r="BH369" s="199">
        <f>IF(N369="sníž. přenesená",J369,0)</f>
        <v>0</v>
      </c>
      <c r="BI369" s="199">
        <f>IF(N369="nulová",J369,0)</f>
        <v>0</v>
      </c>
      <c r="BJ369" s="18" t="s">
        <v>85</v>
      </c>
      <c r="BK369" s="199">
        <f>ROUND(I369*H369,2)</f>
        <v>0</v>
      </c>
      <c r="BL369" s="18" t="s">
        <v>281</v>
      </c>
      <c r="BM369" s="198" t="s">
        <v>1093</v>
      </c>
    </row>
    <row r="370" spans="1:65" s="2" customFormat="1" ht="19.5">
      <c r="A370" s="35"/>
      <c r="B370" s="36"/>
      <c r="C370" s="37"/>
      <c r="D370" s="207" t="s">
        <v>246</v>
      </c>
      <c r="E370" s="37"/>
      <c r="F370" s="248" t="s">
        <v>629</v>
      </c>
      <c r="G370" s="37"/>
      <c r="H370" s="37"/>
      <c r="I370" s="249"/>
      <c r="J370" s="37"/>
      <c r="K370" s="37"/>
      <c r="L370" s="40"/>
      <c r="M370" s="250"/>
      <c r="N370" s="251"/>
      <c r="O370" s="72"/>
      <c r="P370" s="72"/>
      <c r="Q370" s="72"/>
      <c r="R370" s="72"/>
      <c r="S370" s="72"/>
      <c r="T370" s="73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T370" s="18" t="s">
        <v>246</v>
      </c>
      <c r="AU370" s="18" t="s">
        <v>85</v>
      </c>
    </row>
    <row r="371" spans="1:65" s="14" customFormat="1" ht="11.25">
      <c r="B371" s="217"/>
      <c r="C371" s="218"/>
      <c r="D371" s="207" t="s">
        <v>190</v>
      </c>
      <c r="E371" s="219" t="s">
        <v>1</v>
      </c>
      <c r="F371" s="220" t="s">
        <v>205</v>
      </c>
      <c r="G371" s="218"/>
      <c r="H371" s="219" t="s">
        <v>1</v>
      </c>
      <c r="I371" s="221"/>
      <c r="J371" s="218"/>
      <c r="K371" s="218"/>
      <c r="L371" s="222"/>
      <c r="M371" s="223"/>
      <c r="N371" s="224"/>
      <c r="O371" s="224"/>
      <c r="P371" s="224"/>
      <c r="Q371" s="224"/>
      <c r="R371" s="224"/>
      <c r="S371" s="224"/>
      <c r="T371" s="225"/>
      <c r="AT371" s="226" t="s">
        <v>190</v>
      </c>
      <c r="AU371" s="226" t="s">
        <v>85</v>
      </c>
      <c r="AV371" s="14" t="s">
        <v>81</v>
      </c>
      <c r="AW371" s="14" t="s">
        <v>33</v>
      </c>
      <c r="AX371" s="14" t="s">
        <v>76</v>
      </c>
      <c r="AY371" s="226" t="s">
        <v>137</v>
      </c>
    </row>
    <row r="372" spans="1:65" s="13" customFormat="1" ht="11.25">
      <c r="B372" s="205"/>
      <c r="C372" s="206"/>
      <c r="D372" s="207" t="s">
        <v>190</v>
      </c>
      <c r="E372" s="208" t="s">
        <v>1</v>
      </c>
      <c r="F372" s="209" t="s">
        <v>1094</v>
      </c>
      <c r="G372" s="206"/>
      <c r="H372" s="210">
        <v>8.1999999999999993</v>
      </c>
      <c r="I372" s="211"/>
      <c r="J372" s="206"/>
      <c r="K372" s="206"/>
      <c r="L372" s="212"/>
      <c r="M372" s="213"/>
      <c r="N372" s="214"/>
      <c r="O372" s="214"/>
      <c r="P372" s="214"/>
      <c r="Q372" s="214"/>
      <c r="R372" s="214"/>
      <c r="S372" s="214"/>
      <c r="T372" s="215"/>
      <c r="AT372" s="216" t="s">
        <v>190</v>
      </c>
      <c r="AU372" s="216" t="s">
        <v>85</v>
      </c>
      <c r="AV372" s="13" t="s">
        <v>85</v>
      </c>
      <c r="AW372" s="13" t="s">
        <v>33</v>
      </c>
      <c r="AX372" s="13" t="s">
        <v>76</v>
      </c>
      <c r="AY372" s="216" t="s">
        <v>137</v>
      </c>
    </row>
    <row r="373" spans="1:65" s="14" customFormat="1" ht="11.25">
      <c r="B373" s="217"/>
      <c r="C373" s="218"/>
      <c r="D373" s="207" t="s">
        <v>190</v>
      </c>
      <c r="E373" s="219" t="s">
        <v>1</v>
      </c>
      <c r="F373" s="220" t="s">
        <v>631</v>
      </c>
      <c r="G373" s="218"/>
      <c r="H373" s="219" t="s">
        <v>1</v>
      </c>
      <c r="I373" s="221"/>
      <c r="J373" s="218"/>
      <c r="K373" s="218"/>
      <c r="L373" s="222"/>
      <c r="M373" s="223"/>
      <c r="N373" s="224"/>
      <c r="O373" s="224"/>
      <c r="P373" s="224"/>
      <c r="Q373" s="224"/>
      <c r="R373" s="224"/>
      <c r="S373" s="224"/>
      <c r="T373" s="225"/>
      <c r="AT373" s="226" t="s">
        <v>190</v>
      </c>
      <c r="AU373" s="226" t="s">
        <v>85</v>
      </c>
      <c r="AV373" s="14" t="s">
        <v>81</v>
      </c>
      <c r="AW373" s="14" t="s">
        <v>33</v>
      </c>
      <c r="AX373" s="14" t="s">
        <v>76</v>
      </c>
      <c r="AY373" s="226" t="s">
        <v>137</v>
      </c>
    </row>
    <row r="374" spans="1:65" s="15" customFormat="1" ht="11.25">
      <c r="B374" s="227"/>
      <c r="C374" s="228"/>
      <c r="D374" s="207" t="s">
        <v>190</v>
      </c>
      <c r="E374" s="229" t="s">
        <v>1</v>
      </c>
      <c r="F374" s="230" t="s">
        <v>210</v>
      </c>
      <c r="G374" s="228"/>
      <c r="H374" s="231">
        <v>8.1999999999999993</v>
      </c>
      <c r="I374" s="232"/>
      <c r="J374" s="228"/>
      <c r="K374" s="228"/>
      <c r="L374" s="233"/>
      <c r="M374" s="234"/>
      <c r="N374" s="235"/>
      <c r="O374" s="235"/>
      <c r="P374" s="235"/>
      <c r="Q374" s="235"/>
      <c r="R374" s="235"/>
      <c r="S374" s="235"/>
      <c r="T374" s="236"/>
      <c r="AT374" s="237" t="s">
        <v>190</v>
      </c>
      <c r="AU374" s="237" t="s">
        <v>85</v>
      </c>
      <c r="AV374" s="15" t="s">
        <v>88</v>
      </c>
      <c r="AW374" s="15" t="s">
        <v>33</v>
      </c>
      <c r="AX374" s="15" t="s">
        <v>76</v>
      </c>
      <c r="AY374" s="237" t="s">
        <v>137</v>
      </c>
    </row>
    <row r="375" spans="1:65" s="13" customFormat="1" ht="11.25">
      <c r="B375" s="205"/>
      <c r="C375" s="206"/>
      <c r="D375" s="207" t="s">
        <v>190</v>
      </c>
      <c r="E375" s="208" t="s">
        <v>1</v>
      </c>
      <c r="F375" s="209" t="s">
        <v>961</v>
      </c>
      <c r="G375" s="206"/>
      <c r="H375" s="210">
        <v>16.399999999999999</v>
      </c>
      <c r="I375" s="211"/>
      <c r="J375" s="206"/>
      <c r="K375" s="206"/>
      <c r="L375" s="212"/>
      <c r="M375" s="213"/>
      <c r="N375" s="214"/>
      <c r="O375" s="214"/>
      <c r="P375" s="214"/>
      <c r="Q375" s="214"/>
      <c r="R375" s="214"/>
      <c r="S375" s="214"/>
      <c r="T375" s="215"/>
      <c r="AT375" s="216" t="s">
        <v>190</v>
      </c>
      <c r="AU375" s="216" t="s">
        <v>85</v>
      </c>
      <c r="AV375" s="13" t="s">
        <v>85</v>
      </c>
      <c r="AW375" s="13" t="s">
        <v>33</v>
      </c>
      <c r="AX375" s="13" t="s">
        <v>81</v>
      </c>
      <c r="AY375" s="216" t="s">
        <v>137</v>
      </c>
    </row>
    <row r="376" spans="1:65" s="2" customFormat="1" ht="24.2" customHeight="1">
      <c r="A376" s="35"/>
      <c r="B376" s="36"/>
      <c r="C376" s="187" t="s">
        <v>560</v>
      </c>
      <c r="D376" s="187" t="s">
        <v>140</v>
      </c>
      <c r="E376" s="188" t="s">
        <v>1095</v>
      </c>
      <c r="F376" s="189" t="s">
        <v>1096</v>
      </c>
      <c r="G376" s="190" t="s">
        <v>203</v>
      </c>
      <c r="H376" s="191">
        <v>16.8</v>
      </c>
      <c r="I376" s="192"/>
      <c r="J376" s="193">
        <f>ROUND(I376*H376,2)</f>
        <v>0</v>
      </c>
      <c r="K376" s="189" t="s">
        <v>143</v>
      </c>
      <c r="L376" s="40"/>
      <c r="M376" s="194" t="s">
        <v>1</v>
      </c>
      <c r="N376" s="195" t="s">
        <v>42</v>
      </c>
      <c r="O376" s="72"/>
      <c r="P376" s="196">
        <f>O376*H376</f>
        <v>0</v>
      </c>
      <c r="Q376" s="196">
        <v>0</v>
      </c>
      <c r="R376" s="196">
        <f>Q376*H376</f>
        <v>0</v>
      </c>
      <c r="S376" s="196">
        <v>8.1500000000000003E-2</v>
      </c>
      <c r="T376" s="197">
        <f>S376*H376</f>
        <v>1.3692000000000002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198" t="s">
        <v>281</v>
      </c>
      <c r="AT376" s="198" t="s">
        <v>140</v>
      </c>
      <c r="AU376" s="198" t="s">
        <v>85</v>
      </c>
      <c r="AY376" s="18" t="s">
        <v>137</v>
      </c>
      <c r="BE376" s="199">
        <f>IF(N376="základní",J376,0)</f>
        <v>0</v>
      </c>
      <c r="BF376" s="199">
        <f>IF(N376="snížená",J376,0)</f>
        <v>0</v>
      </c>
      <c r="BG376" s="199">
        <f>IF(N376="zákl. přenesená",J376,0)</f>
        <v>0</v>
      </c>
      <c r="BH376" s="199">
        <f>IF(N376="sníž. přenesená",J376,0)</f>
        <v>0</v>
      </c>
      <c r="BI376" s="199">
        <f>IF(N376="nulová",J376,0)</f>
        <v>0</v>
      </c>
      <c r="BJ376" s="18" t="s">
        <v>85</v>
      </c>
      <c r="BK376" s="199">
        <f>ROUND(I376*H376,2)</f>
        <v>0</v>
      </c>
      <c r="BL376" s="18" t="s">
        <v>281</v>
      </c>
      <c r="BM376" s="198" t="s">
        <v>1097</v>
      </c>
    </row>
    <row r="377" spans="1:65" s="14" customFormat="1" ht="11.25">
      <c r="B377" s="217"/>
      <c r="C377" s="218"/>
      <c r="D377" s="207" t="s">
        <v>190</v>
      </c>
      <c r="E377" s="219" t="s">
        <v>1</v>
      </c>
      <c r="F377" s="220" t="s">
        <v>1098</v>
      </c>
      <c r="G377" s="218"/>
      <c r="H377" s="219" t="s">
        <v>1</v>
      </c>
      <c r="I377" s="221"/>
      <c r="J377" s="218"/>
      <c r="K377" s="218"/>
      <c r="L377" s="222"/>
      <c r="M377" s="223"/>
      <c r="N377" s="224"/>
      <c r="O377" s="224"/>
      <c r="P377" s="224"/>
      <c r="Q377" s="224"/>
      <c r="R377" s="224"/>
      <c r="S377" s="224"/>
      <c r="T377" s="225"/>
      <c r="AT377" s="226" t="s">
        <v>190</v>
      </c>
      <c r="AU377" s="226" t="s">
        <v>85</v>
      </c>
      <c r="AV377" s="14" t="s">
        <v>81</v>
      </c>
      <c r="AW377" s="14" t="s">
        <v>33</v>
      </c>
      <c r="AX377" s="14" t="s">
        <v>76</v>
      </c>
      <c r="AY377" s="226" t="s">
        <v>137</v>
      </c>
    </row>
    <row r="378" spans="1:65" s="14" customFormat="1" ht="11.25">
      <c r="B378" s="217"/>
      <c r="C378" s="218"/>
      <c r="D378" s="207" t="s">
        <v>190</v>
      </c>
      <c r="E378" s="219" t="s">
        <v>1</v>
      </c>
      <c r="F378" s="220" t="s">
        <v>1099</v>
      </c>
      <c r="G378" s="218"/>
      <c r="H378" s="219" t="s">
        <v>1</v>
      </c>
      <c r="I378" s="221"/>
      <c r="J378" s="218"/>
      <c r="K378" s="218"/>
      <c r="L378" s="222"/>
      <c r="M378" s="223"/>
      <c r="N378" s="224"/>
      <c r="O378" s="224"/>
      <c r="P378" s="224"/>
      <c r="Q378" s="224"/>
      <c r="R378" s="224"/>
      <c r="S378" s="224"/>
      <c r="T378" s="225"/>
      <c r="AT378" s="226" t="s">
        <v>190</v>
      </c>
      <c r="AU378" s="226" t="s">
        <v>85</v>
      </c>
      <c r="AV378" s="14" t="s">
        <v>81</v>
      </c>
      <c r="AW378" s="14" t="s">
        <v>33</v>
      </c>
      <c r="AX378" s="14" t="s">
        <v>76</v>
      </c>
      <c r="AY378" s="226" t="s">
        <v>137</v>
      </c>
    </row>
    <row r="379" spans="1:65" s="13" customFormat="1" ht="11.25">
      <c r="B379" s="205"/>
      <c r="C379" s="206"/>
      <c r="D379" s="207" t="s">
        <v>190</v>
      </c>
      <c r="E379" s="208" t="s">
        <v>1</v>
      </c>
      <c r="F379" s="209" t="s">
        <v>1100</v>
      </c>
      <c r="G379" s="206"/>
      <c r="H379" s="210">
        <v>16.8</v>
      </c>
      <c r="I379" s="211"/>
      <c r="J379" s="206"/>
      <c r="K379" s="206"/>
      <c r="L379" s="212"/>
      <c r="M379" s="213"/>
      <c r="N379" s="214"/>
      <c r="O379" s="214"/>
      <c r="P379" s="214"/>
      <c r="Q379" s="214"/>
      <c r="R379" s="214"/>
      <c r="S379" s="214"/>
      <c r="T379" s="215"/>
      <c r="AT379" s="216" t="s">
        <v>190</v>
      </c>
      <c r="AU379" s="216" t="s">
        <v>85</v>
      </c>
      <c r="AV379" s="13" t="s">
        <v>85</v>
      </c>
      <c r="AW379" s="13" t="s">
        <v>33</v>
      </c>
      <c r="AX379" s="13" t="s">
        <v>81</v>
      </c>
      <c r="AY379" s="216" t="s">
        <v>137</v>
      </c>
    </row>
    <row r="380" spans="1:65" s="2" customFormat="1" ht="24.2" customHeight="1">
      <c r="A380" s="35"/>
      <c r="B380" s="36"/>
      <c r="C380" s="187" t="s">
        <v>565</v>
      </c>
      <c r="D380" s="187" t="s">
        <v>140</v>
      </c>
      <c r="E380" s="188" t="s">
        <v>1101</v>
      </c>
      <c r="F380" s="189" t="s">
        <v>647</v>
      </c>
      <c r="G380" s="190" t="s">
        <v>220</v>
      </c>
      <c r="H380" s="191">
        <v>52.4</v>
      </c>
      <c r="I380" s="192"/>
      <c r="J380" s="193">
        <f>ROUND(I380*H380,2)</f>
        <v>0</v>
      </c>
      <c r="K380" s="189" t="s">
        <v>1</v>
      </c>
      <c r="L380" s="40"/>
      <c r="M380" s="194" t="s">
        <v>1</v>
      </c>
      <c r="N380" s="195" t="s">
        <v>42</v>
      </c>
      <c r="O380" s="72"/>
      <c r="P380" s="196">
        <f>O380*H380</f>
        <v>0</v>
      </c>
      <c r="Q380" s="196">
        <v>5.5000000000000003E-4</v>
      </c>
      <c r="R380" s="196">
        <f>Q380*H380</f>
        <v>2.8820000000000002E-2</v>
      </c>
      <c r="S380" s="196">
        <v>0</v>
      </c>
      <c r="T380" s="197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198" t="s">
        <v>91</v>
      </c>
      <c r="AT380" s="198" t="s">
        <v>140</v>
      </c>
      <c r="AU380" s="198" t="s">
        <v>85</v>
      </c>
      <c r="AY380" s="18" t="s">
        <v>137</v>
      </c>
      <c r="BE380" s="199">
        <f>IF(N380="základní",J380,0)</f>
        <v>0</v>
      </c>
      <c r="BF380" s="199">
        <f>IF(N380="snížená",J380,0)</f>
        <v>0</v>
      </c>
      <c r="BG380" s="199">
        <f>IF(N380="zákl. přenesená",J380,0)</f>
        <v>0</v>
      </c>
      <c r="BH380" s="199">
        <f>IF(N380="sníž. přenesená",J380,0)</f>
        <v>0</v>
      </c>
      <c r="BI380" s="199">
        <f>IF(N380="nulová",J380,0)</f>
        <v>0</v>
      </c>
      <c r="BJ380" s="18" t="s">
        <v>85</v>
      </c>
      <c r="BK380" s="199">
        <f>ROUND(I380*H380,2)</f>
        <v>0</v>
      </c>
      <c r="BL380" s="18" t="s">
        <v>91</v>
      </c>
      <c r="BM380" s="198" t="s">
        <v>1102</v>
      </c>
    </row>
    <row r="381" spans="1:65" s="14" customFormat="1" ht="11.25">
      <c r="B381" s="217"/>
      <c r="C381" s="218"/>
      <c r="D381" s="207" t="s">
        <v>190</v>
      </c>
      <c r="E381" s="219" t="s">
        <v>1</v>
      </c>
      <c r="F381" s="220" t="s">
        <v>205</v>
      </c>
      <c r="G381" s="218"/>
      <c r="H381" s="219" t="s">
        <v>1</v>
      </c>
      <c r="I381" s="221"/>
      <c r="J381" s="218"/>
      <c r="K381" s="218"/>
      <c r="L381" s="222"/>
      <c r="M381" s="223"/>
      <c r="N381" s="224"/>
      <c r="O381" s="224"/>
      <c r="P381" s="224"/>
      <c r="Q381" s="224"/>
      <c r="R381" s="224"/>
      <c r="S381" s="224"/>
      <c r="T381" s="225"/>
      <c r="AT381" s="226" t="s">
        <v>190</v>
      </c>
      <c r="AU381" s="226" t="s">
        <v>85</v>
      </c>
      <c r="AV381" s="14" t="s">
        <v>81</v>
      </c>
      <c r="AW381" s="14" t="s">
        <v>33</v>
      </c>
      <c r="AX381" s="14" t="s">
        <v>76</v>
      </c>
      <c r="AY381" s="226" t="s">
        <v>137</v>
      </c>
    </row>
    <row r="382" spans="1:65" s="14" customFormat="1" ht="11.25">
      <c r="B382" s="217"/>
      <c r="C382" s="218"/>
      <c r="D382" s="207" t="s">
        <v>190</v>
      </c>
      <c r="E382" s="219" t="s">
        <v>1</v>
      </c>
      <c r="F382" s="220" t="s">
        <v>1103</v>
      </c>
      <c r="G382" s="218"/>
      <c r="H382" s="219" t="s">
        <v>1</v>
      </c>
      <c r="I382" s="221"/>
      <c r="J382" s="218"/>
      <c r="K382" s="218"/>
      <c r="L382" s="222"/>
      <c r="M382" s="223"/>
      <c r="N382" s="224"/>
      <c r="O382" s="224"/>
      <c r="P382" s="224"/>
      <c r="Q382" s="224"/>
      <c r="R382" s="224"/>
      <c r="S382" s="224"/>
      <c r="T382" s="225"/>
      <c r="AT382" s="226" t="s">
        <v>190</v>
      </c>
      <c r="AU382" s="226" t="s">
        <v>85</v>
      </c>
      <c r="AV382" s="14" t="s">
        <v>81</v>
      </c>
      <c r="AW382" s="14" t="s">
        <v>33</v>
      </c>
      <c r="AX382" s="14" t="s">
        <v>76</v>
      </c>
      <c r="AY382" s="226" t="s">
        <v>137</v>
      </c>
    </row>
    <row r="383" spans="1:65" s="14" customFormat="1" ht="11.25">
      <c r="B383" s="217"/>
      <c r="C383" s="218"/>
      <c r="D383" s="207" t="s">
        <v>190</v>
      </c>
      <c r="E383" s="219" t="s">
        <v>1</v>
      </c>
      <c r="F383" s="220" t="s">
        <v>1104</v>
      </c>
      <c r="G383" s="218"/>
      <c r="H383" s="219" t="s">
        <v>1</v>
      </c>
      <c r="I383" s="221"/>
      <c r="J383" s="218"/>
      <c r="K383" s="218"/>
      <c r="L383" s="222"/>
      <c r="M383" s="223"/>
      <c r="N383" s="224"/>
      <c r="O383" s="224"/>
      <c r="P383" s="224"/>
      <c r="Q383" s="224"/>
      <c r="R383" s="224"/>
      <c r="S383" s="224"/>
      <c r="T383" s="225"/>
      <c r="AT383" s="226" t="s">
        <v>190</v>
      </c>
      <c r="AU383" s="226" t="s">
        <v>85</v>
      </c>
      <c r="AV383" s="14" t="s">
        <v>81</v>
      </c>
      <c r="AW383" s="14" t="s">
        <v>33</v>
      </c>
      <c r="AX383" s="14" t="s">
        <v>76</v>
      </c>
      <c r="AY383" s="226" t="s">
        <v>137</v>
      </c>
    </row>
    <row r="384" spans="1:65" s="14" customFormat="1" ht="11.25">
      <c r="B384" s="217"/>
      <c r="C384" s="218"/>
      <c r="D384" s="207" t="s">
        <v>190</v>
      </c>
      <c r="E384" s="219" t="s">
        <v>1</v>
      </c>
      <c r="F384" s="220" t="s">
        <v>1105</v>
      </c>
      <c r="G384" s="218"/>
      <c r="H384" s="219" t="s">
        <v>1</v>
      </c>
      <c r="I384" s="221"/>
      <c r="J384" s="218"/>
      <c r="K384" s="218"/>
      <c r="L384" s="222"/>
      <c r="M384" s="223"/>
      <c r="N384" s="224"/>
      <c r="O384" s="224"/>
      <c r="P384" s="224"/>
      <c r="Q384" s="224"/>
      <c r="R384" s="224"/>
      <c r="S384" s="224"/>
      <c r="T384" s="225"/>
      <c r="AT384" s="226" t="s">
        <v>190</v>
      </c>
      <c r="AU384" s="226" t="s">
        <v>85</v>
      </c>
      <c r="AV384" s="14" t="s">
        <v>81</v>
      </c>
      <c r="AW384" s="14" t="s">
        <v>33</v>
      </c>
      <c r="AX384" s="14" t="s">
        <v>76</v>
      </c>
      <c r="AY384" s="226" t="s">
        <v>137</v>
      </c>
    </row>
    <row r="385" spans="1:65" s="14" customFormat="1" ht="11.25">
      <c r="B385" s="217"/>
      <c r="C385" s="218"/>
      <c r="D385" s="207" t="s">
        <v>190</v>
      </c>
      <c r="E385" s="219" t="s">
        <v>1</v>
      </c>
      <c r="F385" s="220" t="s">
        <v>216</v>
      </c>
      <c r="G385" s="218"/>
      <c r="H385" s="219" t="s">
        <v>1</v>
      </c>
      <c r="I385" s="221"/>
      <c r="J385" s="218"/>
      <c r="K385" s="218"/>
      <c r="L385" s="222"/>
      <c r="M385" s="223"/>
      <c r="N385" s="224"/>
      <c r="O385" s="224"/>
      <c r="P385" s="224"/>
      <c r="Q385" s="224"/>
      <c r="R385" s="224"/>
      <c r="S385" s="224"/>
      <c r="T385" s="225"/>
      <c r="AT385" s="226" t="s">
        <v>190</v>
      </c>
      <c r="AU385" s="226" t="s">
        <v>85</v>
      </c>
      <c r="AV385" s="14" t="s">
        <v>81</v>
      </c>
      <c r="AW385" s="14" t="s">
        <v>33</v>
      </c>
      <c r="AX385" s="14" t="s">
        <v>76</v>
      </c>
      <c r="AY385" s="226" t="s">
        <v>137</v>
      </c>
    </row>
    <row r="386" spans="1:65" s="13" customFormat="1" ht="11.25">
      <c r="B386" s="205"/>
      <c r="C386" s="206"/>
      <c r="D386" s="207" t="s">
        <v>190</v>
      </c>
      <c r="E386" s="208" t="s">
        <v>1</v>
      </c>
      <c r="F386" s="209" t="s">
        <v>1106</v>
      </c>
      <c r="G386" s="206"/>
      <c r="H386" s="210">
        <v>21</v>
      </c>
      <c r="I386" s="211"/>
      <c r="J386" s="206"/>
      <c r="K386" s="206"/>
      <c r="L386" s="212"/>
      <c r="M386" s="213"/>
      <c r="N386" s="214"/>
      <c r="O386" s="214"/>
      <c r="P386" s="214"/>
      <c r="Q386" s="214"/>
      <c r="R386" s="214"/>
      <c r="S386" s="214"/>
      <c r="T386" s="215"/>
      <c r="AT386" s="216" t="s">
        <v>190</v>
      </c>
      <c r="AU386" s="216" t="s">
        <v>85</v>
      </c>
      <c r="AV386" s="13" t="s">
        <v>85</v>
      </c>
      <c r="AW386" s="13" t="s">
        <v>33</v>
      </c>
      <c r="AX386" s="13" t="s">
        <v>76</v>
      </c>
      <c r="AY386" s="216" t="s">
        <v>137</v>
      </c>
    </row>
    <row r="387" spans="1:65" s="14" customFormat="1" ht="11.25">
      <c r="B387" s="217"/>
      <c r="C387" s="218"/>
      <c r="D387" s="207" t="s">
        <v>190</v>
      </c>
      <c r="E387" s="219" t="s">
        <v>1</v>
      </c>
      <c r="F387" s="220" t="s">
        <v>205</v>
      </c>
      <c r="G387" s="218"/>
      <c r="H387" s="219" t="s">
        <v>1</v>
      </c>
      <c r="I387" s="221"/>
      <c r="J387" s="218"/>
      <c r="K387" s="218"/>
      <c r="L387" s="222"/>
      <c r="M387" s="223"/>
      <c r="N387" s="224"/>
      <c r="O387" s="224"/>
      <c r="P387" s="224"/>
      <c r="Q387" s="224"/>
      <c r="R387" s="224"/>
      <c r="S387" s="224"/>
      <c r="T387" s="225"/>
      <c r="AT387" s="226" t="s">
        <v>190</v>
      </c>
      <c r="AU387" s="226" t="s">
        <v>85</v>
      </c>
      <c r="AV387" s="14" t="s">
        <v>81</v>
      </c>
      <c r="AW387" s="14" t="s">
        <v>33</v>
      </c>
      <c r="AX387" s="14" t="s">
        <v>76</v>
      </c>
      <c r="AY387" s="226" t="s">
        <v>137</v>
      </c>
    </row>
    <row r="388" spans="1:65" s="14" customFormat="1" ht="11.25">
      <c r="B388" s="217"/>
      <c r="C388" s="218"/>
      <c r="D388" s="207" t="s">
        <v>190</v>
      </c>
      <c r="E388" s="219" t="s">
        <v>1</v>
      </c>
      <c r="F388" s="220" t="s">
        <v>1107</v>
      </c>
      <c r="G388" s="218"/>
      <c r="H388" s="219" t="s">
        <v>1</v>
      </c>
      <c r="I388" s="221"/>
      <c r="J388" s="218"/>
      <c r="K388" s="218"/>
      <c r="L388" s="222"/>
      <c r="M388" s="223"/>
      <c r="N388" s="224"/>
      <c r="O388" s="224"/>
      <c r="P388" s="224"/>
      <c r="Q388" s="224"/>
      <c r="R388" s="224"/>
      <c r="S388" s="224"/>
      <c r="T388" s="225"/>
      <c r="AT388" s="226" t="s">
        <v>190</v>
      </c>
      <c r="AU388" s="226" t="s">
        <v>85</v>
      </c>
      <c r="AV388" s="14" t="s">
        <v>81</v>
      </c>
      <c r="AW388" s="14" t="s">
        <v>33</v>
      </c>
      <c r="AX388" s="14" t="s">
        <v>76</v>
      </c>
      <c r="AY388" s="226" t="s">
        <v>137</v>
      </c>
    </row>
    <row r="389" spans="1:65" s="14" customFormat="1" ht="11.25">
      <c r="B389" s="217"/>
      <c r="C389" s="218"/>
      <c r="D389" s="207" t="s">
        <v>190</v>
      </c>
      <c r="E389" s="219" t="s">
        <v>1</v>
      </c>
      <c r="F389" s="220" t="s">
        <v>1108</v>
      </c>
      <c r="G389" s="218"/>
      <c r="H389" s="219" t="s">
        <v>1</v>
      </c>
      <c r="I389" s="221"/>
      <c r="J389" s="218"/>
      <c r="K389" s="218"/>
      <c r="L389" s="222"/>
      <c r="M389" s="223"/>
      <c r="N389" s="224"/>
      <c r="O389" s="224"/>
      <c r="P389" s="224"/>
      <c r="Q389" s="224"/>
      <c r="R389" s="224"/>
      <c r="S389" s="224"/>
      <c r="T389" s="225"/>
      <c r="AT389" s="226" t="s">
        <v>190</v>
      </c>
      <c r="AU389" s="226" t="s">
        <v>85</v>
      </c>
      <c r="AV389" s="14" t="s">
        <v>81</v>
      </c>
      <c r="AW389" s="14" t="s">
        <v>33</v>
      </c>
      <c r="AX389" s="14" t="s">
        <v>76</v>
      </c>
      <c r="AY389" s="226" t="s">
        <v>137</v>
      </c>
    </row>
    <row r="390" spans="1:65" s="14" customFormat="1" ht="11.25">
      <c r="B390" s="217"/>
      <c r="C390" s="218"/>
      <c r="D390" s="207" t="s">
        <v>190</v>
      </c>
      <c r="E390" s="219" t="s">
        <v>1</v>
      </c>
      <c r="F390" s="220" t="s">
        <v>1109</v>
      </c>
      <c r="G390" s="218"/>
      <c r="H390" s="219" t="s">
        <v>1</v>
      </c>
      <c r="I390" s="221"/>
      <c r="J390" s="218"/>
      <c r="K390" s="218"/>
      <c r="L390" s="222"/>
      <c r="M390" s="223"/>
      <c r="N390" s="224"/>
      <c r="O390" s="224"/>
      <c r="P390" s="224"/>
      <c r="Q390" s="224"/>
      <c r="R390" s="224"/>
      <c r="S390" s="224"/>
      <c r="T390" s="225"/>
      <c r="AT390" s="226" t="s">
        <v>190</v>
      </c>
      <c r="AU390" s="226" t="s">
        <v>85</v>
      </c>
      <c r="AV390" s="14" t="s">
        <v>81</v>
      </c>
      <c r="AW390" s="14" t="s">
        <v>33</v>
      </c>
      <c r="AX390" s="14" t="s">
        <v>76</v>
      </c>
      <c r="AY390" s="226" t="s">
        <v>137</v>
      </c>
    </row>
    <row r="391" spans="1:65" s="13" customFormat="1" ht="11.25">
      <c r="B391" s="205"/>
      <c r="C391" s="206"/>
      <c r="D391" s="207" t="s">
        <v>190</v>
      </c>
      <c r="E391" s="208" t="s">
        <v>1</v>
      </c>
      <c r="F391" s="209" t="s">
        <v>1110</v>
      </c>
      <c r="G391" s="206"/>
      <c r="H391" s="210">
        <v>31.4</v>
      </c>
      <c r="I391" s="211"/>
      <c r="J391" s="206"/>
      <c r="K391" s="206"/>
      <c r="L391" s="212"/>
      <c r="M391" s="213"/>
      <c r="N391" s="214"/>
      <c r="O391" s="214"/>
      <c r="P391" s="214"/>
      <c r="Q391" s="214"/>
      <c r="R391" s="214"/>
      <c r="S391" s="214"/>
      <c r="T391" s="215"/>
      <c r="AT391" s="216" t="s">
        <v>190</v>
      </c>
      <c r="AU391" s="216" t="s">
        <v>85</v>
      </c>
      <c r="AV391" s="13" t="s">
        <v>85</v>
      </c>
      <c r="AW391" s="13" t="s">
        <v>33</v>
      </c>
      <c r="AX391" s="13" t="s">
        <v>76</v>
      </c>
      <c r="AY391" s="216" t="s">
        <v>137</v>
      </c>
    </row>
    <row r="392" spans="1:65" s="16" customFormat="1" ht="11.25">
      <c r="B392" s="252"/>
      <c r="C392" s="253"/>
      <c r="D392" s="207" t="s">
        <v>190</v>
      </c>
      <c r="E392" s="254" t="s">
        <v>1</v>
      </c>
      <c r="F392" s="255" t="s">
        <v>256</v>
      </c>
      <c r="G392" s="253"/>
      <c r="H392" s="256">
        <v>52.4</v>
      </c>
      <c r="I392" s="257"/>
      <c r="J392" s="253"/>
      <c r="K392" s="253"/>
      <c r="L392" s="258"/>
      <c r="M392" s="259"/>
      <c r="N392" s="260"/>
      <c r="O392" s="260"/>
      <c r="P392" s="260"/>
      <c r="Q392" s="260"/>
      <c r="R392" s="260"/>
      <c r="S392" s="260"/>
      <c r="T392" s="261"/>
      <c r="AT392" s="262" t="s">
        <v>190</v>
      </c>
      <c r="AU392" s="262" t="s">
        <v>85</v>
      </c>
      <c r="AV392" s="16" t="s">
        <v>91</v>
      </c>
      <c r="AW392" s="16" t="s">
        <v>33</v>
      </c>
      <c r="AX392" s="16" t="s">
        <v>81</v>
      </c>
      <c r="AY392" s="262" t="s">
        <v>137</v>
      </c>
    </row>
    <row r="393" spans="1:65" s="2" customFormat="1" ht="24.2" customHeight="1">
      <c r="A393" s="35"/>
      <c r="B393" s="36"/>
      <c r="C393" s="238" t="s">
        <v>570</v>
      </c>
      <c r="D393" s="238" t="s">
        <v>228</v>
      </c>
      <c r="E393" s="239" t="s">
        <v>1111</v>
      </c>
      <c r="F393" s="240" t="s">
        <v>651</v>
      </c>
      <c r="G393" s="241" t="s">
        <v>220</v>
      </c>
      <c r="H393" s="242">
        <v>55</v>
      </c>
      <c r="I393" s="243"/>
      <c r="J393" s="244">
        <f>ROUND(I393*H393,2)</f>
        <v>0</v>
      </c>
      <c r="K393" s="240" t="s">
        <v>1</v>
      </c>
      <c r="L393" s="245"/>
      <c r="M393" s="246" t="s">
        <v>1</v>
      </c>
      <c r="N393" s="247" t="s">
        <v>42</v>
      </c>
      <c r="O393" s="72"/>
      <c r="P393" s="196">
        <f>O393*H393</f>
        <v>0</v>
      </c>
      <c r="Q393" s="196">
        <v>3.5E-4</v>
      </c>
      <c r="R393" s="196">
        <f>Q393*H393</f>
        <v>1.925E-2</v>
      </c>
      <c r="S393" s="196">
        <v>0</v>
      </c>
      <c r="T393" s="197">
        <f>S393*H393</f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198" t="s">
        <v>103</v>
      </c>
      <c r="AT393" s="198" t="s">
        <v>228</v>
      </c>
      <c r="AU393" s="198" t="s">
        <v>85</v>
      </c>
      <c r="AY393" s="18" t="s">
        <v>137</v>
      </c>
      <c r="BE393" s="199">
        <f>IF(N393="základní",J393,0)</f>
        <v>0</v>
      </c>
      <c r="BF393" s="199">
        <f>IF(N393="snížená",J393,0)</f>
        <v>0</v>
      </c>
      <c r="BG393" s="199">
        <f>IF(N393="zákl. přenesená",J393,0)</f>
        <v>0</v>
      </c>
      <c r="BH393" s="199">
        <f>IF(N393="sníž. přenesená",J393,0)</f>
        <v>0</v>
      </c>
      <c r="BI393" s="199">
        <f>IF(N393="nulová",J393,0)</f>
        <v>0</v>
      </c>
      <c r="BJ393" s="18" t="s">
        <v>85</v>
      </c>
      <c r="BK393" s="199">
        <f>ROUND(I393*H393,2)</f>
        <v>0</v>
      </c>
      <c r="BL393" s="18" t="s">
        <v>91</v>
      </c>
      <c r="BM393" s="198" t="s">
        <v>1112</v>
      </c>
    </row>
    <row r="394" spans="1:65" s="14" customFormat="1" ht="11.25">
      <c r="B394" s="217"/>
      <c r="C394" s="218"/>
      <c r="D394" s="207" t="s">
        <v>190</v>
      </c>
      <c r="E394" s="219" t="s">
        <v>1</v>
      </c>
      <c r="F394" s="220" t="s">
        <v>653</v>
      </c>
      <c r="G394" s="218"/>
      <c r="H394" s="219" t="s">
        <v>1</v>
      </c>
      <c r="I394" s="221"/>
      <c r="J394" s="218"/>
      <c r="K394" s="218"/>
      <c r="L394" s="222"/>
      <c r="M394" s="223"/>
      <c r="N394" s="224"/>
      <c r="O394" s="224"/>
      <c r="P394" s="224"/>
      <c r="Q394" s="224"/>
      <c r="R394" s="224"/>
      <c r="S394" s="224"/>
      <c r="T394" s="225"/>
      <c r="AT394" s="226" t="s">
        <v>190</v>
      </c>
      <c r="AU394" s="226" t="s">
        <v>85</v>
      </c>
      <c r="AV394" s="14" t="s">
        <v>81</v>
      </c>
      <c r="AW394" s="14" t="s">
        <v>33</v>
      </c>
      <c r="AX394" s="14" t="s">
        <v>76</v>
      </c>
      <c r="AY394" s="226" t="s">
        <v>137</v>
      </c>
    </row>
    <row r="395" spans="1:65" s="13" customFormat="1" ht="11.25">
      <c r="B395" s="205"/>
      <c r="C395" s="206"/>
      <c r="D395" s="207" t="s">
        <v>190</v>
      </c>
      <c r="E395" s="208" t="s">
        <v>1</v>
      </c>
      <c r="F395" s="209" t="s">
        <v>1113</v>
      </c>
      <c r="G395" s="206"/>
      <c r="H395" s="210">
        <v>22.05</v>
      </c>
      <c r="I395" s="211"/>
      <c r="J395" s="206"/>
      <c r="K395" s="206"/>
      <c r="L395" s="212"/>
      <c r="M395" s="213"/>
      <c r="N395" s="214"/>
      <c r="O395" s="214"/>
      <c r="P395" s="214"/>
      <c r="Q395" s="214"/>
      <c r="R395" s="214"/>
      <c r="S395" s="214"/>
      <c r="T395" s="215"/>
      <c r="AT395" s="216" t="s">
        <v>190</v>
      </c>
      <c r="AU395" s="216" t="s">
        <v>85</v>
      </c>
      <c r="AV395" s="13" t="s">
        <v>85</v>
      </c>
      <c r="AW395" s="13" t="s">
        <v>33</v>
      </c>
      <c r="AX395" s="13" t="s">
        <v>76</v>
      </c>
      <c r="AY395" s="216" t="s">
        <v>137</v>
      </c>
    </row>
    <row r="396" spans="1:65" s="14" customFormat="1" ht="11.25">
      <c r="B396" s="217"/>
      <c r="C396" s="218"/>
      <c r="D396" s="207" t="s">
        <v>190</v>
      </c>
      <c r="E396" s="219" t="s">
        <v>1</v>
      </c>
      <c r="F396" s="220" t="s">
        <v>655</v>
      </c>
      <c r="G396" s="218"/>
      <c r="H396" s="219" t="s">
        <v>1</v>
      </c>
      <c r="I396" s="221"/>
      <c r="J396" s="218"/>
      <c r="K396" s="218"/>
      <c r="L396" s="222"/>
      <c r="M396" s="223"/>
      <c r="N396" s="224"/>
      <c r="O396" s="224"/>
      <c r="P396" s="224"/>
      <c r="Q396" s="224"/>
      <c r="R396" s="224"/>
      <c r="S396" s="224"/>
      <c r="T396" s="225"/>
      <c r="AT396" s="226" t="s">
        <v>190</v>
      </c>
      <c r="AU396" s="226" t="s">
        <v>85</v>
      </c>
      <c r="AV396" s="14" t="s">
        <v>81</v>
      </c>
      <c r="AW396" s="14" t="s">
        <v>33</v>
      </c>
      <c r="AX396" s="14" t="s">
        <v>76</v>
      </c>
      <c r="AY396" s="226" t="s">
        <v>137</v>
      </c>
    </row>
    <row r="397" spans="1:65" s="13" customFormat="1" ht="11.25">
      <c r="B397" s="205"/>
      <c r="C397" s="206"/>
      <c r="D397" s="207" t="s">
        <v>190</v>
      </c>
      <c r="E397" s="208" t="s">
        <v>1</v>
      </c>
      <c r="F397" s="209" t="s">
        <v>1114</v>
      </c>
      <c r="G397" s="206"/>
      <c r="H397" s="210">
        <v>32.97</v>
      </c>
      <c r="I397" s="211"/>
      <c r="J397" s="206"/>
      <c r="K397" s="206"/>
      <c r="L397" s="212"/>
      <c r="M397" s="213"/>
      <c r="N397" s="214"/>
      <c r="O397" s="214"/>
      <c r="P397" s="214"/>
      <c r="Q397" s="214"/>
      <c r="R397" s="214"/>
      <c r="S397" s="214"/>
      <c r="T397" s="215"/>
      <c r="AT397" s="216" t="s">
        <v>190</v>
      </c>
      <c r="AU397" s="216" t="s">
        <v>85</v>
      </c>
      <c r="AV397" s="13" t="s">
        <v>85</v>
      </c>
      <c r="AW397" s="13" t="s">
        <v>33</v>
      </c>
      <c r="AX397" s="13" t="s">
        <v>76</v>
      </c>
      <c r="AY397" s="216" t="s">
        <v>137</v>
      </c>
    </row>
    <row r="398" spans="1:65" s="13" customFormat="1" ht="11.25">
      <c r="B398" s="205"/>
      <c r="C398" s="206"/>
      <c r="D398" s="207" t="s">
        <v>190</v>
      </c>
      <c r="E398" s="208" t="s">
        <v>1</v>
      </c>
      <c r="F398" s="209" t="s">
        <v>1115</v>
      </c>
      <c r="G398" s="206"/>
      <c r="H398" s="210">
        <v>-0.02</v>
      </c>
      <c r="I398" s="211"/>
      <c r="J398" s="206"/>
      <c r="K398" s="206"/>
      <c r="L398" s="212"/>
      <c r="M398" s="213"/>
      <c r="N398" s="214"/>
      <c r="O398" s="214"/>
      <c r="P398" s="214"/>
      <c r="Q398" s="214"/>
      <c r="R398" s="214"/>
      <c r="S398" s="214"/>
      <c r="T398" s="215"/>
      <c r="AT398" s="216" t="s">
        <v>190</v>
      </c>
      <c r="AU398" s="216" t="s">
        <v>85</v>
      </c>
      <c r="AV398" s="13" t="s">
        <v>85</v>
      </c>
      <c r="AW398" s="13" t="s">
        <v>33</v>
      </c>
      <c r="AX398" s="13" t="s">
        <v>76</v>
      </c>
      <c r="AY398" s="216" t="s">
        <v>137</v>
      </c>
    </row>
    <row r="399" spans="1:65" s="16" customFormat="1" ht="11.25">
      <c r="B399" s="252"/>
      <c r="C399" s="253"/>
      <c r="D399" s="207" t="s">
        <v>190</v>
      </c>
      <c r="E399" s="254" t="s">
        <v>1</v>
      </c>
      <c r="F399" s="255" t="s">
        <v>256</v>
      </c>
      <c r="G399" s="253"/>
      <c r="H399" s="256">
        <v>54.999999999999993</v>
      </c>
      <c r="I399" s="257"/>
      <c r="J399" s="253"/>
      <c r="K399" s="253"/>
      <c r="L399" s="258"/>
      <c r="M399" s="259"/>
      <c r="N399" s="260"/>
      <c r="O399" s="260"/>
      <c r="P399" s="260"/>
      <c r="Q399" s="260"/>
      <c r="R399" s="260"/>
      <c r="S399" s="260"/>
      <c r="T399" s="261"/>
      <c r="AT399" s="262" t="s">
        <v>190</v>
      </c>
      <c r="AU399" s="262" t="s">
        <v>85</v>
      </c>
      <c r="AV399" s="16" t="s">
        <v>91</v>
      </c>
      <c r="AW399" s="16" t="s">
        <v>33</v>
      </c>
      <c r="AX399" s="16" t="s">
        <v>81</v>
      </c>
      <c r="AY399" s="262" t="s">
        <v>137</v>
      </c>
    </row>
    <row r="400" spans="1:65" s="2" customFormat="1" ht="44.25" customHeight="1">
      <c r="A400" s="35"/>
      <c r="B400" s="36"/>
      <c r="C400" s="187" t="s">
        <v>581</v>
      </c>
      <c r="D400" s="187" t="s">
        <v>140</v>
      </c>
      <c r="E400" s="188" t="s">
        <v>658</v>
      </c>
      <c r="F400" s="189" t="s">
        <v>659</v>
      </c>
      <c r="G400" s="190" t="s">
        <v>437</v>
      </c>
      <c r="H400" s="263"/>
      <c r="I400" s="192"/>
      <c r="J400" s="193">
        <f>ROUND(I400*H400,2)</f>
        <v>0</v>
      </c>
      <c r="K400" s="189" t="s">
        <v>143</v>
      </c>
      <c r="L400" s="40"/>
      <c r="M400" s="194" t="s">
        <v>1</v>
      </c>
      <c r="N400" s="195" t="s">
        <v>42</v>
      </c>
      <c r="O400" s="72"/>
      <c r="P400" s="196">
        <f>O400*H400</f>
        <v>0</v>
      </c>
      <c r="Q400" s="196">
        <v>0</v>
      </c>
      <c r="R400" s="196">
        <f>Q400*H400</f>
        <v>0</v>
      </c>
      <c r="S400" s="196">
        <v>0</v>
      </c>
      <c r="T400" s="197">
        <f>S400*H400</f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198" t="s">
        <v>281</v>
      </c>
      <c r="AT400" s="198" t="s">
        <v>140</v>
      </c>
      <c r="AU400" s="198" t="s">
        <v>85</v>
      </c>
      <c r="AY400" s="18" t="s">
        <v>137</v>
      </c>
      <c r="BE400" s="199">
        <f>IF(N400="základní",J400,0)</f>
        <v>0</v>
      </c>
      <c r="BF400" s="199">
        <f>IF(N400="snížená",J400,0)</f>
        <v>0</v>
      </c>
      <c r="BG400" s="199">
        <f>IF(N400="zákl. přenesená",J400,0)</f>
        <v>0</v>
      </c>
      <c r="BH400" s="199">
        <f>IF(N400="sníž. přenesená",J400,0)</f>
        <v>0</v>
      </c>
      <c r="BI400" s="199">
        <f>IF(N400="nulová",J400,0)</f>
        <v>0</v>
      </c>
      <c r="BJ400" s="18" t="s">
        <v>85</v>
      </c>
      <c r="BK400" s="199">
        <f>ROUND(I400*H400,2)</f>
        <v>0</v>
      </c>
      <c r="BL400" s="18" t="s">
        <v>281</v>
      </c>
      <c r="BM400" s="198" t="s">
        <v>1116</v>
      </c>
    </row>
    <row r="401" spans="1:65" s="12" customFormat="1" ht="22.9" customHeight="1">
      <c r="B401" s="171"/>
      <c r="C401" s="172"/>
      <c r="D401" s="173" t="s">
        <v>75</v>
      </c>
      <c r="E401" s="185" t="s">
        <v>661</v>
      </c>
      <c r="F401" s="185" t="s">
        <v>662</v>
      </c>
      <c r="G401" s="172"/>
      <c r="H401" s="172"/>
      <c r="I401" s="175"/>
      <c r="J401" s="186">
        <f>BK401</f>
        <v>0</v>
      </c>
      <c r="K401" s="172"/>
      <c r="L401" s="177"/>
      <c r="M401" s="178"/>
      <c r="N401" s="179"/>
      <c r="O401" s="179"/>
      <c r="P401" s="180">
        <f>SUM(P402:P450)</f>
        <v>0</v>
      </c>
      <c r="Q401" s="179"/>
      <c r="R401" s="180">
        <f>SUM(R402:R450)</f>
        <v>0.228128</v>
      </c>
      <c r="S401" s="179"/>
      <c r="T401" s="181">
        <f>SUM(T402:T450)</f>
        <v>4.3183000000000006E-2</v>
      </c>
      <c r="AR401" s="182" t="s">
        <v>85</v>
      </c>
      <c r="AT401" s="183" t="s">
        <v>75</v>
      </c>
      <c r="AU401" s="183" t="s">
        <v>81</v>
      </c>
      <c r="AY401" s="182" t="s">
        <v>137</v>
      </c>
      <c r="BK401" s="184">
        <f>SUM(BK402:BK450)</f>
        <v>0</v>
      </c>
    </row>
    <row r="402" spans="1:65" s="2" customFormat="1" ht="24.2" customHeight="1">
      <c r="A402" s="35"/>
      <c r="B402" s="36"/>
      <c r="C402" s="187" t="s">
        <v>586</v>
      </c>
      <c r="D402" s="187" t="s">
        <v>140</v>
      </c>
      <c r="E402" s="188" t="s">
        <v>680</v>
      </c>
      <c r="F402" s="189" t="s">
        <v>681</v>
      </c>
      <c r="G402" s="190" t="s">
        <v>203</v>
      </c>
      <c r="H402" s="191">
        <v>139.30000000000001</v>
      </c>
      <c r="I402" s="192"/>
      <c r="J402" s="193">
        <f>ROUND(I402*H402,2)</f>
        <v>0</v>
      </c>
      <c r="K402" s="189" t="s">
        <v>143</v>
      </c>
      <c r="L402" s="40"/>
      <c r="M402" s="194" t="s">
        <v>1</v>
      </c>
      <c r="N402" s="195" t="s">
        <v>42</v>
      </c>
      <c r="O402" s="72"/>
      <c r="P402" s="196">
        <f>O402*H402</f>
        <v>0</v>
      </c>
      <c r="Q402" s="196">
        <v>0</v>
      </c>
      <c r="R402" s="196">
        <f>Q402*H402</f>
        <v>0</v>
      </c>
      <c r="S402" s="196">
        <v>0</v>
      </c>
      <c r="T402" s="197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198" t="s">
        <v>281</v>
      </c>
      <c r="AT402" s="198" t="s">
        <v>140</v>
      </c>
      <c r="AU402" s="198" t="s">
        <v>85</v>
      </c>
      <c r="AY402" s="18" t="s">
        <v>137</v>
      </c>
      <c r="BE402" s="199">
        <f>IF(N402="základní",J402,0)</f>
        <v>0</v>
      </c>
      <c r="BF402" s="199">
        <f>IF(N402="snížená",J402,0)</f>
        <v>0</v>
      </c>
      <c r="BG402" s="199">
        <f>IF(N402="zákl. přenesená",J402,0)</f>
        <v>0</v>
      </c>
      <c r="BH402" s="199">
        <f>IF(N402="sníž. přenesená",J402,0)</f>
        <v>0</v>
      </c>
      <c r="BI402" s="199">
        <f>IF(N402="nulová",J402,0)</f>
        <v>0</v>
      </c>
      <c r="BJ402" s="18" t="s">
        <v>85</v>
      </c>
      <c r="BK402" s="199">
        <f>ROUND(I402*H402,2)</f>
        <v>0</v>
      </c>
      <c r="BL402" s="18" t="s">
        <v>281</v>
      </c>
      <c r="BM402" s="198" t="s">
        <v>1117</v>
      </c>
    </row>
    <row r="403" spans="1:65" s="14" customFormat="1" ht="11.25">
      <c r="B403" s="217"/>
      <c r="C403" s="218"/>
      <c r="D403" s="207" t="s">
        <v>190</v>
      </c>
      <c r="E403" s="219" t="s">
        <v>1</v>
      </c>
      <c r="F403" s="220" t="s">
        <v>1118</v>
      </c>
      <c r="G403" s="218"/>
      <c r="H403" s="219" t="s">
        <v>1</v>
      </c>
      <c r="I403" s="221"/>
      <c r="J403" s="218"/>
      <c r="K403" s="218"/>
      <c r="L403" s="222"/>
      <c r="M403" s="223"/>
      <c r="N403" s="224"/>
      <c r="O403" s="224"/>
      <c r="P403" s="224"/>
      <c r="Q403" s="224"/>
      <c r="R403" s="224"/>
      <c r="S403" s="224"/>
      <c r="T403" s="225"/>
      <c r="AT403" s="226" t="s">
        <v>190</v>
      </c>
      <c r="AU403" s="226" t="s">
        <v>85</v>
      </c>
      <c r="AV403" s="14" t="s">
        <v>81</v>
      </c>
      <c r="AW403" s="14" t="s">
        <v>33</v>
      </c>
      <c r="AX403" s="14" t="s">
        <v>76</v>
      </c>
      <c r="AY403" s="226" t="s">
        <v>137</v>
      </c>
    </row>
    <row r="404" spans="1:65" s="13" customFormat="1" ht="11.25">
      <c r="B404" s="205"/>
      <c r="C404" s="206"/>
      <c r="D404" s="207" t="s">
        <v>190</v>
      </c>
      <c r="E404" s="208" t="s">
        <v>1</v>
      </c>
      <c r="F404" s="209" t="s">
        <v>1119</v>
      </c>
      <c r="G404" s="206"/>
      <c r="H404" s="210">
        <v>48.2</v>
      </c>
      <c r="I404" s="211"/>
      <c r="J404" s="206"/>
      <c r="K404" s="206"/>
      <c r="L404" s="212"/>
      <c r="M404" s="213"/>
      <c r="N404" s="214"/>
      <c r="O404" s="214"/>
      <c r="P404" s="214"/>
      <c r="Q404" s="214"/>
      <c r="R404" s="214"/>
      <c r="S404" s="214"/>
      <c r="T404" s="215"/>
      <c r="AT404" s="216" t="s">
        <v>190</v>
      </c>
      <c r="AU404" s="216" t="s">
        <v>85</v>
      </c>
      <c r="AV404" s="13" t="s">
        <v>85</v>
      </c>
      <c r="AW404" s="13" t="s">
        <v>33</v>
      </c>
      <c r="AX404" s="13" t="s">
        <v>76</v>
      </c>
      <c r="AY404" s="216" t="s">
        <v>137</v>
      </c>
    </row>
    <row r="405" spans="1:65" s="13" customFormat="1" ht="11.25">
      <c r="B405" s="205"/>
      <c r="C405" s="206"/>
      <c r="D405" s="207" t="s">
        <v>190</v>
      </c>
      <c r="E405" s="208" t="s">
        <v>1</v>
      </c>
      <c r="F405" s="209" t="s">
        <v>1120</v>
      </c>
      <c r="G405" s="206"/>
      <c r="H405" s="210">
        <v>91.1</v>
      </c>
      <c r="I405" s="211"/>
      <c r="J405" s="206"/>
      <c r="K405" s="206"/>
      <c r="L405" s="212"/>
      <c r="M405" s="213"/>
      <c r="N405" s="214"/>
      <c r="O405" s="214"/>
      <c r="P405" s="214"/>
      <c r="Q405" s="214"/>
      <c r="R405" s="214"/>
      <c r="S405" s="214"/>
      <c r="T405" s="215"/>
      <c r="AT405" s="216" t="s">
        <v>190</v>
      </c>
      <c r="AU405" s="216" t="s">
        <v>85</v>
      </c>
      <c r="AV405" s="13" t="s">
        <v>85</v>
      </c>
      <c r="AW405" s="13" t="s">
        <v>33</v>
      </c>
      <c r="AX405" s="13" t="s">
        <v>76</v>
      </c>
      <c r="AY405" s="216" t="s">
        <v>137</v>
      </c>
    </row>
    <row r="406" spans="1:65" s="16" customFormat="1" ht="11.25">
      <c r="B406" s="252"/>
      <c r="C406" s="253"/>
      <c r="D406" s="207" t="s">
        <v>190</v>
      </c>
      <c r="E406" s="254" t="s">
        <v>1</v>
      </c>
      <c r="F406" s="255" t="s">
        <v>256</v>
      </c>
      <c r="G406" s="253"/>
      <c r="H406" s="256">
        <v>139.30000000000001</v>
      </c>
      <c r="I406" s="257"/>
      <c r="J406" s="253"/>
      <c r="K406" s="253"/>
      <c r="L406" s="258"/>
      <c r="M406" s="259"/>
      <c r="N406" s="260"/>
      <c r="O406" s="260"/>
      <c r="P406" s="260"/>
      <c r="Q406" s="260"/>
      <c r="R406" s="260"/>
      <c r="S406" s="260"/>
      <c r="T406" s="261"/>
      <c r="AT406" s="262" t="s">
        <v>190</v>
      </c>
      <c r="AU406" s="262" t="s">
        <v>85</v>
      </c>
      <c r="AV406" s="16" t="s">
        <v>91</v>
      </c>
      <c r="AW406" s="16" t="s">
        <v>33</v>
      </c>
      <c r="AX406" s="16" t="s">
        <v>81</v>
      </c>
      <c r="AY406" s="262" t="s">
        <v>137</v>
      </c>
    </row>
    <row r="407" spans="1:65" s="2" customFormat="1" ht="16.5" customHeight="1">
      <c r="A407" s="35"/>
      <c r="B407" s="36"/>
      <c r="C407" s="187" t="s">
        <v>591</v>
      </c>
      <c r="D407" s="187" t="s">
        <v>140</v>
      </c>
      <c r="E407" s="188" t="s">
        <v>664</v>
      </c>
      <c r="F407" s="189" t="s">
        <v>665</v>
      </c>
      <c r="G407" s="190" t="s">
        <v>203</v>
      </c>
      <c r="H407" s="191">
        <v>139.30000000000001</v>
      </c>
      <c r="I407" s="192"/>
      <c r="J407" s="193">
        <f>ROUND(I407*H407,2)</f>
        <v>0</v>
      </c>
      <c r="K407" s="189" t="s">
        <v>143</v>
      </c>
      <c r="L407" s="40"/>
      <c r="M407" s="194" t="s">
        <v>1</v>
      </c>
      <c r="N407" s="195" t="s">
        <v>42</v>
      </c>
      <c r="O407" s="72"/>
      <c r="P407" s="196">
        <f>O407*H407</f>
        <v>0</v>
      </c>
      <c r="Q407" s="196">
        <v>1E-3</v>
      </c>
      <c r="R407" s="196">
        <f>Q407*H407</f>
        <v>0.13930000000000001</v>
      </c>
      <c r="S407" s="196">
        <v>3.1E-4</v>
      </c>
      <c r="T407" s="197">
        <f>S407*H407</f>
        <v>4.3183000000000006E-2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198" t="s">
        <v>281</v>
      </c>
      <c r="AT407" s="198" t="s">
        <v>140</v>
      </c>
      <c r="AU407" s="198" t="s">
        <v>85</v>
      </c>
      <c r="AY407" s="18" t="s">
        <v>137</v>
      </c>
      <c r="BE407" s="199">
        <f>IF(N407="základní",J407,0)</f>
        <v>0</v>
      </c>
      <c r="BF407" s="199">
        <f>IF(N407="snížená",J407,0)</f>
        <v>0</v>
      </c>
      <c r="BG407" s="199">
        <f>IF(N407="zákl. přenesená",J407,0)</f>
        <v>0</v>
      </c>
      <c r="BH407" s="199">
        <f>IF(N407="sníž. přenesená",J407,0)</f>
        <v>0</v>
      </c>
      <c r="BI407" s="199">
        <f>IF(N407="nulová",J407,0)</f>
        <v>0</v>
      </c>
      <c r="BJ407" s="18" t="s">
        <v>85</v>
      </c>
      <c r="BK407" s="199">
        <f>ROUND(I407*H407,2)</f>
        <v>0</v>
      </c>
      <c r="BL407" s="18" t="s">
        <v>281</v>
      </c>
      <c r="BM407" s="198" t="s">
        <v>1121</v>
      </c>
    </row>
    <row r="408" spans="1:65" s="14" customFormat="1" ht="11.25">
      <c r="B408" s="217"/>
      <c r="C408" s="218"/>
      <c r="D408" s="207" t="s">
        <v>190</v>
      </c>
      <c r="E408" s="219" t="s">
        <v>1</v>
      </c>
      <c r="F408" s="220" t="s">
        <v>667</v>
      </c>
      <c r="G408" s="218"/>
      <c r="H408" s="219" t="s">
        <v>1</v>
      </c>
      <c r="I408" s="221"/>
      <c r="J408" s="218"/>
      <c r="K408" s="218"/>
      <c r="L408" s="222"/>
      <c r="M408" s="223"/>
      <c r="N408" s="224"/>
      <c r="O408" s="224"/>
      <c r="P408" s="224"/>
      <c r="Q408" s="224"/>
      <c r="R408" s="224"/>
      <c r="S408" s="224"/>
      <c r="T408" s="225"/>
      <c r="AT408" s="226" t="s">
        <v>190</v>
      </c>
      <c r="AU408" s="226" t="s">
        <v>85</v>
      </c>
      <c r="AV408" s="14" t="s">
        <v>81</v>
      </c>
      <c r="AW408" s="14" t="s">
        <v>33</v>
      </c>
      <c r="AX408" s="14" t="s">
        <v>76</v>
      </c>
      <c r="AY408" s="226" t="s">
        <v>137</v>
      </c>
    </row>
    <row r="409" spans="1:65" s="14" customFormat="1" ht="11.25">
      <c r="B409" s="217"/>
      <c r="C409" s="218"/>
      <c r="D409" s="207" t="s">
        <v>190</v>
      </c>
      <c r="E409" s="219" t="s">
        <v>1</v>
      </c>
      <c r="F409" s="220" t="s">
        <v>668</v>
      </c>
      <c r="G409" s="218"/>
      <c r="H409" s="219" t="s">
        <v>1</v>
      </c>
      <c r="I409" s="221"/>
      <c r="J409" s="218"/>
      <c r="K409" s="218"/>
      <c r="L409" s="222"/>
      <c r="M409" s="223"/>
      <c r="N409" s="224"/>
      <c r="O409" s="224"/>
      <c r="P409" s="224"/>
      <c r="Q409" s="224"/>
      <c r="R409" s="224"/>
      <c r="S409" s="224"/>
      <c r="T409" s="225"/>
      <c r="AT409" s="226" t="s">
        <v>190</v>
      </c>
      <c r="AU409" s="226" t="s">
        <v>85</v>
      </c>
      <c r="AV409" s="14" t="s">
        <v>81</v>
      </c>
      <c r="AW409" s="14" t="s">
        <v>33</v>
      </c>
      <c r="AX409" s="14" t="s">
        <v>76</v>
      </c>
      <c r="AY409" s="226" t="s">
        <v>137</v>
      </c>
    </row>
    <row r="410" spans="1:65" s="14" customFormat="1" ht="11.25">
      <c r="B410" s="217"/>
      <c r="C410" s="218"/>
      <c r="D410" s="207" t="s">
        <v>190</v>
      </c>
      <c r="E410" s="219" t="s">
        <v>1</v>
      </c>
      <c r="F410" s="220" t="s">
        <v>205</v>
      </c>
      <c r="G410" s="218"/>
      <c r="H410" s="219" t="s">
        <v>1</v>
      </c>
      <c r="I410" s="221"/>
      <c r="J410" s="218"/>
      <c r="K410" s="218"/>
      <c r="L410" s="222"/>
      <c r="M410" s="223"/>
      <c r="N410" s="224"/>
      <c r="O410" s="224"/>
      <c r="P410" s="224"/>
      <c r="Q410" s="224"/>
      <c r="R410" s="224"/>
      <c r="S410" s="224"/>
      <c r="T410" s="225"/>
      <c r="AT410" s="226" t="s">
        <v>190</v>
      </c>
      <c r="AU410" s="226" t="s">
        <v>85</v>
      </c>
      <c r="AV410" s="14" t="s">
        <v>81</v>
      </c>
      <c r="AW410" s="14" t="s">
        <v>33</v>
      </c>
      <c r="AX410" s="14" t="s">
        <v>76</v>
      </c>
      <c r="AY410" s="226" t="s">
        <v>137</v>
      </c>
    </row>
    <row r="411" spans="1:65" s="14" customFormat="1" ht="11.25">
      <c r="B411" s="217"/>
      <c r="C411" s="218"/>
      <c r="D411" s="207" t="s">
        <v>190</v>
      </c>
      <c r="E411" s="219" t="s">
        <v>1</v>
      </c>
      <c r="F411" s="220" t="s">
        <v>1122</v>
      </c>
      <c r="G411" s="218"/>
      <c r="H411" s="219" t="s">
        <v>1</v>
      </c>
      <c r="I411" s="221"/>
      <c r="J411" s="218"/>
      <c r="K411" s="218"/>
      <c r="L411" s="222"/>
      <c r="M411" s="223"/>
      <c r="N411" s="224"/>
      <c r="O411" s="224"/>
      <c r="P411" s="224"/>
      <c r="Q411" s="224"/>
      <c r="R411" s="224"/>
      <c r="S411" s="224"/>
      <c r="T411" s="225"/>
      <c r="AT411" s="226" t="s">
        <v>190</v>
      </c>
      <c r="AU411" s="226" t="s">
        <v>85</v>
      </c>
      <c r="AV411" s="14" t="s">
        <v>81</v>
      </c>
      <c r="AW411" s="14" t="s">
        <v>33</v>
      </c>
      <c r="AX411" s="14" t="s">
        <v>76</v>
      </c>
      <c r="AY411" s="226" t="s">
        <v>137</v>
      </c>
    </row>
    <row r="412" spans="1:65" s="14" customFormat="1" ht="11.25">
      <c r="B412" s="217"/>
      <c r="C412" s="218"/>
      <c r="D412" s="207" t="s">
        <v>190</v>
      </c>
      <c r="E412" s="219" t="s">
        <v>1</v>
      </c>
      <c r="F412" s="220" t="s">
        <v>1123</v>
      </c>
      <c r="G412" s="218"/>
      <c r="H412" s="219" t="s">
        <v>1</v>
      </c>
      <c r="I412" s="221"/>
      <c r="J412" s="218"/>
      <c r="K412" s="218"/>
      <c r="L412" s="222"/>
      <c r="M412" s="223"/>
      <c r="N412" s="224"/>
      <c r="O412" s="224"/>
      <c r="P412" s="224"/>
      <c r="Q412" s="224"/>
      <c r="R412" s="224"/>
      <c r="S412" s="224"/>
      <c r="T412" s="225"/>
      <c r="AT412" s="226" t="s">
        <v>190</v>
      </c>
      <c r="AU412" s="226" t="s">
        <v>85</v>
      </c>
      <c r="AV412" s="14" t="s">
        <v>81</v>
      </c>
      <c r="AW412" s="14" t="s">
        <v>33</v>
      </c>
      <c r="AX412" s="14" t="s">
        <v>76</v>
      </c>
      <c r="AY412" s="226" t="s">
        <v>137</v>
      </c>
    </row>
    <row r="413" spans="1:65" s="14" customFormat="1" ht="11.25">
      <c r="B413" s="217"/>
      <c r="C413" s="218"/>
      <c r="D413" s="207" t="s">
        <v>190</v>
      </c>
      <c r="E413" s="219" t="s">
        <v>1</v>
      </c>
      <c r="F413" s="220" t="s">
        <v>1124</v>
      </c>
      <c r="G413" s="218"/>
      <c r="H413" s="219" t="s">
        <v>1</v>
      </c>
      <c r="I413" s="221"/>
      <c r="J413" s="218"/>
      <c r="K413" s="218"/>
      <c r="L413" s="222"/>
      <c r="M413" s="223"/>
      <c r="N413" s="224"/>
      <c r="O413" s="224"/>
      <c r="P413" s="224"/>
      <c r="Q413" s="224"/>
      <c r="R413" s="224"/>
      <c r="S413" s="224"/>
      <c r="T413" s="225"/>
      <c r="AT413" s="226" t="s">
        <v>190</v>
      </c>
      <c r="AU413" s="226" t="s">
        <v>85</v>
      </c>
      <c r="AV413" s="14" t="s">
        <v>81</v>
      </c>
      <c r="AW413" s="14" t="s">
        <v>33</v>
      </c>
      <c r="AX413" s="14" t="s">
        <v>76</v>
      </c>
      <c r="AY413" s="226" t="s">
        <v>137</v>
      </c>
    </row>
    <row r="414" spans="1:65" s="14" customFormat="1" ht="11.25">
      <c r="B414" s="217"/>
      <c r="C414" s="218"/>
      <c r="D414" s="207" t="s">
        <v>190</v>
      </c>
      <c r="E414" s="219" t="s">
        <v>1</v>
      </c>
      <c r="F414" s="220" t="s">
        <v>1125</v>
      </c>
      <c r="G414" s="218"/>
      <c r="H414" s="219" t="s">
        <v>1</v>
      </c>
      <c r="I414" s="221"/>
      <c r="J414" s="218"/>
      <c r="K414" s="218"/>
      <c r="L414" s="222"/>
      <c r="M414" s="223"/>
      <c r="N414" s="224"/>
      <c r="O414" s="224"/>
      <c r="P414" s="224"/>
      <c r="Q414" s="224"/>
      <c r="R414" s="224"/>
      <c r="S414" s="224"/>
      <c r="T414" s="225"/>
      <c r="AT414" s="226" t="s">
        <v>190</v>
      </c>
      <c r="AU414" s="226" t="s">
        <v>85</v>
      </c>
      <c r="AV414" s="14" t="s">
        <v>81</v>
      </c>
      <c r="AW414" s="14" t="s">
        <v>33</v>
      </c>
      <c r="AX414" s="14" t="s">
        <v>76</v>
      </c>
      <c r="AY414" s="226" t="s">
        <v>137</v>
      </c>
    </row>
    <row r="415" spans="1:65" s="14" customFormat="1" ht="11.25">
      <c r="B415" s="217"/>
      <c r="C415" s="218"/>
      <c r="D415" s="207" t="s">
        <v>190</v>
      </c>
      <c r="E415" s="219" t="s">
        <v>1</v>
      </c>
      <c r="F415" s="220" t="s">
        <v>216</v>
      </c>
      <c r="G415" s="218"/>
      <c r="H415" s="219" t="s">
        <v>1</v>
      </c>
      <c r="I415" s="221"/>
      <c r="J415" s="218"/>
      <c r="K415" s="218"/>
      <c r="L415" s="222"/>
      <c r="M415" s="223"/>
      <c r="N415" s="224"/>
      <c r="O415" s="224"/>
      <c r="P415" s="224"/>
      <c r="Q415" s="224"/>
      <c r="R415" s="224"/>
      <c r="S415" s="224"/>
      <c r="T415" s="225"/>
      <c r="AT415" s="226" t="s">
        <v>190</v>
      </c>
      <c r="AU415" s="226" t="s">
        <v>85</v>
      </c>
      <c r="AV415" s="14" t="s">
        <v>81</v>
      </c>
      <c r="AW415" s="14" t="s">
        <v>33</v>
      </c>
      <c r="AX415" s="14" t="s">
        <v>76</v>
      </c>
      <c r="AY415" s="226" t="s">
        <v>137</v>
      </c>
    </row>
    <row r="416" spans="1:65" s="13" customFormat="1" ht="11.25">
      <c r="B416" s="205"/>
      <c r="C416" s="206"/>
      <c r="D416" s="207" t="s">
        <v>190</v>
      </c>
      <c r="E416" s="208" t="s">
        <v>1</v>
      </c>
      <c r="F416" s="209" t="s">
        <v>1126</v>
      </c>
      <c r="G416" s="206"/>
      <c r="H416" s="210">
        <v>48.2</v>
      </c>
      <c r="I416" s="211"/>
      <c r="J416" s="206"/>
      <c r="K416" s="206"/>
      <c r="L416" s="212"/>
      <c r="M416" s="213"/>
      <c r="N416" s="214"/>
      <c r="O416" s="214"/>
      <c r="P416" s="214"/>
      <c r="Q416" s="214"/>
      <c r="R416" s="214"/>
      <c r="S416" s="214"/>
      <c r="T416" s="215"/>
      <c r="AT416" s="216" t="s">
        <v>190</v>
      </c>
      <c r="AU416" s="216" t="s">
        <v>85</v>
      </c>
      <c r="AV416" s="13" t="s">
        <v>85</v>
      </c>
      <c r="AW416" s="13" t="s">
        <v>33</v>
      </c>
      <c r="AX416" s="13" t="s">
        <v>76</v>
      </c>
      <c r="AY416" s="216" t="s">
        <v>137</v>
      </c>
    </row>
    <row r="417" spans="1:65" s="14" customFormat="1" ht="11.25">
      <c r="B417" s="217"/>
      <c r="C417" s="218"/>
      <c r="D417" s="207" t="s">
        <v>190</v>
      </c>
      <c r="E417" s="219" t="s">
        <v>1</v>
      </c>
      <c r="F417" s="220" t="s">
        <v>674</v>
      </c>
      <c r="G417" s="218"/>
      <c r="H417" s="219" t="s">
        <v>1</v>
      </c>
      <c r="I417" s="221"/>
      <c r="J417" s="218"/>
      <c r="K417" s="218"/>
      <c r="L417" s="222"/>
      <c r="M417" s="223"/>
      <c r="N417" s="224"/>
      <c r="O417" s="224"/>
      <c r="P417" s="224"/>
      <c r="Q417" s="224"/>
      <c r="R417" s="224"/>
      <c r="S417" s="224"/>
      <c r="T417" s="225"/>
      <c r="AT417" s="226" t="s">
        <v>190</v>
      </c>
      <c r="AU417" s="226" t="s">
        <v>85</v>
      </c>
      <c r="AV417" s="14" t="s">
        <v>81</v>
      </c>
      <c r="AW417" s="14" t="s">
        <v>33</v>
      </c>
      <c r="AX417" s="14" t="s">
        <v>76</v>
      </c>
      <c r="AY417" s="226" t="s">
        <v>137</v>
      </c>
    </row>
    <row r="418" spans="1:65" s="14" customFormat="1" ht="11.25">
      <c r="B418" s="217"/>
      <c r="C418" s="218"/>
      <c r="D418" s="207" t="s">
        <v>190</v>
      </c>
      <c r="E418" s="219" t="s">
        <v>1</v>
      </c>
      <c r="F418" s="220" t="s">
        <v>205</v>
      </c>
      <c r="G418" s="218"/>
      <c r="H418" s="219" t="s">
        <v>1</v>
      </c>
      <c r="I418" s="221"/>
      <c r="J418" s="218"/>
      <c r="K418" s="218"/>
      <c r="L418" s="222"/>
      <c r="M418" s="223"/>
      <c r="N418" s="224"/>
      <c r="O418" s="224"/>
      <c r="P418" s="224"/>
      <c r="Q418" s="224"/>
      <c r="R418" s="224"/>
      <c r="S418" s="224"/>
      <c r="T418" s="225"/>
      <c r="AT418" s="226" t="s">
        <v>190</v>
      </c>
      <c r="AU418" s="226" t="s">
        <v>85</v>
      </c>
      <c r="AV418" s="14" t="s">
        <v>81</v>
      </c>
      <c r="AW418" s="14" t="s">
        <v>33</v>
      </c>
      <c r="AX418" s="14" t="s">
        <v>76</v>
      </c>
      <c r="AY418" s="226" t="s">
        <v>137</v>
      </c>
    </row>
    <row r="419" spans="1:65" s="14" customFormat="1" ht="11.25">
      <c r="B419" s="217"/>
      <c r="C419" s="218"/>
      <c r="D419" s="207" t="s">
        <v>190</v>
      </c>
      <c r="E419" s="219" t="s">
        <v>1</v>
      </c>
      <c r="F419" s="220" t="s">
        <v>1127</v>
      </c>
      <c r="G419" s="218"/>
      <c r="H419" s="219" t="s">
        <v>1</v>
      </c>
      <c r="I419" s="221"/>
      <c r="J419" s="218"/>
      <c r="K419" s="218"/>
      <c r="L419" s="222"/>
      <c r="M419" s="223"/>
      <c r="N419" s="224"/>
      <c r="O419" s="224"/>
      <c r="P419" s="224"/>
      <c r="Q419" s="224"/>
      <c r="R419" s="224"/>
      <c r="S419" s="224"/>
      <c r="T419" s="225"/>
      <c r="AT419" s="226" t="s">
        <v>190</v>
      </c>
      <c r="AU419" s="226" t="s">
        <v>85</v>
      </c>
      <c r="AV419" s="14" t="s">
        <v>81</v>
      </c>
      <c r="AW419" s="14" t="s">
        <v>33</v>
      </c>
      <c r="AX419" s="14" t="s">
        <v>76</v>
      </c>
      <c r="AY419" s="226" t="s">
        <v>137</v>
      </c>
    </row>
    <row r="420" spans="1:65" s="14" customFormat="1" ht="11.25">
      <c r="B420" s="217"/>
      <c r="C420" s="218"/>
      <c r="D420" s="207" t="s">
        <v>190</v>
      </c>
      <c r="E420" s="219" t="s">
        <v>1</v>
      </c>
      <c r="F420" s="220" t="s">
        <v>1128</v>
      </c>
      <c r="G420" s="218"/>
      <c r="H420" s="219" t="s">
        <v>1</v>
      </c>
      <c r="I420" s="221"/>
      <c r="J420" s="218"/>
      <c r="K420" s="218"/>
      <c r="L420" s="222"/>
      <c r="M420" s="223"/>
      <c r="N420" s="224"/>
      <c r="O420" s="224"/>
      <c r="P420" s="224"/>
      <c r="Q420" s="224"/>
      <c r="R420" s="224"/>
      <c r="S420" s="224"/>
      <c r="T420" s="225"/>
      <c r="AT420" s="226" t="s">
        <v>190</v>
      </c>
      <c r="AU420" s="226" t="s">
        <v>85</v>
      </c>
      <c r="AV420" s="14" t="s">
        <v>81</v>
      </c>
      <c r="AW420" s="14" t="s">
        <v>33</v>
      </c>
      <c r="AX420" s="14" t="s">
        <v>76</v>
      </c>
      <c r="AY420" s="226" t="s">
        <v>137</v>
      </c>
    </row>
    <row r="421" spans="1:65" s="14" customFormat="1" ht="11.25">
      <c r="B421" s="217"/>
      <c r="C421" s="218"/>
      <c r="D421" s="207" t="s">
        <v>190</v>
      </c>
      <c r="E421" s="219" t="s">
        <v>1</v>
      </c>
      <c r="F421" s="220" t="s">
        <v>1129</v>
      </c>
      <c r="G421" s="218"/>
      <c r="H421" s="219" t="s">
        <v>1</v>
      </c>
      <c r="I421" s="221"/>
      <c r="J421" s="218"/>
      <c r="K421" s="218"/>
      <c r="L421" s="222"/>
      <c r="M421" s="223"/>
      <c r="N421" s="224"/>
      <c r="O421" s="224"/>
      <c r="P421" s="224"/>
      <c r="Q421" s="224"/>
      <c r="R421" s="224"/>
      <c r="S421" s="224"/>
      <c r="T421" s="225"/>
      <c r="AT421" s="226" t="s">
        <v>190</v>
      </c>
      <c r="AU421" s="226" t="s">
        <v>85</v>
      </c>
      <c r="AV421" s="14" t="s">
        <v>81</v>
      </c>
      <c r="AW421" s="14" t="s">
        <v>33</v>
      </c>
      <c r="AX421" s="14" t="s">
        <v>76</v>
      </c>
      <c r="AY421" s="226" t="s">
        <v>137</v>
      </c>
    </row>
    <row r="422" spans="1:65" s="14" customFormat="1" ht="11.25">
      <c r="B422" s="217"/>
      <c r="C422" s="218"/>
      <c r="D422" s="207" t="s">
        <v>190</v>
      </c>
      <c r="E422" s="219" t="s">
        <v>1</v>
      </c>
      <c r="F422" s="220" t="s">
        <v>1130</v>
      </c>
      <c r="G422" s="218"/>
      <c r="H422" s="219" t="s">
        <v>1</v>
      </c>
      <c r="I422" s="221"/>
      <c r="J422" s="218"/>
      <c r="K422" s="218"/>
      <c r="L422" s="222"/>
      <c r="M422" s="223"/>
      <c r="N422" s="224"/>
      <c r="O422" s="224"/>
      <c r="P422" s="224"/>
      <c r="Q422" s="224"/>
      <c r="R422" s="224"/>
      <c r="S422" s="224"/>
      <c r="T422" s="225"/>
      <c r="AT422" s="226" t="s">
        <v>190</v>
      </c>
      <c r="AU422" s="226" t="s">
        <v>85</v>
      </c>
      <c r="AV422" s="14" t="s">
        <v>81</v>
      </c>
      <c r="AW422" s="14" t="s">
        <v>33</v>
      </c>
      <c r="AX422" s="14" t="s">
        <v>76</v>
      </c>
      <c r="AY422" s="226" t="s">
        <v>137</v>
      </c>
    </row>
    <row r="423" spans="1:65" s="14" customFormat="1" ht="11.25">
      <c r="B423" s="217"/>
      <c r="C423" s="218"/>
      <c r="D423" s="207" t="s">
        <v>190</v>
      </c>
      <c r="E423" s="219" t="s">
        <v>1</v>
      </c>
      <c r="F423" s="220" t="s">
        <v>216</v>
      </c>
      <c r="G423" s="218"/>
      <c r="H423" s="219" t="s">
        <v>1</v>
      </c>
      <c r="I423" s="221"/>
      <c r="J423" s="218"/>
      <c r="K423" s="218"/>
      <c r="L423" s="222"/>
      <c r="M423" s="223"/>
      <c r="N423" s="224"/>
      <c r="O423" s="224"/>
      <c r="P423" s="224"/>
      <c r="Q423" s="224"/>
      <c r="R423" s="224"/>
      <c r="S423" s="224"/>
      <c r="T423" s="225"/>
      <c r="AT423" s="226" t="s">
        <v>190</v>
      </c>
      <c r="AU423" s="226" t="s">
        <v>85</v>
      </c>
      <c r="AV423" s="14" t="s">
        <v>81</v>
      </c>
      <c r="AW423" s="14" t="s">
        <v>33</v>
      </c>
      <c r="AX423" s="14" t="s">
        <v>76</v>
      </c>
      <c r="AY423" s="226" t="s">
        <v>137</v>
      </c>
    </row>
    <row r="424" spans="1:65" s="13" customFormat="1" ht="11.25">
      <c r="B424" s="205"/>
      <c r="C424" s="206"/>
      <c r="D424" s="207" t="s">
        <v>190</v>
      </c>
      <c r="E424" s="208" t="s">
        <v>1</v>
      </c>
      <c r="F424" s="209" t="s">
        <v>1131</v>
      </c>
      <c r="G424" s="206"/>
      <c r="H424" s="210">
        <v>91.1</v>
      </c>
      <c r="I424" s="211"/>
      <c r="J424" s="206"/>
      <c r="K424" s="206"/>
      <c r="L424" s="212"/>
      <c r="M424" s="213"/>
      <c r="N424" s="214"/>
      <c r="O424" s="214"/>
      <c r="P424" s="214"/>
      <c r="Q424" s="214"/>
      <c r="R424" s="214"/>
      <c r="S424" s="214"/>
      <c r="T424" s="215"/>
      <c r="AT424" s="216" t="s">
        <v>190</v>
      </c>
      <c r="AU424" s="216" t="s">
        <v>85</v>
      </c>
      <c r="AV424" s="13" t="s">
        <v>85</v>
      </c>
      <c r="AW424" s="13" t="s">
        <v>33</v>
      </c>
      <c r="AX424" s="13" t="s">
        <v>76</v>
      </c>
      <c r="AY424" s="216" t="s">
        <v>137</v>
      </c>
    </row>
    <row r="425" spans="1:65" s="16" customFormat="1" ht="11.25">
      <c r="B425" s="252"/>
      <c r="C425" s="253"/>
      <c r="D425" s="207" t="s">
        <v>190</v>
      </c>
      <c r="E425" s="254" t="s">
        <v>1</v>
      </c>
      <c r="F425" s="255" t="s">
        <v>256</v>
      </c>
      <c r="G425" s="253"/>
      <c r="H425" s="256">
        <v>139.30000000000001</v>
      </c>
      <c r="I425" s="257"/>
      <c r="J425" s="253"/>
      <c r="K425" s="253"/>
      <c r="L425" s="258"/>
      <c r="M425" s="259"/>
      <c r="N425" s="260"/>
      <c r="O425" s="260"/>
      <c r="P425" s="260"/>
      <c r="Q425" s="260"/>
      <c r="R425" s="260"/>
      <c r="S425" s="260"/>
      <c r="T425" s="261"/>
      <c r="AT425" s="262" t="s">
        <v>190</v>
      </c>
      <c r="AU425" s="262" t="s">
        <v>85</v>
      </c>
      <c r="AV425" s="16" t="s">
        <v>91</v>
      </c>
      <c r="AW425" s="16" t="s">
        <v>33</v>
      </c>
      <c r="AX425" s="16" t="s">
        <v>81</v>
      </c>
      <c r="AY425" s="262" t="s">
        <v>137</v>
      </c>
    </row>
    <row r="426" spans="1:65" s="2" customFormat="1" ht="24.2" customHeight="1">
      <c r="A426" s="35"/>
      <c r="B426" s="36"/>
      <c r="C426" s="187" t="s">
        <v>597</v>
      </c>
      <c r="D426" s="187" t="s">
        <v>140</v>
      </c>
      <c r="E426" s="188" t="s">
        <v>684</v>
      </c>
      <c r="F426" s="189" t="s">
        <v>685</v>
      </c>
      <c r="G426" s="190" t="s">
        <v>203</v>
      </c>
      <c r="H426" s="191">
        <v>13.9</v>
      </c>
      <c r="I426" s="192"/>
      <c r="J426" s="193">
        <f>ROUND(I426*H426,2)</f>
        <v>0</v>
      </c>
      <c r="K426" s="189" t="s">
        <v>143</v>
      </c>
      <c r="L426" s="40"/>
      <c r="M426" s="194" t="s">
        <v>1</v>
      </c>
      <c r="N426" s="195" t="s">
        <v>42</v>
      </c>
      <c r="O426" s="72"/>
      <c r="P426" s="196">
        <f>O426*H426</f>
        <v>0</v>
      </c>
      <c r="Q426" s="196">
        <v>4.8000000000000001E-4</v>
      </c>
      <c r="R426" s="196">
        <f>Q426*H426</f>
        <v>6.672E-3</v>
      </c>
      <c r="S426" s="196">
        <v>0</v>
      </c>
      <c r="T426" s="197">
        <f>S426*H426</f>
        <v>0</v>
      </c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R426" s="198" t="s">
        <v>281</v>
      </c>
      <c r="AT426" s="198" t="s">
        <v>140</v>
      </c>
      <c r="AU426" s="198" t="s">
        <v>85</v>
      </c>
      <c r="AY426" s="18" t="s">
        <v>137</v>
      </c>
      <c r="BE426" s="199">
        <f>IF(N426="základní",J426,0)</f>
        <v>0</v>
      </c>
      <c r="BF426" s="199">
        <f>IF(N426="snížená",J426,0)</f>
        <v>0</v>
      </c>
      <c r="BG426" s="199">
        <f>IF(N426="zákl. přenesená",J426,0)</f>
        <v>0</v>
      </c>
      <c r="BH426" s="199">
        <f>IF(N426="sníž. přenesená",J426,0)</f>
        <v>0</v>
      </c>
      <c r="BI426" s="199">
        <f>IF(N426="nulová",J426,0)</f>
        <v>0</v>
      </c>
      <c r="BJ426" s="18" t="s">
        <v>85</v>
      </c>
      <c r="BK426" s="199">
        <f>ROUND(I426*H426,2)</f>
        <v>0</v>
      </c>
      <c r="BL426" s="18" t="s">
        <v>281</v>
      </c>
      <c r="BM426" s="198" t="s">
        <v>1132</v>
      </c>
    </row>
    <row r="427" spans="1:65" s="14" customFormat="1" ht="11.25">
      <c r="B427" s="217"/>
      <c r="C427" s="218"/>
      <c r="D427" s="207" t="s">
        <v>190</v>
      </c>
      <c r="E427" s="219" t="s">
        <v>1</v>
      </c>
      <c r="F427" s="220" t="s">
        <v>687</v>
      </c>
      <c r="G427" s="218"/>
      <c r="H427" s="219" t="s">
        <v>1</v>
      </c>
      <c r="I427" s="221"/>
      <c r="J427" s="218"/>
      <c r="K427" s="218"/>
      <c r="L427" s="222"/>
      <c r="M427" s="223"/>
      <c r="N427" s="224"/>
      <c r="O427" s="224"/>
      <c r="P427" s="224"/>
      <c r="Q427" s="224"/>
      <c r="R427" s="224"/>
      <c r="S427" s="224"/>
      <c r="T427" s="225"/>
      <c r="AT427" s="226" t="s">
        <v>190</v>
      </c>
      <c r="AU427" s="226" t="s">
        <v>85</v>
      </c>
      <c r="AV427" s="14" t="s">
        <v>81</v>
      </c>
      <c r="AW427" s="14" t="s">
        <v>33</v>
      </c>
      <c r="AX427" s="14" t="s">
        <v>76</v>
      </c>
      <c r="AY427" s="226" t="s">
        <v>137</v>
      </c>
    </row>
    <row r="428" spans="1:65" s="13" customFormat="1" ht="11.25">
      <c r="B428" s="205"/>
      <c r="C428" s="206"/>
      <c r="D428" s="207" t="s">
        <v>190</v>
      </c>
      <c r="E428" s="208" t="s">
        <v>1</v>
      </c>
      <c r="F428" s="209" t="s">
        <v>1133</v>
      </c>
      <c r="G428" s="206"/>
      <c r="H428" s="210">
        <v>4.82</v>
      </c>
      <c r="I428" s="211"/>
      <c r="J428" s="206"/>
      <c r="K428" s="206"/>
      <c r="L428" s="212"/>
      <c r="M428" s="213"/>
      <c r="N428" s="214"/>
      <c r="O428" s="214"/>
      <c r="P428" s="214"/>
      <c r="Q428" s="214"/>
      <c r="R428" s="214"/>
      <c r="S428" s="214"/>
      <c r="T428" s="215"/>
      <c r="AT428" s="216" t="s">
        <v>190</v>
      </c>
      <c r="AU428" s="216" t="s">
        <v>85</v>
      </c>
      <c r="AV428" s="13" t="s">
        <v>85</v>
      </c>
      <c r="AW428" s="13" t="s">
        <v>33</v>
      </c>
      <c r="AX428" s="13" t="s">
        <v>76</v>
      </c>
      <c r="AY428" s="216" t="s">
        <v>137</v>
      </c>
    </row>
    <row r="429" spans="1:65" s="13" customFormat="1" ht="11.25">
      <c r="B429" s="205"/>
      <c r="C429" s="206"/>
      <c r="D429" s="207" t="s">
        <v>190</v>
      </c>
      <c r="E429" s="208" t="s">
        <v>1</v>
      </c>
      <c r="F429" s="209" t="s">
        <v>1134</v>
      </c>
      <c r="G429" s="206"/>
      <c r="H429" s="210">
        <v>9.11</v>
      </c>
      <c r="I429" s="211"/>
      <c r="J429" s="206"/>
      <c r="K429" s="206"/>
      <c r="L429" s="212"/>
      <c r="M429" s="213"/>
      <c r="N429" s="214"/>
      <c r="O429" s="214"/>
      <c r="P429" s="214"/>
      <c r="Q429" s="214"/>
      <c r="R429" s="214"/>
      <c r="S429" s="214"/>
      <c r="T429" s="215"/>
      <c r="AT429" s="216" t="s">
        <v>190</v>
      </c>
      <c r="AU429" s="216" t="s">
        <v>85</v>
      </c>
      <c r="AV429" s="13" t="s">
        <v>85</v>
      </c>
      <c r="AW429" s="13" t="s">
        <v>33</v>
      </c>
      <c r="AX429" s="13" t="s">
        <v>76</v>
      </c>
      <c r="AY429" s="216" t="s">
        <v>137</v>
      </c>
    </row>
    <row r="430" spans="1:65" s="13" customFormat="1" ht="11.25">
      <c r="B430" s="205"/>
      <c r="C430" s="206"/>
      <c r="D430" s="207" t="s">
        <v>190</v>
      </c>
      <c r="E430" s="208" t="s">
        <v>1</v>
      </c>
      <c r="F430" s="209" t="s">
        <v>1135</v>
      </c>
      <c r="G430" s="206"/>
      <c r="H430" s="210">
        <v>-0.03</v>
      </c>
      <c r="I430" s="211"/>
      <c r="J430" s="206"/>
      <c r="K430" s="206"/>
      <c r="L430" s="212"/>
      <c r="M430" s="213"/>
      <c r="N430" s="214"/>
      <c r="O430" s="214"/>
      <c r="P430" s="214"/>
      <c r="Q430" s="214"/>
      <c r="R430" s="214"/>
      <c r="S430" s="214"/>
      <c r="T430" s="215"/>
      <c r="AT430" s="216" t="s">
        <v>190</v>
      </c>
      <c r="AU430" s="216" t="s">
        <v>85</v>
      </c>
      <c r="AV430" s="13" t="s">
        <v>85</v>
      </c>
      <c r="AW430" s="13" t="s">
        <v>33</v>
      </c>
      <c r="AX430" s="13" t="s">
        <v>76</v>
      </c>
      <c r="AY430" s="216" t="s">
        <v>137</v>
      </c>
    </row>
    <row r="431" spans="1:65" s="16" customFormat="1" ht="11.25">
      <c r="B431" s="252"/>
      <c r="C431" s="253"/>
      <c r="D431" s="207" t="s">
        <v>190</v>
      </c>
      <c r="E431" s="254" t="s">
        <v>1</v>
      </c>
      <c r="F431" s="255" t="s">
        <v>256</v>
      </c>
      <c r="G431" s="253"/>
      <c r="H431" s="256">
        <v>13.9</v>
      </c>
      <c r="I431" s="257"/>
      <c r="J431" s="253"/>
      <c r="K431" s="253"/>
      <c r="L431" s="258"/>
      <c r="M431" s="259"/>
      <c r="N431" s="260"/>
      <c r="O431" s="260"/>
      <c r="P431" s="260"/>
      <c r="Q431" s="260"/>
      <c r="R431" s="260"/>
      <c r="S431" s="260"/>
      <c r="T431" s="261"/>
      <c r="AT431" s="262" t="s">
        <v>190</v>
      </c>
      <c r="AU431" s="262" t="s">
        <v>85</v>
      </c>
      <c r="AV431" s="16" t="s">
        <v>91</v>
      </c>
      <c r="AW431" s="16" t="s">
        <v>33</v>
      </c>
      <c r="AX431" s="16" t="s">
        <v>81</v>
      </c>
      <c r="AY431" s="262" t="s">
        <v>137</v>
      </c>
    </row>
    <row r="432" spans="1:65" s="2" customFormat="1" ht="24.2" customHeight="1">
      <c r="A432" s="35"/>
      <c r="B432" s="36"/>
      <c r="C432" s="187" t="s">
        <v>603</v>
      </c>
      <c r="D432" s="187" t="s">
        <v>140</v>
      </c>
      <c r="E432" s="188" t="s">
        <v>692</v>
      </c>
      <c r="F432" s="189" t="s">
        <v>693</v>
      </c>
      <c r="G432" s="190" t="s">
        <v>203</v>
      </c>
      <c r="H432" s="191">
        <v>178.6</v>
      </c>
      <c r="I432" s="192"/>
      <c r="J432" s="193">
        <f>ROUND(I432*H432,2)</f>
        <v>0</v>
      </c>
      <c r="K432" s="189" t="s">
        <v>1</v>
      </c>
      <c r="L432" s="40"/>
      <c r="M432" s="194" t="s">
        <v>1</v>
      </c>
      <c r="N432" s="195" t="s">
        <v>42</v>
      </c>
      <c r="O432" s="72"/>
      <c r="P432" s="196">
        <f>O432*H432</f>
        <v>0</v>
      </c>
      <c r="Q432" s="196">
        <v>2.0000000000000001E-4</v>
      </c>
      <c r="R432" s="196">
        <f>Q432*H432</f>
        <v>3.5720000000000002E-2</v>
      </c>
      <c r="S432" s="196">
        <v>0</v>
      </c>
      <c r="T432" s="197">
        <f>S432*H432</f>
        <v>0</v>
      </c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R432" s="198" t="s">
        <v>281</v>
      </c>
      <c r="AT432" s="198" t="s">
        <v>140</v>
      </c>
      <c r="AU432" s="198" t="s">
        <v>85</v>
      </c>
      <c r="AY432" s="18" t="s">
        <v>137</v>
      </c>
      <c r="BE432" s="199">
        <f>IF(N432="základní",J432,0)</f>
        <v>0</v>
      </c>
      <c r="BF432" s="199">
        <f>IF(N432="snížená",J432,0)</f>
        <v>0</v>
      </c>
      <c r="BG432" s="199">
        <f>IF(N432="zákl. přenesená",J432,0)</f>
        <v>0</v>
      </c>
      <c r="BH432" s="199">
        <f>IF(N432="sníž. přenesená",J432,0)</f>
        <v>0</v>
      </c>
      <c r="BI432" s="199">
        <f>IF(N432="nulová",J432,0)</f>
        <v>0</v>
      </c>
      <c r="BJ432" s="18" t="s">
        <v>85</v>
      </c>
      <c r="BK432" s="199">
        <f>ROUND(I432*H432,2)</f>
        <v>0</v>
      </c>
      <c r="BL432" s="18" t="s">
        <v>281</v>
      </c>
      <c r="BM432" s="198" t="s">
        <v>1136</v>
      </c>
    </row>
    <row r="433" spans="2:51" s="14" customFormat="1" ht="11.25">
      <c r="B433" s="217"/>
      <c r="C433" s="218"/>
      <c r="D433" s="207" t="s">
        <v>190</v>
      </c>
      <c r="E433" s="219" t="s">
        <v>1</v>
      </c>
      <c r="F433" s="220" t="s">
        <v>668</v>
      </c>
      <c r="G433" s="218"/>
      <c r="H433" s="219" t="s">
        <v>1</v>
      </c>
      <c r="I433" s="221"/>
      <c r="J433" s="218"/>
      <c r="K433" s="218"/>
      <c r="L433" s="222"/>
      <c r="M433" s="223"/>
      <c r="N433" s="224"/>
      <c r="O433" s="224"/>
      <c r="P433" s="224"/>
      <c r="Q433" s="224"/>
      <c r="R433" s="224"/>
      <c r="S433" s="224"/>
      <c r="T433" s="225"/>
      <c r="AT433" s="226" t="s">
        <v>190</v>
      </c>
      <c r="AU433" s="226" t="s">
        <v>85</v>
      </c>
      <c r="AV433" s="14" t="s">
        <v>81</v>
      </c>
      <c r="AW433" s="14" t="s">
        <v>33</v>
      </c>
      <c r="AX433" s="14" t="s">
        <v>76</v>
      </c>
      <c r="AY433" s="226" t="s">
        <v>137</v>
      </c>
    </row>
    <row r="434" spans="2:51" s="14" customFormat="1" ht="11.25">
      <c r="B434" s="217"/>
      <c r="C434" s="218"/>
      <c r="D434" s="207" t="s">
        <v>190</v>
      </c>
      <c r="E434" s="219" t="s">
        <v>1</v>
      </c>
      <c r="F434" s="220" t="s">
        <v>205</v>
      </c>
      <c r="G434" s="218"/>
      <c r="H434" s="219" t="s">
        <v>1</v>
      </c>
      <c r="I434" s="221"/>
      <c r="J434" s="218"/>
      <c r="K434" s="218"/>
      <c r="L434" s="222"/>
      <c r="M434" s="223"/>
      <c r="N434" s="224"/>
      <c r="O434" s="224"/>
      <c r="P434" s="224"/>
      <c r="Q434" s="224"/>
      <c r="R434" s="224"/>
      <c r="S434" s="224"/>
      <c r="T434" s="225"/>
      <c r="AT434" s="226" t="s">
        <v>190</v>
      </c>
      <c r="AU434" s="226" t="s">
        <v>85</v>
      </c>
      <c r="AV434" s="14" t="s">
        <v>81</v>
      </c>
      <c r="AW434" s="14" t="s">
        <v>33</v>
      </c>
      <c r="AX434" s="14" t="s">
        <v>76</v>
      </c>
      <c r="AY434" s="226" t="s">
        <v>137</v>
      </c>
    </row>
    <row r="435" spans="2:51" s="14" customFormat="1" ht="11.25">
      <c r="B435" s="217"/>
      <c r="C435" s="218"/>
      <c r="D435" s="207" t="s">
        <v>190</v>
      </c>
      <c r="E435" s="219" t="s">
        <v>1</v>
      </c>
      <c r="F435" s="220" t="s">
        <v>1137</v>
      </c>
      <c r="G435" s="218"/>
      <c r="H435" s="219" t="s">
        <v>1</v>
      </c>
      <c r="I435" s="221"/>
      <c r="J435" s="218"/>
      <c r="K435" s="218"/>
      <c r="L435" s="222"/>
      <c r="M435" s="223"/>
      <c r="N435" s="224"/>
      <c r="O435" s="224"/>
      <c r="P435" s="224"/>
      <c r="Q435" s="224"/>
      <c r="R435" s="224"/>
      <c r="S435" s="224"/>
      <c r="T435" s="225"/>
      <c r="AT435" s="226" t="s">
        <v>190</v>
      </c>
      <c r="AU435" s="226" t="s">
        <v>85</v>
      </c>
      <c r="AV435" s="14" t="s">
        <v>81</v>
      </c>
      <c r="AW435" s="14" t="s">
        <v>33</v>
      </c>
      <c r="AX435" s="14" t="s">
        <v>76</v>
      </c>
      <c r="AY435" s="226" t="s">
        <v>137</v>
      </c>
    </row>
    <row r="436" spans="2:51" s="14" customFormat="1" ht="11.25">
      <c r="B436" s="217"/>
      <c r="C436" s="218"/>
      <c r="D436" s="207" t="s">
        <v>190</v>
      </c>
      <c r="E436" s="219" t="s">
        <v>1</v>
      </c>
      <c r="F436" s="220" t="s">
        <v>1138</v>
      </c>
      <c r="G436" s="218"/>
      <c r="H436" s="219" t="s">
        <v>1</v>
      </c>
      <c r="I436" s="221"/>
      <c r="J436" s="218"/>
      <c r="K436" s="218"/>
      <c r="L436" s="222"/>
      <c r="M436" s="223"/>
      <c r="N436" s="224"/>
      <c r="O436" s="224"/>
      <c r="P436" s="224"/>
      <c r="Q436" s="224"/>
      <c r="R436" s="224"/>
      <c r="S436" s="224"/>
      <c r="T436" s="225"/>
      <c r="AT436" s="226" t="s">
        <v>190</v>
      </c>
      <c r="AU436" s="226" t="s">
        <v>85</v>
      </c>
      <c r="AV436" s="14" t="s">
        <v>81</v>
      </c>
      <c r="AW436" s="14" t="s">
        <v>33</v>
      </c>
      <c r="AX436" s="14" t="s">
        <v>76</v>
      </c>
      <c r="AY436" s="226" t="s">
        <v>137</v>
      </c>
    </row>
    <row r="437" spans="2:51" s="14" customFormat="1" ht="11.25">
      <c r="B437" s="217"/>
      <c r="C437" s="218"/>
      <c r="D437" s="207" t="s">
        <v>190</v>
      </c>
      <c r="E437" s="219" t="s">
        <v>1</v>
      </c>
      <c r="F437" s="220" t="s">
        <v>1139</v>
      </c>
      <c r="G437" s="218"/>
      <c r="H437" s="219" t="s">
        <v>1</v>
      </c>
      <c r="I437" s="221"/>
      <c r="J437" s="218"/>
      <c r="K437" s="218"/>
      <c r="L437" s="222"/>
      <c r="M437" s="223"/>
      <c r="N437" s="224"/>
      <c r="O437" s="224"/>
      <c r="P437" s="224"/>
      <c r="Q437" s="224"/>
      <c r="R437" s="224"/>
      <c r="S437" s="224"/>
      <c r="T437" s="225"/>
      <c r="AT437" s="226" t="s">
        <v>190</v>
      </c>
      <c r="AU437" s="226" t="s">
        <v>85</v>
      </c>
      <c r="AV437" s="14" t="s">
        <v>81</v>
      </c>
      <c r="AW437" s="14" t="s">
        <v>33</v>
      </c>
      <c r="AX437" s="14" t="s">
        <v>76</v>
      </c>
      <c r="AY437" s="226" t="s">
        <v>137</v>
      </c>
    </row>
    <row r="438" spans="2:51" s="14" customFormat="1" ht="11.25">
      <c r="B438" s="217"/>
      <c r="C438" s="218"/>
      <c r="D438" s="207" t="s">
        <v>190</v>
      </c>
      <c r="E438" s="219" t="s">
        <v>1</v>
      </c>
      <c r="F438" s="220" t="s">
        <v>1125</v>
      </c>
      <c r="G438" s="218"/>
      <c r="H438" s="219" t="s">
        <v>1</v>
      </c>
      <c r="I438" s="221"/>
      <c r="J438" s="218"/>
      <c r="K438" s="218"/>
      <c r="L438" s="222"/>
      <c r="M438" s="223"/>
      <c r="N438" s="224"/>
      <c r="O438" s="224"/>
      <c r="P438" s="224"/>
      <c r="Q438" s="224"/>
      <c r="R438" s="224"/>
      <c r="S438" s="224"/>
      <c r="T438" s="225"/>
      <c r="AT438" s="226" t="s">
        <v>190</v>
      </c>
      <c r="AU438" s="226" t="s">
        <v>85</v>
      </c>
      <c r="AV438" s="14" t="s">
        <v>81</v>
      </c>
      <c r="AW438" s="14" t="s">
        <v>33</v>
      </c>
      <c r="AX438" s="14" t="s">
        <v>76</v>
      </c>
      <c r="AY438" s="226" t="s">
        <v>137</v>
      </c>
    </row>
    <row r="439" spans="2:51" s="14" customFormat="1" ht="11.25">
      <c r="B439" s="217"/>
      <c r="C439" s="218"/>
      <c r="D439" s="207" t="s">
        <v>190</v>
      </c>
      <c r="E439" s="219" t="s">
        <v>1</v>
      </c>
      <c r="F439" s="220" t="s">
        <v>216</v>
      </c>
      <c r="G439" s="218"/>
      <c r="H439" s="219" t="s">
        <v>1</v>
      </c>
      <c r="I439" s="221"/>
      <c r="J439" s="218"/>
      <c r="K439" s="218"/>
      <c r="L439" s="222"/>
      <c r="M439" s="223"/>
      <c r="N439" s="224"/>
      <c r="O439" s="224"/>
      <c r="P439" s="224"/>
      <c r="Q439" s="224"/>
      <c r="R439" s="224"/>
      <c r="S439" s="224"/>
      <c r="T439" s="225"/>
      <c r="AT439" s="226" t="s">
        <v>190</v>
      </c>
      <c r="AU439" s="226" t="s">
        <v>85</v>
      </c>
      <c r="AV439" s="14" t="s">
        <v>81</v>
      </c>
      <c r="AW439" s="14" t="s">
        <v>33</v>
      </c>
      <c r="AX439" s="14" t="s">
        <v>76</v>
      </c>
      <c r="AY439" s="226" t="s">
        <v>137</v>
      </c>
    </row>
    <row r="440" spans="2:51" s="13" customFormat="1" ht="11.25">
      <c r="B440" s="205"/>
      <c r="C440" s="206"/>
      <c r="D440" s="207" t="s">
        <v>190</v>
      </c>
      <c r="E440" s="208" t="s">
        <v>1</v>
      </c>
      <c r="F440" s="209" t="s">
        <v>1126</v>
      </c>
      <c r="G440" s="206"/>
      <c r="H440" s="210">
        <v>48.2</v>
      </c>
      <c r="I440" s="211"/>
      <c r="J440" s="206"/>
      <c r="K440" s="206"/>
      <c r="L440" s="212"/>
      <c r="M440" s="213"/>
      <c r="N440" s="214"/>
      <c r="O440" s="214"/>
      <c r="P440" s="214"/>
      <c r="Q440" s="214"/>
      <c r="R440" s="214"/>
      <c r="S440" s="214"/>
      <c r="T440" s="215"/>
      <c r="AT440" s="216" t="s">
        <v>190</v>
      </c>
      <c r="AU440" s="216" t="s">
        <v>85</v>
      </c>
      <c r="AV440" s="13" t="s">
        <v>85</v>
      </c>
      <c r="AW440" s="13" t="s">
        <v>33</v>
      </c>
      <c r="AX440" s="13" t="s">
        <v>76</v>
      </c>
      <c r="AY440" s="216" t="s">
        <v>137</v>
      </c>
    </row>
    <row r="441" spans="2:51" s="14" customFormat="1" ht="11.25">
      <c r="B441" s="217"/>
      <c r="C441" s="218"/>
      <c r="D441" s="207" t="s">
        <v>190</v>
      </c>
      <c r="E441" s="219" t="s">
        <v>1</v>
      </c>
      <c r="F441" s="220" t="s">
        <v>674</v>
      </c>
      <c r="G441" s="218"/>
      <c r="H441" s="219" t="s">
        <v>1</v>
      </c>
      <c r="I441" s="221"/>
      <c r="J441" s="218"/>
      <c r="K441" s="218"/>
      <c r="L441" s="222"/>
      <c r="M441" s="223"/>
      <c r="N441" s="224"/>
      <c r="O441" s="224"/>
      <c r="P441" s="224"/>
      <c r="Q441" s="224"/>
      <c r="R441" s="224"/>
      <c r="S441" s="224"/>
      <c r="T441" s="225"/>
      <c r="AT441" s="226" t="s">
        <v>190</v>
      </c>
      <c r="AU441" s="226" t="s">
        <v>85</v>
      </c>
      <c r="AV441" s="14" t="s">
        <v>81</v>
      </c>
      <c r="AW441" s="14" t="s">
        <v>33</v>
      </c>
      <c r="AX441" s="14" t="s">
        <v>76</v>
      </c>
      <c r="AY441" s="226" t="s">
        <v>137</v>
      </c>
    </row>
    <row r="442" spans="2:51" s="14" customFormat="1" ht="11.25">
      <c r="B442" s="217"/>
      <c r="C442" s="218"/>
      <c r="D442" s="207" t="s">
        <v>190</v>
      </c>
      <c r="E442" s="219" t="s">
        <v>1</v>
      </c>
      <c r="F442" s="220" t="s">
        <v>698</v>
      </c>
      <c r="G442" s="218"/>
      <c r="H442" s="219" t="s">
        <v>1</v>
      </c>
      <c r="I442" s="221"/>
      <c r="J442" s="218"/>
      <c r="K442" s="218"/>
      <c r="L442" s="222"/>
      <c r="M442" s="223"/>
      <c r="N442" s="224"/>
      <c r="O442" s="224"/>
      <c r="P442" s="224"/>
      <c r="Q442" s="224"/>
      <c r="R442" s="224"/>
      <c r="S442" s="224"/>
      <c r="T442" s="225"/>
      <c r="AT442" s="226" t="s">
        <v>190</v>
      </c>
      <c r="AU442" s="226" t="s">
        <v>85</v>
      </c>
      <c r="AV442" s="14" t="s">
        <v>81</v>
      </c>
      <c r="AW442" s="14" t="s">
        <v>33</v>
      </c>
      <c r="AX442" s="14" t="s">
        <v>76</v>
      </c>
      <c r="AY442" s="226" t="s">
        <v>137</v>
      </c>
    </row>
    <row r="443" spans="2:51" s="14" customFormat="1" ht="11.25">
      <c r="B443" s="217"/>
      <c r="C443" s="218"/>
      <c r="D443" s="207" t="s">
        <v>190</v>
      </c>
      <c r="E443" s="219" t="s">
        <v>1</v>
      </c>
      <c r="F443" s="220" t="s">
        <v>1140</v>
      </c>
      <c r="G443" s="218"/>
      <c r="H443" s="219" t="s">
        <v>1</v>
      </c>
      <c r="I443" s="221"/>
      <c r="J443" s="218"/>
      <c r="K443" s="218"/>
      <c r="L443" s="222"/>
      <c r="M443" s="223"/>
      <c r="N443" s="224"/>
      <c r="O443" s="224"/>
      <c r="P443" s="224"/>
      <c r="Q443" s="224"/>
      <c r="R443" s="224"/>
      <c r="S443" s="224"/>
      <c r="T443" s="225"/>
      <c r="AT443" s="226" t="s">
        <v>190</v>
      </c>
      <c r="AU443" s="226" t="s">
        <v>85</v>
      </c>
      <c r="AV443" s="14" t="s">
        <v>81</v>
      </c>
      <c r="AW443" s="14" t="s">
        <v>33</v>
      </c>
      <c r="AX443" s="14" t="s">
        <v>76</v>
      </c>
      <c r="AY443" s="226" t="s">
        <v>137</v>
      </c>
    </row>
    <row r="444" spans="2:51" s="14" customFormat="1" ht="11.25">
      <c r="B444" s="217"/>
      <c r="C444" s="218"/>
      <c r="D444" s="207" t="s">
        <v>190</v>
      </c>
      <c r="E444" s="219" t="s">
        <v>1</v>
      </c>
      <c r="F444" s="220" t="s">
        <v>1141</v>
      </c>
      <c r="G444" s="218"/>
      <c r="H444" s="219" t="s">
        <v>1</v>
      </c>
      <c r="I444" s="221"/>
      <c r="J444" s="218"/>
      <c r="K444" s="218"/>
      <c r="L444" s="222"/>
      <c r="M444" s="223"/>
      <c r="N444" s="224"/>
      <c r="O444" s="224"/>
      <c r="P444" s="224"/>
      <c r="Q444" s="224"/>
      <c r="R444" s="224"/>
      <c r="S444" s="224"/>
      <c r="T444" s="225"/>
      <c r="AT444" s="226" t="s">
        <v>190</v>
      </c>
      <c r="AU444" s="226" t="s">
        <v>85</v>
      </c>
      <c r="AV444" s="14" t="s">
        <v>81</v>
      </c>
      <c r="AW444" s="14" t="s">
        <v>33</v>
      </c>
      <c r="AX444" s="14" t="s">
        <v>76</v>
      </c>
      <c r="AY444" s="226" t="s">
        <v>137</v>
      </c>
    </row>
    <row r="445" spans="2:51" s="14" customFormat="1" ht="11.25">
      <c r="B445" s="217"/>
      <c r="C445" s="218"/>
      <c r="D445" s="207" t="s">
        <v>190</v>
      </c>
      <c r="E445" s="219" t="s">
        <v>1</v>
      </c>
      <c r="F445" s="220" t="s">
        <v>1142</v>
      </c>
      <c r="G445" s="218"/>
      <c r="H445" s="219" t="s">
        <v>1</v>
      </c>
      <c r="I445" s="221"/>
      <c r="J445" s="218"/>
      <c r="K445" s="218"/>
      <c r="L445" s="222"/>
      <c r="M445" s="223"/>
      <c r="N445" s="224"/>
      <c r="O445" s="224"/>
      <c r="P445" s="224"/>
      <c r="Q445" s="224"/>
      <c r="R445" s="224"/>
      <c r="S445" s="224"/>
      <c r="T445" s="225"/>
      <c r="AT445" s="226" t="s">
        <v>190</v>
      </c>
      <c r="AU445" s="226" t="s">
        <v>85</v>
      </c>
      <c r="AV445" s="14" t="s">
        <v>81</v>
      </c>
      <c r="AW445" s="14" t="s">
        <v>33</v>
      </c>
      <c r="AX445" s="14" t="s">
        <v>76</v>
      </c>
      <c r="AY445" s="226" t="s">
        <v>137</v>
      </c>
    </row>
    <row r="446" spans="2:51" s="14" customFormat="1" ht="11.25">
      <c r="B446" s="217"/>
      <c r="C446" s="218"/>
      <c r="D446" s="207" t="s">
        <v>190</v>
      </c>
      <c r="E446" s="219" t="s">
        <v>1</v>
      </c>
      <c r="F446" s="220" t="s">
        <v>1143</v>
      </c>
      <c r="G446" s="218"/>
      <c r="H446" s="219" t="s">
        <v>1</v>
      </c>
      <c r="I446" s="221"/>
      <c r="J446" s="218"/>
      <c r="K446" s="218"/>
      <c r="L446" s="222"/>
      <c r="M446" s="223"/>
      <c r="N446" s="224"/>
      <c r="O446" s="224"/>
      <c r="P446" s="224"/>
      <c r="Q446" s="224"/>
      <c r="R446" s="224"/>
      <c r="S446" s="224"/>
      <c r="T446" s="225"/>
      <c r="AT446" s="226" t="s">
        <v>190</v>
      </c>
      <c r="AU446" s="226" t="s">
        <v>85</v>
      </c>
      <c r="AV446" s="14" t="s">
        <v>81</v>
      </c>
      <c r="AW446" s="14" t="s">
        <v>33</v>
      </c>
      <c r="AX446" s="14" t="s">
        <v>76</v>
      </c>
      <c r="AY446" s="226" t="s">
        <v>137</v>
      </c>
    </row>
    <row r="447" spans="2:51" s="14" customFormat="1" ht="11.25">
      <c r="B447" s="217"/>
      <c r="C447" s="218"/>
      <c r="D447" s="207" t="s">
        <v>190</v>
      </c>
      <c r="E447" s="219" t="s">
        <v>1</v>
      </c>
      <c r="F447" s="220" t="s">
        <v>703</v>
      </c>
      <c r="G447" s="218"/>
      <c r="H447" s="219" t="s">
        <v>1</v>
      </c>
      <c r="I447" s="221"/>
      <c r="J447" s="218"/>
      <c r="K447" s="218"/>
      <c r="L447" s="222"/>
      <c r="M447" s="223"/>
      <c r="N447" s="224"/>
      <c r="O447" s="224"/>
      <c r="P447" s="224"/>
      <c r="Q447" s="224"/>
      <c r="R447" s="224"/>
      <c r="S447" s="224"/>
      <c r="T447" s="225"/>
      <c r="AT447" s="226" t="s">
        <v>190</v>
      </c>
      <c r="AU447" s="226" t="s">
        <v>85</v>
      </c>
      <c r="AV447" s="14" t="s">
        <v>81</v>
      </c>
      <c r="AW447" s="14" t="s">
        <v>33</v>
      </c>
      <c r="AX447" s="14" t="s">
        <v>76</v>
      </c>
      <c r="AY447" s="226" t="s">
        <v>137</v>
      </c>
    </row>
    <row r="448" spans="2:51" s="13" customFormat="1" ht="11.25">
      <c r="B448" s="205"/>
      <c r="C448" s="206"/>
      <c r="D448" s="207" t="s">
        <v>190</v>
      </c>
      <c r="E448" s="208" t="s">
        <v>1</v>
      </c>
      <c r="F448" s="209" t="s">
        <v>1144</v>
      </c>
      <c r="G448" s="206"/>
      <c r="H448" s="210">
        <v>130.4</v>
      </c>
      <c r="I448" s="211"/>
      <c r="J448" s="206"/>
      <c r="K448" s="206"/>
      <c r="L448" s="212"/>
      <c r="M448" s="213"/>
      <c r="N448" s="214"/>
      <c r="O448" s="214"/>
      <c r="P448" s="214"/>
      <c r="Q448" s="214"/>
      <c r="R448" s="214"/>
      <c r="S448" s="214"/>
      <c r="T448" s="215"/>
      <c r="AT448" s="216" t="s">
        <v>190</v>
      </c>
      <c r="AU448" s="216" t="s">
        <v>85</v>
      </c>
      <c r="AV448" s="13" t="s">
        <v>85</v>
      </c>
      <c r="AW448" s="13" t="s">
        <v>33</v>
      </c>
      <c r="AX448" s="13" t="s">
        <v>76</v>
      </c>
      <c r="AY448" s="216" t="s">
        <v>137</v>
      </c>
    </row>
    <row r="449" spans="1:65" s="16" customFormat="1" ht="11.25">
      <c r="B449" s="252"/>
      <c r="C449" s="253"/>
      <c r="D449" s="207" t="s">
        <v>190</v>
      </c>
      <c r="E449" s="254" t="s">
        <v>1</v>
      </c>
      <c r="F449" s="255" t="s">
        <v>256</v>
      </c>
      <c r="G449" s="253"/>
      <c r="H449" s="256">
        <v>178.60000000000002</v>
      </c>
      <c r="I449" s="257"/>
      <c r="J449" s="253"/>
      <c r="K449" s="253"/>
      <c r="L449" s="258"/>
      <c r="M449" s="259"/>
      <c r="N449" s="260"/>
      <c r="O449" s="260"/>
      <c r="P449" s="260"/>
      <c r="Q449" s="260"/>
      <c r="R449" s="260"/>
      <c r="S449" s="260"/>
      <c r="T449" s="261"/>
      <c r="AT449" s="262" t="s">
        <v>190</v>
      </c>
      <c r="AU449" s="262" t="s">
        <v>85</v>
      </c>
      <c r="AV449" s="16" t="s">
        <v>91</v>
      </c>
      <c r="AW449" s="16" t="s">
        <v>33</v>
      </c>
      <c r="AX449" s="16" t="s">
        <v>81</v>
      </c>
      <c r="AY449" s="262" t="s">
        <v>137</v>
      </c>
    </row>
    <row r="450" spans="1:65" s="2" customFormat="1" ht="37.9" customHeight="1">
      <c r="A450" s="35"/>
      <c r="B450" s="36"/>
      <c r="C450" s="187" t="s">
        <v>612</v>
      </c>
      <c r="D450" s="187" t="s">
        <v>140</v>
      </c>
      <c r="E450" s="188" t="s">
        <v>706</v>
      </c>
      <c r="F450" s="189" t="s">
        <v>707</v>
      </c>
      <c r="G450" s="190" t="s">
        <v>203</v>
      </c>
      <c r="H450" s="191">
        <v>178.6</v>
      </c>
      <c r="I450" s="192"/>
      <c r="J450" s="193">
        <f>ROUND(I450*H450,2)</f>
        <v>0</v>
      </c>
      <c r="K450" s="189" t="s">
        <v>143</v>
      </c>
      <c r="L450" s="40"/>
      <c r="M450" s="200" t="s">
        <v>1</v>
      </c>
      <c r="N450" s="201" t="s">
        <v>42</v>
      </c>
      <c r="O450" s="202"/>
      <c r="P450" s="203">
        <f>O450*H450</f>
        <v>0</v>
      </c>
      <c r="Q450" s="203">
        <v>2.5999999999999998E-4</v>
      </c>
      <c r="R450" s="203">
        <f>Q450*H450</f>
        <v>4.6435999999999991E-2</v>
      </c>
      <c r="S450" s="203">
        <v>0</v>
      </c>
      <c r="T450" s="204">
        <f>S450*H450</f>
        <v>0</v>
      </c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R450" s="198" t="s">
        <v>281</v>
      </c>
      <c r="AT450" s="198" t="s">
        <v>140</v>
      </c>
      <c r="AU450" s="198" t="s">
        <v>85</v>
      </c>
      <c r="AY450" s="18" t="s">
        <v>137</v>
      </c>
      <c r="BE450" s="199">
        <f>IF(N450="základní",J450,0)</f>
        <v>0</v>
      </c>
      <c r="BF450" s="199">
        <f>IF(N450="snížená",J450,0)</f>
        <v>0</v>
      </c>
      <c r="BG450" s="199">
        <f>IF(N450="zákl. přenesená",J450,0)</f>
        <v>0</v>
      </c>
      <c r="BH450" s="199">
        <f>IF(N450="sníž. přenesená",J450,0)</f>
        <v>0</v>
      </c>
      <c r="BI450" s="199">
        <f>IF(N450="nulová",J450,0)</f>
        <v>0</v>
      </c>
      <c r="BJ450" s="18" t="s">
        <v>85</v>
      </c>
      <c r="BK450" s="199">
        <f>ROUND(I450*H450,2)</f>
        <v>0</v>
      </c>
      <c r="BL450" s="18" t="s">
        <v>281</v>
      </c>
      <c r="BM450" s="198" t="s">
        <v>1145</v>
      </c>
    </row>
    <row r="451" spans="1:65" s="2" customFormat="1" ht="6.95" customHeight="1">
      <c r="A451" s="35"/>
      <c r="B451" s="55"/>
      <c r="C451" s="56"/>
      <c r="D451" s="56"/>
      <c r="E451" s="56"/>
      <c r="F451" s="56"/>
      <c r="G451" s="56"/>
      <c r="H451" s="56"/>
      <c r="I451" s="56"/>
      <c r="J451" s="56"/>
      <c r="K451" s="56"/>
      <c r="L451" s="40"/>
      <c r="M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</row>
  </sheetData>
  <sheetProtection algorithmName="SHA-512" hashValue="BjoFez1fK9V/qRvF6bUm6cwfRwHi1N833byXv55z0bQ6EaL4qmH+XoYqPAM09itu1jDzD1cn92IZc/qKeGFMAQ==" saltValue="0uDDwonphbc9nAmHTLyYZN5WDSw7LAulIIRA8fwVmrPafLFKdD0TUUqMxTs3ZWLMuRrY6DGGe+GNxXRWTJ+p3w==" spinCount="100000" sheet="1" objects="1" scenarios="1" formatColumns="0" formatRows="0" autoFilter="0"/>
  <autoFilter ref="C128:K450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18" t="s">
        <v>99</v>
      </c>
    </row>
    <row r="3" spans="1:46" s="1" customFormat="1" ht="6.95" hidden="1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81</v>
      </c>
    </row>
    <row r="4" spans="1:46" s="1" customFormat="1" ht="24.95" hidden="1" customHeight="1">
      <c r="B4" s="21"/>
      <c r="D4" s="111" t="s">
        <v>109</v>
      </c>
      <c r="L4" s="21"/>
      <c r="M4" s="112" t="s">
        <v>10</v>
      </c>
      <c r="AT4" s="18" t="s">
        <v>4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113" t="s">
        <v>16</v>
      </c>
      <c r="L6" s="21"/>
    </row>
    <row r="7" spans="1:46" s="1" customFormat="1" ht="26.25" hidden="1" customHeight="1">
      <c r="B7" s="21"/>
      <c r="E7" s="308" t="str">
        <f>'Rekapitulace stavby'!K6</f>
        <v>Dům s pečovatelskou službou Česká 320, Kopřivnice - Stavební úpravy sociálních zařízení Domovinky</v>
      </c>
      <c r="F7" s="309"/>
      <c r="G7" s="309"/>
      <c r="H7" s="309"/>
      <c r="L7" s="21"/>
    </row>
    <row r="8" spans="1:46" s="2" customFormat="1" ht="12" hidden="1" customHeight="1">
      <c r="A8" s="35"/>
      <c r="B8" s="40"/>
      <c r="C8" s="35"/>
      <c r="D8" s="113" t="s">
        <v>110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hidden="1" customHeight="1">
      <c r="A9" s="35"/>
      <c r="B9" s="40"/>
      <c r="C9" s="35"/>
      <c r="D9" s="35"/>
      <c r="E9" s="310" t="s">
        <v>1146</v>
      </c>
      <c r="F9" s="311"/>
      <c r="G9" s="311"/>
      <c r="H9" s="311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 hidden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hidden="1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hidden="1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3. 1. 2022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hidden="1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hidden="1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">
        <v>26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hidden="1" customHeight="1">
      <c r="A15" s="35"/>
      <c r="B15" s="40"/>
      <c r="C15" s="35"/>
      <c r="D15" s="35"/>
      <c r="E15" s="114" t="s">
        <v>27</v>
      </c>
      <c r="F15" s="35"/>
      <c r="G15" s="35"/>
      <c r="H15" s="35"/>
      <c r="I15" s="113" t="s">
        <v>28</v>
      </c>
      <c r="J15" s="114" t="s">
        <v>29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hidden="1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hidden="1" customHeight="1">
      <c r="A17" s="35"/>
      <c r="B17" s="40"/>
      <c r="C17" s="35"/>
      <c r="D17" s="113" t="s">
        <v>30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hidden="1" customHeight="1">
      <c r="A18" s="35"/>
      <c r="B18" s="40"/>
      <c r="C18" s="35"/>
      <c r="D18" s="35"/>
      <c r="E18" s="312" t="str">
        <f>'Rekapitulace stavby'!E14</f>
        <v>Vyplň údaj</v>
      </c>
      <c r="F18" s="313"/>
      <c r="G18" s="313"/>
      <c r="H18" s="313"/>
      <c r="I18" s="113" t="s">
        <v>28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hidden="1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hidden="1" customHeight="1">
      <c r="A20" s="35"/>
      <c r="B20" s="40"/>
      <c r="C20" s="35"/>
      <c r="D20" s="113" t="s">
        <v>32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hidden="1" customHeight="1">
      <c r="A21" s="35"/>
      <c r="B21" s="40"/>
      <c r="C21" s="35"/>
      <c r="D21" s="35"/>
      <c r="E21" s="114" t="str">
        <f>IF('Rekapitulace stavby'!E17="","",'Rekapitulace stavby'!E17)</f>
        <v xml:space="preserve"> </v>
      </c>
      <c r="F21" s="35"/>
      <c r="G21" s="35"/>
      <c r="H21" s="35"/>
      <c r="I21" s="113" t="s">
        <v>28</v>
      </c>
      <c r="J21" s="114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hidden="1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hidden="1" customHeight="1">
      <c r="A23" s="35"/>
      <c r="B23" s="40"/>
      <c r="C23" s="35"/>
      <c r="D23" s="113" t="s">
        <v>34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hidden="1" customHeight="1">
      <c r="A24" s="35"/>
      <c r="B24" s="40"/>
      <c r="C24" s="35"/>
      <c r="D24" s="35"/>
      <c r="E24" s="114" t="str">
        <f>IF('Rekapitulace stavby'!E20="","",'Rekapitulace stavby'!E20)</f>
        <v xml:space="preserve"> </v>
      </c>
      <c r="F24" s="35"/>
      <c r="G24" s="35"/>
      <c r="H24" s="35"/>
      <c r="I24" s="113" t="s">
        <v>28</v>
      </c>
      <c r="J24" s="114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hidden="1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hidden="1" customHeight="1">
      <c r="A26" s="35"/>
      <c r="B26" s="40"/>
      <c r="C26" s="35"/>
      <c r="D26" s="113" t="s">
        <v>35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hidden="1" customHeight="1">
      <c r="A27" s="116"/>
      <c r="B27" s="117"/>
      <c r="C27" s="116"/>
      <c r="D27" s="116"/>
      <c r="E27" s="314" t="s">
        <v>1</v>
      </c>
      <c r="F27" s="314"/>
      <c r="G27" s="314"/>
      <c r="H27" s="314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hidden="1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hidden="1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hidden="1" customHeight="1">
      <c r="A30" s="35"/>
      <c r="B30" s="40"/>
      <c r="C30" s="35"/>
      <c r="D30" s="120" t="s">
        <v>36</v>
      </c>
      <c r="E30" s="35"/>
      <c r="F30" s="35"/>
      <c r="G30" s="35"/>
      <c r="H30" s="35"/>
      <c r="I30" s="35"/>
      <c r="J30" s="121">
        <f>ROUND(J121,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hidden="1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hidden="1" customHeight="1">
      <c r="A32" s="35"/>
      <c r="B32" s="40"/>
      <c r="C32" s="35"/>
      <c r="D32" s="35"/>
      <c r="E32" s="35"/>
      <c r="F32" s="122" t="s">
        <v>38</v>
      </c>
      <c r="G32" s="35"/>
      <c r="H32" s="35"/>
      <c r="I32" s="122" t="s">
        <v>37</v>
      </c>
      <c r="J32" s="122" t="s">
        <v>39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hidden="1" customHeight="1">
      <c r="A33" s="35"/>
      <c r="B33" s="40"/>
      <c r="C33" s="35"/>
      <c r="D33" s="123" t="s">
        <v>40</v>
      </c>
      <c r="E33" s="113" t="s">
        <v>41</v>
      </c>
      <c r="F33" s="124">
        <f>ROUND((SUM(BE121:BE188)),  2)</f>
        <v>0</v>
      </c>
      <c r="G33" s="35"/>
      <c r="H33" s="35"/>
      <c r="I33" s="125">
        <v>0.21</v>
      </c>
      <c r="J33" s="124">
        <f>ROUND(((SUM(BE121:BE188))*I33),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hidden="1" customHeight="1">
      <c r="A34" s="35"/>
      <c r="B34" s="40"/>
      <c r="C34" s="35"/>
      <c r="D34" s="35"/>
      <c r="E34" s="113" t="s">
        <v>42</v>
      </c>
      <c r="F34" s="124">
        <f>ROUND((SUM(BF121:BF188)),  2)</f>
        <v>0</v>
      </c>
      <c r="G34" s="35"/>
      <c r="H34" s="35"/>
      <c r="I34" s="125">
        <v>0.15</v>
      </c>
      <c r="J34" s="124">
        <f>ROUND(((SUM(BF121:BF188))*I34),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43</v>
      </c>
      <c r="F35" s="124">
        <f>ROUND((SUM(BG121:BG188)),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44</v>
      </c>
      <c r="F36" s="124">
        <f>ROUND((SUM(BH121:BH188)),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45</v>
      </c>
      <c r="F37" s="124">
        <f>ROUND((SUM(BI121:BI188)),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hidden="1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hidden="1" customHeight="1">
      <c r="A39" s="35"/>
      <c r="B39" s="40"/>
      <c r="C39" s="126"/>
      <c r="D39" s="127" t="s">
        <v>46</v>
      </c>
      <c r="E39" s="128"/>
      <c r="F39" s="128"/>
      <c r="G39" s="129" t="s">
        <v>47</v>
      </c>
      <c r="H39" s="130" t="s">
        <v>48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hidden="1" customHeight="1">
      <c r="B41" s="21"/>
      <c r="L41" s="21"/>
    </row>
    <row r="42" spans="1:31" s="1" customFormat="1" ht="14.45" hidden="1" customHeight="1">
      <c r="B42" s="21"/>
      <c r="L42" s="21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52"/>
      <c r="D50" s="133" t="s">
        <v>49</v>
      </c>
      <c r="E50" s="134"/>
      <c r="F50" s="134"/>
      <c r="G50" s="133" t="s">
        <v>50</v>
      </c>
      <c r="H50" s="134"/>
      <c r="I50" s="134"/>
      <c r="J50" s="134"/>
      <c r="K50" s="134"/>
      <c r="L50" s="52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5"/>
      <c r="B61" s="40"/>
      <c r="C61" s="35"/>
      <c r="D61" s="135" t="s">
        <v>51</v>
      </c>
      <c r="E61" s="136"/>
      <c r="F61" s="137" t="s">
        <v>52</v>
      </c>
      <c r="G61" s="135" t="s">
        <v>51</v>
      </c>
      <c r="H61" s="136"/>
      <c r="I61" s="136"/>
      <c r="J61" s="138" t="s">
        <v>52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5"/>
      <c r="B65" s="40"/>
      <c r="C65" s="35"/>
      <c r="D65" s="133" t="s">
        <v>53</v>
      </c>
      <c r="E65" s="139"/>
      <c r="F65" s="139"/>
      <c r="G65" s="133" t="s">
        <v>54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5"/>
      <c r="B76" s="40"/>
      <c r="C76" s="35"/>
      <c r="D76" s="135" t="s">
        <v>51</v>
      </c>
      <c r="E76" s="136"/>
      <c r="F76" s="137" t="s">
        <v>52</v>
      </c>
      <c r="G76" s="135" t="s">
        <v>51</v>
      </c>
      <c r="H76" s="136"/>
      <c r="I76" s="136"/>
      <c r="J76" s="138" t="s">
        <v>52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hidden="1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hidden="1" customHeight="1">
      <c r="A82" s="35"/>
      <c r="B82" s="36"/>
      <c r="C82" s="24" t="s">
        <v>112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hidden="1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hidden="1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6.25" hidden="1" customHeight="1">
      <c r="A85" s="35"/>
      <c r="B85" s="36"/>
      <c r="C85" s="37"/>
      <c r="D85" s="37"/>
      <c r="E85" s="315" t="str">
        <f>E7</f>
        <v>Dům s pečovatelskou službou Česká 320, Kopřivnice - Stavební úpravy sociálních zařízení Domovinky</v>
      </c>
      <c r="F85" s="316"/>
      <c r="G85" s="316"/>
      <c r="H85" s="316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hidden="1" customHeight="1">
      <c r="A86" s="35"/>
      <c r="B86" s="36"/>
      <c r="C86" s="30" t="s">
        <v>110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hidden="1" customHeight="1">
      <c r="A87" s="35"/>
      <c r="B87" s="36"/>
      <c r="C87" s="37"/>
      <c r="D87" s="37"/>
      <c r="E87" s="267" t="str">
        <f>E9</f>
        <v>6 - Socíální zařízení č. 2/1x - Zdravotně technická instalace</v>
      </c>
      <c r="F87" s="317"/>
      <c r="G87" s="317"/>
      <c r="H87" s="317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hidden="1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hidden="1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3. 1. 2022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hidden="1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hidden="1" customHeight="1">
      <c r="A91" s="35"/>
      <c r="B91" s="36"/>
      <c r="C91" s="30" t="s">
        <v>24</v>
      </c>
      <c r="D91" s="37"/>
      <c r="E91" s="37"/>
      <c r="F91" s="28" t="str">
        <f>E15</f>
        <v>Město Kopřivnice</v>
      </c>
      <c r="G91" s="37"/>
      <c r="H91" s="37"/>
      <c r="I91" s="30" t="s">
        <v>32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hidden="1" customHeight="1">
      <c r="A92" s="35"/>
      <c r="B92" s="36"/>
      <c r="C92" s="30" t="s">
        <v>30</v>
      </c>
      <c r="D92" s="37"/>
      <c r="E92" s="37"/>
      <c r="F92" s="28" t="str">
        <f>IF(E18="","",E18)</f>
        <v>Vyplň údaj</v>
      </c>
      <c r="G92" s="37"/>
      <c r="H92" s="37"/>
      <c r="I92" s="30" t="s">
        <v>34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hidden="1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hidden="1" customHeight="1">
      <c r="A94" s="35"/>
      <c r="B94" s="36"/>
      <c r="C94" s="144" t="s">
        <v>113</v>
      </c>
      <c r="D94" s="145"/>
      <c r="E94" s="145"/>
      <c r="F94" s="145"/>
      <c r="G94" s="145"/>
      <c r="H94" s="145"/>
      <c r="I94" s="145"/>
      <c r="J94" s="146" t="s">
        <v>114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hidden="1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hidden="1" customHeight="1">
      <c r="A96" s="35"/>
      <c r="B96" s="36"/>
      <c r="C96" s="147" t="s">
        <v>115</v>
      </c>
      <c r="D96" s="37"/>
      <c r="E96" s="37"/>
      <c r="F96" s="37"/>
      <c r="G96" s="37"/>
      <c r="H96" s="37"/>
      <c r="I96" s="37"/>
      <c r="J96" s="85">
        <f>J121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116</v>
      </c>
    </row>
    <row r="97" spans="1:31" s="9" customFormat="1" ht="24.95" hidden="1" customHeight="1">
      <c r="B97" s="148"/>
      <c r="C97" s="149"/>
      <c r="D97" s="150" t="s">
        <v>176</v>
      </c>
      <c r="E97" s="151"/>
      <c r="F97" s="151"/>
      <c r="G97" s="151"/>
      <c r="H97" s="151"/>
      <c r="I97" s="151"/>
      <c r="J97" s="152">
        <f>J122</f>
        <v>0</v>
      </c>
      <c r="K97" s="149"/>
      <c r="L97" s="153"/>
    </row>
    <row r="98" spans="1:31" s="10" customFormat="1" ht="19.899999999999999" hidden="1" customHeight="1">
      <c r="B98" s="154"/>
      <c r="C98" s="155"/>
      <c r="D98" s="156" t="s">
        <v>710</v>
      </c>
      <c r="E98" s="157"/>
      <c r="F98" s="157"/>
      <c r="G98" s="157"/>
      <c r="H98" s="157"/>
      <c r="I98" s="157"/>
      <c r="J98" s="158">
        <f>J123</f>
        <v>0</v>
      </c>
      <c r="K98" s="155"/>
      <c r="L98" s="159"/>
    </row>
    <row r="99" spans="1:31" s="10" customFormat="1" ht="19.899999999999999" hidden="1" customHeight="1">
      <c r="B99" s="154"/>
      <c r="C99" s="155"/>
      <c r="D99" s="156" t="s">
        <v>711</v>
      </c>
      <c r="E99" s="157"/>
      <c r="F99" s="157"/>
      <c r="G99" s="157"/>
      <c r="H99" s="157"/>
      <c r="I99" s="157"/>
      <c r="J99" s="158">
        <f>J138</f>
        <v>0</v>
      </c>
      <c r="K99" s="155"/>
      <c r="L99" s="159"/>
    </row>
    <row r="100" spans="1:31" s="10" customFormat="1" ht="19.899999999999999" hidden="1" customHeight="1">
      <c r="B100" s="154"/>
      <c r="C100" s="155"/>
      <c r="D100" s="156" t="s">
        <v>177</v>
      </c>
      <c r="E100" s="157"/>
      <c r="F100" s="157"/>
      <c r="G100" s="157"/>
      <c r="H100" s="157"/>
      <c r="I100" s="157"/>
      <c r="J100" s="158">
        <f>J155</f>
        <v>0</v>
      </c>
      <c r="K100" s="155"/>
      <c r="L100" s="159"/>
    </row>
    <row r="101" spans="1:31" s="10" customFormat="1" ht="19.899999999999999" hidden="1" customHeight="1">
      <c r="B101" s="154"/>
      <c r="C101" s="155"/>
      <c r="D101" s="156" t="s">
        <v>712</v>
      </c>
      <c r="E101" s="157"/>
      <c r="F101" s="157"/>
      <c r="G101" s="157"/>
      <c r="H101" s="157"/>
      <c r="I101" s="157"/>
      <c r="J101" s="158">
        <f>J186</f>
        <v>0</v>
      </c>
      <c r="K101" s="155"/>
      <c r="L101" s="159"/>
    </row>
    <row r="102" spans="1:31" s="2" customFormat="1" ht="21.75" hidden="1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31" s="2" customFormat="1" ht="6.95" hidden="1" customHeight="1">
      <c r="A103" s="35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ht="11.25" hidden="1"/>
    <row r="105" spans="1:31" ht="11.25" hidden="1"/>
    <row r="106" spans="1:31" ht="11.25" hidden="1"/>
    <row r="107" spans="1:31" s="2" customFormat="1" ht="6.95" customHeight="1">
      <c r="A107" s="35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24.95" customHeight="1">
      <c r="A108" s="35"/>
      <c r="B108" s="36"/>
      <c r="C108" s="24" t="s">
        <v>122</v>
      </c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6.95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2" customHeight="1">
      <c r="A110" s="35"/>
      <c r="B110" s="36"/>
      <c r="C110" s="30" t="s">
        <v>16</v>
      </c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6.25" customHeight="1">
      <c r="A111" s="35"/>
      <c r="B111" s="36"/>
      <c r="C111" s="37"/>
      <c r="D111" s="37"/>
      <c r="E111" s="315" t="str">
        <f>E7</f>
        <v>Dům s pečovatelskou službou Česká 320, Kopřivnice - Stavební úpravy sociálních zařízení Domovinky</v>
      </c>
      <c r="F111" s="316"/>
      <c r="G111" s="316"/>
      <c r="H111" s="316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110</v>
      </c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267" t="str">
        <f>E9</f>
        <v>6 - Socíální zařízení č. 2/1x - Zdravotně technická instalace</v>
      </c>
      <c r="F113" s="317"/>
      <c r="G113" s="317"/>
      <c r="H113" s="31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5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20</v>
      </c>
      <c r="D115" s="37"/>
      <c r="E115" s="37"/>
      <c r="F115" s="28" t="str">
        <f>F12</f>
        <v xml:space="preserve"> </v>
      </c>
      <c r="G115" s="37"/>
      <c r="H115" s="37"/>
      <c r="I115" s="30" t="s">
        <v>22</v>
      </c>
      <c r="J115" s="67" t="str">
        <f>IF(J12="","",J12)</f>
        <v>3. 1. 2022</v>
      </c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5.2" customHeight="1">
      <c r="A117" s="35"/>
      <c r="B117" s="36"/>
      <c r="C117" s="30" t="s">
        <v>24</v>
      </c>
      <c r="D117" s="37"/>
      <c r="E117" s="37"/>
      <c r="F117" s="28" t="str">
        <f>E15</f>
        <v>Město Kopřivnice</v>
      </c>
      <c r="G117" s="37"/>
      <c r="H117" s="37"/>
      <c r="I117" s="30" t="s">
        <v>32</v>
      </c>
      <c r="J117" s="33" t="str">
        <f>E21</f>
        <v xml:space="preserve"> 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30</v>
      </c>
      <c r="D118" s="37"/>
      <c r="E118" s="37"/>
      <c r="F118" s="28" t="str">
        <f>IF(E18="","",E18)</f>
        <v>Vyplň údaj</v>
      </c>
      <c r="G118" s="37"/>
      <c r="H118" s="37"/>
      <c r="I118" s="30" t="s">
        <v>34</v>
      </c>
      <c r="J118" s="33" t="str">
        <f>E24</f>
        <v xml:space="preserve"> 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0.3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11" customFormat="1" ht="29.25" customHeight="1">
      <c r="A120" s="160"/>
      <c r="B120" s="161"/>
      <c r="C120" s="162" t="s">
        <v>123</v>
      </c>
      <c r="D120" s="163" t="s">
        <v>61</v>
      </c>
      <c r="E120" s="163" t="s">
        <v>57</v>
      </c>
      <c r="F120" s="163" t="s">
        <v>58</v>
      </c>
      <c r="G120" s="163" t="s">
        <v>124</v>
      </c>
      <c r="H120" s="163" t="s">
        <v>125</v>
      </c>
      <c r="I120" s="163" t="s">
        <v>126</v>
      </c>
      <c r="J120" s="163" t="s">
        <v>114</v>
      </c>
      <c r="K120" s="164" t="s">
        <v>127</v>
      </c>
      <c r="L120" s="165"/>
      <c r="M120" s="76" t="s">
        <v>1</v>
      </c>
      <c r="N120" s="77" t="s">
        <v>40</v>
      </c>
      <c r="O120" s="77" t="s">
        <v>128</v>
      </c>
      <c r="P120" s="77" t="s">
        <v>129</v>
      </c>
      <c r="Q120" s="77" t="s">
        <v>130</v>
      </c>
      <c r="R120" s="77" t="s">
        <v>131</v>
      </c>
      <c r="S120" s="77" t="s">
        <v>132</v>
      </c>
      <c r="T120" s="78" t="s">
        <v>133</v>
      </c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</row>
    <row r="121" spans="1:65" s="2" customFormat="1" ht="22.9" customHeight="1">
      <c r="A121" s="35"/>
      <c r="B121" s="36"/>
      <c r="C121" s="83" t="s">
        <v>134</v>
      </c>
      <c r="D121" s="37"/>
      <c r="E121" s="37"/>
      <c r="F121" s="37"/>
      <c r="G121" s="37"/>
      <c r="H121" s="37"/>
      <c r="I121" s="37"/>
      <c r="J121" s="166">
        <f>BK121</f>
        <v>0</v>
      </c>
      <c r="K121" s="37"/>
      <c r="L121" s="40"/>
      <c r="M121" s="79"/>
      <c r="N121" s="167"/>
      <c r="O121" s="80"/>
      <c r="P121" s="168">
        <f>P122</f>
        <v>0</v>
      </c>
      <c r="Q121" s="80"/>
      <c r="R121" s="168">
        <f>R122</f>
        <v>0.30515000000000003</v>
      </c>
      <c r="S121" s="80"/>
      <c r="T121" s="169">
        <f>T122</f>
        <v>8.3820000000000006E-2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8" t="s">
        <v>75</v>
      </c>
      <c r="AU121" s="18" t="s">
        <v>116</v>
      </c>
      <c r="BK121" s="170">
        <f>BK122</f>
        <v>0</v>
      </c>
    </row>
    <row r="122" spans="1:65" s="12" customFormat="1" ht="25.9" customHeight="1">
      <c r="B122" s="171"/>
      <c r="C122" s="172"/>
      <c r="D122" s="173" t="s">
        <v>75</v>
      </c>
      <c r="E122" s="174" t="s">
        <v>401</v>
      </c>
      <c r="F122" s="174" t="s">
        <v>402</v>
      </c>
      <c r="G122" s="172"/>
      <c r="H122" s="172"/>
      <c r="I122" s="175"/>
      <c r="J122" s="176">
        <f>BK122</f>
        <v>0</v>
      </c>
      <c r="K122" s="172"/>
      <c r="L122" s="177"/>
      <c r="M122" s="178"/>
      <c r="N122" s="179"/>
      <c r="O122" s="179"/>
      <c r="P122" s="180">
        <f>P123+P138+P155+P186</f>
        <v>0</v>
      </c>
      <c r="Q122" s="179"/>
      <c r="R122" s="180">
        <f>R123+R138+R155+R186</f>
        <v>0.30515000000000003</v>
      </c>
      <c r="S122" s="179"/>
      <c r="T122" s="181">
        <f>T123+T138+T155+T186</f>
        <v>8.3820000000000006E-2</v>
      </c>
      <c r="AR122" s="182" t="s">
        <v>85</v>
      </c>
      <c r="AT122" s="183" t="s">
        <v>75</v>
      </c>
      <c r="AU122" s="183" t="s">
        <v>76</v>
      </c>
      <c r="AY122" s="182" t="s">
        <v>137</v>
      </c>
      <c r="BK122" s="184">
        <f>BK123+BK138+BK155+BK186</f>
        <v>0</v>
      </c>
    </row>
    <row r="123" spans="1:65" s="12" customFormat="1" ht="22.9" customHeight="1">
      <c r="B123" s="171"/>
      <c r="C123" s="172"/>
      <c r="D123" s="173" t="s">
        <v>75</v>
      </c>
      <c r="E123" s="185" t="s">
        <v>713</v>
      </c>
      <c r="F123" s="185" t="s">
        <v>714</v>
      </c>
      <c r="G123" s="172"/>
      <c r="H123" s="172"/>
      <c r="I123" s="175"/>
      <c r="J123" s="186">
        <f>BK123</f>
        <v>0</v>
      </c>
      <c r="K123" s="172"/>
      <c r="L123" s="177"/>
      <c r="M123" s="178"/>
      <c r="N123" s="179"/>
      <c r="O123" s="179"/>
      <c r="P123" s="180">
        <f>SUM(P124:P137)</f>
        <v>0</v>
      </c>
      <c r="Q123" s="179"/>
      <c r="R123" s="180">
        <f>SUM(R124:R137)</f>
        <v>3.9070000000000008E-2</v>
      </c>
      <c r="S123" s="179"/>
      <c r="T123" s="181">
        <f>SUM(T124:T137)</f>
        <v>0</v>
      </c>
      <c r="AR123" s="182" t="s">
        <v>85</v>
      </c>
      <c r="AT123" s="183" t="s">
        <v>75</v>
      </c>
      <c r="AU123" s="183" t="s">
        <v>81</v>
      </c>
      <c r="AY123" s="182" t="s">
        <v>137</v>
      </c>
      <c r="BK123" s="184">
        <f>SUM(BK124:BK137)</f>
        <v>0</v>
      </c>
    </row>
    <row r="124" spans="1:65" s="2" customFormat="1" ht="24.2" customHeight="1">
      <c r="A124" s="35"/>
      <c r="B124" s="36"/>
      <c r="C124" s="187" t="s">
        <v>81</v>
      </c>
      <c r="D124" s="187" t="s">
        <v>140</v>
      </c>
      <c r="E124" s="188" t="s">
        <v>715</v>
      </c>
      <c r="F124" s="189" t="s">
        <v>716</v>
      </c>
      <c r="G124" s="190" t="s">
        <v>188</v>
      </c>
      <c r="H124" s="191">
        <v>2</v>
      </c>
      <c r="I124" s="192"/>
      <c r="J124" s="193">
        <f>ROUND(I124*H124,2)</f>
        <v>0</v>
      </c>
      <c r="K124" s="189" t="s">
        <v>143</v>
      </c>
      <c r="L124" s="40"/>
      <c r="M124" s="194" t="s">
        <v>1</v>
      </c>
      <c r="N124" s="195" t="s">
        <v>42</v>
      </c>
      <c r="O124" s="72"/>
      <c r="P124" s="196">
        <f>O124*H124</f>
        <v>0</v>
      </c>
      <c r="Q124" s="196">
        <v>3.5200000000000001E-3</v>
      </c>
      <c r="R124" s="196">
        <f>Q124*H124</f>
        <v>7.0400000000000003E-3</v>
      </c>
      <c r="S124" s="196">
        <v>0</v>
      </c>
      <c r="T124" s="19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98" t="s">
        <v>281</v>
      </c>
      <c r="AT124" s="198" t="s">
        <v>140</v>
      </c>
      <c r="AU124" s="198" t="s">
        <v>85</v>
      </c>
      <c r="AY124" s="18" t="s">
        <v>137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85</v>
      </c>
      <c r="BK124" s="199">
        <f>ROUND(I124*H124,2)</f>
        <v>0</v>
      </c>
      <c r="BL124" s="18" t="s">
        <v>281</v>
      </c>
      <c r="BM124" s="198" t="s">
        <v>1147</v>
      </c>
    </row>
    <row r="125" spans="1:65" s="2" customFormat="1" ht="16.5" customHeight="1">
      <c r="A125" s="35"/>
      <c r="B125" s="36"/>
      <c r="C125" s="187" t="s">
        <v>85</v>
      </c>
      <c r="D125" s="187" t="s">
        <v>140</v>
      </c>
      <c r="E125" s="188" t="s">
        <v>718</v>
      </c>
      <c r="F125" s="189" t="s">
        <v>719</v>
      </c>
      <c r="G125" s="190" t="s">
        <v>220</v>
      </c>
      <c r="H125" s="191">
        <v>8</v>
      </c>
      <c r="I125" s="192"/>
      <c r="J125" s="193">
        <f>ROUND(I125*H125,2)</f>
        <v>0</v>
      </c>
      <c r="K125" s="189" t="s">
        <v>143</v>
      </c>
      <c r="L125" s="40"/>
      <c r="M125" s="194" t="s">
        <v>1</v>
      </c>
      <c r="N125" s="195" t="s">
        <v>42</v>
      </c>
      <c r="O125" s="72"/>
      <c r="P125" s="196">
        <f>O125*H125</f>
        <v>0</v>
      </c>
      <c r="Q125" s="196">
        <v>3.6000000000000002E-4</v>
      </c>
      <c r="R125" s="196">
        <f>Q125*H125</f>
        <v>2.8800000000000002E-3</v>
      </c>
      <c r="S125" s="196">
        <v>0</v>
      </c>
      <c r="T125" s="19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98" t="s">
        <v>281</v>
      </c>
      <c r="AT125" s="198" t="s">
        <v>140</v>
      </c>
      <c r="AU125" s="198" t="s">
        <v>85</v>
      </c>
      <c r="AY125" s="18" t="s">
        <v>137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85</v>
      </c>
      <c r="BK125" s="199">
        <f>ROUND(I125*H125,2)</f>
        <v>0</v>
      </c>
      <c r="BL125" s="18" t="s">
        <v>281</v>
      </c>
      <c r="BM125" s="198" t="s">
        <v>1148</v>
      </c>
    </row>
    <row r="126" spans="1:65" s="2" customFormat="1" ht="29.25">
      <c r="A126" s="35"/>
      <c r="B126" s="36"/>
      <c r="C126" s="37"/>
      <c r="D126" s="207" t="s">
        <v>246</v>
      </c>
      <c r="E126" s="37"/>
      <c r="F126" s="248" t="s">
        <v>721</v>
      </c>
      <c r="G126" s="37"/>
      <c r="H126" s="37"/>
      <c r="I126" s="249"/>
      <c r="J126" s="37"/>
      <c r="K126" s="37"/>
      <c r="L126" s="40"/>
      <c r="M126" s="250"/>
      <c r="N126" s="251"/>
      <c r="O126" s="72"/>
      <c r="P126" s="72"/>
      <c r="Q126" s="72"/>
      <c r="R126" s="72"/>
      <c r="S126" s="72"/>
      <c r="T126" s="73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246</v>
      </c>
      <c r="AU126" s="18" t="s">
        <v>85</v>
      </c>
    </row>
    <row r="127" spans="1:65" s="2" customFormat="1" ht="16.5" customHeight="1">
      <c r="A127" s="35"/>
      <c r="B127" s="36"/>
      <c r="C127" s="187" t="s">
        <v>88</v>
      </c>
      <c r="D127" s="187" t="s">
        <v>140</v>
      </c>
      <c r="E127" s="188" t="s">
        <v>722</v>
      </c>
      <c r="F127" s="189" t="s">
        <v>723</v>
      </c>
      <c r="G127" s="190" t="s">
        <v>220</v>
      </c>
      <c r="H127" s="191">
        <v>16</v>
      </c>
      <c r="I127" s="192"/>
      <c r="J127" s="193">
        <f>ROUND(I127*H127,2)</f>
        <v>0</v>
      </c>
      <c r="K127" s="189" t="s">
        <v>143</v>
      </c>
      <c r="L127" s="40"/>
      <c r="M127" s="194" t="s">
        <v>1</v>
      </c>
      <c r="N127" s="195" t="s">
        <v>42</v>
      </c>
      <c r="O127" s="72"/>
      <c r="P127" s="196">
        <f>O127*H127</f>
        <v>0</v>
      </c>
      <c r="Q127" s="196">
        <v>4.6999999999999999E-4</v>
      </c>
      <c r="R127" s="196">
        <f>Q127*H127</f>
        <v>7.5199999999999998E-3</v>
      </c>
      <c r="S127" s="196">
        <v>0</v>
      </c>
      <c r="T127" s="19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198" t="s">
        <v>281</v>
      </c>
      <c r="AT127" s="198" t="s">
        <v>140</v>
      </c>
      <c r="AU127" s="198" t="s">
        <v>85</v>
      </c>
      <c r="AY127" s="18" t="s">
        <v>137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18" t="s">
        <v>85</v>
      </c>
      <c r="BK127" s="199">
        <f>ROUND(I127*H127,2)</f>
        <v>0</v>
      </c>
      <c r="BL127" s="18" t="s">
        <v>281</v>
      </c>
      <c r="BM127" s="198" t="s">
        <v>1149</v>
      </c>
    </row>
    <row r="128" spans="1:65" s="2" customFormat="1" ht="19.5">
      <c r="A128" s="35"/>
      <c r="B128" s="36"/>
      <c r="C128" s="37"/>
      <c r="D128" s="207" t="s">
        <v>246</v>
      </c>
      <c r="E128" s="37"/>
      <c r="F128" s="248" t="s">
        <v>725</v>
      </c>
      <c r="G128" s="37"/>
      <c r="H128" s="37"/>
      <c r="I128" s="249"/>
      <c r="J128" s="37"/>
      <c r="K128" s="37"/>
      <c r="L128" s="40"/>
      <c r="M128" s="250"/>
      <c r="N128" s="251"/>
      <c r="O128" s="72"/>
      <c r="P128" s="72"/>
      <c r="Q128" s="72"/>
      <c r="R128" s="72"/>
      <c r="S128" s="72"/>
      <c r="T128" s="73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246</v>
      </c>
      <c r="AU128" s="18" t="s">
        <v>85</v>
      </c>
    </row>
    <row r="129" spans="1:65" s="2" customFormat="1" ht="24.2" customHeight="1">
      <c r="A129" s="35"/>
      <c r="B129" s="36"/>
      <c r="C129" s="187" t="s">
        <v>91</v>
      </c>
      <c r="D129" s="187" t="s">
        <v>140</v>
      </c>
      <c r="E129" s="188" t="s">
        <v>726</v>
      </c>
      <c r="F129" s="189" t="s">
        <v>727</v>
      </c>
      <c r="G129" s="190" t="s">
        <v>220</v>
      </c>
      <c r="H129" s="191">
        <v>6</v>
      </c>
      <c r="I129" s="192"/>
      <c r="J129" s="193">
        <f>ROUND(I129*H129,2)</f>
        <v>0</v>
      </c>
      <c r="K129" s="189" t="s">
        <v>143</v>
      </c>
      <c r="L129" s="40"/>
      <c r="M129" s="194" t="s">
        <v>1</v>
      </c>
      <c r="N129" s="195" t="s">
        <v>42</v>
      </c>
      <c r="O129" s="72"/>
      <c r="P129" s="196">
        <f>O129*H129</f>
        <v>0</v>
      </c>
      <c r="Q129" s="196">
        <v>5.9000000000000003E-4</v>
      </c>
      <c r="R129" s="196">
        <f>Q129*H129</f>
        <v>3.5400000000000002E-3</v>
      </c>
      <c r="S129" s="196">
        <v>0</v>
      </c>
      <c r="T129" s="19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98" t="s">
        <v>281</v>
      </c>
      <c r="AT129" s="198" t="s">
        <v>140</v>
      </c>
      <c r="AU129" s="198" t="s">
        <v>85</v>
      </c>
      <c r="AY129" s="18" t="s">
        <v>137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85</v>
      </c>
      <c r="BK129" s="199">
        <f>ROUND(I129*H129,2)</f>
        <v>0</v>
      </c>
      <c r="BL129" s="18" t="s">
        <v>281</v>
      </c>
      <c r="BM129" s="198" t="s">
        <v>1150</v>
      </c>
    </row>
    <row r="130" spans="1:65" s="2" customFormat="1" ht="19.5">
      <c r="A130" s="35"/>
      <c r="B130" s="36"/>
      <c r="C130" s="37"/>
      <c r="D130" s="207" t="s">
        <v>246</v>
      </c>
      <c r="E130" s="37"/>
      <c r="F130" s="248" t="s">
        <v>729</v>
      </c>
      <c r="G130" s="37"/>
      <c r="H130" s="37"/>
      <c r="I130" s="249"/>
      <c r="J130" s="37"/>
      <c r="K130" s="37"/>
      <c r="L130" s="40"/>
      <c r="M130" s="250"/>
      <c r="N130" s="251"/>
      <c r="O130" s="72"/>
      <c r="P130" s="72"/>
      <c r="Q130" s="72"/>
      <c r="R130" s="72"/>
      <c r="S130" s="72"/>
      <c r="T130" s="73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246</v>
      </c>
      <c r="AU130" s="18" t="s">
        <v>85</v>
      </c>
    </row>
    <row r="131" spans="1:65" s="2" customFormat="1" ht="21.75" customHeight="1">
      <c r="A131" s="35"/>
      <c r="B131" s="36"/>
      <c r="C131" s="187" t="s">
        <v>94</v>
      </c>
      <c r="D131" s="187" t="s">
        <v>140</v>
      </c>
      <c r="E131" s="188" t="s">
        <v>730</v>
      </c>
      <c r="F131" s="189" t="s">
        <v>731</v>
      </c>
      <c r="G131" s="190" t="s">
        <v>220</v>
      </c>
      <c r="H131" s="191">
        <v>9</v>
      </c>
      <c r="I131" s="192"/>
      <c r="J131" s="193">
        <f>ROUND(I131*H131,2)</f>
        <v>0</v>
      </c>
      <c r="K131" s="189" t="s">
        <v>143</v>
      </c>
      <c r="L131" s="40"/>
      <c r="M131" s="194" t="s">
        <v>1</v>
      </c>
      <c r="N131" s="195" t="s">
        <v>42</v>
      </c>
      <c r="O131" s="72"/>
      <c r="P131" s="196">
        <f>O131*H131</f>
        <v>0</v>
      </c>
      <c r="Q131" s="196">
        <v>2.0100000000000001E-3</v>
      </c>
      <c r="R131" s="196">
        <f>Q131*H131</f>
        <v>1.8090000000000002E-2</v>
      </c>
      <c r="S131" s="196">
        <v>0</v>
      </c>
      <c r="T131" s="19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98" t="s">
        <v>281</v>
      </c>
      <c r="AT131" s="198" t="s">
        <v>140</v>
      </c>
      <c r="AU131" s="198" t="s">
        <v>85</v>
      </c>
      <c r="AY131" s="18" t="s">
        <v>137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85</v>
      </c>
      <c r="BK131" s="199">
        <f>ROUND(I131*H131,2)</f>
        <v>0</v>
      </c>
      <c r="BL131" s="18" t="s">
        <v>281</v>
      </c>
      <c r="BM131" s="198" t="s">
        <v>1151</v>
      </c>
    </row>
    <row r="132" spans="1:65" s="2" customFormat="1" ht="19.5">
      <c r="A132" s="35"/>
      <c r="B132" s="36"/>
      <c r="C132" s="37"/>
      <c r="D132" s="207" t="s">
        <v>246</v>
      </c>
      <c r="E132" s="37"/>
      <c r="F132" s="248" t="s">
        <v>733</v>
      </c>
      <c r="G132" s="37"/>
      <c r="H132" s="37"/>
      <c r="I132" s="249"/>
      <c r="J132" s="37"/>
      <c r="K132" s="37"/>
      <c r="L132" s="40"/>
      <c r="M132" s="250"/>
      <c r="N132" s="251"/>
      <c r="O132" s="72"/>
      <c r="P132" s="72"/>
      <c r="Q132" s="72"/>
      <c r="R132" s="72"/>
      <c r="S132" s="72"/>
      <c r="T132" s="73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8" t="s">
        <v>246</v>
      </c>
      <c r="AU132" s="18" t="s">
        <v>85</v>
      </c>
    </row>
    <row r="133" spans="1:65" s="2" customFormat="1" ht="24.2" customHeight="1">
      <c r="A133" s="35"/>
      <c r="B133" s="36"/>
      <c r="C133" s="187" t="s">
        <v>97</v>
      </c>
      <c r="D133" s="187" t="s">
        <v>140</v>
      </c>
      <c r="E133" s="188" t="s">
        <v>734</v>
      </c>
      <c r="F133" s="189" t="s">
        <v>735</v>
      </c>
      <c r="G133" s="190" t="s">
        <v>188</v>
      </c>
      <c r="H133" s="191">
        <v>2</v>
      </c>
      <c r="I133" s="192"/>
      <c r="J133" s="193">
        <f>ROUND(I133*H133,2)</f>
        <v>0</v>
      </c>
      <c r="K133" s="189" t="s">
        <v>143</v>
      </c>
      <c r="L133" s="40"/>
      <c r="M133" s="194" t="s">
        <v>1</v>
      </c>
      <c r="N133" s="195" t="s">
        <v>42</v>
      </c>
      <c r="O133" s="72"/>
      <c r="P133" s="196">
        <f>O133*H133</f>
        <v>0</v>
      </c>
      <c r="Q133" s="196">
        <v>0</v>
      </c>
      <c r="R133" s="196">
        <f>Q133*H133</f>
        <v>0</v>
      </c>
      <c r="S133" s="196">
        <v>0</v>
      </c>
      <c r="T133" s="19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98" t="s">
        <v>281</v>
      </c>
      <c r="AT133" s="198" t="s">
        <v>140</v>
      </c>
      <c r="AU133" s="198" t="s">
        <v>85</v>
      </c>
      <c r="AY133" s="18" t="s">
        <v>137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85</v>
      </c>
      <c r="BK133" s="199">
        <f>ROUND(I133*H133,2)</f>
        <v>0</v>
      </c>
      <c r="BL133" s="18" t="s">
        <v>281</v>
      </c>
      <c r="BM133" s="198" t="s">
        <v>1152</v>
      </c>
    </row>
    <row r="134" spans="1:65" s="2" customFormat="1" ht="24.2" customHeight="1">
      <c r="A134" s="35"/>
      <c r="B134" s="36"/>
      <c r="C134" s="187" t="s">
        <v>100</v>
      </c>
      <c r="D134" s="187" t="s">
        <v>140</v>
      </c>
      <c r="E134" s="188" t="s">
        <v>737</v>
      </c>
      <c r="F134" s="189" t="s">
        <v>738</v>
      </c>
      <c r="G134" s="190" t="s">
        <v>188</v>
      </c>
      <c r="H134" s="191">
        <v>7</v>
      </c>
      <c r="I134" s="192"/>
      <c r="J134" s="193">
        <f>ROUND(I134*H134,2)</f>
        <v>0</v>
      </c>
      <c r="K134" s="189" t="s">
        <v>143</v>
      </c>
      <c r="L134" s="40"/>
      <c r="M134" s="194" t="s">
        <v>1</v>
      </c>
      <c r="N134" s="195" t="s">
        <v>42</v>
      </c>
      <c r="O134" s="72"/>
      <c r="P134" s="196">
        <f>O134*H134</f>
        <v>0</v>
      </c>
      <c r="Q134" s="196">
        <v>0</v>
      </c>
      <c r="R134" s="196">
        <f>Q134*H134</f>
        <v>0</v>
      </c>
      <c r="S134" s="196">
        <v>0</v>
      </c>
      <c r="T134" s="19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8" t="s">
        <v>281</v>
      </c>
      <c r="AT134" s="198" t="s">
        <v>140</v>
      </c>
      <c r="AU134" s="198" t="s">
        <v>85</v>
      </c>
      <c r="AY134" s="18" t="s">
        <v>137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85</v>
      </c>
      <c r="BK134" s="199">
        <f>ROUND(I134*H134,2)</f>
        <v>0</v>
      </c>
      <c r="BL134" s="18" t="s">
        <v>281</v>
      </c>
      <c r="BM134" s="198" t="s">
        <v>1153</v>
      </c>
    </row>
    <row r="135" spans="1:65" s="2" customFormat="1" ht="24.2" customHeight="1">
      <c r="A135" s="35"/>
      <c r="B135" s="36"/>
      <c r="C135" s="187" t="s">
        <v>103</v>
      </c>
      <c r="D135" s="187" t="s">
        <v>140</v>
      </c>
      <c r="E135" s="188" t="s">
        <v>740</v>
      </c>
      <c r="F135" s="189" t="s">
        <v>741</v>
      </c>
      <c r="G135" s="190" t="s">
        <v>188</v>
      </c>
      <c r="H135" s="191">
        <v>2</v>
      </c>
      <c r="I135" s="192"/>
      <c r="J135" s="193">
        <f>ROUND(I135*H135,2)</f>
        <v>0</v>
      </c>
      <c r="K135" s="189" t="s">
        <v>143</v>
      </c>
      <c r="L135" s="40"/>
      <c r="M135" s="194" t="s">
        <v>1</v>
      </c>
      <c r="N135" s="195" t="s">
        <v>42</v>
      </c>
      <c r="O135" s="72"/>
      <c r="P135" s="196">
        <f>O135*H135</f>
        <v>0</v>
      </c>
      <c r="Q135" s="196">
        <v>0</v>
      </c>
      <c r="R135" s="196">
        <f>Q135*H135</f>
        <v>0</v>
      </c>
      <c r="S135" s="196">
        <v>0</v>
      </c>
      <c r="T135" s="19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8" t="s">
        <v>281</v>
      </c>
      <c r="AT135" s="198" t="s">
        <v>140</v>
      </c>
      <c r="AU135" s="198" t="s">
        <v>85</v>
      </c>
      <c r="AY135" s="18" t="s">
        <v>137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85</v>
      </c>
      <c r="BK135" s="199">
        <f>ROUND(I135*H135,2)</f>
        <v>0</v>
      </c>
      <c r="BL135" s="18" t="s">
        <v>281</v>
      </c>
      <c r="BM135" s="198" t="s">
        <v>1154</v>
      </c>
    </row>
    <row r="136" spans="1:65" s="2" customFormat="1" ht="24.2" customHeight="1">
      <c r="A136" s="35"/>
      <c r="B136" s="36"/>
      <c r="C136" s="187" t="s">
        <v>106</v>
      </c>
      <c r="D136" s="187" t="s">
        <v>140</v>
      </c>
      <c r="E136" s="188" t="s">
        <v>743</v>
      </c>
      <c r="F136" s="189" t="s">
        <v>744</v>
      </c>
      <c r="G136" s="190" t="s">
        <v>220</v>
      </c>
      <c r="H136" s="191">
        <v>38</v>
      </c>
      <c r="I136" s="192"/>
      <c r="J136" s="193">
        <f>ROUND(I136*H136,2)</f>
        <v>0</v>
      </c>
      <c r="K136" s="189" t="s">
        <v>143</v>
      </c>
      <c r="L136" s="40"/>
      <c r="M136" s="194" t="s">
        <v>1</v>
      </c>
      <c r="N136" s="195" t="s">
        <v>42</v>
      </c>
      <c r="O136" s="72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8" t="s">
        <v>281</v>
      </c>
      <c r="AT136" s="198" t="s">
        <v>140</v>
      </c>
      <c r="AU136" s="198" t="s">
        <v>85</v>
      </c>
      <c r="AY136" s="18" t="s">
        <v>137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8" t="s">
        <v>85</v>
      </c>
      <c r="BK136" s="199">
        <f>ROUND(I136*H136,2)</f>
        <v>0</v>
      </c>
      <c r="BL136" s="18" t="s">
        <v>281</v>
      </c>
      <c r="BM136" s="198" t="s">
        <v>1155</v>
      </c>
    </row>
    <row r="137" spans="1:65" s="2" customFormat="1" ht="44.25" customHeight="1">
      <c r="A137" s="35"/>
      <c r="B137" s="36"/>
      <c r="C137" s="187" t="s">
        <v>242</v>
      </c>
      <c r="D137" s="187" t="s">
        <v>140</v>
      </c>
      <c r="E137" s="188" t="s">
        <v>746</v>
      </c>
      <c r="F137" s="189" t="s">
        <v>747</v>
      </c>
      <c r="G137" s="190" t="s">
        <v>150</v>
      </c>
      <c r="H137" s="191">
        <v>1</v>
      </c>
      <c r="I137" s="192"/>
      <c r="J137" s="193">
        <f>ROUND(I137*H137,2)</f>
        <v>0</v>
      </c>
      <c r="K137" s="189" t="s">
        <v>143</v>
      </c>
      <c r="L137" s="40"/>
      <c r="M137" s="194" t="s">
        <v>1</v>
      </c>
      <c r="N137" s="195" t="s">
        <v>42</v>
      </c>
      <c r="O137" s="72"/>
      <c r="P137" s="196">
        <f>O137*H137</f>
        <v>0</v>
      </c>
      <c r="Q137" s="196">
        <v>0</v>
      </c>
      <c r="R137" s="196">
        <f>Q137*H137</f>
        <v>0</v>
      </c>
      <c r="S137" s="196">
        <v>0</v>
      </c>
      <c r="T137" s="19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8" t="s">
        <v>281</v>
      </c>
      <c r="AT137" s="198" t="s">
        <v>140</v>
      </c>
      <c r="AU137" s="198" t="s">
        <v>85</v>
      </c>
      <c r="AY137" s="18" t="s">
        <v>137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85</v>
      </c>
      <c r="BK137" s="199">
        <f>ROUND(I137*H137,2)</f>
        <v>0</v>
      </c>
      <c r="BL137" s="18" t="s">
        <v>281</v>
      </c>
      <c r="BM137" s="198" t="s">
        <v>1156</v>
      </c>
    </row>
    <row r="138" spans="1:65" s="12" customFormat="1" ht="22.9" customHeight="1">
      <c r="B138" s="171"/>
      <c r="C138" s="172"/>
      <c r="D138" s="173" t="s">
        <v>75</v>
      </c>
      <c r="E138" s="185" t="s">
        <v>749</v>
      </c>
      <c r="F138" s="185" t="s">
        <v>750</v>
      </c>
      <c r="G138" s="172"/>
      <c r="H138" s="172"/>
      <c r="I138" s="175"/>
      <c r="J138" s="186">
        <f>BK138</f>
        <v>0</v>
      </c>
      <c r="K138" s="172"/>
      <c r="L138" s="177"/>
      <c r="M138" s="178"/>
      <c r="N138" s="179"/>
      <c r="O138" s="179"/>
      <c r="P138" s="180">
        <f>SUM(P139:P154)</f>
        <v>0</v>
      </c>
      <c r="Q138" s="179"/>
      <c r="R138" s="180">
        <f>SUM(R139:R154)</f>
        <v>5.2440000000000001E-2</v>
      </c>
      <c r="S138" s="179"/>
      <c r="T138" s="181">
        <f>SUM(T139:T154)</f>
        <v>0</v>
      </c>
      <c r="AR138" s="182" t="s">
        <v>85</v>
      </c>
      <c r="AT138" s="183" t="s">
        <v>75</v>
      </c>
      <c r="AU138" s="183" t="s">
        <v>81</v>
      </c>
      <c r="AY138" s="182" t="s">
        <v>137</v>
      </c>
      <c r="BK138" s="184">
        <f>SUM(BK139:BK154)</f>
        <v>0</v>
      </c>
    </row>
    <row r="139" spans="1:65" s="2" customFormat="1" ht="33" customHeight="1">
      <c r="A139" s="35"/>
      <c r="B139" s="36"/>
      <c r="C139" s="187" t="s">
        <v>249</v>
      </c>
      <c r="D139" s="187" t="s">
        <v>140</v>
      </c>
      <c r="E139" s="188" t="s">
        <v>751</v>
      </c>
      <c r="F139" s="189" t="s">
        <v>752</v>
      </c>
      <c r="G139" s="190" t="s">
        <v>220</v>
      </c>
      <c r="H139" s="191">
        <v>40</v>
      </c>
      <c r="I139" s="192"/>
      <c r="J139" s="193">
        <f>ROUND(I139*H139,2)</f>
        <v>0</v>
      </c>
      <c r="K139" s="189" t="s">
        <v>143</v>
      </c>
      <c r="L139" s="40"/>
      <c r="M139" s="194" t="s">
        <v>1</v>
      </c>
      <c r="N139" s="195" t="s">
        <v>42</v>
      </c>
      <c r="O139" s="72"/>
      <c r="P139" s="196">
        <f>O139*H139</f>
        <v>0</v>
      </c>
      <c r="Q139" s="196">
        <v>8.4000000000000003E-4</v>
      </c>
      <c r="R139" s="196">
        <f>Q139*H139</f>
        <v>3.3600000000000005E-2</v>
      </c>
      <c r="S139" s="196">
        <v>0</v>
      </c>
      <c r="T139" s="19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98" t="s">
        <v>281</v>
      </c>
      <c r="AT139" s="198" t="s">
        <v>140</v>
      </c>
      <c r="AU139" s="198" t="s">
        <v>85</v>
      </c>
      <c r="AY139" s="18" t="s">
        <v>137</v>
      </c>
      <c r="BE139" s="199">
        <f>IF(N139="základní",J139,0)</f>
        <v>0</v>
      </c>
      <c r="BF139" s="199">
        <f>IF(N139="snížená",J139,0)</f>
        <v>0</v>
      </c>
      <c r="BG139" s="199">
        <f>IF(N139="zákl. přenesená",J139,0)</f>
        <v>0</v>
      </c>
      <c r="BH139" s="199">
        <f>IF(N139="sníž. přenesená",J139,0)</f>
        <v>0</v>
      </c>
      <c r="BI139" s="199">
        <f>IF(N139="nulová",J139,0)</f>
        <v>0</v>
      </c>
      <c r="BJ139" s="18" t="s">
        <v>85</v>
      </c>
      <c r="BK139" s="199">
        <f>ROUND(I139*H139,2)</f>
        <v>0</v>
      </c>
      <c r="BL139" s="18" t="s">
        <v>281</v>
      </c>
      <c r="BM139" s="198" t="s">
        <v>1157</v>
      </c>
    </row>
    <row r="140" spans="1:65" s="2" customFormat="1" ht="19.5">
      <c r="A140" s="35"/>
      <c r="B140" s="36"/>
      <c r="C140" s="37"/>
      <c r="D140" s="207" t="s">
        <v>246</v>
      </c>
      <c r="E140" s="37"/>
      <c r="F140" s="248" t="s">
        <v>754</v>
      </c>
      <c r="G140" s="37"/>
      <c r="H140" s="37"/>
      <c r="I140" s="249"/>
      <c r="J140" s="37"/>
      <c r="K140" s="37"/>
      <c r="L140" s="40"/>
      <c r="M140" s="250"/>
      <c r="N140" s="251"/>
      <c r="O140" s="72"/>
      <c r="P140" s="72"/>
      <c r="Q140" s="72"/>
      <c r="R140" s="72"/>
      <c r="S140" s="72"/>
      <c r="T140" s="73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8" t="s">
        <v>246</v>
      </c>
      <c r="AU140" s="18" t="s">
        <v>85</v>
      </c>
    </row>
    <row r="141" spans="1:65" s="13" customFormat="1" ht="11.25">
      <c r="B141" s="205"/>
      <c r="C141" s="206"/>
      <c r="D141" s="207" t="s">
        <v>190</v>
      </c>
      <c r="E141" s="208" t="s">
        <v>1</v>
      </c>
      <c r="F141" s="209" t="s">
        <v>1158</v>
      </c>
      <c r="G141" s="206"/>
      <c r="H141" s="210">
        <v>40</v>
      </c>
      <c r="I141" s="211"/>
      <c r="J141" s="206"/>
      <c r="K141" s="206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190</v>
      </c>
      <c r="AU141" s="216" t="s">
        <v>85</v>
      </c>
      <c r="AV141" s="13" t="s">
        <v>85</v>
      </c>
      <c r="AW141" s="13" t="s">
        <v>33</v>
      </c>
      <c r="AX141" s="13" t="s">
        <v>81</v>
      </c>
      <c r="AY141" s="216" t="s">
        <v>137</v>
      </c>
    </row>
    <row r="142" spans="1:65" s="2" customFormat="1" ht="49.15" customHeight="1">
      <c r="A142" s="35"/>
      <c r="B142" s="36"/>
      <c r="C142" s="187" t="s">
        <v>257</v>
      </c>
      <c r="D142" s="187" t="s">
        <v>140</v>
      </c>
      <c r="E142" s="188" t="s">
        <v>756</v>
      </c>
      <c r="F142" s="189" t="s">
        <v>757</v>
      </c>
      <c r="G142" s="190" t="s">
        <v>220</v>
      </c>
      <c r="H142" s="191">
        <v>40</v>
      </c>
      <c r="I142" s="192"/>
      <c r="J142" s="193">
        <f>ROUND(I142*H142,2)</f>
        <v>0</v>
      </c>
      <c r="K142" s="189" t="s">
        <v>143</v>
      </c>
      <c r="L142" s="40"/>
      <c r="M142" s="194" t="s">
        <v>1</v>
      </c>
      <c r="N142" s="195" t="s">
        <v>42</v>
      </c>
      <c r="O142" s="72"/>
      <c r="P142" s="196">
        <f>O142*H142</f>
        <v>0</v>
      </c>
      <c r="Q142" s="196">
        <v>4.0000000000000003E-5</v>
      </c>
      <c r="R142" s="196">
        <f>Q142*H142</f>
        <v>1.6000000000000001E-3</v>
      </c>
      <c r="S142" s="196">
        <v>0</v>
      </c>
      <c r="T142" s="19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8" t="s">
        <v>281</v>
      </c>
      <c r="AT142" s="198" t="s">
        <v>140</v>
      </c>
      <c r="AU142" s="198" t="s">
        <v>85</v>
      </c>
      <c r="AY142" s="18" t="s">
        <v>137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85</v>
      </c>
      <c r="BK142" s="199">
        <f>ROUND(I142*H142,2)</f>
        <v>0</v>
      </c>
      <c r="BL142" s="18" t="s">
        <v>281</v>
      </c>
      <c r="BM142" s="198" t="s">
        <v>1159</v>
      </c>
    </row>
    <row r="143" spans="1:65" s="2" customFormat="1" ht="24.2" customHeight="1">
      <c r="A143" s="35"/>
      <c r="B143" s="36"/>
      <c r="C143" s="238" t="s">
        <v>265</v>
      </c>
      <c r="D143" s="238" t="s">
        <v>228</v>
      </c>
      <c r="E143" s="239" t="s">
        <v>759</v>
      </c>
      <c r="F143" s="240" t="s">
        <v>760</v>
      </c>
      <c r="G143" s="241" t="s">
        <v>220</v>
      </c>
      <c r="H143" s="242">
        <v>40</v>
      </c>
      <c r="I143" s="243"/>
      <c r="J143" s="244">
        <f>ROUND(I143*H143,2)</f>
        <v>0</v>
      </c>
      <c r="K143" s="240" t="s">
        <v>143</v>
      </c>
      <c r="L143" s="245"/>
      <c r="M143" s="246" t="s">
        <v>1</v>
      </c>
      <c r="N143" s="247" t="s">
        <v>42</v>
      </c>
      <c r="O143" s="72"/>
      <c r="P143" s="196">
        <f>O143*H143</f>
        <v>0</v>
      </c>
      <c r="Q143" s="196">
        <v>2.0000000000000002E-5</v>
      </c>
      <c r="R143" s="196">
        <f>Q143*H143</f>
        <v>8.0000000000000004E-4</v>
      </c>
      <c r="S143" s="196">
        <v>0</v>
      </c>
      <c r="T143" s="19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8" t="s">
        <v>416</v>
      </c>
      <c r="AT143" s="198" t="s">
        <v>228</v>
      </c>
      <c r="AU143" s="198" t="s">
        <v>85</v>
      </c>
      <c r="AY143" s="18" t="s">
        <v>137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8" t="s">
        <v>85</v>
      </c>
      <c r="BK143" s="199">
        <f>ROUND(I143*H143,2)</f>
        <v>0</v>
      </c>
      <c r="BL143" s="18" t="s">
        <v>281</v>
      </c>
      <c r="BM143" s="198" t="s">
        <v>1160</v>
      </c>
    </row>
    <row r="144" spans="1:65" s="2" customFormat="1" ht="39">
      <c r="A144" s="35"/>
      <c r="B144" s="36"/>
      <c r="C144" s="37"/>
      <c r="D144" s="207" t="s">
        <v>246</v>
      </c>
      <c r="E144" s="37"/>
      <c r="F144" s="248" t="s">
        <v>762</v>
      </c>
      <c r="G144" s="37"/>
      <c r="H144" s="37"/>
      <c r="I144" s="249"/>
      <c r="J144" s="37"/>
      <c r="K144" s="37"/>
      <c r="L144" s="40"/>
      <c r="M144" s="250"/>
      <c r="N144" s="251"/>
      <c r="O144" s="72"/>
      <c r="P144" s="72"/>
      <c r="Q144" s="72"/>
      <c r="R144" s="72"/>
      <c r="S144" s="72"/>
      <c r="T144" s="73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8" t="s">
        <v>246</v>
      </c>
      <c r="AU144" s="18" t="s">
        <v>85</v>
      </c>
    </row>
    <row r="145" spans="1:65" s="2" customFormat="1" ht="24.2" customHeight="1">
      <c r="A145" s="35"/>
      <c r="B145" s="36"/>
      <c r="C145" s="187" t="s">
        <v>267</v>
      </c>
      <c r="D145" s="187" t="s">
        <v>140</v>
      </c>
      <c r="E145" s="188" t="s">
        <v>763</v>
      </c>
      <c r="F145" s="189" t="s">
        <v>764</v>
      </c>
      <c r="G145" s="190" t="s">
        <v>188</v>
      </c>
      <c r="H145" s="191">
        <v>12</v>
      </c>
      <c r="I145" s="192"/>
      <c r="J145" s="193">
        <f>ROUND(I145*H145,2)</f>
        <v>0</v>
      </c>
      <c r="K145" s="189" t="s">
        <v>143</v>
      </c>
      <c r="L145" s="40"/>
      <c r="M145" s="194" t="s">
        <v>1</v>
      </c>
      <c r="N145" s="195" t="s">
        <v>42</v>
      </c>
      <c r="O145" s="72"/>
      <c r="P145" s="196">
        <f>O145*H145</f>
        <v>0</v>
      </c>
      <c r="Q145" s="196">
        <v>0</v>
      </c>
      <c r="R145" s="196">
        <f>Q145*H145</f>
        <v>0</v>
      </c>
      <c r="S145" s="196">
        <v>0</v>
      </c>
      <c r="T145" s="19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8" t="s">
        <v>281</v>
      </c>
      <c r="AT145" s="198" t="s">
        <v>140</v>
      </c>
      <c r="AU145" s="198" t="s">
        <v>85</v>
      </c>
      <c r="AY145" s="18" t="s">
        <v>137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85</v>
      </c>
      <c r="BK145" s="199">
        <f>ROUND(I145*H145,2)</f>
        <v>0</v>
      </c>
      <c r="BL145" s="18" t="s">
        <v>281</v>
      </c>
      <c r="BM145" s="198" t="s">
        <v>1161</v>
      </c>
    </row>
    <row r="146" spans="1:65" s="2" customFormat="1" ht="19.5">
      <c r="A146" s="35"/>
      <c r="B146" s="36"/>
      <c r="C146" s="37"/>
      <c r="D146" s="207" t="s">
        <v>246</v>
      </c>
      <c r="E146" s="37"/>
      <c r="F146" s="248" t="s">
        <v>766</v>
      </c>
      <c r="G146" s="37"/>
      <c r="H146" s="37"/>
      <c r="I146" s="249"/>
      <c r="J146" s="37"/>
      <c r="K146" s="37"/>
      <c r="L146" s="40"/>
      <c r="M146" s="250"/>
      <c r="N146" s="251"/>
      <c r="O146" s="72"/>
      <c r="P146" s="72"/>
      <c r="Q146" s="72"/>
      <c r="R146" s="72"/>
      <c r="S146" s="72"/>
      <c r="T146" s="73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T146" s="18" t="s">
        <v>246</v>
      </c>
      <c r="AU146" s="18" t="s">
        <v>85</v>
      </c>
    </row>
    <row r="147" spans="1:65" s="13" customFormat="1" ht="11.25">
      <c r="B147" s="205"/>
      <c r="C147" s="206"/>
      <c r="D147" s="207" t="s">
        <v>190</v>
      </c>
      <c r="E147" s="208" t="s">
        <v>1</v>
      </c>
      <c r="F147" s="209" t="s">
        <v>1092</v>
      </c>
      <c r="G147" s="206"/>
      <c r="H147" s="210">
        <v>12</v>
      </c>
      <c r="I147" s="211"/>
      <c r="J147" s="206"/>
      <c r="K147" s="206"/>
      <c r="L147" s="212"/>
      <c r="M147" s="213"/>
      <c r="N147" s="214"/>
      <c r="O147" s="214"/>
      <c r="P147" s="214"/>
      <c r="Q147" s="214"/>
      <c r="R147" s="214"/>
      <c r="S147" s="214"/>
      <c r="T147" s="215"/>
      <c r="AT147" s="216" t="s">
        <v>190</v>
      </c>
      <c r="AU147" s="216" t="s">
        <v>85</v>
      </c>
      <c r="AV147" s="13" t="s">
        <v>85</v>
      </c>
      <c r="AW147" s="13" t="s">
        <v>33</v>
      </c>
      <c r="AX147" s="13" t="s">
        <v>81</v>
      </c>
      <c r="AY147" s="216" t="s">
        <v>137</v>
      </c>
    </row>
    <row r="148" spans="1:65" s="2" customFormat="1" ht="24.2" customHeight="1">
      <c r="A148" s="35"/>
      <c r="B148" s="36"/>
      <c r="C148" s="187" t="s">
        <v>8</v>
      </c>
      <c r="D148" s="187" t="s">
        <v>140</v>
      </c>
      <c r="E148" s="188" t="s">
        <v>767</v>
      </c>
      <c r="F148" s="189" t="s">
        <v>768</v>
      </c>
      <c r="G148" s="190" t="s">
        <v>188</v>
      </c>
      <c r="H148" s="191">
        <v>12</v>
      </c>
      <c r="I148" s="192"/>
      <c r="J148" s="193">
        <f>ROUND(I148*H148,2)</f>
        <v>0</v>
      </c>
      <c r="K148" s="189" t="s">
        <v>143</v>
      </c>
      <c r="L148" s="40"/>
      <c r="M148" s="194" t="s">
        <v>1</v>
      </c>
      <c r="N148" s="195" t="s">
        <v>42</v>
      </c>
      <c r="O148" s="72"/>
      <c r="P148" s="196">
        <f>O148*H148</f>
        <v>0</v>
      </c>
      <c r="Q148" s="196">
        <v>1.2999999999999999E-4</v>
      </c>
      <c r="R148" s="196">
        <f>Q148*H148</f>
        <v>1.5599999999999998E-3</v>
      </c>
      <c r="S148" s="196">
        <v>0</v>
      </c>
      <c r="T148" s="19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8" t="s">
        <v>281</v>
      </c>
      <c r="AT148" s="198" t="s">
        <v>140</v>
      </c>
      <c r="AU148" s="198" t="s">
        <v>85</v>
      </c>
      <c r="AY148" s="18" t="s">
        <v>137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8" t="s">
        <v>85</v>
      </c>
      <c r="BK148" s="199">
        <f>ROUND(I148*H148,2)</f>
        <v>0</v>
      </c>
      <c r="BL148" s="18" t="s">
        <v>281</v>
      </c>
      <c r="BM148" s="198" t="s">
        <v>1162</v>
      </c>
    </row>
    <row r="149" spans="1:65" s="2" customFormat="1" ht="29.25">
      <c r="A149" s="35"/>
      <c r="B149" s="36"/>
      <c r="C149" s="37"/>
      <c r="D149" s="207" t="s">
        <v>246</v>
      </c>
      <c r="E149" s="37"/>
      <c r="F149" s="248" t="s">
        <v>770</v>
      </c>
      <c r="G149" s="37"/>
      <c r="H149" s="37"/>
      <c r="I149" s="249"/>
      <c r="J149" s="37"/>
      <c r="K149" s="37"/>
      <c r="L149" s="40"/>
      <c r="M149" s="250"/>
      <c r="N149" s="251"/>
      <c r="O149" s="72"/>
      <c r="P149" s="72"/>
      <c r="Q149" s="72"/>
      <c r="R149" s="72"/>
      <c r="S149" s="72"/>
      <c r="T149" s="73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8" t="s">
        <v>246</v>
      </c>
      <c r="AU149" s="18" t="s">
        <v>85</v>
      </c>
    </row>
    <row r="150" spans="1:65" s="2" customFormat="1" ht="16.5" customHeight="1">
      <c r="A150" s="35"/>
      <c r="B150" s="36"/>
      <c r="C150" s="187" t="s">
        <v>281</v>
      </c>
      <c r="D150" s="187" t="s">
        <v>140</v>
      </c>
      <c r="E150" s="188" t="s">
        <v>771</v>
      </c>
      <c r="F150" s="189" t="s">
        <v>772</v>
      </c>
      <c r="G150" s="190" t="s">
        <v>188</v>
      </c>
      <c r="H150" s="191">
        <v>4</v>
      </c>
      <c r="I150" s="192"/>
      <c r="J150" s="193">
        <f>ROUND(I150*H150,2)</f>
        <v>0</v>
      </c>
      <c r="K150" s="189" t="s">
        <v>143</v>
      </c>
      <c r="L150" s="40"/>
      <c r="M150" s="194" t="s">
        <v>1</v>
      </c>
      <c r="N150" s="195" t="s">
        <v>42</v>
      </c>
      <c r="O150" s="72"/>
      <c r="P150" s="196">
        <f>O150*H150</f>
        <v>0</v>
      </c>
      <c r="Q150" s="196">
        <v>5.6999999999999998E-4</v>
      </c>
      <c r="R150" s="196">
        <f>Q150*H150</f>
        <v>2.2799999999999999E-3</v>
      </c>
      <c r="S150" s="196">
        <v>0</v>
      </c>
      <c r="T150" s="19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98" t="s">
        <v>281</v>
      </c>
      <c r="AT150" s="198" t="s">
        <v>140</v>
      </c>
      <c r="AU150" s="198" t="s">
        <v>85</v>
      </c>
      <c r="AY150" s="18" t="s">
        <v>137</v>
      </c>
      <c r="BE150" s="199">
        <f>IF(N150="základní",J150,0)</f>
        <v>0</v>
      </c>
      <c r="BF150" s="199">
        <f>IF(N150="snížená",J150,0)</f>
        <v>0</v>
      </c>
      <c r="BG150" s="199">
        <f>IF(N150="zákl. přenesená",J150,0)</f>
        <v>0</v>
      </c>
      <c r="BH150" s="199">
        <f>IF(N150="sníž. přenesená",J150,0)</f>
        <v>0</v>
      </c>
      <c r="BI150" s="199">
        <f>IF(N150="nulová",J150,0)</f>
        <v>0</v>
      </c>
      <c r="BJ150" s="18" t="s">
        <v>85</v>
      </c>
      <c r="BK150" s="199">
        <f>ROUND(I150*H150,2)</f>
        <v>0</v>
      </c>
      <c r="BL150" s="18" t="s">
        <v>281</v>
      </c>
      <c r="BM150" s="198" t="s">
        <v>1163</v>
      </c>
    </row>
    <row r="151" spans="1:65" s="2" customFormat="1" ht="29.25">
      <c r="A151" s="35"/>
      <c r="B151" s="36"/>
      <c r="C151" s="37"/>
      <c r="D151" s="207" t="s">
        <v>246</v>
      </c>
      <c r="E151" s="37"/>
      <c r="F151" s="248" t="s">
        <v>774</v>
      </c>
      <c r="G151" s="37"/>
      <c r="H151" s="37"/>
      <c r="I151" s="249"/>
      <c r="J151" s="37"/>
      <c r="K151" s="37"/>
      <c r="L151" s="40"/>
      <c r="M151" s="250"/>
      <c r="N151" s="251"/>
      <c r="O151" s="72"/>
      <c r="P151" s="72"/>
      <c r="Q151" s="72"/>
      <c r="R151" s="72"/>
      <c r="S151" s="72"/>
      <c r="T151" s="73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8" t="s">
        <v>246</v>
      </c>
      <c r="AU151" s="18" t="s">
        <v>85</v>
      </c>
    </row>
    <row r="152" spans="1:65" s="2" customFormat="1" ht="33" customHeight="1">
      <c r="A152" s="35"/>
      <c r="B152" s="36"/>
      <c r="C152" s="187" t="s">
        <v>286</v>
      </c>
      <c r="D152" s="187" t="s">
        <v>140</v>
      </c>
      <c r="E152" s="188" t="s">
        <v>775</v>
      </c>
      <c r="F152" s="189" t="s">
        <v>776</v>
      </c>
      <c r="G152" s="190" t="s">
        <v>188</v>
      </c>
      <c r="H152" s="191">
        <v>4</v>
      </c>
      <c r="I152" s="192"/>
      <c r="J152" s="193">
        <f>ROUND(I152*H152,2)</f>
        <v>0</v>
      </c>
      <c r="K152" s="189" t="s">
        <v>143</v>
      </c>
      <c r="L152" s="40"/>
      <c r="M152" s="194" t="s">
        <v>1</v>
      </c>
      <c r="N152" s="195" t="s">
        <v>42</v>
      </c>
      <c r="O152" s="72"/>
      <c r="P152" s="196">
        <f>O152*H152</f>
        <v>0</v>
      </c>
      <c r="Q152" s="196">
        <v>1.25E-3</v>
      </c>
      <c r="R152" s="196">
        <f>Q152*H152</f>
        <v>5.0000000000000001E-3</v>
      </c>
      <c r="S152" s="196">
        <v>0</v>
      </c>
      <c r="T152" s="19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8" t="s">
        <v>281</v>
      </c>
      <c r="AT152" s="198" t="s">
        <v>140</v>
      </c>
      <c r="AU152" s="198" t="s">
        <v>85</v>
      </c>
      <c r="AY152" s="18" t="s">
        <v>137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85</v>
      </c>
      <c r="BK152" s="199">
        <f>ROUND(I152*H152,2)</f>
        <v>0</v>
      </c>
      <c r="BL152" s="18" t="s">
        <v>281</v>
      </c>
      <c r="BM152" s="198" t="s">
        <v>1164</v>
      </c>
    </row>
    <row r="153" spans="1:65" s="2" customFormat="1" ht="24.2" customHeight="1">
      <c r="A153" s="35"/>
      <c r="B153" s="36"/>
      <c r="C153" s="187" t="s">
        <v>292</v>
      </c>
      <c r="D153" s="187" t="s">
        <v>140</v>
      </c>
      <c r="E153" s="188" t="s">
        <v>778</v>
      </c>
      <c r="F153" s="189" t="s">
        <v>779</v>
      </c>
      <c r="G153" s="190" t="s">
        <v>220</v>
      </c>
      <c r="H153" s="191">
        <v>40</v>
      </c>
      <c r="I153" s="192"/>
      <c r="J153" s="193">
        <f>ROUND(I153*H153,2)</f>
        <v>0</v>
      </c>
      <c r="K153" s="189" t="s">
        <v>143</v>
      </c>
      <c r="L153" s="40"/>
      <c r="M153" s="194" t="s">
        <v>1</v>
      </c>
      <c r="N153" s="195" t="s">
        <v>42</v>
      </c>
      <c r="O153" s="72"/>
      <c r="P153" s="196">
        <f>O153*H153</f>
        <v>0</v>
      </c>
      <c r="Q153" s="196">
        <v>1.9000000000000001E-4</v>
      </c>
      <c r="R153" s="196">
        <f>Q153*H153</f>
        <v>7.6000000000000009E-3</v>
      </c>
      <c r="S153" s="196">
        <v>0</v>
      </c>
      <c r="T153" s="19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8" t="s">
        <v>281</v>
      </c>
      <c r="AT153" s="198" t="s">
        <v>140</v>
      </c>
      <c r="AU153" s="198" t="s">
        <v>85</v>
      </c>
      <c r="AY153" s="18" t="s">
        <v>137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85</v>
      </c>
      <c r="BK153" s="199">
        <f>ROUND(I153*H153,2)</f>
        <v>0</v>
      </c>
      <c r="BL153" s="18" t="s">
        <v>281</v>
      </c>
      <c r="BM153" s="198" t="s">
        <v>1165</v>
      </c>
    </row>
    <row r="154" spans="1:65" s="2" customFormat="1" ht="44.25" customHeight="1">
      <c r="A154" s="35"/>
      <c r="B154" s="36"/>
      <c r="C154" s="187" t="s">
        <v>296</v>
      </c>
      <c r="D154" s="187" t="s">
        <v>140</v>
      </c>
      <c r="E154" s="188" t="s">
        <v>781</v>
      </c>
      <c r="F154" s="189" t="s">
        <v>782</v>
      </c>
      <c r="G154" s="190" t="s">
        <v>150</v>
      </c>
      <c r="H154" s="191">
        <v>1</v>
      </c>
      <c r="I154" s="192"/>
      <c r="J154" s="193">
        <f>ROUND(I154*H154,2)</f>
        <v>0</v>
      </c>
      <c r="K154" s="189" t="s">
        <v>143</v>
      </c>
      <c r="L154" s="40"/>
      <c r="M154" s="194" t="s">
        <v>1</v>
      </c>
      <c r="N154" s="195" t="s">
        <v>42</v>
      </c>
      <c r="O154" s="72"/>
      <c r="P154" s="196">
        <f>O154*H154</f>
        <v>0</v>
      </c>
      <c r="Q154" s="196">
        <v>0</v>
      </c>
      <c r="R154" s="196">
        <f>Q154*H154</f>
        <v>0</v>
      </c>
      <c r="S154" s="196">
        <v>0</v>
      </c>
      <c r="T154" s="19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8" t="s">
        <v>281</v>
      </c>
      <c r="AT154" s="198" t="s">
        <v>140</v>
      </c>
      <c r="AU154" s="198" t="s">
        <v>85</v>
      </c>
      <c r="AY154" s="18" t="s">
        <v>137</v>
      </c>
      <c r="BE154" s="199">
        <f>IF(N154="základní",J154,0)</f>
        <v>0</v>
      </c>
      <c r="BF154" s="199">
        <f>IF(N154="snížená",J154,0)</f>
        <v>0</v>
      </c>
      <c r="BG154" s="199">
        <f>IF(N154="zákl. přenesená",J154,0)</f>
        <v>0</v>
      </c>
      <c r="BH154" s="199">
        <f>IF(N154="sníž. přenesená",J154,0)</f>
        <v>0</v>
      </c>
      <c r="BI154" s="199">
        <f>IF(N154="nulová",J154,0)</f>
        <v>0</v>
      </c>
      <c r="BJ154" s="18" t="s">
        <v>85</v>
      </c>
      <c r="BK154" s="199">
        <f>ROUND(I154*H154,2)</f>
        <v>0</v>
      </c>
      <c r="BL154" s="18" t="s">
        <v>281</v>
      </c>
      <c r="BM154" s="198" t="s">
        <v>1166</v>
      </c>
    </row>
    <row r="155" spans="1:65" s="12" customFormat="1" ht="22.9" customHeight="1">
      <c r="B155" s="171"/>
      <c r="C155" s="172"/>
      <c r="D155" s="173" t="s">
        <v>75</v>
      </c>
      <c r="E155" s="185" t="s">
        <v>403</v>
      </c>
      <c r="F155" s="185" t="s">
        <v>404</v>
      </c>
      <c r="G155" s="172"/>
      <c r="H155" s="172"/>
      <c r="I155" s="175"/>
      <c r="J155" s="186">
        <f>BK155</f>
        <v>0</v>
      </c>
      <c r="K155" s="172"/>
      <c r="L155" s="177"/>
      <c r="M155" s="178"/>
      <c r="N155" s="179"/>
      <c r="O155" s="179"/>
      <c r="P155" s="180">
        <f>SUM(P156:P185)</f>
        <v>0</v>
      </c>
      <c r="Q155" s="179"/>
      <c r="R155" s="180">
        <f>SUM(R156:R185)</f>
        <v>0.16644</v>
      </c>
      <c r="S155" s="179"/>
      <c r="T155" s="181">
        <f>SUM(T156:T185)</f>
        <v>8.3820000000000006E-2</v>
      </c>
      <c r="AR155" s="182" t="s">
        <v>85</v>
      </c>
      <c r="AT155" s="183" t="s">
        <v>75</v>
      </c>
      <c r="AU155" s="183" t="s">
        <v>81</v>
      </c>
      <c r="AY155" s="182" t="s">
        <v>137</v>
      </c>
      <c r="BK155" s="184">
        <f>SUM(BK156:BK185)</f>
        <v>0</v>
      </c>
    </row>
    <row r="156" spans="1:65" s="2" customFormat="1" ht="24.2" customHeight="1">
      <c r="A156" s="35"/>
      <c r="B156" s="36"/>
      <c r="C156" s="187" t="s">
        <v>304</v>
      </c>
      <c r="D156" s="187" t="s">
        <v>140</v>
      </c>
      <c r="E156" s="188" t="s">
        <v>784</v>
      </c>
      <c r="F156" s="189" t="s">
        <v>785</v>
      </c>
      <c r="G156" s="190" t="s">
        <v>142</v>
      </c>
      <c r="H156" s="191">
        <v>8</v>
      </c>
      <c r="I156" s="192"/>
      <c r="J156" s="193">
        <f t="shared" ref="J156:J173" si="0">ROUND(I156*H156,2)</f>
        <v>0</v>
      </c>
      <c r="K156" s="189" t="s">
        <v>1</v>
      </c>
      <c r="L156" s="40"/>
      <c r="M156" s="194" t="s">
        <v>1</v>
      </c>
      <c r="N156" s="195" t="s">
        <v>42</v>
      </c>
      <c r="O156" s="72"/>
      <c r="P156" s="196">
        <f t="shared" ref="P156:P173" si="1">O156*H156</f>
        <v>0</v>
      </c>
      <c r="Q156" s="196">
        <v>2.5000000000000001E-4</v>
      </c>
      <c r="R156" s="196">
        <f t="shared" ref="R156:R173" si="2">Q156*H156</f>
        <v>2E-3</v>
      </c>
      <c r="S156" s="196">
        <v>0</v>
      </c>
      <c r="T156" s="197">
        <f t="shared" ref="T156:T173" si="3"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98" t="s">
        <v>281</v>
      </c>
      <c r="AT156" s="198" t="s">
        <v>140</v>
      </c>
      <c r="AU156" s="198" t="s">
        <v>85</v>
      </c>
      <c r="AY156" s="18" t="s">
        <v>137</v>
      </c>
      <c r="BE156" s="199">
        <f t="shared" ref="BE156:BE173" si="4">IF(N156="základní",J156,0)</f>
        <v>0</v>
      </c>
      <c r="BF156" s="199">
        <f t="shared" ref="BF156:BF173" si="5">IF(N156="snížená",J156,0)</f>
        <v>0</v>
      </c>
      <c r="BG156" s="199">
        <f t="shared" ref="BG156:BG173" si="6">IF(N156="zákl. přenesená",J156,0)</f>
        <v>0</v>
      </c>
      <c r="BH156" s="199">
        <f t="shared" ref="BH156:BH173" si="7">IF(N156="sníž. přenesená",J156,0)</f>
        <v>0</v>
      </c>
      <c r="BI156" s="199">
        <f t="shared" ref="BI156:BI173" si="8">IF(N156="nulová",J156,0)</f>
        <v>0</v>
      </c>
      <c r="BJ156" s="18" t="s">
        <v>85</v>
      </c>
      <c r="BK156" s="199">
        <f t="shared" ref="BK156:BK173" si="9">ROUND(I156*H156,2)</f>
        <v>0</v>
      </c>
      <c r="BL156" s="18" t="s">
        <v>281</v>
      </c>
      <c r="BM156" s="198" t="s">
        <v>1167</v>
      </c>
    </row>
    <row r="157" spans="1:65" s="2" customFormat="1" ht="16.5" customHeight="1">
      <c r="A157" s="35"/>
      <c r="B157" s="36"/>
      <c r="C157" s="238" t="s">
        <v>7</v>
      </c>
      <c r="D157" s="238" t="s">
        <v>228</v>
      </c>
      <c r="E157" s="239" t="s">
        <v>787</v>
      </c>
      <c r="F157" s="240" t="s">
        <v>1168</v>
      </c>
      <c r="G157" s="241" t="s">
        <v>188</v>
      </c>
      <c r="H157" s="242">
        <v>8</v>
      </c>
      <c r="I157" s="243"/>
      <c r="J157" s="244">
        <f t="shared" si="0"/>
        <v>0</v>
      </c>
      <c r="K157" s="240" t="s">
        <v>143</v>
      </c>
      <c r="L157" s="245"/>
      <c r="M157" s="246" t="s">
        <v>1</v>
      </c>
      <c r="N157" s="247" t="s">
        <v>42</v>
      </c>
      <c r="O157" s="72"/>
      <c r="P157" s="196">
        <f t="shared" si="1"/>
        <v>0</v>
      </c>
      <c r="Q157" s="196">
        <v>1.1999999999999999E-3</v>
      </c>
      <c r="R157" s="196">
        <f t="shared" si="2"/>
        <v>9.5999999999999992E-3</v>
      </c>
      <c r="S157" s="196">
        <v>0</v>
      </c>
      <c r="T157" s="197">
        <f t="shared" si="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8" t="s">
        <v>416</v>
      </c>
      <c r="AT157" s="198" t="s">
        <v>228</v>
      </c>
      <c r="AU157" s="198" t="s">
        <v>85</v>
      </c>
      <c r="AY157" s="18" t="s">
        <v>137</v>
      </c>
      <c r="BE157" s="199">
        <f t="shared" si="4"/>
        <v>0</v>
      </c>
      <c r="BF157" s="199">
        <f t="shared" si="5"/>
        <v>0</v>
      </c>
      <c r="BG157" s="199">
        <f t="shared" si="6"/>
        <v>0</v>
      </c>
      <c r="BH157" s="199">
        <f t="shared" si="7"/>
        <v>0</v>
      </c>
      <c r="BI157" s="199">
        <f t="shared" si="8"/>
        <v>0</v>
      </c>
      <c r="BJ157" s="18" t="s">
        <v>85</v>
      </c>
      <c r="BK157" s="199">
        <f t="shared" si="9"/>
        <v>0</v>
      </c>
      <c r="BL157" s="18" t="s">
        <v>281</v>
      </c>
      <c r="BM157" s="198" t="s">
        <v>1169</v>
      </c>
    </row>
    <row r="158" spans="1:65" s="2" customFormat="1" ht="21.75" customHeight="1">
      <c r="A158" s="35"/>
      <c r="B158" s="36"/>
      <c r="C158" s="238" t="s">
        <v>312</v>
      </c>
      <c r="D158" s="238" t="s">
        <v>228</v>
      </c>
      <c r="E158" s="239" t="s">
        <v>790</v>
      </c>
      <c r="F158" s="240" t="s">
        <v>791</v>
      </c>
      <c r="G158" s="241" t="s">
        <v>188</v>
      </c>
      <c r="H158" s="242">
        <v>8</v>
      </c>
      <c r="I158" s="243"/>
      <c r="J158" s="244">
        <f t="shared" si="0"/>
        <v>0</v>
      </c>
      <c r="K158" s="240" t="s">
        <v>1</v>
      </c>
      <c r="L158" s="245"/>
      <c r="M158" s="246" t="s">
        <v>1</v>
      </c>
      <c r="N158" s="247" t="s">
        <v>42</v>
      </c>
      <c r="O158" s="72"/>
      <c r="P158" s="196">
        <f t="shared" si="1"/>
        <v>0</v>
      </c>
      <c r="Q158" s="196">
        <v>8.0000000000000004E-4</v>
      </c>
      <c r="R158" s="196">
        <f t="shared" si="2"/>
        <v>6.4000000000000003E-3</v>
      </c>
      <c r="S158" s="196">
        <v>0</v>
      </c>
      <c r="T158" s="197">
        <f t="shared" si="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8" t="s">
        <v>416</v>
      </c>
      <c r="AT158" s="198" t="s">
        <v>228</v>
      </c>
      <c r="AU158" s="198" t="s">
        <v>85</v>
      </c>
      <c r="AY158" s="18" t="s">
        <v>137</v>
      </c>
      <c r="BE158" s="199">
        <f t="shared" si="4"/>
        <v>0</v>
      </c>
      <c r="BF158" s="199">
        <f t="shared" si="5"/>
        <v>0</v>
      </c>
      <c r="BG158" s="199">
        <f t="shared" si="6"/>
        <v>0</v>
      </c>
      <c r="BH158" s="199">
        <f t="shared" si="7"/>
        <v>0</v>
      </c>
      <c r="BI158" s="199">
        <f t="shared" si="8"/>
        <v>0</v>
      </c>
      <c r="BJ158" s="18" t="s">
        <v>85</v>
      </c>
      <c r="BK158" s="199">
        <f t="shared" si="9"/>
        <v>0</v>
      </c>
      <c r="BL158" s="18" t="s">
        <v>281</v>
      </c>
      <c r="BM158" s="198" t="s">
        <v>1170</v>
      </c>
    </row>
    <row r="159" spans="1:65" s="2" customFormat="1" ht="24.2" customHeight="1">
      <c r="A159" s="35"/>
      <c r="B159" s="36"/>
      <c r="C159" s="187" t="s">
        <v>318</v>
      </c>
      <c r="D159" s="187" t="s">
        <v>140</v>
      </c>
      <c r="E159" s="188" t="s">
        <v>793</v>
      </c>
      <c r="F159" s="189" t="s">
        <v>794</v>
      </c>
      <c r="G159" s="190" t="s">
        <v>142</v>
      </c>
      <c r="H159" s="191">
        <v>2</v>
      </c>
      <c r="I159" s="192"/>
      <c r="J159" s="193">
        <f t="shared" si="0"/>
        <v>0</v>
      </c>
      <c r="K159" s="189" t="s">
        <v>143</v>
      </c>
      <c r="L159" s="40"/>
      <c r="M159" s="194" t="s">
        <v>1</v>
      </c>
      <c r="N159" s="195" t="s">
        <v>42</v>
      </c>
      <c r="O159" s="72"/>
      <c r="P159" s="196">
        <f t="shared" si="1"/>
        <v>0</v>
      </c>
      <c r="Q159" s="196">
        <v>0</v>
      </c>
      <c r="R159" s="196">
        <f t="shared" si="2"/>
        <v>0</v>
      </c>
      <c r="S159" s="196">
        <v>1.933E-2</v>
      </c>
      <c r="T159" s="197">
        <f t="shared" si="3"/>
        <v>3.866E-2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8" t="s">
        <v>281</v>
      </c>
      <c r="AT159" s="198" t="s">
        <v>140</v>
      </c>
      <c r="AU159" s="198" t="s">
        <v>85</v>
      </c>
      <c r="AY159" s="18" t="s">
        <v>137</v>
      </c>
      <c r="BE159" s="199">
        <f t="shared" si="4"/>
        <v>0</v>
      </c>
      <c r="BF159" s="199">
        <f t="shared" si="5"/>
        <v>0</v>
      </c>
      <c r="BG159" s="199">
        <f t="shared" si="6"/>
        <v>0</v>
      </c>
      <c r="BH159" s="199">
        <f t="shared" si="7"/>
        <v>0</v>
      </c>
      <c r="BI159" s="199">
        <f t="shared" si="8"/>
        <v>0</v>
      </c>
      <c r="BJ159" s="18" t="s">
        <v>85</v>
      </c>
      <c r="BK159" s="199">
        <f t="shared" si="9"/>
        <v>0</v>
      </c>
      <c r="BL159" s="18" t="s">
        <v>281</v>
      </c>
      <c r="BM159" s="198" t="s">
        <v>1171</v>
      </c>
    </row>
    <row r="160" spans="1:65" s="2" customFormat="1" ht="33" customHeight="1">
      <c r="A160" s="35"/>
      <c r="B160" s="36"/>
      <c r="C160" s="187" t="s">
        <v>325</v>
      </c>
      <c r="D160" s="187" t="s">
        <v>140</v>
      </c>
      <c r="E160" s="188" t="s">
        <v>796</v>
      </c>
      <c r="F160" s="189" t="s">
        <v>797</v>
      </c>
      <c r="G160" s="190" t="s">
        <v>142</v>
      </c>
      <c r="H160" s="191">
        <v>2</v>
      </c>
      <c r="I160" s="192"/>
      <c r="J160" s="193">
        <f t="shared" si="0"/>
        <v>0</v>
      </c>
      <c r="K160" s="189" t="s">
        <v>143</v>
      </c>
      <c r="L160" s="40"/>
      <c r="M160" s="194" t="s">
        <v>1</v>
      </c>
      <c r="N160" s="195" t="s">
        <v>42</v>
      </c>
      <c r="O160" s="72"/>
      <c r="P160" s="196">
        <f t="shared" si="1"/>
        <v>0</v>
      </c>
      <c r="Q160" s="196">
        <v>1.6969999999999999E-2</v>
      </c>
      <c r="R160" s="196">
        <f t="shared" si="2"/>
        <v>3.3939999999999998E-2</v>
      </c>
      <c r="S160" s="196">
        <v>0</v>
      </c>
      <c r="T160" s="197">
        <f t="shared" si="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8" t="s">
        <v>281</v>
      </c>
      <c r="AT160" s="198" t="s">
        <v>140</v>
      </c>
      <c r="AU160" s="198" t="s">
        <v>85</v>
      </c>
      <c r="AY160" s="18" t="s">
        <v>137</v>
      </c>
      <c r="BE160" s="199">
        <f t="shared" si="4"/>
        <v>0</v>
      </c>
      <c r="BF160" s="199">
        <f t="shared" si="5"/>
        <v>0</v>
      </c>
      <c r="BG160" s="199">
        <f t="shared" si="6"/>
        <v>0</v>
      </c>
      <c r="BH160" s="199">
        <f t="shared" si="7"/>
        <v>0</v>
      </c>
      <c r="BI160" s="199">
        <f t="shared" si="8"/>
        <v>0</v>
      </c>
      <c r="BJ160" s="18" t="s">
        <v>85</v>
      </c>
      <c r="BK160" s="199">
        <f t="shared" si="9"/>
        <v>0</v>
      </c>
      <c r="BL160" s="18" t="s">
        <v>281</v>
      </c>
      <c r="BM160" s="198" t="s">
        <v>1172</v>
      </c>
    </row>
    <row r="161" spans="1:65" s="2" customFormat="1" ht="24.2" customHeight="1">
      <c r="A161" s="35"/>
      <c r="B161" s="36"/>
      <c r="C161" s="238" t="s">
        <v>333</v>
      </c>
      <c r="D161" s="238" t="s">
        <v>228</v>
      </c>
      <c r="E161" s="239" t="s">
        <v>799</v>
      </c>
      <c r="F161" s="240" t="s">
        <v>800</v>
      </c>
      <c r="G161" s="241" t="s">
        <v>188</v>
      </c>
      <c r="H161" s="242">
        <v>2</v>
      </c>
      <c r="I161" s="243"/>
      <c r="J161" s="244">
        <f t="shared" si="0"/>
        <v>0</v>
      </c>
      <c r="K161" s="240" t="s">
        <v>1</v>
      </c>
      <c r="L161" s="245"/>
      <c r="M161" s="246" t="s">
        <v>1</v>
      </c>
      <c r="N161" s="247" t="s">
        <v>42</v>
      </c>
      <c r="O161" s="72"/>
      <c r="P161" s="196">
        <f t="shared" si="1"/>
        <v>0</v>
      </c>
      <c r="Q161" s="196">
        <v>1.4500000000000001E-2</v>
      </c>
      <c r="R161" s="196">
        <f t="shared" si="2"/>
        <v>2.9000000000000001E-2</v>
      </c>
      <c r="S161" s="196">
        <v>0</v>
      </c>
      <c r="T161" s="197">
        <f t="shared" si="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8" t="s">
        <v>416</v>
      </c>
      <c r="AT161" s="198" t="s">
        <v>228</v>
      </c>
      <c r="AU161" s="198" t="s">
        <v>85</v>
      </c>
      <c r="AY161" s="18" t="s">
        <v>137</v>
      </c>
      <c r="BE161" s="199">
        <f t="shared" si="4"/>
        <v>0</v>
      </c>
      <c r="BF161" s="199">
        <f t="shared" si="5"/>
        <v>0</v>
      </c>
      <c r="BG161" s="199">
        <f t="shared" si="6"/>
        <v>0</v>
      </c>
      <c r="BH161" s="199">
        <f t="shared" si="7"/>
        <v>0</v>
      </c>
      <c r="BI161" s="199">
        <f t="shared" si="8"/>
        <v>0</v>
      </c>
      <c r="BJ161" s="18" t="s">
        <v>85</v>
      </c>
      <c r="BK161" s="199">
        <f t="shared" si="9"/>
        <v>0</v>
      </c>
      <c r="BL161" s="18" t="s">
        <v>281</v>
      </c>
      <c r="BM161" s="198" t="s">
        <v>1173</v>
      </c>
    </row>
    <row r="162" spans="1:65" s="2" customFormat="1" ht="16.5" customHeight="1">
      <c r="A162" s="35"/>
      <c r="B162" s="36"/>
      <c r="C162" s="238" t="s">
        <v>340</v>
      </c>
      <c r="D162" s="238" t="s">
        <v>228</v>
      </c>
      <c r="E162" s="239" t="s">
        <v>802</v>
      </c>
      <c r="F162" s="240" t="s">
        <v>803</v>
      </c>
      <c r="G162" s="241" t="s">
        <v>188</v>
      </c>
      <c r="H162" s="242">
        <v>2</v>
      </c>
      <c r="I162" s="243"/>
      <c r="J162" s="244">
        <f t="shared" si="0"/>
        <v>0</v>
      </c>
      <c r="K162" s="240" t="s">
        <v>143</v>
      </c>
      <c r="L162" s="245"/>
      <c r="M162" s="246" t="s">
        <v>1</v>
      </c>
      <c r="N162" s="247" t="s">
        <v>42</v>
      </c>
      <c r="O162" s="72"/>
      <c r="P162" s="196">
        <f t="shared" si="1"/>
        <v>0</v>
      </c>
      <c r="Q162" s="196">
        <v>2.0999999999999999E-3</v>
      </c>
      <c r="R162" s="196">
        <f t="shared" si="2"/>
        <v>4.1999999999999997E-3</v>
      </c>
      <c r="S162" s="196">
        <v>0</v>
      </c>
      <c r="T162" s="197">
        <f t="shared" si="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8" t="s">
        <v>416</v>
      </c>
      <c r="AT162" s="198" t="s">
        <v>228</v>
      </c>
      <c r="AU162" s="198" t="s">
        <v>85</v>
      </c>
      <c r="AY162" s="18" t="s">
        <v>137</v>
      </c>
      <c r="BE162" s="199">
        <f t="shared" si="4"/>
        <v>0</v>
      </c>
      <c r="BF162" s="199">
        <f t="shared" si="5"/>
        <v>0</v>
      </c>
      <c r="BG162" s="199">
        <f t="shared" si="6"/>
        <v>0</v>
      </c>
      <c r="BH162" s="199">
        <f t="shared" si="7"/>
        <v>0</v>
      </c>
      <c r="BI162" s="199">
        <f t="shared" si="8"/>
        <v>0</v>
      </c>
      <c r="BJ162" s="18" t="s">
        <v>85</v>
      </c>
      <c r="BK162" s="199">
        <f t="shared" si="9"/>
        <v>0</v>
      </c>
      <c r="BL162" s="18" t="s">
        <v>281</v>
      </c>
      <c r="BM162" s="198" t="s">
        <v>1174</v>
      </c>
    </row>
    <row r="163" spans="1:65" s="2" customFormat="1" ht="21.75" customHeight="1">
      <c r="A163" s="35"/>
      <c r="B163" s="36"/>
      <c r="C163" s="238" t="s">
        <v>345</v>
      </c>
      <c r="D163" s="238" t="s">
        <v>228</v>
      </c>
      <c r="E163" s="239" t="s">
        <v>805</v>
      </c>
      <c r="F163" s="240" t="s">
        <v>806</v>
      </c>
      <c r="G163" s="241" t="s">
        <v>188</v>
      </c>
      <c r="H163" s="242">
        <v>2</v>
      </c>
      <c r="I163" s="243"/>
      <c r="J163" s="244">
        <f t="shared" si="0"/>
        <v>0</v>
      </c>
      <c r="K163" s="240" t="s">
        <v>143</v>
      </c>
      <c r="L163" s="245"/>
      <c r="M163" s="246" t="s">
        <v>1</v>
      </c>
      <c r="N163" s="247" t="s">
        <v>42</v>
      </c>
      <c r="O163" s="72"/>
      <c r="P163" s="196">
        <f t="shared" si="1"/>
        <v>0</v>
      </c>
      <c r="Q163" s="196">
        <v>1E-3</v>
      </c>
      <c r="R163" s="196">
        <f t="shared" si="2"/>
        <v>2E-3</v>
      </c>
      <c r="S163" s="196">
        <v>0</v>
      </c>
      <c r="T163" s="197">
        <f t="shared" si="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8" t="s">
        <v>416</v>
      </c>
      <c r="AT163" s="198" t="s">
        <v>228</v>
      </c>
      <c r="AU163" s="198" t="s">
        <v>85</v>
      </c>
      <c r="AY163" s="18" t="s">
        <v>137</v>
      </c>
      <c r="BE163" s="199">
        <f t="shared" si="4"/>
        <v>0</v>
      </c>
      <c r="BF163" s="199">
        <f t="shared" si="5"/>
        <v>0</v>
      </c>
      <c r="BG163" s="199">
        <f t="shared" si="6"/>
        <v>0</v>
      </c>
      <c r="BH163" s="199">
        <f t="shared" si="7"/>
        <v>0</v>
      </c>
      <c r="BI163" s="199">
        <f t="shared" si="8"/>
        <v>0</v>
      </c>
      <c r="BJ163" s="18" t="s">
        <v>85</v>
      </c>
      <c r="BK163" s="199">
        <f t="shared" si="9"/>
        <v>0</v>
      </c>
      <c r="BL163" s="18" t="s">
        <v>281</v>
      </c>
      <c r="BM163" s="198" t="s">
        <v>1175</v>
      </c>
    </row>
    <row r="164" spans="1:65" s="2" customFormat="1" ht="21.75" customHeight="1">
      <c r="A164" s="35"/>
      <c r="B164" s="36"/>
      <c r="C164" s="187" t="s">
        <v>352</v>
      </c>
      <c r="D164" s="187" t="s">
        <v>140</v>
      </c>
      <c r="E164" s="188" t="s">
        <v>808</v>
      </c>
      <c r="F164" s="189" t="s">
        <v>809</v>
      </c>
      <c r="G164" s="190" t="s">
        <v>142</v>
      </c>
      <c r="H164" s="191">
        <v>2</v>
      </c>
      <c r="I164" s="192"/>
      <c r="J164" s="193">
        <f t="shared" si="0"/>
        <v>0</v>
      </c>
      <c r="K164" s="189" t="s">
        <v>143</v>
      </c>
      <c r="L164" s="40"/>
      <c r="M164" s="194" t="s">
        <v>1</v>
      </c>
      <c r="N164" s="195" t="s">
        <v>42</v>
      </c>
      <c r="O164" s="72"/>
      <c r="P164" s="196">
        <f t="shared" si="1"/>
        <v>0</v>
      </c>
      <c r="Q164" s="196">
        <v>0</v>
      </c>
      <c r="R164" s="196">
        <f t="shared" si="2"/>
        <v>0</v>
      </c>
      <c r="S164" s="196">
        <v>1.9460000000000002E-2</v>
      </c>
      <c r="T164" s="197">
        <f t="shared" si="3"/>
        <v>3.8920000000000003E-2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8" t="s">
        <v>281</v>
      </c>
      <c r="AT164" s="198" t="s">
        <v>140</v>
      </c>
      <c r="AU164" s="198" t="s">
        <v>85</v>
      </c>
      <c r="AY164" s="18" t="s">
        <v>137</v>
      </c>
      <c r="BE164" s="199">
        <f t="shared" si="4"/>
        <v>0</v>
      </c>
      <c r="BF164" s="199">
        <f t="shared" si="5"/>
        <v>0</v>
      </c>
      <c r="BG164" s="199">
        <f t="shared" si="6"/>
        <v>0</v>
      </c>
      <c r="BH164" s="199">
        <f t="shared" si="7"/>
        <v>0</v>
      </c>
      <c r="BI164" s="199">
        <f t="shared" si="8"/>
        <v>0</v>
      </c>
      <c r="BJ164" s="18" t="s">
        <v>85</v>
      </c>
      <c r="BK164" s="199">
        <f t="shared" si="9"/>
        <v>0</v>
      </c>
      <c r="BL164" s="18" t="s">
        <v>281</v>
      </c>
      <c r="BM164" s="198" t="s">
        <v>1176</v>
      </c>
    </row>
    <row r="165" spans="1:65" s="2" customFormat="1" ht="21.75" customHeight="1">
      <c r="A165" s="35"/>
      <c r="B165" s="36"/>
      <c r="C165" s="187" t="s">
        <v>360</v>
      </c>
      <c r="D165" s="187" t="s">
        <v>140</v>
      </c>
      <c r="E165" s="188" t="s">
        <v>811</v>
      </c>
      <c r="F165" s="189" t="s">
        <v>812</v>
      </c>
      <c r="G165" s="190" t="s">
        <v>142</v>
      </c>
      <c r="H165" s="191">
        <v>2</v>
      </c>
      <c r="I165" s="192"/>
      <c r="J165" s="193">
        <f t="shared" si="0"/>
        <v>0</v>
      </c>
      <c r="K165" s="189" t="s">
        <v>143</v>
      </c>
      <c r="L165" s="40"/>
      <c r="M165" s="194" t="s">
        <v>1</v>
      </c>
      <c r="N165" s="195" t="s">
        <v>42</v>
      </c>
      <c r="O165" s="72"/>
      <c r="P165" s="196">
        <f t="shared" si="1"/>
        <v>0</v>
      </c>
      <c r="Q165" s="196">
        <v>1.73E-3</v>
      </c>
      <c r="R165" s="196">
        <f t="shared" si="2"/>
        <v>3.46E-3</v>
      </c>
      <c r="S165" s="196">
        <v>0</v>
      </c>
      <c r="T165" s="197">
        <f t="shared" si="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8" t="s">
        <v>281</v>
      </c>
      <c r="AT165" s="198" t="s">
        <v>140</v>
      </c>
      <c r="AU165" s="198" t="s">
        <v>85</v>
      </c>
      <c r="AY165" s="18" t="s">
        <v>137</v>
      </c>
      <c r="BE165" s="199">
        <f t="shared" si="4"/>
        <v>0</v>
      </c>
      <c r="BF165" s="199">
        <f t="shared" si="5"/>
        <v>0</v>
      </c>
      <c r="BG165" s="199">
        <f t="shared" si="6"/>
        <v>0</v>
      </c>
      <c r="BH165" s="199">
        <f t="shared" si="7"/>
        <v>0</v>
      </c>
      <c r="BI165" s="199">
        <f t="shared" si="8"/>
        <v>0</v>
      </c>
      <c r="BJ165" s="18" t="s">
        <v>85</v>
      </c>
      <c r="BK165" s="199">
        <f t="shared" si="9"/>
        <v>0</v>
      </c>
      <c r="BL165" s="18" t="s">
        <v>281</v>
      </c>
      <c r="BM165" s="198" t="s">
        <v>1177</v>
      </c>
    </row>
    <row r="166" spans="1:65" s="2" customFormat="1" ht="21.75" customHeight="1">
      <c r="A166" s="35"/>
      <c r="B166" s="36"/>
      <c r="C166" s="238" t="s">
        <v>369</v>
      </c>
      <c r="D166" s="238" t="s">
        <v>228</v>
      </c>
      <c r="E166" s="239" t="s">
        <v>814</v>
      </c>
      <c r="F166" s="240" t="s">
        <v>815</v>
      </c>
      <c r="G166" s="241" t="s">
        <v>188</v>
      </c>
      <c r="H166" s="242">
        <v>2</v>
      </c>
      <c r="I166" s="243"/>
      <c r="J166" s="244">
        <f t="shared" si="0"/>
        <v>0</v>
      </c>
      <c r="K166" s="240" t="s">
        <v>143</v>
      </c>
      <c r="L166" s="245"/>
      <c r="M166" s="246" t="s">
        <v>1</v>
      </c>
      <c r="N166" s="247" t="s">
        <v>42</v>
      </c>
      <c r="O166" s="72"/>
      <c r="P166" s="196">
        <f t="shared" si="1"/>
        <v>0</v>
      </c>
      <c r="Q166" s="196">
        <v>1.6E-2</v>
      </c>
      <c r="R166" s="196">
        <f t="shared" si="2"/>
        <v>3.2000000000000001E-2</v>
      </c>
      <c r="S166" s="196">
        <v>0</v>
      </c>
      <c r="T166" s="197">
        <f t="shared" si="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8" t="s">
        <v>416</v>
      </c>
      <c r="AT166" s="198" t="s">
        <v>228</v>
      </c>
      <c r="AU166" s="198" t="s">
        <v>85</v>
      </c>
      <c r="AY166" s="18" t="s">
        <v>137</v>
      </c>
      <c r="BE166" s="199">
        <f t="shared" si="4"/>
        <v>0</v>
      </c>
      <c r="BF166" s="199">
        <f t="shared" si="5"/>
        <v>0</v>
      </c>
      <c r="BG166" s="199">
        <f t="shared" si="6"/>
        <v>0</v>
      </c>
      <c r="BH166" s="199">
        <f t="shared" si="7"/>
        <v>0</v>
      </c>
      <c r="BI166" s="199">
        <f t="shared" si="8"/>
        <v>0</v>
      </c>
      <c r="BJ166" s="18" t="s">
        <v>85</v>
      </c>
      <c r="BK166" s="199">
        <f t="shared" si="9"/>
        <v>0</v>
      </c>
      <c r="BL166" s="18" t="s">
        <v>281</v>
      </c>
      <c r="BM166" s="198" t="s">
        <v>1178</v>
      </c>
    </row>
    <row r="167" spans="1:65" s="2" customFormat="1" ht="24.2" customHeight="1">
      <c r="A167" s="35"/>
      <c r="B167" s="36"/>
      <c r="C167" s="187" t="s">
        <v>378</v>
      </c>
      <c r="D167" s="187" t="s">
        <v>140</v>
      </c>
      <c r="E167" s="188" t="s">
        <v>817</v>
      </c>
      <c r="F167" s="189" t="s">
        <v>818</v>
      </c>
      <c r="G167" s="190" t="s">
        <v>142</v>
      </c>
      <c r="H167" s="191">
        <v>8</v>
      </c>
      <c r="I167" s="192"/>
      <c r="J167" s="193">
        <f t="shared" si="0"/>
        <v>0</v>
      </c>
      <c r="K167" s="189" t="s">
        <v>143</v>
      </c>
      <c r="L167" s="40"/>
      <c r="M167" s="194" t="s">
        <v>1</v>
      </c>
      <c r="N167" s="195" t="s">
        <v>42</v>
      </c>
      <c r="O167" s="72"/>
      <c r="P167" s="196">
        <f t="shared" si="1"/>
        <v>0</v>
      </c>
      <c r="Q167" s="196">
        <v>2.4000000000000001E-4</v>
      </c>
      <c r="R167" s="196">
        <f t="shared" si="2"/>
        <v>1.92E-3</v>
      </c>
      <c r="S167" s="196">
        <v>0</v>
      </c>
      <c r="T167" s="197">
        <f t="shared" si="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8" t="s">
        <v>281</v>
      </c>
      <c r="AT167" s="198" t="s">
        <v>140</v>
      </c>
      <c r="AU167" s="198" t="s">
        <v>85</v>
      </c>
      <c r="AY167" s="18" t="s">
        <v>137</v>
      </c>
      <c r="BE167" s="199">
        <f t="shared" si="4"/>
        <v>0</v>
      </c>
      <c r="BF167" s="199">
        <f t="shared" si="5"/>
        <v>0</v>
      </c>
      <c r="BG167" s="199">
        <f t="shared" si="6"/>
        <v>0</v>
      </c>
      <c r="BH167" s="199">
        <f t="shared" si="7"/>
        <v>0</v>
      </c>
      <c r="BI167" s="199">
        <f t="shared" si="8"/>
        <v>0</v>
      </c>
      <c r="BJ167" s="18" t="s">
        <v>85</v>
      </c>
      <c r="BK167" s="199">
        <f t="shared" si="9"/>
        <v>0</v>
      </c>
      <c r="BL167" s="18" t="s">
        <v>281</v>
      </c>
      <c r="BM167" s="198" t="s">
        <v>1179</v>
      </c>
    </row>
    <row r="168" spans="1:65" s="2" customFormat="1" ht="16.5" customHeight="1">
      <c r="A168" s="35"/>
      <c r="B168" s="36"/>
      <c r="C168" s="187" t="s">
        <v>416</v>
      </c>
      <c r="D168" s="187" t="s">
        <v>140</v>
      </c>
      <c r="E168" s="188" t="s">
        <v>820</v>
      </c>
      <c r="F168" s="189" t="s">
        <v>821</v>
      </c>
      <c r="G168" s="190" t="s">
        <v>142</v>
      </c>
      <c r="H168" s="191">
        <v>4</v>
      </c>
      <c r="I168" s="192"/>
      <c r="J168" s="193">
        <f t="shared" si="0"/>
        <v>0</v>
      </c>
      <c r="K168" s="189" t="s">
        <v>143</v>
      </c>
      <c r="L168" s="40"/>
      <c r="M168" s="194" t="s">
        <v>1</v>
      </c>
      <c r="N168" s="195" t="s">
        <v>42</v>
      </c>
      <c r="O168" s="72"/>
      <c r="P168" s="196">
        <f t="shared" si="1"/>
        <v>0</v>
      </c>
      <c r="Q168" s="196">
        <v>0</v>
      </c>
      <c r="R168" s="196">
        <f t="shared" si="2"/>
        <v>0</v>
      </c>
      <c r="S168" s="196">
        <v>1.56E-3</v>
      </c>
      <c r="T168" s="197">
        <f t="shared" si="3"/>
        <v>6.2399999999999999E-3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8" t="s">
        <v>281</v>
      </c>
      <c r="AT168" s="198" t="s">
        <v>140</v>
      </c>
      <c r="AU168" s="198" t="s">
        <v>85</v>
      </c>
      <c r="AY168" s="18" t="s">
        <v>137</v>
      </c>
      <c r="BE168" s="199">
        <f t="shared" si="4"/>
        <v>0</v>
      </c>
      <c r="BF168" s="199">
        <f t="shared" si="5"/>
        <v>0</v>
      </c>
      <c r="BG168" s="199">
        <f t="shared" si="6"/>
        <v>0</v>
      </c>
      <c r="BH168" s="199">
        <f t="shared" si="7"/>
        <v>0</v>
      </c>
      <c r="BI168" s="199">
        <f t="shared" si="8"/>
        <v>0</v>
      </c>
      <c r="BJ168" s="18" t="s">
        <v>85</v>
      </c>
      <c r="BK168" s="199">
        <f t="shared" si="9"/>
        <v>0</v>
      </c>
      <c r="BL168" s="18" t="s">
        <v>281</v>
      </c>
      <c r="BM168" s="198" t="s">
        <v>1180</v>
      </c>
    </row>
    <row r="169" spans="1:65" s="2" customFormat="1" ht="24.2" customHeight="1">
      <c r="A169" s="35"/>
      <c r="B169" s="36"/>
      <c r="C169" s="187" t="s">
        <v>385</v>
      </c>
      <c r="D169" s="187" t="s">
        <v>140</v>
      </c>
      <c r="E169" s="188" t="s">
        <v>823</v>
      </c>
      <c r="F169" s="189" t="s">
        <v>824</v>
      </c>
      <c r="G169" s="190" t="s">
        <v>142</v>
      </c>
      <c r="H169" s="191">
        <v>2</v>
      </c>
      <c r="I169" s="192"/>
      <c r="J169" s="193">
        <f t="shared" si="0"/>
        <v>0</v>
      </c>
      <c r="K169" s="189" t="s">
        <v>143</v>
      </c>
      <c r="L169" s="40"/>
      <c r="M169" s="194" t="s">
        <v>1</v>
      </c>
      <c r="N169" s="195" t="s">
        <v>42</v>
      </c>
      <c r="O169" s="72"/>
      <c r="P169" s="196">
        <f t="shared" si="1"/>
        <v>0</v>
      </c>
      <c r="Q169" s="196">
        <v>1.8E-3</v>
      </c>
      <c r="R169" s="196">
        <f t="shared" si="2"/>
        <v>3.5999999999999999E-3</v>
      </c>
      <c r="S169" s="196">
        <v>0</v>
      </c>
      <c r="T169" s="197">
        <f t="shared" si="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8" t="s">
        <v>281</v>
      </c>
      <c r="AT169" s="198" t="s">
        <v>140</v>
      </c>
      <c r="AU169" s="198" t="s">
        <v>85</v>
      </c>
      <c r="AY169" s="18" t="s">
        <v>137</v>
      </c>
      <c r="BE169" s="199">
        <f t="shared" si="4"/>
        <v>0</v>
      </c>
      <c r="BF169" s="199">
        <f t="shared" si="5"/>
        <v>0</v>
      </c>
      <c r="BG169" s="199">
        <f t="shared" si="6"/>
        <v>0</v>
      </c>
      <c r="BH169" s="199">
        <f t="shared" si="7"/>
        <v>0</v>
      </c>
      <c r="BI169" s="199">
        <f t="shared" si="8"/>
        <v>0</v>
      </c>
      <c r="BJ169" s="18" t="s">
        <v>85</v>
      </c>
      <c r="BK169" s="199">
        <f t="shared" si="9"/>
        <v>0</v>
      </c>
      <c r="BL169" s="18" t="s">
        <v>281</v>
      </c>
      <c r="BM169" s="198" t="s">
        <v>1181</v>
      </c>
    </row>
    <row r="170" spans="1:65" s="2" customFormat="1" ht="21.75" customHeight="1">
      <c r="A170" s="35"/>
      <c r="B170" s="36"/>
      <c r="C170" s="187" t="s">
        <v>389</v>
      </c>
      <c r="D170" s="187" t="s">
        <v>140</v>
      </c>
      <c r="E170" s="188" t="s">
        <v>826</v>
      </c>
      <c r="F170" s="189" t="s">
        <v>827</v>
      </c>
      <c r="G170" s="190" t="s">
        <v>142</v>
      </c>
      <c r="H170" s="191">
        <v>2</v>
      </c>
      <c r="I170" s="192"/>
      <c r="J170" s="193">
        <f t="shared" si="0"/>
        <v>0</v>
      </c>
      <c r="K170" s="189" t="s">
        <v>143</v>
      </c>
      <c r="L170" s="40"/>
      <c r="M170" s="194" t="s">
        <v>1</v>
      </c>
      <c r="N170" s="195" t="s">
        <v>42</v>
      </c>
      <c r="O170" s="72"/>
      <c r="P170" s="196">
        <f t="shared" si="1"/>
        <v>0</v>
      </c>
      <c r="Q170" s="196">
        <v>1.8E-3</v>
      </c>
      <c r="R170" s="196">
        <f t="shared" si="2"/>
        <v>3.5999999999999999E-3</v>
      </c>
      <c r="S170" s="196">
        <v>0</v>
      </c>
      <c r="T170" s="197">
        <f t="shared" si="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8" t="s">
        <v>281</v>
      </c>
      <c r="AT170" s="198" t="s">
        <v>140</v>
      </c>
      <c r="AU170" s="198" t="s">
        <v>85</v>
      </c>
      <c r="AY170" s="18" t="s">
        <v>137</v>
      </c>
      <c r="BE170" s="199">
        <f t="shared" si="4"/>
        <v>0</v>
      </c>
      <c r="BF170" s="199">
        <f t="shared" si="5"/>
        <v>0</v>
      </c>
      <c r="BG170" s="199">
        <f t="shared" si="6"/>
        <v>0</v>
      </c>
      <c r="BH170" s="199">
        <f t="shared" si="7"/>
        <v>0</v>
      </c>
      <c r="BI170" s="199">
        <f t="shared" si="8"/>
        <v>0</v>
      </c>
      <c r="BJ170" s="18" t="s">
        <v>85</v>
      </c>
      <c r="BK170" s="199">
        <f t="shared" si="9"/>
        <v>0</v>
      </c>
      <c r="BL170" s="18" t="s">
        <v>281</v>
      </c>
      <c r="BM170" s="198" t="s">
        <v>1182</v>
      </c>
    </row>
    <row r="171" spans="1:65" s="2" customFormat="1" ht="24.2" customHeight="1">
      <c r="A171" s="35"/>
      <c r="B171" s="36"/>
      <c r="C171" s="187" t="s">
        <v>393</v>
      </c>
      <c r="D171" s="187" t="s">
        <v>140</v>
      </c>
      <c r="E171" s="188" t="s">
        <v>829</v>
      </c>
      <c r="F171" s="189" t="s">
        <v>830</v>
      </c>
      <c r="G171" s="190" t="s">
        <v>188</v>
      </c>
      <c r="H171" s="191">
        <v>2</v>
      </c>
      <c r="I171" s="192"/>
      <c r="J171" s="193">
        <f t="shared" si="0"/>
        <v>0</v>
      </c>
      <c r="K171" s="189" t="s">
        <v>143</v>
      </c>
      <c r="L171" s="40"/>
      <c r="M171" s="194" t="s">
        <v>1</v>
      </c>
      <c r="N171" s="195" t="s">
        <v>42</v>
      </c>
      <c r="O171" s="72"/>
      <c r="P171" s="196">
        <f t="shared" si="1"/>
        <v>0</v>
      </c>
      <c r="Q171" s="196">
        <v>1.2E-4</v>
      </c>
      <c r="R171" s="196">
        <f t="shared" si="2"/>
        <v>2.4000000000000001E-4</v>
      </c>
      <c r="S171" s="196">
        <v>0</v>
      </c>
      <c r="T171" s="197">
        <f t="shared" si="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98" t="s">
        <v>281</v>
      </c>
      <c r="AT171" s="198" t="s">
        <v>140</v>
      </c>
      <c r="AU171" s="198" t="s">
        <v>85</v>
      </c>
      <c r="AY171" s="18" t="s">
        <v>137</v>
      </c>
      <c r="BE171" s="199">
        <f t="shared" si="4"/>
        <v>0</v>
      </c>
      <c r="BF171" s="199">
        <f t="shared" si="5"/>
        <v>0</v>
      </c>
      <c r="BG171" s="199">
        <f t="shared" si="6"/>
        <v>0</v>
      </c>
      <c r="BH171" s="199">
        <f t="shared" si="7"/>
        <v>0</v>
      </c>
      <c r="BI171" s="199">
        <f t="shared" si="8"/>
        <v>0</v>
      </c>
      <c r="BJ171" s="18" t="s">
        <v>85</v>
      </c>
      <c r="BK171" s="199">
        <f t="shared" si="9"/>
        <v>0</v>
      </c>
      <c r="BL171" s="18" t="s">
        <v>281</v>
      </c>
      <c r="BM171" s="198" t="s">
        <v>1183</v>
      </c>
    </row>
    <row r="172" spans="1:65" s="2" customFormat="1" ht="16.5" customHeight="1">
      <c r="A172" s="35"/>
      <c r="B172" s="36"/>
      <c r="C172" s="238" t="s">
        <v>397</v>
      </c>
      <c r="D172" s="238" t="s">
        <v>228</v>
      </c>
      <c r="E172" s="239" t="s">
        <v>832</v>
      </c>
      <c r="F172" s="240" t="s">
        <v>833</v>
      </c>
      <c r="G172" s="241" t="s">
        <v>188</v>
      </c>
      <c r="H172" s="242">
        <v>2</v>
      </c>
      <c r="I172" s="243"/>
      <c r="J172" s="244">
        <f t="shared" si="0"/>
        <v>0</v>
      </c>
      <c r="K172" s="240" t="s">
        <v>143</v>
      </c>
      <c r="L172" s="245"/>
      <c r="M172" s="246" t="s">
        <v>1</v>
      </c>
      <c r="N172" s="247" t="s">
        <v>42</v>
      </c>
      <c r="O172" s="72"/>
      <c r="P172" s="196">
        <f t="shared" si="1"/>
        <v>0</v>
      </c>
      <c r="Q172" s="196">
        <v>1.8E-3</v>
      </c>
      <c r="R172" s="196">
        <f t="shared" si="2"/>
        <v>3.5999999999999999E-3</v>
      </c>
      <c r="S172" s="196">
        <v>0</v>
      </c>
      <c r="T172" s="197">
        <f t="shared" si="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8" t="s">
        <v>416</v>
      </c>
      <c r="AT172" s="198" t="s">
        <v>228</v>
      </c>
      <c r="AU172" s="198" t="s">
        <v>85</v>
      </c>
      <c r="AY172" s="18" t="s">
        <v>137</v>
      </c>
      <c r="BE172" s="199">
        <f t="shared" si="4"/>
        <v>0</v>
      </c>
      <c r="BF172" s="199">
        <f t="shared" si="5"/>
        <v>0</v>
      </c>
      <c r="BG172" s="199">
        <f t="shared" si="6"/>
        <v>0</v>
      </c>
      <c r="BH172" s="199">
        <f t="shared" si="7"/>
        <v>0</v>
      </c>
      <c r="BI172" s="199">
        <f t="shared" si="8"/>
        <v>0</v>
      </c>
      <c r="BJ172" s="18" t="s">
        <v>85</v>
      </c>
      <c r="BK172" s="199">
        <f t="shared" si="9"/>
        <v>0</v>
      </c>
      <c r="BL172" s="18" t="s">
        <v>281</v>
      </c>
      <c r="BM172" s="198" t="s">
        <v>1184</v>
      </c>
    </row>
    <row r="173" spans="1:65" s="2" customFormat="1" ht="16.5" customHeight="1">
      <c r="A173" s="35"/>
      <c r="B173" s="36"/>
      <c r="C173" s="238" t="s">
        <v>405</v>
      </c>
      <c r="D173" s="238" t="s">
        <v>228</v>
      </c>
      <c r="E173" s="239" t="s">
        <v>835</v>
      </c>
      <c r="F173" s="240" t="s">
        <v>836</v>
      </c>
      <c r="G173" s="241" t="s">
        <v>837</v>
      </c>
      <c r="H173" s="242">
        <v>2</v>
      </c>
      <c r="I173" s="243"/>
      <c r="J173" s="244">
        <f t="shared" si="0"/>
        <v>0</v>
      </c>
      <c r="K173" s="240" t="s">
        <v>143</v>
      </c>
      <c r="L173" s="245"/>
      <c r="M173" s="246" t="s">
        <v>1</v>
      </c>
      <c r="N173" s="247" t="s">
        <v>42</v>
      </c>
      <c r="O173" s="72"/>
      <c r="P173" s="196">
        <f t="shared" si="1"/>
        <v>0</v>
      </c>
      <c r="Q173" s="196">
        <v>9.7999999999999997E-4</v>
      </c>
      <c r="R173" s="196">
        <f t="shared" si="2"/>
        <v>1.9599999999999999E-3</v>
      </c>
      <c r="S173" s="196">
        <v>0</v>
      </c>
      <c r="T173" s="197">
        <f t="shared" si="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8" t="s">
        <v>416</v>
      </c>
      <c r="AT173" s="198" t="s">
        <v>228</v>
      </c>
      <c r="AU173" s="198" t="s">
        <v>85</v>
      </c>
      <c r="AY173" s="18" t="s">
        <v>137</v>
      </c>
      <c r="BE173" s="199">
        <f t="shared" si="4"/>
        <v>0</v>
      </c>
      <c r="BF173" s="199">
        <f t="shared" si="5"/>
        <v>0</v>
      </c>
      <c r="BG173" s="199">
        <f t="shared" si="6"/>
        <v>0</v>
      </c>
      <c r="BH173" s="199">
        <f t="shared" si="7"/>
        <v>0</v>
      </c>
      <c r="BI173" s="199">
        <f t="shared" si="8"/>
        <v>0</v>
      </c>
      <c r="BJ173" s="18" t="s">
        <v>85</v>
      </c>
      <c r="BK173" s="199">
        <f t="shared" si="9"/>
        <v>0</v>
      </c>
      <c r="BL173" s="18" t="s">
        <v>281</v>
      </c>
      <c r="BM173" s="198" t="s">
        <v>1185</v>
      </c>
    </row>
    <row r="174" spans="1:65" s="2" customFormat="1" ht="19.5">
      <c r="A174" s="35"/>
      <c r="B174" s="36"/>
      <c r="C174" s="37"/>
      <c r="D174" s="207" t="s">
        <v>246</v>
      </c>
      <c r="E174" s="37"/>
      <c r="F174" s="248" t="s">
        <v>839</v>
      </c>
      <c r="G174" s="37"/>
      <c r="H174" s="37"/>
      <c r="I174" s="249"/>
      <c r="J174" s="37"/>
      <c r="K174" s="37"/>
      <c r="L174" s="40"/>
      <c r="M174" s="250"/>
      <c r="N174" s="251"/>
      <c r="O174" s="72"/>
      <c r="P174" s="72"/>
      <c r="Q174" s="72"/>
      <c r="R174" s="72"/>
      <c r="S174" s="72"/>
      <c r="T174" s="73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T174" s="18" t="s">
        <v>246</v>
      </c>
      <c r="AU174" s="18" t="s">
        <v>85</v>
      </c>
    </row>
    <row r="175" spans="1:65" s="2" customFormat="1" ht="21.75" customHeight="1">
      <c r="A175" s="35"/>
      <c r="B175" s="36"/>
      <c r="C175" s="238" t="s">
        <v>413</v>
      </c>
      <c r="D175" s="238" t="s">
        <v>228</v>
      </c>
      <c r="E175" s="239" t="s">
        <v>840</v>
      </c>
      <c r="F175" s="240" t="s">
        <v>841</v>
      </c>
      <c r="G175" s="241" t="s">
        <v>188</v>
      </c>
      <c r="H175" s="242">
        <v>2</v>
      </c>
      <c r="I175" s="243"/>
      <c r="J175" s="244">
        <f>ROUND(I175*H175,2)</f>
        <v>0</v>
      </c>
      <c r="K175" s="240" t="s">
        <v>1</v>
      </c>
      <c r="L175" s="245"/>
      <c r="M175" s="246" t="s">
        <v>1</v>
      </c>
      <c r="N175" s="247" t="s">
        <v>42</v>
      </c>
      <c r="O175" s="72"/>
      <c r="P175" s="196">
        <f>O175*H175</f>
        <v>0</v>
      </c>
      <c r="Q175" s="196">
        <v>2.8999999999999998E-3</v>
      </c>
      <c r="R175" s="196">
        <f>Q175*H175</f>
        <v>5.7999999999999996E-3</v>
      </c>
      <c r="S175" s="196">
        <v>0</v>
      </c>
      <c r="T175" s="19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98" t="s">
        <v>416</v>
      </c>
      <c r="AT175" s="198" t="s">
        <v>228</v>
      </c>
      <c r="AU175" s="198" t="s">
        <v>85</v>
      </c>
      <c r="AY175" s="18" t="s">
        <v>137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18" t="s">
        <v>85</v>
      </c>
      <c r="BK175" s="199">
        <f>ROUND(I175*H175,2)</f>
        <v>0</v>
      </c>
      <c r="BL175" s="18" t="s">
        <v>281</v>
      </c>
      <c r="BM175" s="198" t="s">
        <v>1186</v>
      </c>
    </row>
    <row r="176" spans="1:65" s="2" customFormat="1" ht="24.2" customHeight="1">
      <c r="A176" s="35"/>
      <c r="B176" s="36"/>
      <c r="C176" s="187" t="s">
        <v>418</v>
      </c>
      <c r="D176" s="187" t="s">
        <v>140</v>
      </c>
      <c r="E176" s="188" t="s">
        <v>843</v>
      </c>
      <c r="F176" s="189" t="s">
        <v>844</v>
      </c>
      <c r="G176" s="190" t="s">
        <v>188</v>
      </c>
      <c r="H176" s="191">
        <v>2</v>
      </c>
      <c r="I176" s="192"/>
      <c r="J176" s="193">
        <f>ROUND(I176*H176,2)</f>
        <v>0</v>
      </c>
      <c r="K176" s="189" t="s">
        <v>143</v>
      </c>
      <c r="L176" s="40"/>
      <c r="M176" s="194" t="s">
        <v>1</v>
      </c>
      <c r="N176" s="195" t="s">
        <v>42</v>
      </c>
      <c r="O176" s="72"/>
      <c r="P176" s="196">
        <f>O176*H176</f>
        <v>0</v>
      </c>
      <c r="Q176" s="196">
        <v>2.4000000000000001E-4</v>
      </c>
      <c r="R176" s="196">
        <f>Q176*H176</f>
        <v>4.8000000000000001E-4</v>
      </c>
      <c r="S176" s="196">
        <v>0</v>
      </c>
      <c r="T176" s="19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8" t="s">
        <v>281</v>
      </c>
      <c r="AT176" s="198" t="s">
        <v>140</v>
      </c>
      <c r="AU176" s="198" t="s">
        <v>85</v>
      </c>
      <c r="AY176" s="18" t="s">
        <v>137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8" t="s">
        <v>85</v>
      </c>
      <c r="BK176" s="199">
        <f>ROUND(I176*H176,2)</f>
        <v>0</v>
      </c>
      <c r="BL176" s="18" t="s">
        <v>281</v>
      </c>
      <c r="BM176" s="198" t="s">
        <v>1187</v>
      </c>
    </row>
    <row r="177" spans="1:65" s="2" customFormat="1" ht="19.5">
      <c r="A177" s="35"/>
      <c r="B177" s="36"/>
      <c r="C177" s="37"/>
      <c r="D177" s="207" t="s">
        <v>246</v>
      </c>
      <c r="E177" s="37"/>
      <c r="F177" s="248" t="s">
        <v>846</v>
      </c>
      <c r="G177" s="37"/>
      <c r="H177" s="37"/>
      <c r="I177" s="249"/>
      <c r="J177" s="37"/>
      <c r="K177" s="37"/>
      <c r="L177" s="40"/>
      <c r="M177" s="250"/>
      <c r="N177" s="251"/>
      <c r="O177" s="72"/>
      <c r="P177" s="72"/>
      <c r="Q177" s="72"/>
      <c r="R177" s="72"/>
      <c r="S177" s="72"/>
      <c r="T177" s="73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T177" s="18" t="s">
        <v>246</v>
      </c>
      <c r="AU177" s="18" t="s">
        <v>85</v>
      </c>
    </row>
    <row r="178" spans="1:65" s="2" customFormat="1" ht="24.2" customHeight="1">
      <c r="A178" s="35"/>
      <c r="B178" s="36"/>
      <c r="C178" s="187" t="s">
        <v>422</v>
      </c>
      <c r="D178" s="187" t="s">
        <v>140</v>
      </c>
      <c r="E178" s="188" t="s">
        <v>847</v>
      </c>
      <c r="F178" s="189" t="s">
        <v>848</v>
      </c>
      <c r="G178" s="190" t="s">
        <v>188</v>
      </c>
      <c r="H178" s="191">
        <v>2</v>
      </c>
      <c r="I178" s="192"/>
      <c r="J178" s="193">
        <f>ROUND(I178*H178,2)</f>
        <v>0</v>
      </c>
      <c r="K178" s="189" t="s">
        <v>143</v>
      </c>
      <c r="L178" s="40"/>
      <c r="M178" s="194" t="s">
        <v>1</v>
      </c>
      <c r="N178" s="195" t="s">
        <v>42</v>
      </c>
      <c r="O178" s="72"/>
      <c r="P178" s="196">
        <f>O178*H178</f>
        <v>0</v>
      </c>
      <c r="Q178" s="196">
        <v>2.7999999999999998E-4</v>
      </c>
      <c r="R178" s="196">
        <f>Q178*H178</f>
        <v>5.5999999999999995E-4</v>
      </c>
      <c r="S178" s="196">
        <v>0</v>
      </c>
      <c r="T178" s="19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8" t="s">
        <v>281</v>
      </c>
      <c r="AT178" s="198" t="s">
        <v>140</v>
      </c>
      <c r="AU178" s="198" t="s">
        <v>85</v>
      </c>
      <c r="AY178" s="18" t="s">
        <v>137</v>
      </c>
      <c r="BE178" s="199">
        <f>IF(N178="základní",J178,0)</f>
        <v>0</v>
      </c>
      <c r="BF178" s="199">
        <f>IF(N178="snížená",J178,0)</f>
        <v>0</v>
      </c>
      <c r="BG178" s="199">
        <f>IF(N178="zákl. přenesená",J178,0)</f>
        <v>0</v>
      </c>
      <c r="BH178" s="199">
        <f>IF(N178="sníž. přenesená",J178,0)</f>
        <v>0</v>
      </c>
      <c r="BI178" s="199">
        <f>IF(N178="nulová",J178,0)</f>
        <v>0</v>
      </c>
      <c r="BJ178" s="18" t="s">
        <v>85</v>
      </c>
      <c r="BK178" s="199">
        <f>ROUND(I178*H178,2)</f>
        <v>0</v>
      </c>
      <c r="BL178" s="18" t="s">
        <v>281</v>
      </c>
      <c r="BM178" s="198" t="s">
        <v>1188</v>
      </c>
    </row>
    <row r="179" spans="1:65" s="2" customFormat="1" ht="19.5">
      <c r="A179" s="35"/>
      <c r="B179" s="36"/>
      <c r="C179" s="37"/>
      <c r="D179" s="207" t="s">
        <v>246</v>
      </c>
      <c r="E179" s="37"/>
      <c r="F179" s="248" t="s">
        <v>850</v>
      </c>
      <c r="G179" s="37"/>
      <c r="H179" s="37"/>
      <c r="I179" s="249"/>
      <c r="J179" s="37"/>
      <c r="K179" s="37"/>
      <c r="L179" s="40"/>
      <c r="M179" s="250"/>
      <c r="N179" s="251"/>
      <c r="O179" s="72"/>
      <c r="P179" s="72"/>
      <c r="Q179" s="72"/>
      <c r="R179" s="72"/>
      <c r="S179" s="72"/>
      <c r="T179" s="73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T179" s="18" t="s">
        <v>246</v>
      </c>
      <c r="AU179" s="18" t="s">
        <v>85</v>
      </c>
    </row>
    <row r="180" spans="1:65" s="2" customFormat="1" ht="16.5" customHeight="1">
      <c r="A180" s="35"/>
      <c r="B180" s="36"/>
      <c r="C180" s="187" t="s">
        <v>426</v>
      </c>
      <c r="D180" s="187" t="s">
        <v>140</v>
      </c>
      <c r="E180" s="188" t="s">
        <v>851</v>
      </c>
      <c r="F180" s="189" t="s">
        <v>852</v>
      </c>
      <c r="G180" s="190" t="s">
        <v>142</v>
      </c>
      <c r="H180" s="191">
        <v>8</v>
      </c>
      <c r="I180" s="192"/>
      <c r="J180" s="193">
        <f t="shared" ref="J180:J185" si="10">ROUND(I180*H180,2)</f>
        <v>0</v>
      </c>
      <c r="K180" s="189" t="s">
        <v>1</v>
      </c>
      <c r="L180" s="40"/>
      <c r="M180" s="194" t="s">
        <v>1</v>
      </c>
      <c r="N180" s="195" t="s">
        <v>42</v>
      </c>
      <c r="O180" s="72"/>
      <c r="P180" s="196">
        <f t="shared" ref="P180:P185" si="11">O180*H180</f>
        <v>0</v>
      </c>
      <c r="Q180" s="196">
        <v>2.4199999999999998E-3</v>
      </c>
      <c r="R180" s="196">
        <f t="shared" ref="R180:R185" si="12">Q180*H180</f>
        <v>1.9359999999999999E-2</v>
      </c>
      <c r="S180" s="196">
        <v>0</v>
      </c>
      <c r="T180" s="197">
        <f t="shared" ref="T180:T185" si="13"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98" t="s">
        <v>281</v>
      </c>
      <c r="AT180" s="198" t="s">
        <v>140</v>
      </c>
      <c r="AU180" s="198" t="s">
        <v>85</v>
      </c>
      <c r="AY180" s="18" t="s">
        <v>137</v>
      </c>
      <c r="BE180" s="199">
        <f t="shared" ref="BE180:BE185" si="14">IF(N180="základní",J180,0)</f>
        <v>0</v>
      </c>
      <c r="BF180" s="199">
        <f t="shared" ref="BF180:BF185" si="15">IF(N180="snížená",J180,0)</f>
        <v>0</v>
      </c>
      <c r="BG180" s="199">
        <f t="shared" ref="BG180:BG185" si="16">IF(N180="zákl. přenesená",J180,0)</f>
        <v>0</v>
      </c>
      <c r="BH180" s="199">
        <f t="shared" ref="BH180:BH185" si="17">IF(N180="sníž. přenesená",J180,0)</f>
        <v>0</v>
      </c>
      <c r="BI180" s="199">
        <f t="shared" ref="BI180:BI185" si="18">IF(N180="nulová",J180,0)</f>
        <v>0</v>
      </c>
      <c r="BJ180" s="18" t="s">
        <v>85</v>
      </c>
      <c r="BK180" s="199">
        <f t="shared" ref="BK180:BK185" si="19">ROUND(I180*H180,2)</f>
        <v>0</v>
      </c>
      <c r="BL180" s="18" t="s">
        <v>281</v>
      </c>
      <c r="BM180" s="198" t="s">
        <v>1189</v>
      </c>
    </row>
    <row r="181" spans="1:65" s="2" customFormat="1" ht="16.5" customHeight="1">
      <c r="A181" s="35"/>
      <c r="B181" s="36"/>
      <c r="C181" s="187" t="s">
        <v>430</v>
      </c>
      <c r="D181" s="187" t="s">
        <v>140</v>
      </c>
      <c r="E181" s="188" t="s">
        <v>855</v>
      </c>
      <c r="F181" s="189" t="s">
        <v>856</v>
      </c>
      <c r="G181" s="190" t="s">
        <v>142</v>
      </c>
      <c r="H181" s="191">
        <v>2</v>
      </c>
      <c r="I181" s="192"/>
      <c r="J181" s="193">
        <f t="shared" si="10"/>
        <v>0</v>
      </c>
      <c r="K181" s="189" t="s">
        <v>1</v>
      </c>
      <c r="L181" s="40"/>
      <c r="M181" s="194" t="s">
        <v>1</v>
      </c>
      <c r="N181" s="195" t="s">
        <v>42</v>
      </c>
      <c r="O181" s="72"/>
      <c r="P181" s="196">
        <f t="shared" si="11"/>
        <v>0</v>
      </c>
      <c r="Q181" s="196">
        <v>3.2000000000000003E-4</v>
      </c>
      <c r="R181" s="196">
        <f t="shared" si="12"/>
        <v>6.4000000000000005E-4</v>
      </c>
      <c r="S181" s="196">
        <v>0</v>
      </c>
      <c r="T181" s="197">
        <f t="shared" si="1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98" t="s">
        <v>281</v>
      </c>
      <c r="AT181" s="198" t="s">
        <v>140</v>
      </c>
      <c r="AU181" s="198" t="s">
        <v>85</v>
      </c>
      <c r="AY181" s="18" t="s">
        <v>137</v>
      </c>
      <c r="BE181" s="199">
        <f t="shared" si="14"/>
        <v>0</v>
      </c>
      <c r="BF181" s="199">
        <f t="shared" si="15"/>
        <v>0</v>
      </c>
      <c r="BG181" s="199">
        <f t="shared" si="16"/>
        <v>0</v>
      </c>
      <c r="BH181" s="199">
        <f t="shared" si="17"/>
        <v>0</v>
      </c>
      <c r="BI181" s="199">
        <f t="shared" si="18"/>
        <v>0</v>
      </c>
      <c r="BJ181" s="18" t="s">
        <v>85</v>
      </c>
      <c r="BK181" s="199">
        <f t="shared" si="19"/>
        <v>0</v>
      </c>
      <c r="BL181" s="18" t="s">
        <v>281</v>
      </c>
      <c r="BM181" s="198" t="s">
        <v>1190</v>
      </c>
    </row>
    <row r="182" spans="1:65" s="2" customFormat="1" ht="24.2" customHeight="1">
      <c r="A182" s="35"/>
      <c r="B182" s="36"/>
      <c r="C182" s="187" t="s">
        <v>434</v>
      </c>
      <c r="D182" s="187" t="s">
        <v>140</v>
      </c>
      <c r="E182" s="188" t="s">
        <v>858</v>
      </c>
      <c r="F182" s="189" t="s">
        <v>859</v>
      </c>
      <c r="G182" s="190" t="s">
        <v>142</v>
      </c>
      <c r="H182" s="191">
        <v>2</v>
      </c>
      <c r="I182" s="192"/>
      <c r="J182" s="193">
        <f t="shared" si="10"/>
        <v>0</v>
      </c>
      <c r="K182" s="189" t="s">
        <v>1</v>
      </c>
      <c r="L182" s="40"/>
      <c r="M182" s="194" t="s">
        <v>1</v>
      </c>
      <c r="N182" s="195" t="s">
        <v>42</v>
      </c>
      <c r="O182" s="72"/>
      <c r="P182" s="196">
        <f t="shared" si="11"/>
        <v>0</v>
      </c>
      <c r="Q182" s="196">
        <v>5.1999999999999995E-4</v>
      </c>
      <c r="R182" s="196">
        <f t="shared" si="12"/>
        <v>1.0399999999999999E-3</v>
      </c>
      <c r="S182" s="196">
        <v>0</v>
      </c>
      <c r="T182" s="197">
        <f t="shared" si="1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98" t="s">
        <v>281</v>
      </c>
      <c r="AT182" s="198" t="s">
        <v>140</v>
      </c>
      <c r="AU182" s="198" t="s">
        <v>85</v>
      </c>
      <c r="AY182" s="18" t="s">
        <v>137</v>
      </c>
      <c r="BE182" s="199">
        <f t="shared" si="14"/>
        <v>0</v>
      </c>
      <c r="BF182" s="199">
        <f t="shared" si="15"/>
        <v>0</v>
      </c>
      <c r="BG182" s="199">
        <f t="shared" si="16"/>
        <v>0</v>
      </c>
      <c r="BH182" s="199">
        <f t="shared" si="17"/>
        <v>0</v>
      </c>
      <c r="BI182" s="199">
        <f t="shared" si="18"/>
        <v>0</v>
      </c>
      <c r="BJ182" s="18" t="s">
        <v>85</v>
      </c>
      <c r="BK182" s="199">
        <f t="shared" si="19"/>
        <v>0</v>
      </c>
      <c r="BL182" s="18" t="s">
        <v>281</v>
      </c>
      <c r="BM182" s="198" t="s">
        <v>1191</v>
      </c>
    </row>
    <row r="183" spans="1:65" s="2" customFormat="1" ht="16.5" customHeight="1">
      <c r="A183" s="35"/>
      <c r="B183" s="36"/>
      <c r="C183" s="187" t="s">
        <v>441</v>
      </c>
      <c r="D183" s="187" t="s">
        <v>140</v>
      </c>
      <c r="E183" s="188" t="s">
        <v>861</v>
      </c>
      <c r="F183" s="189" t="s">
        <v>862</v>
      </c>
      <c r="G183" s="190" t="s">
        <v>142</v>
      </c>
      <c r="H183" s="191">
        <v>2</v>
      </c>
      <c r="I183" s="192"/>
      <c r="J183" s="193">
        <f t="shared" si="10"/>
        <v>0</v>
      </c>
      <c r="K183" s="189" t="s">
        <v>1</v>
      </c>
      <c r="L183" s="40"/>
      <c r="M183" s="194" t="s">
        <v>1</v>
      </c>
      <c r="N183" s="195" t="s">
        <v>42</v>
      </c>
      <c r="O183" s="72"/>
      <c r="P183" s="196">
        <f t="shared" si="11"/>
        <v>0</v>
      </c>
      <c r="Q183" s="196">
        <v>5.1999999999999995E-4</v>
      </c>
      <c r="R183" s="196">
        <f t="shared" si="12"/>
        <v>1.0399999999999999E-3</v>
      </c>
      <c r="S183" s="196">
        <v>0</v>
      </c>
      <c r="T183" s="197">
        <f t="shared" si="1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98" t="s">
        <v>281</v>
      </c>
      <c r="AT183" s="198" t="s">
        <v>140</v>
      </c>
      <c r="AU183" s="198" t="s">
        <v>85</v>
      </c>
      <c r="AY183" s="18" t="s">
        <v>137</v>
      </c>
      <c r="BE183" s="199">
        <f t="shared" si="14"/>
        <v>0</v>
      </c>
      <c r="BF183" s="199">
        <f t="shared" si="15"/>
        <v>0</v>
      </c>
      <c r="BG183" s="199">
        <f t="shared" si="16"/>
        <v>0</v>
      </c>
      <c r="BH183" s="199">
        <f t="shared" si="17"/>
        <v>0</v>
      </c>
      <c r="BI183" s="199">
        <f t="shared" si="18"/>
        <v>0</v>
      </c>
      <c r="BJ183" s="18" t="s">
        <v>85</v>
      </c>
      <c r="BK183" s="199">
        <f t="shared" si="19"/>
        <v>0</v>
      </c>
      <c r="BL183" s="18" t="s">
        <v>281</v>
      </c>
      <c r="BM183" s="198" t="s">
        <v>1192</v>
      </c>
    </row>
    <row r="184" spans="1:65" s="2" customFormat="1" ht="37.9" customHeight="1">
      <c r="A184" s="35"/>
      <c r="B184" s="36"/>
      <c r="C184" s="187" t="s">
        <v>446</v>
      </c>
      <c r="D184" s="187" t="s">
        <v>140</v>
      </c>
      <c r="E184" s="188" t="s">
        <v>867</v>
      </c>
      <c r="F184" s="189" t="s">
        <v>868</v>
      </c>
      <c r="G184" s="190" t="s">
        <v>150</v>
      </c>
      <c r="H184" s="191">
        <v>1</v>
      </c>
      <c r="I184" s="192"/>
      <c r="J184" s="193">
        <f t="shared" si="10"/>
        <v>0</v>
      </c>
      <c r="K184" s="189" t="s">
        <v>143</v>
      </c>
      <c r="L184" s="40"/>
      <c r="M184" s="194" t="s">
        <v>1</v>
      </c>
      <c r="N184" s="195" t="s">
        <v>42</v>
      </c>
      <c r="O184" s="72"/>
      <c r="P184" s="196">
        <f t="shared" si="11"/>
        <v>0</v>
      </c>
      <c r="Q184" s="196">
        <v>0</v>
      </c>
      <c r="R184" s="196">
        <f t="shared" si="12"/>
        <v>0</v>
      </c>
      <c r="S184" s="196">
        <v>0</v>
      </c>
      <c r="T184" s="197">
        <f t="shared" si="1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8" t="s">
        <v>281</v>
      </c>
      <c r="AT184" s="198" t="s">
        <v>140</v>
      </c>
      <c r="AU184" s="198" t="s">
        <v>85</v>
      </c>
      <c r="AY184" s="18" t="s">
        <v>137</v>
      </c>
      <c r="BE184" s="199">
        <f t="shared" si="14"/>
        <v>0</v>
      </c>
      <c r="BF184" s="199">
        <f t="shared" si="15"/>
        <v>0</v>
      </c>
      <c r="BG184" s="199">
        <f t="shared" si="16"/>
        <v>0</v>
      </c>
      <c r="BH184" s="199">
        <f t="shared" si="17"/>
        <v>0</v>
      </c>
      <c r="BI184" s="199">
        <f t="shared" si="18"/>
        <v>0</v>
      </c>
      <c r="BJ184" s="18" t="s">
        <v>85</v>
      </c>
      <c r="BK184" s="199">
        <f t="shared" si="19"/>
        <v>0</v>
      </c>
      <c r="BL184" s="18" t="s">
        <v>281</v>
      </c>
      <c r="BM184" s="198" t="s">
        <v>1193</v>
      </c>
    </row>
    <row r="185" spans="1:65" s="2" customFormat="1" ht="44.25" customHeight="1">
      <c r="A185" s="35"/>
      <c r="B185" s="36"/>
      <c r="C185" s="187" t="s">
        <v>451</v>
      </c>
      <c r="D185" s="187" t="s">
        <v>140</v>
      </c>
      <c r="E185" s="188" t="s">
        <v>864</v>
      </c>
      <c r="F185" s="189" t="s">
        <v>865</v>
      </c>
      <c r="G185" s="190" t="s">
        <v>150</v>
      </c>
      <c r="H185" s="191">
        <v>1</v>
      </c>
      <c r="I185" s="192"/>
      <c r="J185" s="193">
        <f t="shared" si="10"/>
        <v>0</v>
      </c>
      <c r="K185" s="189" t="s">
        <v>143</v>
      </c>
      <c r="L185" s="40"/>
      <c r="M185" s="194" t="s">
        <v>1</v>
      </c>
      <c r="N185" s="195" t="s">
        <v>42</v>
      </c>
      <c r="O185" s="72"/>
      <c r="P185" s="196">
        <f t="shared" si="11"/>
        <v>0</v>
      </c>
      <c r="Q185" s="196">
        <v>0</v>
      </c>
      <c r="R185" s="196">
        <f t="shared" si="12"/>
        <v>0</v>
      </c>
      <c r="S185" s="196">
        <v>0</v>
      </c>
      <c r="T185" s="197">
        <f t="shared" si="1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98" t="s">
        <v>281</v>
      </c>
      <c r="AT185" s="198" t="s">
        <v>140</v>
      </c>
      <c r="AU185" s="198" t="s">
        <v>85</v>
      </c>
      <c r="AY185" s="18" t="s">
        <v>137</v>
      </c>
      <c r="BE185" s="199">
        <f t="shared" si="14"/>
        <v>0</v>
      </c>
      <c r="BF185" s="199">
        <f t="shared" si="15"/>
        <v>0</v>
      </c>
      <c r="BG185" s="199">
        <f t="shared" si="16"/>
        <v>0</v>
      </c>
      <c r="BH185" s="199">
        <f t="shared" si="17"/>
        <v>0</v>
      </c>
      <c r="BI185" s="199">
        <f t="shared" si="18"/>
        <v>0</v>
      </c>
      <c r="BJ185" s="18" t="s">
        <v>85</v>
      </c>
      <c r="BK185" s="199">
        <f t="shared" si="19"/>
        <v>0</v>
      </c>
      <c r="BL185" s="18" t="s">
        <v>281</v>
      </c>
      <c r="BM185" s="198" t="s">
        <v>1194</v>
      </c>
    </row>
    <row r="186" spans="1:65" s="12" customFormat="1" ht="22.9" customHeight="1">
      <c r="B186" s="171"/>
      <c r="C186" s="172"/>
      <c r="D186" s="173" t="s">
        <v>75</v>
      </c>
      <c r="E186" s="185" t="s">
        <v>870</v>
      </c>
      <c r="F186" s="185" t="s">
        <v>871</v>
      </c>
      <c r="G186" s="172"/>
      <c r="H186" s="172"/>
      <c r="I186" s="175"/>
      <c r="J186" s="186">
        <f>BK186</f>
        <v>0</v>
      </c>
      <c r="K186" s="172"/>
      <c r="L186" s="177"/>
      <c r="M186" s="178"/>
      <c r="N186" s="179"/>
      <c r="O186" s="179"/>
      <c r="P186" s="180">
        <f>SUM(P187:P188)</f>
        <v>0</v>
      </c>
      <c r="Q186" s="179"/>
      <c r="R186" s="180">
        <f>SUM(R187:R188)</f>
        <v>4.7199999999999999E-2</v>
      </c>
      <c r="S186" s="179"/>
      <c r="T186" s="181">
        <f>SUM(T187:T188)</f>
        <v>0</v>
      </c>
      <c r="AR186" s="182" t="s">
        <v>85</v>
      </c>
      <c r="AT186" s="183" t="s">
        <v>75</v>
      </c>
      <c r="AU186" s="183" t="s">
        <v>81</v>
      </c>
      <c r="AY186" s="182" t="s">
        <v>137</v>
      </c>
      <c r="BK186" s="184">
        <f>SUM(BK187:BK188)</f>
        <v>0</v>
      </c>
    </row>
    <row r="187" spans="1:65" s="2" customFormat="1" ht="24.2" customHeight="1">
      <c r="A187" s="35"/>
      <c r="B187" s="36"/>
      <c r="C187" s="187" t="s">
        <v>457</v>
      </c>
      <c r="D187" s="187" t="s">
        <v>140</v>
      </c>
      <c r="E187" s="188" t="s">
        <v>872</v>
      </c>
      <c r="F187" s="189" t="s">
        <v>873</v>
      </c>
      <c r="G187" s="190" t="s">
        <v>142</v>
      </c>
      <c r="H187" s="191">
        <v>2</v>
      </c>
      <c r="I187" s="192"/>
      <c r="J187" s="193">
        <f>ROUND(I187*H187,2)</f>
        <v>0</v>
      </c>
      <c r="K187" s="189" t="s">
        <v>143</v>
      </c>
      <c r="L187" s="40"/>
      <c r="M187" s="194" t="s">
        <v>1</v>
      </c>
      <c r="N187" s="195" t="s">
        <v>42</v>
      </c>
      <c r="O187" s="72"/>
      <c r="P187" s="196">
        <f>O187*H187</f>
        <v>0</v>
      </c>
      <c r="Q187" s="196">
        <v>1.9349999999999999E-2</v>
      </c>
      <c r="R187" s="196">
        <f>Q187*H187</f>
        <v>3.8699999999999998E-2</v>
      </c>
      <c r="S187" s="196">
        <v>0</v>
      </c>
      <c r="T187" s="19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98" t="s">
        <v>281</v>
      </c>
      <c r="AT187" s="198" t="s">
        <v>140</v>
      </c>
      <c r="AU187" s="198" t="s">
        <v>85</v>
      </c>
      <c r="AY187" s="18" t="s">
        <v>137</v>
      </c>
      <c r="BE187" s="199">
        <f>IF(N187="základní",J187,0)</f>
        <v>0</v>
      </c>
      <c r="BF187" s="199">
        <f>IF(N187="snížená",J187,0)</f>
        <v>0</v>
      </c>
      <c r="BG187" s="199">
        <f>IF(N187="zákl. přenesená",J187,0)</f>
        <v>0</v>
      </c>
      <c r="BH187" s="199">
        <f>IF(N187="sníž. přenesená",J187,0)</f>
        <v>0</v>
      </c>
      <c r="BI187" s="199">
        <f>IF(N187="nulová",J187,0)</f>
        <v>0</v>
      </c>
      <c r="BJ187" s="18" t="s">
        <v>85</v>
      </c>
      <c r="BK187" s="199">
        <f>ROUND(I187*H187,2)</f>
        <v>0</v>
      </c>
      <c r="BL187" s="18" t="s">
        <v>281</v>
      </c>
      <c r="BM187" s="198" t="s">
        <v>1195</v>
      </c>
    </row>
    <row r="188" spans="1:65" s="2" customFormat="1" ht="16.5" customHeight="1">
      <c r="A188" s="35"/>
      <c r="B188" s="36"/>
      <c r="C188" s="187" t="s">
        <v>462</v>
      </c>
      <c r="D188" s="187" t="s">
        <v>140</v>
      </c>
      <c r="E188" s="188" t="s">
        <v>875</v>
      </c>
      <c r="F188" s="189" t="s">
        <v>876</v>
      </c>
      <c r="G188" s="190" t="s">
        <v>142</v>
      </c>
      <c r="H188" s="191">
        <v>1</v>
      </c>
      <c r="I188" s="192"/>
      <c r="J188" s="193">
        <f>ROUND(I188*H188,2)</f>
        <v>0</v>
      </c>
      <c r="K188" s="189" t="s">
        <v>1</v>
      </c>
      <c r="L188" s="40"/>
      <c r="M188" s="200" t="s">
        <v>1</v>
      </c>
      <c r="N188" s="201" t="s">
        <v>42</v>
      </c>
      <c r="O188" s="202"/>
      <c r="P188" s="203">
        <f>O188*H188</f>
        <v>0</v>
      </c>
      <c r="Q188" s="203">
        <v>8.5000000000000006E-3</v>
      </c>
      <c r="R188" s="203">
        <f>Q188*H188</f>
        <v>8.5000000000000006E-3</v>
      </c>
      <c r="S188" s="203">
        <v>0</v>
      </c>
      <c r="T188" s="204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98" t="s">
        <v>281</v>
      </c>
      <c r="AT188" s="198" t="s">
        <v>140</v>
      </c>
      <c r="AU188" s="198" t="s">
        <v>85</v>
      </c>
      <c r="AY188" s="18" t="s">
        <v>137</v>
      </c>
      <c r="BE188" s="199">
        <f>IF(N188="základní",J188,0)</f>
        <v>0</v>
      </c>
      <c r="BF188" s="199">
        <f>IF(N188="snížená",J188,0)</f>
        <v>0</v>
      </c>
      <c r="BG188" s="199">
        <f>IF(N188="zákl. přenesená",J188,0)</f>
        <v>0</v>
      </c>
      <c r="BH188" s="199">
        <f>IF(N188="sníž. přenesená",J188,0)</f>
        <v>0</v>
      </c>
      <c r="BI188" s="199">
        <f>IF(N188="nulová",J188,0)</f>
        <v>0</v>
      </c>
      <c r="BJ188" s="18" t="s">
        <v>85</v>
      </c>
      <c r="BK188" s="199">
        <f>ROUND(I188*H188,2)</f>
        <v>0</v>
      </c>
      <c r="BL188" s="18" t="s">
        <v>281</v>
      </c>
      <c r="BM188" s="198" t="s">
        <v>1196</v>
      </c>
    </row>
    <row r="189" spans="1:65" s="2" customFormat="1" ht="6.95" customHeight="1">
      <c r="A189" s="35"/>
      <c r="B189" s="55"/>
      <c r="C189" s="56"/>
      <c r="D189" s="56"/>
      <c r="E189" s="56"/>
      <c r="F189" s="56"/>
      <c r="G189" s="56"/>
      <c r="H189" s="56"/>
      <c r="I189" s="56"/>
      <c r="J189" s="56"/>
      <c r="K189" s="56"/>
      <c r="L189" s="40"/>
      <c r="M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</row>
  </sheetData>
  <sheetProtection algorithmName="SHA-512" hashValue="u+77WkDK0NyYbFiC8dpt9WntAbD9PaMFh5NCBTaPL4JbotcnHGRRD7PAbwe4scUm0ftGfl/4dCaIQ2eYWEz1KQ==" saltValue="iVy6wAUVPp7C6o/hwWD6cSk3it40twZpuxVwXMhQsiX6qAHoz/3TvEO6TMGRGKYg5ZNafyYljOECogKAMGpVxg==" spinCount="100000" sheet="1" objects="1" scenarios="1" formatColumns="0" formatRows="0" autoFilter="0"/>
  <autoFilter ref="C120:K188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18" t="s">
        <v>102</v>
      </c>
    </row>
    <row r="3" spans="1:46" s="1" customFormat="1" ht="6.95" hidden="1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81</v>
      </c>
    </row>
    <row r="4" spans="1:46" s="1" customFormat="1" ht="24.95" hidden="1" customHeight="1">
      <c r="B4" s="21"/>
      <c r="D4" s="111" t="s">
        <v>109</v>
      </c>
      <c r="L4" s="21"/>
      <c r="M4" s="112" t="s">
        <v>10</v>
      </c>
      <c r="AT4" s="18" t="s">
        <v>4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113" t="s">
        <v>16</v>
      </c>
      <c r="L6" s="21"/>
    </row>
    <row r="7" spans="1:46" s="1" customFormat="1" ht="26.25" hidden="1" customHeight="1">
      <c r="B7" s="21"/>
      <c r="E7" s="308" t="str">
        <f>'Rekapitulace stavby'!K6</f>
        <v>Dům s pečovatelskou službou Česká 320, Kopřivnice - Stavební úpravy sociálních zařízení Domovinky</v>
      </c>
      <c r="F7" s="309"/>
      <c r="G7" s="309"/>
      <c r="H7" s="309"/>
      <c r="L7" s="21"/>
    </row>
    <row r="8" spans="1:46" s="2" customFormat="1" ht="12" hidden="1" customHeight="1">
      <c r="A8" s="35"/>
      <c r="B8" s="40"/>
      <c r="C8" s="35"/>
      <c r="D8" s="113" t="s">
        <v>110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hidden="1" customHeight="1">
      <c r="A9" s="35"/>
      <c r="B9" s="40"/>
      <c r="C9" s="35"/>
      <c r="D9" s="35"/>
      <c r="E9" s="310" t="s">
        <v>1197</v>
      </c>
      <c r="F9" s="311"/>
      <c r="G9" s="311"/>
      <c r="H9" s="311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 hidden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hidden="1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hidden="1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3. 1. 2022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hidden="1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hidden="1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">
        <v>26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hidden="1" customHeight="1">
      <c r="A15" s="35"/>
      <c r="B15" s="40"/>
      <c r="C15" s="35"/>
      <c r="D15" s="35"/>
      <c r="E15" s="114" t="s">
        <v>27</v>
      </c>
      <c r="F15" s="35"/>
      <c r="G15" s="35"/>
      <c r="H15" s="35"/>
      <c r="I15" s="113" t="s">
        <v>28</v>
      </c>
      <c r="J15" s="114" t="s">
        <v>29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hidden="1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hidden="1" customHeight="1">
      <c r="A17" s="35"/>
      <c r="B17" s="40"/>
      <c r="C17" s="35"/>
      <c r="D17" s="113" t="s">
        <v>30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hidden="1" customHeight="1">
      <c r="A18" s="35"/>
      <c r="B18" s="40"/>
      <c r="C18" s="35"/>
      <c r="D18" s="35"/>
      <c r="E18" s="312" t="str">
        <f>'Rekapitulace stavby'!E14</f>
        <v>Vyplň údaj</v>
      </c>
      <c r="F18" s="313"/>
      <c r="G18" s="313"/>
      <c r="H18" s="313"/>
      <c r="I18" s="113" t="s">
        <v>28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hidden="1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hidden="1" customHeight="1">
      <c r="A20" s="35"/>
      <c r="B20" s="40"/>
      <c r="C20" s="35"/>
      <c r="D20" s="113" t="s">
        <v>32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hidden="1" customHeight="1">
      <c r="A21" s="35"/>
      <c r="B21" s="40"/>
      <c r="C21" s="35"/>
      <c r="D21" s="35"/>
      <c r="E21" s="114" t="str">
        <f>IF('Rekapitulace stavby'!E17="","",'Rekapitulace stavby'!E17)</f>
        <v xml:space="preserve"> </v>
      </c>
      <c r="F21" s="35"/>
      <c r="G21" s="35"/>
      <c r="H21" s="35"/>
      <c r="I21" s="113" t="s">
        <v>28</v>
      </c>
      <c r="J21" s="114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hidden="1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hidden="1" customHeight="1">
      <c r="A23" s="35"/>
      <c r="B23" s="40"/>
      <c r="C23" s="35"/>
      <c r="D23" s="113" t="s">
        <v>34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hidden="1" customHeight="1">
      <c r="A24" s="35"/>
      <c r="B24" s="40"/>
      <c r="C24" s="35"/>
      <c r="D24" s="35"/>
      <c r="E24" s="114" t="str">
        <f>IF('Rekapitulace stavby'!E20="","",'Rekapitulace stavby'!E20)</f>
        <v xml:space="preserve"> </v>
      </c>
      <c r="F24" s="35"/>
      <c r="G24" s="35"/>
      <c r="H24" s="35"/>
      <c r="I24" s="113" t="s">
        <v>28</v>
      </c>
      <c r="J24" s="114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hidden="1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hidden="1" customHeight="1">
      <c r="A26" s="35"/>
      <c r="B26" s="40"/>
      <c r="C26" s="35"/>
      <c r="D26" s="113" t="s">
        <v>35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hidden="1" customHeight="1">
      <c r="A27" s="116"/>
      <c r="B27" s="117"/>
      <c r="C27" s="116"/>
      <c r="D27" s="116"/>
      <c r="E27" s="314" t="s">
        <v>1</v>
      </c>
      <c r="F27" s="314"/>
      <c r="G27" s="314"/>
      <c r="H27" s="314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hidden="1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hidden="1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hidden="1" customHeight="1">
      <c r="A30" s="35"/>
      <c r="B30" s="40"/>
      <c r="C30" s="35"/>
      <c r="D30" s="120" t="s">
        <v>36</v>
      </c>
      <c r="E30" s="35"/>
      <c r="F30" s="35"/>
      <c r="G30" s="35"/>
      <c r="H30" s="35"/>
      <c r="I30" s="35"/>
      <c r="J30" s="121">
        <f>ROUND(J119,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hidden="1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hidden="1" customHeight="1">
      <c r="A32" s="35"/>
      <c r="B32" s="40"/>
      <c r="C32" s="35"/>
      <c r="D32" s="35"/>
      <c r="E32" s="35"/>
      <c r="F32" s="122" t="s">
        <v>38</v>
      </c>
      <c r="G32" s="35"/>
      <c r="H32" s="35"/>
      <c r="I32" s="122" t="s">
        <v>37</v>
      </c>
      <c r="J32" s="122" t="s">
        <v>39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hidden="1" customHeight="1">
      <c r="A33" s="35"/>
      <c r="B33" s="40"/>
      <c r="C33" s="35"/>
      <c r="D33" s="123" t="s">
        <v>40</v>
      </c>
      <c r="E33" s="113" t="s">
        <v>41</v>
      </c>
      <c r="F33" s="124">
        <f>ROUND((SUM(BE119:BE152)),  2)</f>
        <v>0</v>
      </c>
      <c r="G33" s="35"/>
      <c r="H33" s="35"/>
      <c r="I33" s="125">
        <v>0.21</v>
      </c>
      <c r="J33" s="124">
        <f>ROUND(((SUM(BE119:BE152))*I33),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hidden="1" customHeight="1">
      <c r="A34" s="35"/>
      <c r="B34" s="40"/>
      <c r="C34" s="35"/>
      <c r="D34" s="35"/>
      <c r="E34" s="113" t="s">
        <v>42</v>
      </c>
      <c r="F34" s="124">
        <f>ROUND((SUM(BF119:BF152)),  2)</f>
        <v>0</v>
      </c>
      <c r="G34" s="35"/>
      <c r="H34" s="35"/>
      <c r="I34" s="125">
        <v>0.15</v>
      </c>
      <c r="J34" s="124">
        <f>ROUND(((SUM(BF119:BF152))*I34),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43</v>
      </c>
      <c r="F35" s="124">
        <f>ROUND((SUM(BG119:BG152)),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44</v>
      </c>
      <c r="F36" s="124">
        <f>ROUND((SUM(BH119:BH152)),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45</v>
      </c>
      <c r="F37" s="124">
        <f>ROUND((SUM(BI119:BI152)),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hidden="1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hidden="1" customHeight="1">
      <c r="A39" s="35"/>
      <c r="B39" s="40"/>
      <c r="C39" s="126"/>
      <c r="D39" s="127" t="s">
        <v>46</v>
      </c>
      <c r="E39" s="128"/>
      <c r="F39" s="128"/>
      <c r="G39" s="129" t="s">
        <v>47</v>
      </c>
      <c r="H39" s="130" t="s">
        <v>48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hidden="1" customHeight="1">
      <c r="B41" s="21"/>
      <c r="L41" s="21"/>
    </row>
    <row r="42" spans="1:31" s="1" customFormat="1" ht="14.45" hidden="1" customHeight="1">
      <c r="B42" s="21"/>
      <c r="L42" s="21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52"/>
      <c r="D50" s="133" t="s">
        <v>49</v>
      </c>
      <c r="E50" s="134"/>
      <c r="F50" s="134"/>
      <c r="G50" s="133" t="s">
        <v>50</v>
      </c>
      <c r="H50" s="134"/>
      <c r="I50" s="134"/>
      <c r="J50" s="134"/>
      <c r="K50" s="134"/>
      <c r="L50" s="52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5"/>
      <c r="B61" s="40"/>
      <c r="C61" s="35"/>
      <c r="D61" s="135" t="s">
        <v>51</v>
      </c>
      <c r="E61" s="136"/>
      <c r="F61" s="137" t="s">
        <v>52</v>
      </c>
      <c r="G61" s="135" t="s">
        <v>51</v>
      </c>
      <c r="H61" s="136"/>
      <c r="I61" s="136"/>
      <c r="J61" s="138" t="s">
        <v>52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5"/>
      <c r="B65" s="40"/>
      <c r="C65" s="35"/>
      <c r="D65" s="133" t="s">
        <v>53</v>
      </c>
      <c r="E65" s="139"/>
      <c r="F65" s="139"/>
      <c r="G65" s="133" t="s">
        <v>54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5"/>
      <c r="B76" s="40"/>
      <c r="C76" s="35"/>
      <c r="D76" s="135" t="s">
        <v>51</v>
      </c>
      <c r="E76" s="136"/>
      <c r="F76" s="137" t="s">
        <v>52</v>
      </c>
      <c r="G76" s="135" t="s">
        <v>51</v>
      </c>
      <c r="H76" s="136"/>
      <c r="I76" s="136"/>
      <c r="J76" s="138" t="s">
        <v>52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hidden="1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hidden="1" customHeight="1">
      <c r="A82" s="35"/>
      <c r="B82" s="36"/>
      <c r="C82" s="24" t="s">
        <v>112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hidden="1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hidden="1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6.25" hidden="1" customHeight="1">
      <c r="A85" s="35"/>
      <c r="B85" s="36"/>
      <c r="C85" s="37"/>
      <c r="D85" s="37"/>
      <c r="E85" s="315" t="str">
        <f>E7</f>
        <v>Dům s pečovatelskou službou Česká 320, Kopřivnice - Stavební úpravy sociálních zařízení Domovinky</v>
      </c>
      <c r="F85" s="316"/>
      <c r="G85" s="316"/>
      <c r="H85" s="316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hidden="1" customHeight="1">
      <c r="A86" s="35"/>
      <c r="B86" s="36"/>
      <c r="C86" s="30" t="s">
        <v>110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hidden="1" customHeight="1">
      <c r="A87" s="35"/>
      <c r="B87" s="36"/>
      <c r="C87" s="37"/>
      <c r="D87" s="37"/>
      <c r="E87" s="267" t="str">
        <f>E9</f>
        <v xml:space="preserve">7 - Sociální zařízení č. 2/1x - Silnoproudé rozvody </v>
      </c>
      <c r="F87" s="317"/>
      <c r="G87" s="317"/>
      <c r="H87" s="317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hidden="1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hidden="1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3. 1. 2022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hidden="1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hidden="1" customHeight="1">
      <c r="A91" s="35"/>
      <c r="B91" s="36"/>
      <c r="C91" s="30" t="s">
        <v>24</v>
      </c>
      <c r="D91" s="37"/>
      <c r="E91" s="37"/>
      <c r="F91" s="28" t="str">
        <f>E15</f>
        <v>Město Kopřivnice</v>
      </c>
      <c r="G91" s="37"/>
      <c r="H91" s="37"/>
      <c r="I91" s="30" t="s">
        <v>32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hidden="1" customHeight="1">
      <c r="A92" s="35"/>
      <c r="B92" s="36"/>
      <c r="C92" s="30" t="s">
        <v>30</v>
      </c>
      <c r="D92" s="37"/>
      <c r="E92" s="37"/>
      <c r="F92" s="28" t="str">
        <f>IF(E18="","",E18)</f>
        <v>Vyplň údaj</v>
      </c>
      <c r="G92" s="37"/>
      <c r="H92" s="37"/>
      <c r="I92" s="30" t="s">
        <v>34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hidden="1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hidden="1" customHeight="1">
      <c r="A94" s="35"/>
      <c r="B94" s="36"/>
      <c r="C94" s="144" t="s">
        <v>113</v>
      </c>
      <c r="D94" s="145"/>
      <c r="E94" s="145"/>
      <c r="F94" s="145"/>
      <c r="G94" s="145"/>
      <c r="H94" s="145"/>
      <c r="I94" s="145"/>
      <c r="J94" s="146" t="s">
        <v>114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hidden="1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hidden="1" customHeight="1">
      <c r="A96" s="35"/>
      <c r="B96" s="36"/>
      <c r="C96" s="147" t="s">
        <v>115</v>
      </c>
      <c r="D96" s="37"/>
      <c r="E96" s="37"/>
      <c r="F96" s="37"/>
      <c r="G96" s="37"/>
      <c r="H96" s="37"/>
      <c r="I96" s="37"/>
      <c r="J96" s="85">
        <f>J119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116</v>
      </c>
    </row>
    <row r="97" spans="1:31" s="9" customFormat="1" ht="24.95" hidden="1" customHeight="1">
      <c r="B97" s="148"/>
      <c r="C97" s="149"/>
      <c r="D97" s="150" t="s">
        <v>176</v>
      </c>
      <c r="E97" s="151"/>
      <c r="F97" s="151"/>
      <c r="G97" s="151"/>
      <c r="H97" s="151"/>
      <c r="I97" s="151"/>
      <c r="J97" s="152">
        <f>J120</f>
        <v>0</v>
      </c>
      <c r="K97" s="149"/>
      <c r="L97" s="153"/>
    </row>
    <row r="98" spans="1:31" s="10" customFormat="1" ht="19.899999999999999" hidden="1" customHeight="1">
      <c r="B98" s="154"/>
      <c r="C98" s="155"/>
      <c r="D98" s="156" t="s">
        <v>879</v>
      </c>
      <c r="E98" s="157"/>
      <c r="F98" s="157"/>
      <c r="G98" s="157"/>
      <c r="H98" s="157"/>
      <c r="I98" s="157"/>
      <c r="J98" s="158">
        <f>J121</f>
        <v>0</v>
      </c>
      <c r="K98" s="155"/>
      <c r="L98" s="159"/>
    </row>
    <row r="99" spans="1:31" s="10" customFormat="1" ht="19.899999999999999" hidden="1" customHeight="1">
      <c r="B99" s="154"/>
      <c r="C99" s="155"/>
      <c r="D99" s="156" t="s">
        <v>880</v>
      </c>
      <c r="E99" s="157"/>
      <c r="F99" s="157"/>
      <c r="G99" s="157"/>
      <c r="H99" s="157"/>
      <c r="I99" s="157"/>
      <c r="J99" s="158">
        <f>J146</f>
        <v>0</v>
      </c>
      <c r="K99" s="155"/>
      <c r="L99" s="159"/>
    </row>
    <row r="100" spans="1:31" s="2" customFormat="1" ht="21.75" hidden="1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31" s="2" customFormat="1" ht="6.95" hidden="1" customHeight="1">
      <c r="A101" s="35"/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2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31" ht="11.25" hidden="1"/>
    <row r="103" spans="1:31" ht="11.25" hidden="1"/>
    <row r="104" spans="1:31" ht="11.25" hidden="1"/>
    <row r="105" spans="1:31" s="2" customFormat="1" ht="6.95" customHeight="1">
      <c r="A105" s="35"/>
      <c r="B105" s="57"/>
      <c r="C105" s="58"/>
      <c r="D105" s="58"/>
      <c r="E105" s="58"/>
      <c r="F105" s="58"/>
      <c r="G105" s="58"/>
      <c r="H105" s="58"/>
      <c r="I105" s="58"/>
      <c r="J105" s="58"/>
      <c r="K105" s="58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24.95" customHeight="1">
      <c r="A106" s="35"/>
      <c r="B106" s="36"/>
      <c r="C106" s="24" t="s">
        <v>122</v>
      </c>
      <c r="D106" s="37"/>
      <c r="E106" s="37"/>
      <c r="F106" s="37"/>
      <c r="G106" s="37"/>
      <c r="H106" s="37"/>
      <c r="I106" s="37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6.95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16</v>
      </c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6.25" customHeight="1">
      <c r="A109" s="35"/>
      <c r="B109" s="36"/>
      <c r="C109" s="37"/>
      <c r="D109" s="37"/>
      <c r="E109" s="315" t="str">
        <f>E7</f>
        <v>Dům s pečovatelskou službou Česká 320, Kopřivnice - Stavební úpravy sociálních zařízení Domovinky</v>
      </c>
      <c r="F109" s="316"/>
      <c r="G109" s="316"/>
      <c r="H109" s="316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2" customHeight="1">
      <c r="A110" s="35"/>
      <c r="B110" s="36"/>
      <c r="C110" s="30" t="s">
        <v>110</v>
      </c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6.5" customHeight="1">
      <c r="A111" s="35"/>
      <c r="B111" s="36"/>
      <c r="C111" s="37"/>
      <c r="D111" s="37"/>
      <c r="E111" s="267" t="str">
        <f>E9</f>
        <v xml:space="preserve">7 - Sociální zařízení č. 2/1x - Silnoproudé rozvody </v>
      </c>
      <c r="F111" s="317"/>
      <c r="G111" s="317"/>
      <c r="H111" s="31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20</v>
      </c>
      <c r="D113" s="37"/>
      <c r="E113" s="37"/>
      <c r="F113" s="28" t="str">
        <f>F12</f>
        <v xml:space="preserve"> </v>
      </c>
      <c r="G113" s="37"/>
      <c r="H113" s="37"/>
      <c r="I113" s="30" t="s">
        <v>22</v>
      </c>
      <c r="J113" s="67" t="str">
        <f>IF(J12="","",J12)</f>
        <v>3. 1. 2022</v>
      </c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5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2" customHeight="1">
      <c r="A115" s="35"/>
      <c r="B115" s="36"/>
      <c r="C115" s="30" t="s">
        <v>24</v>
      </c>
      <c r="D115" s="37"/>
      <c r="E115" s="37"/>
      <c r="F115" s="28" t="str">
        <f>E15</f>
        <v>Město Kopřivnice</v>
      </c>
      <c r="G115" s="37"/>
      <c r="H115" s="37"/>
      <c r="I115" s="30" t="s">
        <v>32</v>
      </c>
      <c r="J115" s="33" t="str">
        <f>E21</f>
        <v xml:space="preserve"> </v>
      </c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5.2" customHeight="1">
      <c r="A116" s="35"/>
      <c r="B116" s="36"/>
      <c r="C116" s="30" t="s">
        <v>30</v>
      </c>
      <c r="D116" s="37"/>
      <c r="E116" s="37"/>
      <c r="F116" s="28" t="str">
        <f>IF(E18="","",E18)</f>
        <v>Vyplň údaj</v>
      </c>
      <c r="G116" s="37"/>
      <c r="H116" s="37"/>
      <c r="I116" s="30" t="s">
        <v>34</v>
      </c>
      <c r="J116" s="33" t="str">
        <f>E24</f>
        <v xml:space="preserve"> 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0.3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11" customFormat="1" ht="29.25" customHeight="1">
      <c r="A118" s="160"/>
      <c r="B118" s="161"/>
      <c r="C118" s="162" t="s">
        <v>123</v>
      </c>
      <c r="D118" s="163" t="s">
        <v>61</v>
      </c>
      <c r="E118" s="163" t="s">
        <v>57</v>
      </c>
      <c r="F118" s="163" t="s">
        <v>58</v>
      </c>
      <c r="G118" s="163" t="s">
        <v>124</v>
      </c>
      <c r="H118" s="163" t="s">
        <v>125</v>
      </c>
      <c r="I118" s="163" t="s">
        <v>126</v>
      </c>
      <c r="J118" s="163" t="s">
        <v>114</v>
      </c>
      <c r="K118" s="164" t="s">
        <v>127</v>
      </c>
      <c r="L118" s="165"/>
      <c r="M118" s="76" t="s">
        <v>1</v>
      </c>
      <c r="N118" s="77" t="s">
        <v>40</v>
      </c>
      <c r="O118" s="77" t="s">
        <v>128</v>
      </c>
      <c r="P118" s="77" t="s">
        <v>129</v>
      </c>
      <c r="Q118" s="77" t="s">
        <v>130</v>
      </c>
      <c r="R118" s="77" t="s">
        <v>131</v>
      </c>
      <c r="S118" s="77" t="s">
        <v>132</v>
      </c>
      <c r="T118" s="78" t="s">
        <v>133</v>
      </c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</row>
    <row r="119" spans="1:65" s="2" customFormat="1" ht="22.9" customHeight="1">
      <c r="A119" s="35"/>
      <c r="B119" s="36"/>
      <c r="C119" s="83" t="s">
        <v>134</v>
      </c>
      <c r="D119" s="37"/>
      <c r="E119" s="37"/>
      <c r="F119" s="37"/>
      <c r="G119" s="37"/>
      <c r="H119" s="37"/>
      <c r="I119" s="37"/>
      <c r="J119" s="166">
        <f>BK119</f>
        <v>0</v>
      </c>
      <c r="K119" s="37"/>
      <c r="L119" s="40"/>
      <c r="M119" s="79"/>
      <c r="N119" s="167"/>
      <c r="O119" s="80"/>
      <c r="P119" s="168">
        <f>P120</f>
        <v>0</v>
      </c>
      <c r="Q119" s="80"/>
      <c r="R119" s="168">
        <f>R120</f>
        <v>29.010120000000001</v>
      </c>
      <c r="S119" s="80"/>
      <c r="T119" s="169">
        <f>T120</f>
        <v>2.15E-3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8" t="s">
        <v>75</v>
      </c>
      <c r="AU119" s="18" t="s">
        <v>116</v>
      </c>
      <c r="BK119" s="170">
        <f>BK120</f>
        <v>0</v>
      </c>
    </row>
    <row r="120" spans="1:65" s="12" customFormat="1" ht="25.9" customHeight="1">
      <c r="B120" s="171"/>
      <c r="C120" s="172"/>
      <c r="D120" s="173" t="s">
        <v>75</v>
      </c>
      <c r="E120" s="174" t="s">
        <v>401</v>
      </c>
      <c r="F120" s="174" t="s">
        <v>402</v>
      </c>
      <c r="G120" s="172"/>
      <c r="H120" s="172"/>
      <c r="I120" s="175"/>
      <c r="J120" s="176">
        <f>BK120</f>
        <v>0</v>
      </c>
      <c r="K120" s="172"/>
      <c r="L120" s="177"/>
      <c r="M120" s="178"/>
      <c r="N120" s="179"/>
      <c r="O120" s="179"/>
      <c r="P120" s="180">
        <f>P121+P146</f>
        <v>0</v>
      </c>
      <c r="Q120" s="179"/>
      <c r="R120" s="180">
        <f>R121+R146</f>
        <v>29.010120000000001</v>
      </c>
      <c r="S120" s="179"/>
      <c r="T120" s="181">
        <f>T121+T146</f>
        <v>2.15E-3</v>
      </c>
      <c r="AR120" s="182" t="s">
        <v>85</v>
      </c>
      <c r="AT120" s="183" t="s">
        <v>75</v>
      </c>
      <c r="AU120" s="183" t="s">
        <v>76</v>
      </c>
      <c r="AY120" s="182" t="s">
        <v>137</v>
      </c>
      <c r="BK120" s="184">
        <f>BK121+BK146</f>
        <v>0</v>
      </c>
    </row>
    <row r="121" spans="1:65" s="12" customFormat="1" ht="22.9" customHeight="1">
      <c r="B121" s="171"/>
      <c r="C121" s="172"/>
      <c r="D121" s="173" t="s">
        <v>75</v>
      </c>
      <c r="E121" s="185" t="s">
        <v>881</v>
      </c>
      <c r="F121" s="185" t="s">
        <v>882</v>
      </c>
      <c r="G121" s="172"/>
      <c r="H121" s="172"/>
      <c r="I121" s="175"/>
      <c r="J121" s="186">
        <f>BK121</f>
        <v>0</v>
      </c>
      <c r="K121" s="172"/>
      <c r="L121" s="177"/>
      <c r="M121" s="178"/>
      <c r="N121" s="179"/>
      <c r="O121" s="179"/>
      <c r="P121" s="180">
        <f>SUM(P122:P145)</f>
        <v>0</v>
      </c>
      <c r="Q121" s="179"/>
      <c r="R121" s="180">
        <f>SUM(R122:R145)</f>
        <v>29.009319999999999</v>
      </c>
      <c r="S121" s="179"/>
      <c r="T121" s="181">
        <f>SUM(T122:T145)</f>
        <v>2.15E-3</v>
      </c>
      <c r="AR121" s="182" t="s">
        <v>85</v>
      </c>
      <c r="AT121" s="183" t="s">
        <v>75</v>
      </c>
      <c r="AU121" s="183" t="s">
        <v>81</v>
      </c>
      <c r="AY121" s="182" t="s">
        <v>137</v>
      </c>
      <c r="BK121" s="184">
        <f>SUM(BK122:BK145)</f>
        <v>0</v>
      </c>
    </row>
    <row r="122" spans="1:65" s="2" customFormat="1" ht="37.9" customHeight="1">
      <c r="A122" s="35"/>
      <c r="B122" s="36"/>
      <c r="C122" s="187" t="s">
        <v>81</v>
      </c>
      <c r="D122" s="187" t="s">
        <v>140</v>
      </c>
      <c r="E122" s="188" t="s">
        <v>883</v>
      </c>
      <c r="F122" s="189" t="s">
        <v>884</v>
      </c>
      <c r="G122" s="190" t="s">
        <v>220</v>
      </c>
      <c r="H122" s="191">
        <v>100</v>
      </c>
      <c r="I122" s="192"/>
      <c r="J122" s="193">
        <f>ROUND(I122*H122,2)</f>
        <v>0</v>
      </c>
      <c r="K122" s="189" t="s">
        <v>143</v>
      </c>
      <c r="L122" s="40"/>
      <c r="M122" s="194" t="s">
        <v>1</v>
      </c>
      <c r="N122" s="195" t="s">
        <v>42</v>
      </c>
      <c r="O122" s="72"/>
      <c r="P122" s="196">
        <f>O122*H122</f>
        <v>0</v>
      </c>
      <c r="Q122" s="196">
        <v>0</v>
      </c>
      <c r="R122" s="196">
        <f>Q122*H122</f>
        <v>0</v>
      </c>
      <c r="S122" s="196">
        <v>0</v>
      </c>
      <c r="T122" s="19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198" t="s">
        <v>281</v>
      </c>
      <c r="AT122" s="198" t="s">
        <v>140</v>
      </c>
      <c r="AU122" s="198" t="s">
        <v>85</v>
      </c>
      <c r="AY122" s="18" t="s">
        <v>137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85</v>
      </c>
      <c r="BK122" s="199">
        <f>ROUND(I122*H122,2)</f>
        <v>0</v>
      </c>
      <c r="BL122" s="18" t="s">
        <v>281</v>
      </c>
      <c r="BM122" s="198" t="s">
        <v>1198</v>
      </c>
    </row>
    <row r="123" spans="1:65" s="13" customFormat="1" ht="11.25">
      <c r="B123" s="205"/>
      <c r="C123" s="206"/>
      <c r="D123" s="207" t="s">
        <v>190</v>
      </c>
      <c r="E123" s="208" t="s">
        <v>1</v>
      </c>
      <c r="F123" s="209" t="s">
        <v>1199</v>
      </c>
      <c r="G123" s="206"/>
      <c r="H123" s="210">
        <v>100</v>
      </c>
      <c r="I123" s="211"/>
      <c r="J123" s="206"/>
      <c r="K123" s="206"/>
      <c r="L123" s="212"/>
      <c r="M123" s="213"/>
      <c r="N123" s="214"/>
      <c r="O123" s="214"/>
      <c r="P123" s="214"/>
      <c r="Q123" s="214"/>
      <c r="R123" s="214"/>
      <c r="S123" s="214"/>
      <c r="T123" s="215"/>
      <c r="AT123" s="216" t="s">
        <v>190</v>
      </c>
      <c r="AU123" s="216" t="s">
        <v>85</v>
      </c>
      <c r="AV123" s="13" t="s">
        <v>85</v>
      </c>
      <c r="AW123" s="13" t="s">
        <v>33</v>
      </c>
      <c r="AX123" s="13" t="s">
        <v>81</v>
      </c>
      <c r="AY123" s="216" t="s">
        <v>137</v>
      </c>
    </row>
    <row r="124" spans="1:65" s="2" customFormat="1" ht="16.5" customHeight="1">
      <c r="A124" s="35"/>
      <c r="B124" s="36"/>
      <c r="C124" s="238" t="s">
        <v>85</v>
      </c>
      <c r="D124" s="238" t="s">
        <v>228</v>
      </c>
      <c r="E124" s="239" t="s">
        <v>887</v>
      </c>
      <c r="F124" s="240" t="s">
        <v>888</v>
      </c>
      <c r="G124" s="241" t="s">
        <v>220</v>
      </c>
      <c r="H124" s="242">
        <v>100</v>
      </c>
      <c r="I124" s="243"/>
      <c r="J124" s="244">
        <f>ROUND(I124*H124,2)</f>
        <v>0</v>
      </c>
      <c r="K124" s="240" t="s">
        <v>1</v>
      </c>
      <c r="L124" s="245"/>
      <c r="M124" s="246" t="s">
        <v>1</v>
      </c>
      <c r="N124" s="247" t="s">
        <v>42</v>
      </c>
      <c r="O124" s="72"/>
      <c r="P124" s="196">
        <f>O124*H124</f>
        <v>0</v>
      </c>
      <c r="Q124" s="196">
        <v>0.12</v>
      </c>
      <c r="R124" s="196">
        <f>Q124*H124</f>
        <v>12</v>
      </c>
      <c r="S124" s="196">
        <v>0</v>
      </c>
      <c r="T124" s="19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98" t="s">
        <v>416</v>
      </c>
      <c r="AT124" s="198" t="s">
        <v>228</v>
      </c>
      <c r="AU124" s="198" t="s">
        <v>85</v>
      </c>
      <c r="AY124" s="18" t="s">
        <v>137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85</v>
      </c>
      <c r="BK124" s="199">
        <f>ROUND(I124*H124,2)</f>
        <v>0</v>
      </c>
      <c r="BL124" s="18" t="s">
        <v>281</v>
      </c>
      <c r="BM124" s="198" t="s">
        <v>1200</v>
      </c>
    </row>
    <row r="125" spans="1:65" s="2" customFormat="1" ht="37.9" customHeight="1">
      <c r="A125" s="35"/>
      <c r="B125" s="36"/>
      <c r="C125" s="187" t="s">
        <v>88</v>
      </c>
      <c r="D125" s="187" t="s">
        <v>140</v>
      </c>
      <c r="E125" s="188" t="s">
        <v>890</v>
      </c>
      <c r="F125" s="189" t="s">
        <v>891</v>
      </c>
      <c r="G125" s="190" t="s">
        <v>220</v>
      </c>
      <c r="H125" s="191">
        <v>100</v>
      </c>
      <c r="I125" s="192"/>
      <c r="J125" s="193">
        <f>ROUND(I125*H125,2)</f>
        <v>0</v>
      </c>
      <c r="K125" s="189" t="s">
        <v>143</v>
      </c>
      <c r="L125" s="40"/>
      <c r="M125" s="194" t="s">
        <v>1</v>
      </c>
      <c r="N125" s="195" t="s">
        <v>42</v>
      </c>
      <c r="O125" s="72"/>
      <c r="P125" s="196">
        <f>O125*H125</f>
        <v>0</v>
      </c>
      <c r="Q125" s="196">
        <v>0</v>
      </c>
      <c r="R125" s="196">
        <f>Q125*H125</f>
        <v>0</v>
      </c>
      <c r="S125" s="196">
        <v>0</v>
      </c>
      <c r="T125" s="19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98" t="s">
        <v>281</v>
      </c>
      <c r="AT125" s="198" t="s">
        <v>140</v>
      </c>
      <c r="AU125" s="198" t="s">
        <v>85</v>
      </c>
      <c r="AY125" s="18" t="s">
        <v>137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85</v>
      </c>
      <c r="BK125" s="199">
        <f>ROUND(I125*H125,2)</f>
        <v>0</v>
      </c>
      <c r="BL125" s="18" t="s">
        <v>281</v>
      </c>
      <c r="BM125" s="198" t="s">
        <v>1201</v>
      </c>
    </row>
    <row r="126" spans="1:65" s="13" customFormat="1" ht="11.25">
      <c r="B126" s="205"/>
      <c r="C126" s="206"/>
      <c r="D126" s="207" t="s">
        <v>190</v>
      </c>
      <c r="E126" s="208" t="s">
        <v>1</v>
      </c>
      <c r="F126" s="209" t="s">
        <v>1199</v>
      </c>
      <c r="G126" s="206"/>
      <c r="H126" s="210">
        <v>100</v>
      </c>
      <c r="I126" s="211"/>
      <c r="J126" s="206"/>
      <c r="K126" s="206"/>
      <c r="L126" s="212"/>
      <c r="M126" s="213"/>
      <c r="N126" s="214"/>
      <c r="O126" s="214"/>
      <c r="P126" s="214"/>
      <c r="Q126" s="214"/>
      <c r="R126" s="214"/>
      <c r="S126" s="214"/>
      <c r="T126" s="215"/>
      <c r="AT126" s="216" t="s">
        <v>190</v>
      </c>
      <c r="AU126" s="216" t="s">
        <v>85</v>
      </c>
      <c r="AV126" s="13" t="s">
        <v>85</v>
      </c>
      <c r="AW126" s="13" t="s">
        <v>33</v>
      </c>
      <c r="AX126" s="13" t="s">
        <v>81</v>
      </c>
      <c r="AY126" s="216" t="s">
        <v>137</v>
      </c>
    </row>
    <row r="127" spans="1:65" s="2" customFormat="1" ht="16.5" customHeight="1">
      <c r="A127" s="35"/>
      <c r="B127" s="36"/>
      <c r="C127" s="238" t="s">
        <v>91</v>
      </c>
      <c r="D127" s="238" t="s">
        <v>228</v>
      </c>
      <c r="E127" s="239" t="s">
        <v>893</v>
      </c>
      <c r="F127" s="240" t="s">
        <v>894</v>
      </c>
      <c r="G127" s="241" t="s">
        <v>220</v>
      </c>
      <c r="H127" s="242">
        <v>100</v>
      </c>
      <c r="I127" s="243"/>
      <c r="J127" s="244">
        <f>ROUND(I127*H127,2)</f>
        <v>0</v>
      </c>
      <c r="K127" s="240" t="s">
        <v>1</v>
      </c>
      <c r="L127" s="245"/>
      <c r="M127" s="246" t="s">
        <v>1</v>
      </c>
      <c r="N127" s="247" t="s">
        <v>42</v>
      </c>
      <c r="O127" s="72"/>
      <c r="P127" s="196">
        <f>O127*H127</f>
        <v>0</v>
      </c>
      <c r="Q127" s="196">
        <v>0.17</v>
      </c>
      <c r="R127" s="196">
        <f>Q127*H127</f>
        <v>17</v>
      </c>
      <c r="S127" s="196">
        <v>0</v>
      </c>
      <c r="T127" s="19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198" t="s">
        <v>416</v>
      </c>
      <c r="AT127" s="198" t="s">
        <v>228</v>
      </c>
      <c r="AU127" s="198" t="s">
        <v>85</v>
      </c>
      <c r="AY127" s="18" t="s">
        <v>137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18" t="s">
        <v>85</v>
      </c>
      <c r="BK127" s="199">
        <f>ROUND(I127*H127,2)</f>
        <v>0</v>
      </c>
      <c r="BL127" s="18" t="s">
        <v>281</v>
      </c>
      <c r="BM127" s="198" t="s">
        <v>1202</v>
      </c>
    </row>
    <row r="128" spans="1:65" s="2" customFormat="1" ht="16.5" customHeight="1">
      <c r="A128" s="35"/>
      <c r="B128" s="36"/>
      <c r="C128" s="187" t="s">
        <v>94</v>
      </c>
      <c r="D128" s="187" t="s">
        <v>140</v>
      </c>
      <c r="E128" s="188" t="s">
        <v>896</v>
      </c>
      <c r="F128" s="189" t="s">
        <v>897</v>
      </c>
      <c r="G128" s="190" t="s">
        <v>898</v>
      </c>
      <c r="H128" s="191">
        <v>1</v>
      </c>
      <c r="I128" s="192"/>
      <c r="J128" s="193">
        <f>ROUND(I128*H128,2)</f>
        <v>0</v>
      </c>
      <c r="K128" s="189" t="s">
        <v>1</v>
      </c>
      <c r="L128" s="40"/>
      <c r="M128" s="194" t="s">
        <v>1</v>
      </c>
      <c r="N128" s="195" t="s">
        <v>42</v>
      </c>
      <c r="O128" s="72"/>
      <c r="P128" s="196">
        <f>O128*H128</f>
        <v>0</v>
      </c>
      <c r="Q128" s="196">
        <v>0</v>
      </c>
      <c r="R128" s="196">
        <f>Q128*H128</f>
        <v>0</v>
      </c>
      <c r="S128" s="196">
        <v>2.15E-3</v>
      </c>
      <c r="T128" s="197">
        <f>S128*H128</f>
        <v>2.15E-3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98" t="s">
        <v>281</v>
      </c>
      <c r="AT128" s="198" t="s">
        <v>140</v>
      </c>
      <c r="AU128" s="198" t="s">
        <v>85</v>
      </c>
      <c r="AY128" s="18" t="s">
        <v>137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85</v>
      </c>
      <c r="BK128" s="199">
        <f>ROUND(I128*H128,2)</f>
        <v>0</v>
      </c>
      <c r="BL128" s="18" t="s">
        <v>281</v>
      </c>
      <c r="BM128" s="198" t="s">
        <v>1203</v>
      </c>
    </row>
    <row r="129" spans="1:65" s="2" customFormat="1" ht="21.75" customHeight="1">
      <c r="A129" s="35"/>
      <c r="B129" s="36"/>
      <c r="C129" s="187" t="s">
        <v>97</v>
      </c>
      <c r="D129" s="187" t="s">
        <v>140</v>
      </c>
      <c r="E129" s="188" t="s">
        <v>900</v>
      </c>
      <c r="F129" s="189" t="s">
        <v>901</v>
      </c>
      <c r="G129" s="190" t="s">
        <v>188</v>
      </c>
      <c r="H129" s="191">
        <v>2</v>
      </c>
      <c r="I129" s="192"/>
      <c r="J129" s="193">
        <f>ROUND(I129*H129,2)</f>
        <v>0</v>
      </c>
      <c r="K129" s="189" t="s">
        <v>143</v>
      </c>
      <c r="L129" s="40"/>
      <c r="M129" s="194" t="s">
        <v>1</v>
      </c>
      <c r="N129" s="195" t="s">
        <v>42</v>
      </c>
      <c r="O129" s="72"/>
      <c r="P129" s="196">
        <f>O129*H129</f>
        <v>0</v>
      </c>
      <c r="Q129" s="196">
        <v>0</v>
      </c>
      <c r="R129" s="196">
        <f>Q129*H129</f>
        <v>0</v>
      </c>
      <c r="S129" s="196">
        <v>0</v>
      </c>
      <c r="T129" s="19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98" t="s">
        <v>281</v>
      </c>
      <c r="AT129" s="198" t="s">
        <v>140</v>
      </c>
      <c r="AU129" s="198" t="s">
        <v>85</v>
      </c>
      <c r="AY129" s="18" t="s">
        <v>137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85</v>
      </c>
      <c r="BK129" s="199">
        <f>ROUND(I129*H129,2)</f>
        <v>0</v>
      </c>
      <c r="BL129" s="18" t="s">
        <v>281</v>
      </c>
      <c r="BM129" s="198" t="s">
        <v>1204</v>
      </c>
    </row>
    <row r="130" spans="1:65" s="13" customFormat="1" ht="11.25">
      <c r="B130" s="205"/>
      <c r="C130" s="206"/>
      <c r="D130" s="207" t="s">
        <v>190</v>
      </c>
      <c r="E130" s="208" t="s">
        <v>1</v>
      </c>
      <c r="F130" s="209" t="s">
        <v>948</v>
      </c>
      <c r="G130" s="206"/>
      <c r="H130" s="210">
        <v>2</v>
      </c>
      <c r="I130" s="211"/>
      <c r="J130" s="206"/>
      <c r="K130" s="206"/>
      <c r="L130" s="212"/>
      <c r="M130" s="213"/>
      <c r="N130" s="214"/>
      <c r="O130" s="214"/>
      <c r="P130" s="214"/>
      <c r="Q130" s="214"/>
      <c r="R130" s="214"/>
      <c r="S130" s="214"/>
      <c r="T130" s="215"/>
      <c r="AT130" s="216" t="s">
        <v>190</v>
      </c>
      <c r="AU130" s="216" t="s">
        <v>85</v>
      </c>
      <c r="AV130" s="13" t="s">
        <v>85</v>
      </c>
      <c r="AW130" s="13" t="s">
        <v>33</v>
      </c>
      <c r="AX130" s="13" t="s">
        <v>81</v>
      </c>
      <c r="AY130" s="216" t="s">
        <v>137</v>
      </c>
    </row>
    <row r="131" spans="1:65" s="2" customFormat="1" ht="37.9" customHeight="1">
      <c r="A131" s="35"/>
      <c r="B131" s="36"/>
      <c r="C131" s="187" t="s">
        <v>100</v>
      </c>
      <c r="D131" s="187" t="s">
        <v>140</v>
      </c>
      <c r="E131" s="188" t="s">
        <v>903</v>
      </c>
      <c r="F131" s="189" t="s">
        <v>904</v>
      </c>
      <c r="G131" s="190" t="s">
        <v>188</v>
      </c>
      <c r="H131" s="191">
        <v>8</v>
      </c>
      <c r="I131" s="192"/>
      <c r="J131" s="193">
        <f>ROUND(I131*H131,2)</f>
        <v>0</v>
      </c>
      <c r="K131" s="189" t="s">
        <v>143</v>
      </c>
      <c r="L131" s="40"/>
      <c r="M131" s="194" t="s">
        <v>1</v>
      </c>
      <c r="N131" s="195" t="s">
        <v>42</v>
      </c>
      <c r="O131" s="72"/>
      <c r="P131" s="196">
        <f>O131*H131</f>
        <v>0</v>
      </c>
      <c r="Q131" s="196">
        <v>0</v>
      </c>
      <c r="R131" s="196">
        <f>Q131*H131</f>
        <v>0</v>
      </c>
      <c r="S131" s="196">
        <v>0</v>
      </c>
      <c r="T131" s="19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98" t="s">
        <v>281</v>
      </c>
      <c r="AT131" s="198" t="s">
        <v>140</v>
      </c>
      <c r="AU131" s="198" t="s">
        <v>85</v>
      </c>
      <c r="AY131" s="18" t="s">
        <v>137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85</v>
      </c>
      <c r="BK131" s="199">
        <f>ROUND(I131*H131,2)</f>
        <v>0</v>
      </c>
      <c r="BL131" s="18" t="s">
        <v>281</v>
      </c>
      <c r="BM131" s="198" t="s">
        <v>1205</v>
      </c>
    </row>
    <row r="132" spans="1:65" s="13" customFormat="1" ht="11.25">
      <c r="B132" s="205"/>
      <c r="C132" s="206"/>
      <c r="D132" s="207" t="s">
        <v>190</v>
      </c>
      <c r="E132" s="208" t="s">
        <v>1</v>
      </c>
      <c r="F132" s="209" t="s">
        <v>1206</v>
      </c>
      <c r="G132" s="206"/>
      <c r="H132" s="210">
        <v>8</v>
      </c>
      <c r="I132" s="211"/>
      <c r="J132" s="206"/>
      <c r="K132" s="206"/>
      <c r="L132" s="212"/>
      <c r="M132" s="213"/>
      <c r="N132" s="214"/>
      <c r="O132" s="214"/>
      <c r="P132" s="214"/>
      <c r="Q132" s="214"/>
      <c r="R132" s="214"/>
      <c r="S132" s="214"/>
      <c r="T132" s="215"/>
      <c r="AT132" s="216" t="s">
        <v>190</v>
      </c>
      <c r="AU132" s="216" t="s">
        <v>85</v>
      </c>
      <c r="AV132" s="13" t="s">
        <v>85</v>
      </c>
      <c r="AW132" s="13" t="s">
        <v>33</v>
      </c>
      <c r="AX132" s="13" t="s">
        <v>81</v>
      </c>
      <c r="AY132" s="216" t="s">
        <v>137</v>
      </c>
    </row>
    <row r="133" spans="1:65" s="2" customFormat="1" ht="24.2" customHeight="1">
      <c r="A133" s="35"/>
      <c r="B133" s="36"/>
      <c r="C133" s="238" t="s">
        <v>103</v>
      </c>
      <c r="D133" s="238" t="s">
        <v>228</v>
      </c>
      <c r="E133" s="239" t="s">
        <v>907</v>
      </c>
      <c r="F133" s="240" t="s">
        <v>908</v>
      </c>
      <c r="G133" s="241" t="s">
        <v>188</v>
      </c>
      <c r="H133" s="242">
        <v>8</v>
      </c>
      <c r="I133" s="243"/>
      <c r="J133" s="244">
        <f>ROUND(I133*H133,2)</f>
        <v>0</v>
      </c>
      <c r="K133" s="240" t="s">
        <v>143</v>
      </c>
      <c r="L133" s="245"/>
      <c r="M133" s="246" t="s">
        <v>1</v>
      </c>
      <c r="N133" s="247" t="s">
        <v>42</v>
      </c>
      <c r="O133" s="72"/>
      <c r="P133" s="196">
        <f>O133*H133</f>
        <v>0</v>
      </c>
      <c r="Q133" s="196">
        <v>9.0000000000000006E-5</v>
      </c>
      <c r="R133" s="196">
        <f>Q133*H133</f>
        <v>7.2000000000000005E-4</v>
      </c>
      <c r="S133" s="196">
        <v>0</v>
      </c>
      <c r="T133" s="19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98" t="s">
        <v>416</v>
      </c>
      <c r="AT133" s="198" t="s">
        <v>228</v>
      </c>
      <c r="AU133" s="198" t="s">
        <v>85</v>
      </c>
      <c r="AY133" s="18" t="s">
        <v>137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85</v>
      </c>
      <c r="BK133" s="199">
        <f>ROUND(I133*H133,2)</f>
        <v>0</v>
      </c>
      <c r="BL133" s="18" t="s">
        <v>281</v>
      </c>
      <c r="BM133" s="198" t="s">
        <v>1207</v>
      </c>
    </row>
    <row r="134" spans="1:65" s="2" customFormat="1" ht="37.9" customHeight="1">
      <c r="A134" s="35"/>
      <c r="B134" s="36"/>
      <c r="C134" s="187" t="s">
        <v>106</v>
      </c>
      <c r="D134" s="187" t="s">
        <v>140</v>
      </c>
      <c r="E134" s="188" t="s">
        <v>910</v>
      </c>
      <c r="F134" s="189" t="s">
        <v>911</v>
      </c>
      <c r="G134" s="190" t="s">
        <v>188</v>
      </c>
      <c r="H134" s="191">
        <v>10</v>
      </c>
      <c r="I134" s="192"/>
      <c r="J134" s="193">
        <f>ROUND(I134*H134,2)</f>
        <v>0</v>
      </c>
      <c r="K134" s="189" t="s">
        <v>143</v>
      </c>
      <c r="L134" s="40"/>
      <c r="M134" s="194" t="s">
        <v>1</v>
      </c>
      <c r="N134" s="195" t="s">
        <v>42</v>
      </c>
      <c r="O134" s="72"/>
      <c r="P134" s="196">
        <f>O134*H134</f>
        <v>0</v>
      </c>
      <c r="Q134" s="196">
        <v>0</v>
      </c>
      <c r="R134" s="196">
        <f>Q134*H134</f>
        <v>0</v>
      </c>
      <c r="S134" s="196">
        <v>0</v>
      </c>
      <c r="T134" s="19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8" t="s">
        <v>281</v>
      </c>
      <c r="AT134" s="198" t="s">
        <v>140</v>
      </c>
      <c r="AU134" s="198" t="s">
        <v>85</v>
      </c>
      <c r="AY134" s="18" t="s">
        <v>137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85</v>
      </c>
      <c r="BK134" s="199">
        <f>ROUND(I134*H134,2)</f>
        <v>0</v>
      </c>
      <c r="BL134" s="18" t="s">
        <v>281</v>
      </c>
      <c r="BM134" s="198" t="s">
        <v>1208</v>
      </c>
    </row>
    <row r="135" spans="1:65" s="13" customFormat="1" ht="11.25">
      <c r="B135" s="205"/>
      <c r="C135" s="206"/>
      <c r="D135" s="207" t="s">
        <v>190</v>
      </c>
      <c r="E135" s="208" t="s">
        <v>1</v>
      </c>
      <c r="F135" s="209" t="s">
        <v>1209</v>
      </c>
      <c r="G135" s="206"/>
      <c r="H135" s="210">
        <v>10</v>
      </c>
      <c r="I135" s="211"/>
      <c r="J135" s="206"/>
      <c r="K135" s="206"/>
      <c r="L135" s="212"/>
      <c r="M135" s="213"/>
      <c r="N135" s="214"/>
      <c r="O135" s="214"/>
      <c r="P135" s="214"/>
      <c r="Q135" s="214"/>
      <c r="R135" s="214"/>
      <c r="S135" s="214"/>
      <c r="T135" s="215"/>
      <c r="AT135" s="216" t="s">
        <v>190</v>
      </c>
      <c r="AU135" s="216" t="s">
        <v>85</v>
      </c>
      <c r="AV135" s="13" t="s">
        <v>85</v>
      </c>
      <c r="AW135" s="13" t="s">
        <v>33</v>
      </c>
      <c r="AX135" s="13" t="s">
        <v>81</v>
      </c>
      <c r="AY135" s="216" t="s">
        <v>137</v>
      </c>
    </row>
    <row r="136" spans="1:65" s="2" customFormat="1" ht="33" customHeight="1">
      <c r="A136" s="35"/>
      <c r="B136" s="36"/>
      <c r="C136" s="238" t="s">
        <v>242</v>
      </c>
      <c r="D136" s="238" t="s">
        <v>228</v>
      </c>
      <c r="E136" s="239" t="s">
        <v>914</v>
      </c>
      <c r="F136" s="240" t="s">
        <v>915</v>
      </c>
      <c r="G136" s="241" t="s">
        <v>188</v>
      </c>
      <c r="H136" s="242">
        <v>10</v>
      </c>
      <c r="I136" s="243"/>
      <c r="J136" s="244">
        <f>ROUND(I136*H136,2)</f>
        <v>0</v>
      </c>
      <c r="K136" s="240" t="s">
        <v>143</v>
      </c>
      <c r="L136" s="245"/>
      <c r="M136" s="246" t="s">
        <v>1</v>
      </c>
      <c r="N136" s="247" t="s">
        <v>42</v>
      </c>
      <c r="O136" s="72"/>
      <c r="P136" s="196">
        <f>O136*H136</f>
        <v>0</v>
      </c>
      <c r="Q136" s="196">
        <v>6.0000000000000002E-5</v>
      </c>
      <c r="R136" s="196">
        <f>Q136*H136</f>
        <v>6.0000000000000006E-4</v>
      </c>
      <c r="S136" s="196">
        <v>0</v>
      </c>
      <c r="T136" s="19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8" t="s">
        <v>416</v>
      </c>
      <c r="AT136" s="198" t="s">
        <v>228</v>
      </c>
      <c r="AU136" s="198" t="s">
        <v>85</v>
      </c>
      <c r="AY136" s="18" t="s">
        <v>137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8" t="s">
        <v>85</v>
      </c>
      <c r="BK136" s="199">
        <f>ROUND(I136*H136,2)</f>
        <v>0</v>
      </c>
      <c r="BL136" s="18" t="s">
        <v>281</v>
      </c>
      <c r="BM136" s="198" t="s">
        <v>1210</v>
      </c>
    </row>
    <row r="137" spans="1:65" s="2" customFormat="1" ht="44.25" customHeight="1">
      <c r="A137" s="35"/>
      <c r="B137" s="36"/>
      <c r="C137" s="187" t="s">
        <v>249</v>
      </c>
      <c r="D137" s="187" t="s">
        <v>140</v>
      </c>
      <c r="E137" s="188" t="s">
        <v>917</v>
      </c>
      <c r="F137" s="189" t="s">
        <v>918</v>
      </c>
      <c r="G137" s="190" t="s">
        <v>188</v>
      </c>
      <c r="H137" s="191">
        <v>8</v>
      </c>
      <c r="I137" s="192"/>
      <c r="J137" s="193">
        <f>ROUND(I137*H137,2)</f>
        <v>0</v>
      </c>
      <c r="K137" s="189" t="s">
        <v>143</v>
      </c>
      <c r="L137" s="40"/>
      <c r="M137" s="194" t="s">
        <v>1</v>
      </c>
      <c r="N137" s="195" t="s">
        <v>42</v>
      </c>
      <c r="O137" s="72"/>
      <c r="P137" s="196">
        <f>O137*H137</f>
        <v>0</v>
      </c>
      <c r="Q137" s="196">
        <v>0</v>
      </c>
      <c r="R137" s="196">
        <f>Q137*H137</f>
        <v>0</v>
      </c>
      <c r="S137" s="196">
        <v>0</v>
      </c>
      <c r="T137" s="19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8" t="s">
        <v>281</v>
      </c>
      <c r="AT137" s="198" t="s">
        <v>140</v>
      </c>
      <c r="AU137" s="198" t="s">
        <v>85</v>
      </c>
      <c r="AY137" s="18" t="s">
        <v>137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85</v>
      </c>
      <c r="BK137" s="199">
        <f>ROUND(I137*H137,2)</f>
        <v>0</v>
      </c>
      <c r="BL137" s="18" t="s">
        <v>281</v>
      </c>
      <c r="BM137" s="198" t="s">
        <v>1211</v>
      </c>
    </row>
    <row r="138" spans="1:65" s="13" customFormat="1" ht="11.25">
      <c r="B138" s="205"/>
      <c r="C138" s="206"/>
      <c r="D138" s="207" t="s">
        <v>190</v>
      </c>
      <c r="E138" s="208" t="s">
        <v>1</v>
      </c>
      <c r="F138" s="209" t="s">
        <v>1206</v>
      </c>
      <c r="G138" s="206"/>
      <c r="H138" s="210">
        <v>8</v>
      </c>
      <c r="I138" s="211"/>
      <c r="J138" s="206"/>
      <c r="K138" s="206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190</v>
      </c>
      <c r="AU138" s="216" t="s">
        <v>85</v>
      </c>
      <c r="AV138" s="13" t="s">
        <v>85</v>
      </c>
      <c r="AW138" s="13" t="s">
        <v>33</v>
      </c>
      <c r="AX138" s="13" t="s">
        <v>81</v>
      </c>
      <c r="AY138" s="216" t="s">
        <v>137</v>
      </c>
    </row>
    <row r="139" spans="1:65" s="2" customFormat="1" ht="24.2" customHeight="1">
      <c r="A139" s="35"/>
      <c r="B139" s="36"/>
      <c r="C139" s="238" t="s">
        <v>257</v>
      </c>
      <c r="D139" s="238" t="s">
        <v>228</v>
      </c>
      <c r="E139" s="239" t="s">
        <v>920</v>
      </c>
      <c r="F139" s="240" t="s">
        <v>921</v>
      </c>
      <c r="G139" s="241" t="s">
        <v>188</v>
      </c>
      <c r="H139" s="242">
        <v>8</v>
      </c>
      <c r="I139" s="243"/>
      <c r="J139" s="244">
        <f>ROUND(I139*H139,2)</f>
        <v>0</v>
      </c>
      <c r="K139" s="240" t="s">
        <v>143</v>
      </c>
      <c r="L139" s="245"/>
      <c r="M139" s="246" t="s">
        <v>1</v>
      </c>
      <c r="N139" s="247" t="s">
        <v>42</v>
      </c>
      <c r="O139" s="72"/>
      <c r="P139" s="196">
        <f>O139*H139</f>
        <v>0</v>
      </c>
      <c r="Q139" s="196">
        <v>1E-3</v>
      </c>
      <c r="R139" s="196">
        <f>Q139*H139</f>
        <v>8.0000000000000002E-3</v>
      </c>
      <c r="S139" s="196">
        <v>0</v>
      </c>
      <c r="T139" s="19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98" t="s">
        <v>416</v>
      </c>
      <c r="AT139" s="198" t="s">
        <v>228</v>
      </c>
      <c r="AU139" s="198" t="s">
        <v>85</v>
      </c>
      <c r="AY139" s="18" t="s">
        <v>137</v>
      </c>
      <c r="BE139" s="199">
        <f>IF(N139="základní",J139,0)</f>
        <v>0</v>
      </c>
      <c r="BF139" s="199">
        <f>IF(N139="snížená",J139,0)</f>
        <v>0</v>
      </c>
      <c r="BG139" s="199">
        <f>IF(N139="zákl. přenesená",J139,0)</f>
        <v>0</v>
      </c>
      <c r="BH139" s="199">
        <f>IF(N139="sníž. přenesená",J139,0)</f>
        <v>0</v>
      </c>
      <c r="BI139" s="199">
        <f>IF(N139="nulová",J139,0)</f>
        <v>0</v>
      </c>
      <c r="BJ139" s="18" t="s">
        <v>85</v>
      </c>
      <c r="BK139" s="199">
        <f>ROUND(I139*H139,2)</f>
        <v>0</v>
      </c>
      <c r="BL139" s="18" t="s">
        <v>281</v>
      </c>
      <c r="BM139" s="198" t="s">
        <v>1212</v>
      </c>
    </row>
    <row r="140" spans="1:65" s="2" customFormat="1" ht="44.25" customHeight="1">
      <c r="A140" s="35"/>
      <c r="B140" s="36"/>
      <c r="C140" s="187" t="s">
        <v>265</v>
      </c>
      <c r="D140" s="187" t="s">
        <v>140</v>
      </c>
      <c r="E140" s="188" t="s">
        <v>923</v>
      </c>
      <c r="F140" s="189" t="s">
        <v>924</v>
      </c>
      <c r="G140" s="190" t="s">
        <v>188</v>
      </c>
      <c r="H140" s="191">
        <v>2</v>
      </c>
      <c r="I140" s="192"/>
      <c r="J140" s="193">
        <f>ROUND(I140*H140,2)</f>
        <v>0</v>
      </c>
      <c r="K140" s="189" t="s">
        <v>143</v>
      </c>
      <c r="L140" s="40"/>
      <c r="M140" s="194" t="s">
        <v>1</v>
      </c>
      <c r="N140" s="195" t="s">
        <v>42</v>
      </c>
      <c r="O140" s="72"/>
      <c r="P140" s="196">
        <f>O140*H140</f>
        <v>0</v>
      </c>
      <c r="Q140" s="196">
        <v>0</v>
      </c>
      <c r="R140" s="196">
        <f>Q140*H140</f>
        <v>0</v>
      </c>
      <c r="S140" s="196">
        <v>0</v>
      </c>
      <c r="T140" s="19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8" t="s">
        <v>281</v>
      </c>
      <c r="AT140" s="198" t="s">
        <v>140</v>
      </c>
      <c r="AU140" s="198" t="s">
        <v>85</v>
      </c>
      <c r="AY140" s="18" t="s">
        <v>137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85</v>
      </c>
      <c r="BK140" s="199">
        <f>ROUND(I140*H140,2)</f>
        <v>0</v>
      </c>
      <c r="BL140" s="18" t="s">
        <v>281</v>
      </c>
      <c r="BM140" s="198" t="s">
        <v>1213</v>
      </c>
    </row>
    <row r="141" spans="1:65" s="13" customFormat="1" ht="11.25">
      <c r="B141" s="205"/>
      <c r="C141" s="206"/>
      <c r="D141" s="207" t="s">
        <v>190</v>
      </c>
      <c r="E141" s="208" t="s">
        <v>1</v>
      </c>
      <c r="F141" s="209" t="s">
        <v>948</v>
      </c>
      <c r="G141" s="206"/>
      <c r="H141" s="210">
        <v>2</v>
      </c>
      <c r="I141" s="211"/>
      <c r="J141" s="206"/>
      <c r="K141" s="206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190</v>
      </c>
      <c r="AU141" s="216" t="s">
        <v>85</v>
      </c>
      <c r="AV141" s="13" t="s">
        <v>85</v>
      </c>
      <c r="AW141" s="13" t="s">
        <v>33</v>
      </c>
      <c r="AX141" s="13" t="s">
        <v>81</v>
      </c>
      <c r="AY141" s="216" t="s">
        <v>137</v>
      </c>
    </row>
    <row r="142" spans="1:65" s="2" customFormat="1" ht="16.5" customHeight="1">
      <c r="A142" s="35"/>
      <c r="B142" s="36"/>
      <c r="C142" s="187" t="s">
        <v>267</v>
      </c>
      <c r="D142" s="187" t="s">
        <v>140</v>
      </c>
      <c r="E142" s="188" t="s">
        <v>1214</v>
      </c>
      <c r="F142" s="189" t="s">
        <v>927</v>
      </c>
      <c r="G142" s="190" t="s">
        <v>188</v>
      </c>
      <c r="H142" s="191">
        <v>2</v>
      </c>
      <c r="I142" s="192"/>
      <c r="J142" s="193">
        <f>ROUND(I142*H142,2)</f>
        <v>0</v>
      </c>
      <c r="K142" s="189" t="s">
        <v>1</v>
      </c>
      <c r="L142" s="40"/>
      <c r="M142" s="194" t="s">
        <v>1</v>
      </c>
      <c r="N142" s="195" t="s">
        <v>42</v>
      </c>
      <c r="O142" s="72"/>
      <c r="P142" s="196">
        <f>O142*H142</f>
        <v>0</v>
      </c>
      <c r="Q142" s="196">
        <v>0</v>
      </c>
      <c r="R142" s="196">
        <f>Q142*H142</f>
        <v>0</v>
      </c>
      <c r="S142" s="196">
        <v>0</v>
      </c>
      <c r="T142" s="19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8" t="s">
        <v>281</v>
      </c>
      <c r="AT142" s="198" t="s">
        <v>140</v>
      </c>
      <c r="AU142" s="198" t="s">
        <v>85</v>
      </c>
      <c r="AY142" s="18" t="s">
        <v>137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85</v>
      </c>
      <c r="BK142" s="199">
        <f>ROUND(I142*H142,2)</f>
        <v>0</v>
      </c>
      <c r="BL142" s="18" t="s">
        <v>281</v>
      </c>
      <c r="BM142" s="198" t="s">
        <v>1215</v>
      </c>
    </row>
    <row r="143" spans="1:65" s="13" customFormat="1" ht="11.25">
      <c r="B143" s="205"/>
      <c r="C143" s="206"/>
      <c r="D143" s="207" t="s">
        <v>190</v>
      </c>
      <c r="E143" s="208" t="s">
        <v>1</v>
      </c>
      <c r="F143" s="209" t="s">
        <v>948</v>
      </c>
      <c r="G143" s="206"/>
      <c r="H143" s="210">
        <v>2</v>
      </c>
      <c r="I143" s="211"/>
      <c r="J143" s="206"/>
      <c r="K143" s="206"/>
      <c r="L143" s="212"/>
      <c r="M143" s="213"/>
      <c r="N143" s="214"/>
      <c r="O143" s="214"/>
      <c r="P143" s="214"/>
      <c r="Q143" s="214"/>
      <c r="R143" s="214"/>
      <c r="S143" s="214"/>
      <c r="T143" s="215"/>
      <c r="AT143" s="216" t="s">
        <v>190</v>
      </c>
      <c r="AU143" s="216" t="s">
        <v>85</v>
      </c>
      <c r="AV143" s="13" t="s">
        <v>85</v>
      </c>
      <c r="AW143" s="13" t="s">
        <v>33</v>
      </c>
      <c r="AX143" s="13" t="s">
        <v>81</v>
      </c>
      <c r="AY143" s="216" t="s">
        <v>137</v>
      </c>
    </row>
    <row r="144" spans="1:65" s="2" customFormat="1" ht="16.5" customHeight="1">
      <c r="A144" s="35"/>
      <c r="B144" s="36"/>
      <c r="C144" s="187" t="s">
        <v>8</v>
      </c>
      <c r="D144" s="187" t="s">
        <v>140</v>
      </c>
      <c r="E144" s="188" t="s">
        <v>926</v>
      </c>
      <c r="F144" s="189" t="s">
        <v>927</v>
      </c>
      <c r="G144" s="190" t="s">
        <v>188</v>
      </c>
      <c r="H144" s="191">
        <v>2</v>
      </c>
      <c r="I144" s="192"/>
      <c r="J144" s="193">
        <f>ROUND(I144*H144,2)</f>
        <v>0</v>
      </c>
      <c r="K144" s="189" t="s">
        <v>1</v>
      </c>
      <c r="L144" s="40"/>
      <c r="M144" s="194" t="s">
        <v>1</v>
      </c>
      <c r="N144" s="195" t="s">
        <v>42</v>
      </c>
      <c r="O144" s="72"/>
      <c r="P144" s="196">
        <f>O144*H144</f>
        <v>0</v>
      </c>
      <c r="Q144" s="196">
        <v>0</v>
      </c>
      <c r="R144" s="196">
        <f>Q144*H144</f>
        <v>0</v>
      </c>
      <c r="S144" s="196">
        <v>0</v>
      </c>
      <c r="T144" s="19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8" t="s">
        <v>281</v>
      </c>
      <c r="AT144" s="198" t="s">
        <v>140</v>
      </c>
      <c r="AU144" s="198" t="s">
        <v>85</v>
      </c>
      <c r="AY144" s="18" t="s">
        <v>137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8" t="s">
        <v>85</v>
      </c>
      <c r="BK144" s="199">
        <f>ROUND(I144*H144,2)</f>
        <v>0</v>
      </c>
      <c r="BL144" s="18" t="s">
        <v>281</v>
      </c>
      <c r="BM144" s="198" t="s">
        <v>1216</v>
      </c>
    </row>
    <row r="145" spans="1:65" s="13" customFormat="1" ht="11.25">
      <c r="B145" s="205"/>
      <c r="C145" s="206"/>
      <c r="D145" s="207" t="s">
        <v>190</v>
      </c>
      <c r="E145" s="208" t="s">
        <v>1</v>
      </c>
      <c r="F145" s="209" t="s">
        <v>948</v>
      </c>
      <c r="G145" s="206"/>
      <c r="H145" s="210">
        <v>2</v>
      </c>
      <c r="I145" s="211"/>
      <c r="J145" s="206"/>
      <c r="K145" s="206"/>
      <c r="L145" s="212"/>
      <c r="M145" s="213"/>
      <c r="N145" s="214"/>
      <c r="O145" s="214"/>
      <c r="P145" s="214"/>
      <c r="Q145" s="214"/>
      <c r="R145" s="214"/>
      <c r="S145" s="214"/>
      <c r="T145" s="215"/>
      <c r="AT145" s="216" t="s">
        <v>190</v>
      </c>
      <c r="AU145" s="216" t="s">
        <v>85</v>
      </c>
      <c r="AV145" s="13" t="s">
        <v>85</v>
      </c>
      <c r="AW145" s="13" t="s">
        <v>33</v>
      </c>
      <c r="AX145" s="13" t="s">
        <v>81</v>
      </c>
      <c r="AY145" s="216" t="s">
        <v>137</v>
      </c>
    </row>
    <row r="146" spans="1:65" s="12" customFormat="1" ht="22.9" customHeight="1">
      <c r="B146" s="171"/>
      <c r="C146" s="172"/>
      <c r="D146" s="173" t="s">
        <v>75</v>
      </c>
      <c r="E146" s="185" t="s">
        <v>932</v>
      </c>
      <c r="F146" s="185" t="s">
        <v>933</v>
      </c>
      <c r="G146" s="172"/>
      <c r="H146" s="172"/>
      <c r="I146" s="175"/>
      <c r="J146" s="186">
        <f>BK146</f>
        <v>0</v>
      </c>
      <c r="K146" s="172"/>
      <c r="L146" s="177"/>
      <c r="M146" s="178"/>
      <c r="N146" s="179"/>
      <c r="O146" s="179"/>
      <c r="P146" s="180">
        <f>SUM(P147:P152)</f>
        <v>0</v>
      </c>
      <c r="Q146" s="179"/>
      <c r="R146" s="180">
        <f>SUM(R147:R152)</f>
        <v>8.0000000000000004E-4</v>
      </c>
      <c r="S146" s="179"/>
      <c r="T146" s="181">
        <f>SUM(T147:T152)</f>
        <v>0</v>
      </c>
      <c r="AR146" s="182" t="s">
        <v>85</v>
      </c>
      <c r="AT146" s="183" t="s">
        <v>75</v>
      </c>
      <c r="AU146" s="183" t="s">
        <v>81</v>
      </c>
      <c r="AY146" s="182" t="s">
        <v>137</v>
      </c>
      <c r="BK146" s="184">
        <f>SUM(BK147:BK152)</f>
        <v>0</v>
      </c>
    </row>
    <row r="147" spans="1:65" s="2" customFormat="1" ht="24.2" customHeight="1">
      <c r="A147" s="35"/>
      <c r="B147" s="36"/>
      <c r="C147" s="187" t="s">
        <v>281</v>
      </c>
      <c r="D147" s="187" t="s">
        <v>140</v>
      </c>
      <c r="E147" s="188" t="s">
        <v>934</v>
      </c>
      <c r="F147" s="189" t="s">
        <v>935</v>
      </c>
      <c r="G147" s="190" t="s">
        <v>220</v>
      </c>
      <c r="H147" s="191">
        <v>20</v>
      </c>
      <c r="I147" s="192"/>
      <c r="J147" s="193">
        <f>ROUND(I147*H147,2)</f>
        <v>0</v>
      </c>
      <c r="K147" s="189" t="s">
        <v>143</v>
      </c>
      <c r="L147" s="40"/>
      <c r="M147" s="194" t="s">
        <v>1</v>
      </c>
      <c r="N147" s="195" t="s">
        <v>42</v>
      </c>
      <c r="O147" s="72"/>
      <c r="P147" s="196">
        <f>O147*H147</f>
        <v>0</v>
      </c>
      <c r="Q147" s="196">
        <v>0</v>
      </c>
      <c r="R147" s="196">
        <f>Q147*H147</f>
        <v>0</v>
      </c>
      <c r="S147" s="196">
        <v>0</v>
      </c>
      <c r="T147" s="19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8" t="s">
        <v>281</v>
      </c>
      <c r="AT147" s="198" t="s">
        <v>140</v>
      </c>
      <c r="AU147" s="198" t="s">
        <v>85</v>
      </c>
      <c r="AY147" s="18" t="s">
        <v>137</v>
      </c>
      <c r="BE147" s="199">
        <f>IF(N147="základní",J147,0)</f>
        <v>0</v>
      </c>
      <c r="BF147" s="199">
        <f>IF(N147="snížená",J147,0)</f>
        <v>0</v>
      </c>
      <c r="BG147" s="199">
        <f>IF(N147="zákl. přenesená",J147,0)</f>
        <v>0</v>
      </c>
      <c r="BH147" s="199">
        <f>IF(N147="sníž. přenesená",J147,0)</f>
        <v>0</v>
      </c>
      <c r="BI147" s="199">
        <f>IF(N147="nulová",J147,0)</f>
        <v>0</v>
      </c>
      <c r="BJ147" s="18" t="s">
        <v>85</v>
      </c>
      <c r="BK147" s="199">
        <f>ROUND(I147*H147,2)</f>
        <v>0</v>
      </c>
      <c r="BL147" s="18" t="s">
        <v>281</v>
      </c>
      <c r="BM147" s="198" t="s">
        <v>1217</v>
      </c>
    </row>
    <row r="148" spans="1:65" s="13" customFormat="1" ht="11.25">
      <c r="B148" s="205"/>
      <c r="C148" s="206"/>
      <c r="D148" s="207" t="s">
        <v>190</v>
      </c>
      <c r="E148" s="208" t="s">
        <v>1</v>
      </c>
      <c r="F148" s="209" t="s">
        <v>1218</v>
      </c>
      <c r="G148" s="206"/>
      <c r="H148" s="210">
        <v>20</v>
      </c>
      <c r="I148" s="211"/>
      <c r="J148" s="206"/>
      <c r="K148" s="206"/>
      <c r="L148" s="212"/>
      <c r="M148" s="213"/>
      <c r="N148" s="214"/>
      <c r="O148" s="214"/>
      <c r="P148" s="214"/>
      <c r="Q148" s="214"/>
      <c r="R148" s="214"/>
      <c r="S148" s="214"/>
      <c r="T148" s="215"/>
      <c r="AT148" s="216" t="s">
        <v>190</v>
      </c>
      <c r="AU148" s="216" t="s">
        <v>85</v>
      </c>
      <c r="AV148" s="13" t="s">
        <v>85</v>
      </c>
      <c r="AW148" s="13" t="s">
        <v>33</v>
      </c>
      <c r="AX148" s="13" t="s">
        <v>81</v>
      </c>
      <c r="AY148" s="216" t="s">
        <v>137</v>
      </c>
    </row>
    <row r="149" spans="1:65" s="2" customFormat="1" ht="24.2" customHeight="1">
      <c r="A149" s="35"/>
      <c r="B149" s="36"/>
      <c r="C149" s="238" t="s">
        <v>286</v>
      </c>
      <c r="D149" s="238" t="s">
        <v>228</v>
      </c>
      <c r="E149" s="239" t="s">
        <v>938</v>
      </c>
      <c r="F149" s="240" t="s">
        <v>939</v>
      </c>
      <c r="G149" s="241" t="s">
        <v>220</v>
      </c>
      <c r="H149" s="242">
        <v>20</v>
      </c>
      <c r="I149" s="243"/>
      <c r="J149" s="244">
        <f>ROUND(I149*H149,2)</f>
        <v>0</v>
      </c>
      <c r="K149" s="240" t="s">
        <v>143</v>
      </c>
      <c r="L149" s="245"/>
      <c r="M149" s="246" t="s">
        <v>1</v>
      </c>
      <c r="N149" s="247" t="s">
        <v>42</v>
      </c>
      <c r="O149" s="72"/>
      <c r="P149" s="196">
        <f>O149*H149</f>
        <v>0</v>
      </c>
      <c r="Q149" s="196">
        <v>4.0000000000000003E-5</v>
      </c>
      <c r="R149" s="196">
        <f>Q149*H149</f>
        <v>8.0000000000000004E-4</v>
      </c>
      <c r="S149" s="196">
        <v>0</v>
      </c>
      <c r="T149" s="19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8" t="s">
        <v>416</v>
      </c>
      <c r="AT149" s="198" t="s">
        <v>228</v>
      </c>
      <c r="AU149" s="198" t="s">
        <v>85</v>
      </c>
      <c r="AY149" s="18" t="s">
        <v>137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8" t="s">
        <v>85</v>
      </c>
      <c r="BK149" s="199">
        <f>ROUND(I149*H149,2)</f>
        <v>0</v>
      </c>
      <c r="BL149" s="18" t="s">
        <v>281</v>
      </c>
      <c r="BM149" s="198" t="s">
        <v>1219</v>
      </c>
    </row>
    <row r="150" spans="1:65" s="13" customFormat="1" ht="11.25">
      <c r="B150" s="205"/>
      <c r="C150" s="206"/>
      <c r="D150" s="207" t="s">
        <v>190</v>
      </c>
      <c r="E150" s="206"/>
      <c r="F150" s="209" t="s">
        <v>1220</v>
      </c>
      <c r="G150" s="206"/>
      <c r="H150" s="210">
        <v>20</v>
      </c>
      <c r="I150" s="211"/>
      <c r="J150" s="206"/>
      <c r="K150" s="206"/>
      <c r="L150" s="212"/>
      <c r="M150" s="213"/>
      <c r="N150" s="214"/>
      <c r="O150" s="214"/>
      <c r="P150" s="214"/>
      <c r="Q150" s="214"/>
      <c r="R150" s="214"/>
      <c r="S150" s="214"/>
      <c r="T150" s="215"/>
      <c r="AT150" s="216" t="s">
        <v>190</v>
      </c>
      <c r="AU150" s="216" t="s">
        <v>85</v>
      </c>
      <c r="AV150" s="13" t="s">
        <v>85</v>
      </c>
      <c r="AW150" s="13" t="s">
        <v>4</v>
      </c>
      <c r="AX150" s="13" t="s">
        <v>81</v>
      </c>
      <c r="AY150" s="216" t="s">
        <v>137</v>
      </c>
    </row>
    <row r="151" spans="1:65" s="2" customFormat="1" ht="24.2" customHeight="1">
      <c r="A151" s="35"/>
      <c r="B151" s="36"/>
      <c r="C151" s="187" t="s">
        <v>292</v>
      </c>
      <c r="D151" s="187" t="s">
        <v>140</v>
      </c>
      <c r="E151" s="188" t="s">
        <v>942</v>
      </c>
      <c r="F151" s="189" t="s">
        <v>943</v>
      </c>
      <c r="G151" s="190" t="s">
        <v>188</v>
      </c>
      <c r="H151" s="191">
        <v>2</v>
      </c>
      <c r="I151" s="192"/>
      <c r="J151" s="193">
        <f>ROUND(I151*H151,2)</f>
        <v>0</v>
      </c>
      <c r="K151" s="189" t="s">
        <v>143</v>
      </c>
      <c r="L151" s="40"/>
      <c r="M151" s="194" t="s">
        <v>1</v>
      </c>
      <c r="N151" s="195" t="s">
        <v>42</v>
      </c>
      <c r="O151" s="72"/>
      <c r="P151" s="196">
        <f>O151*H151</f>
        <v>0</v>
      </c>
      <c r="Q151" s="196">
        <v>0</v>
      </c>
      <c r="R151" s="196">
        <f>Q151*H151</f>
        <v>0</v>
      </c>
      <c r="S151" s="196">
        <v>0</v>
      </c>
      <c r="T151" s="19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8" t="s">
        <v>281</v>
      </c>
      <c r="AT151" s="198" t="s">
        <v>140</v>
      </c>
      <c r="AU151" s="198" t="s">
        <v>85</v>
      </c>
      <c r="AY151" s="18" t="s">
        <v>137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85</v>
      </c>
      <c r="BK151" s="199">
        <f>ROUND(I151*H151,2)</f>
        <v>0</v>
      </c>
      <c r="BL151" s="18" t="s">
        <v>281</v>
      </c>
      <c r="BM151" s="198" t="s">
        <v>1221</v>
      </c>
    </row>
    <row r="152" spans="1:65" s="13" customFormat="1" ht="11.25">
      <c r="B152" s="205"/>
      <c r="C152" s="206"/>
      <c r="D152" s="207" t="s">
        <v>190</v>
      </c>
      <c r="E152" s="208" t="s">
        <v>1</v>
      </c>
      <c r="F152" s="209" t="s">
        <v>948</v>
      </c>
      <c r="G152" s="206"/>
      <c r="H152" s="210">
        <v>2</v>
      </c>
      <c r="I152" s="211"/>
      <c r="J152" s="206"/>
      <c r="K152" s="206"/>
      <c r="L152" s="212"/>
      <c r="M152" s="264"/>
      <c r="N152" s="265"/>
      <c r="O152" s="265"/>
      <c r="P152" s="265"/>
      <c r="Q152" s="265"/>
      <c r="R152" s="265"/>
      <c r="S152" s="265"/>
      <c r="T152" s="266"/>
      <c r="AT152" s="216" t="s">
        <v>190</v>
      </c>
      <c r="AU152" s="216" t="s">
        <v>85</v>
      </c>
      <c r="AV152" s="13" t="s">
        <v>85</v>
      </c>
      <c r="AW152" s="13" t="s">
        <v>33</v>
      </c>
      <c r="AX152" s="13" t="s">
        <v>81</v>
      </c>
      <c r="AY152" s="216" t="s">
        <v>137</v>
      </c>
    </row>
    <row r="153" spans="1:65" s="2" customFormat="1" ht="6.95" customHeight="1">
      <c r="A153" s="35"/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40"/>
      <c r="M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</row>
  </sheetData>
  <sheetProtection algorithmName="SHA-512" hashValue="aS/WFRHWtcCIkdptL/iLGqqKyHl9zDyNXy73HYNks/dXNFedaQEBUdSQinAD7yxd83Im1p+1Y68KfkwjxT53Tw==" saltValue="CtcGtwNRr0CYlqg7tjet2vBwamBDYVXrbcLSrH9/NBhJV4mwdcYgfurhjF3q8NFoI8x4gb6pOswcuZz9DLqK2A==" spinCount="100000" sheet="1" objects="1" scenarios="1" formatColumns="0" formatRows="0" autoFilter="0"/>
  <autoFilter ref="C118:K152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18" t="s">
        <v>105</v>
      </c>
    </row>
    <row r="3" spans="1:46" s="1" customFormat="1" ht="6.95" hidden="1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81</v>
      </c>
    </row>
    <row r="4" spans="1:46" s="1" customFormat="1" ht="24.95" hidden="1" customHeight="1">
      <c r="B4" s="21"/>
      <c r="D4" s="111" t="s">
        <v>109</v>
      </c>
      <c r="L4" s="21"/>
      <c r="M4" s="112" t="s">
        <v>10</v>
      </c>
      <c r="AT4" s="18" t="s">
        <v>4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113" t="s">
        <v>16</v>
      </c>
      <c r="L6" s="21"/>
    </row>
    <row r="7" spans="1:46" s="1" customFormat="1" ht="26.25" hidden="1" customHeight="1">
      <c r="B7" s="21"/>
      <c r="E7" s="308" t="str">
        <f>'Rekapitulace stavby'!K6</f>
        <v>Dům s pečovatelskou službou Česká 320, Kopřivnice - Stavební úpravy sociálních zařízení Domovinky</v>
      </c>
      <c r="F7" s="309"/>
      <c r="G7" s="309"/>
      <c r="H7" s="309"/>
      <c r="L7" s="21"/>
    </row>
    <row r="8" spans="1:46" s="2" customFormat="1" ht="12" hidden="1" customHeight="1">
      <c r="A8" s="35"/>
      <c r="B8" s="40"/>
      <c r="C8" s="35"/>
      <c r="D8" s="113" t="s">
        <v>110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30" hidden="1" customHeight="1">
      <c r="A9" s="35"/>
      <c r="B9" s="40"/>
      <c r="C9" s="35"/>
      <c r="D9" s="35"/>
      <c r="E9" s="310" t="s">
        <v>1222</v>
      </c>
      <c r="F9" s="311"/>
      <c r="G9" s="311"/>
      <c r="H9" s="311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 hidden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hidden="1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hidden="1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3. 1. 2022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hidden="1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hidden="1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">
        <v>26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hidden="1" customHeight="1">
      <c r="A15" s="35"/>
      <c r="B15" s="40"/>
      <c r="C15" s="35"/>
      <c r="D15" s="35"/>
      <c r="E15" s="114" t="s">
        <v>27</v>
      </c>
      <c r="F15" s="35"/>
      <c r="G15" s="35"/>
      <c r="H15" s="35"/>
      <c r="I15" s="113" t="s">
        <v>28</v>
      </c>
      <c r="J15" s="114" t="s">
        <v>29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hidden="1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hidden="1" customHeight="1">
      <c r="A17" s="35"/>
      <c r="B17" s="40"/>
      <c r="C17" s="35"/>
      <c r="D17" s="113" t="s">
        <v>30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hidden="1" customHeight="1">
      <c r="A18" s="35"/>
      <c r="B18" s="40"/>
      <c r="C18" s="35"/>
      <c r="D18" s="35"/>
      <c r="E18" s="312" t="str">
        <f>'Rekapitulace stavby'!E14</f>
        <v>Vyplň údaj</v>
      </c>
      <c r="F18" s="313"/>
      <c r="G18" s="313"/>
      <c r="H18" s="313"/>
      <c r="I18" s="113" t="s">
        <v>28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hidden="1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hidden="1" customHeight="1">
      <c r="A20" s="35"/>
      <c r="B20" s="40"/>
      <c r="C20" s="35"/>
      <c r="D20" s="113" t="s">
        <v>32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hidden="1" customHeight="1">
      <c r="A21" s="35"/>
      <c r="B21" s="40"/>
      <c r="C21" s="35"/>
      <c r="D21" s="35"/>
      <c r="E21" s="114" t="str">
        <f>IF('Rekapitulace stavby'!E17="","",'Rekapitulace stavby'!E17)</f>
        <v xml:space="preserve"> </v>
      </c>
      <c r="F21" s="35"/>
      <c r="G21" s="35"/>
      <c r="H21" s="35"/>
      <c r="I21" s="113" t="s">
        <v>28</v>
      </c>
      <c r="J21" s="114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hidden="1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hidden="1" customHeight="1">
      <c r="A23" s="35"/>
      <c r="B23" s="40"/>
      <c r="C23" s="35"/>
      <c r="D23" s="113" t="s">
        <v>34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hidden="1" customHeight="1">
      <c r="A24" s="35"/>
      <c r="B24" s="40"/>
      <c r="C24" s="35"/>
      <c r="D24" s="35"/>
      <c r="E24" s="114" t="str">
        <f>IF('Rekapitulace stavby'!E20="","",'Rekapitulace stavby'!E20)</f>
        <v xml:space="preserve"> </v>
      </c>
      <c r="F24" s="35"/>
      <c r="G24" s="35"/>
      <c r="H24" s="35"/>
      <c r="I24" s="113" t="s">
        <v>28</v>
      </c>
      <c r="J24" s="114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hidden="1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hidden="1" customHeight="1">
      <c r="A26" s="35"/>
      <c r="B26" s="40"/>
      <c r="C26" s="35"/>
      <c r="D26" s="113" t="s">
        <v>35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hidden="1" customHeight="1">
      <c r="A27" s="116"/>
      <c r="B27" s="117"/>
      <c r="C27" s="116"/>
      <c r="D27" s="116"/>
      <c r="E27" s="314" t="s">
        <v>1</v>
      </c>
      <c r="F27" s="314"/>
      <c r="G27" s="314"/>
      <c r="H27" s="314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hidden="1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hidden="1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hidden="1" customHeight="1">
      <c r="A30" s="35"/>
      <c r="B30" s="40"/>
      <c r="C30" s="35"/>
      <c r="D30" s="120" t="s">
        <v>36</v>
      </c>
      <c r="E30" s="35"/>
      <c r="F30" s="35"/>
      <c r="G30" s="35"/>
      <c r="H30" s="35"/>
      <c r="I30" s="35"/>
      <c r="J30" s="121">
        <f>ROUND(J122,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hidden="1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hidden="1" customHeight="1">
      <c r="A32" s="35"/>
      <c r="B32" s="40"/>
      <c r="C32" s="35"/>
      <c r="D32" s="35"/>
      <c r="E32" s="35"/>
      <c r="F32" s="122" t="s">
        <v>38</v>
      </c>
      <c r="G32" s="35"/>
      <c r="H32" s="35"/>
      <c r="I32" s="122" t="s">
        <v>37</v>
      </c>
      <c r="J32" s="122" t="s">
        <v>39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hidden="1" customHeight="1">
      <c r="A33" s="35"/>
      <c r="B33" s="40"/>
      <c r="C33" s="35"/>
      <c r="D33" s="123" t="s">
        <v>40</v>
      </c>
      <c r="E33" s="113" t="s">
        <v>41</v>
      </c>
      <c r="F33" s="124">
        <f>ROUND((SUM(BE122:BE160)),  2)</f>
        <v>0</v>
      </c>
      <c r="G33" s="35"/>
      <c r="H33" s="35"/>
      <c r="I33" s="125">
        <v>0.21</v>
      </c>
      <c r="J33" s="124">
        <f>ROUND(((SUM(BE122:BE160))*I33),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hidden="1" customHeight="1">
      <c r="A34" s="35"/>
      <c r="B34" s="40"/>
      <c r="C34" s="35"/>
      <c r="D34" s="35"/>
      <c r="E34" s="113" t="s">
        <v>42</v>
      </c>
      <c r="F34" s="124">
        <f>ROUND((SUM(BF122:BF160)),  2)</f>
        <v>0</v>
      </c>
      <c r="G34" s="35"/>
      <c r="H34" s="35"/>
      <c r="I34" s="125">
        <v>0.15</v>
      </c>
      <c r="J34" s="124">
        <f>ROUND(((SUM(BF122:BF160))*I34),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43</v>
      </c>
      <c r="F35" s="124">
        <f>ROUND((SUM(BG122:BG160)),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44</v>
      </c>
      <c r="F36" s="124">
        <f>ROUND((SUM(BH122:BH160)),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45</v>
      </c>
      <c r="F37" s="124">
        <f>ROUND((SUM(BI122:BI160)),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hidden="1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hidden="1" customHeight="1">
      <c r="A39" s="35"/>
      <c r="B39" s="40"/>
      <c r="C39" s="126"/>
      <c r="D39" s="127" t="s">
        <v>46</v>
      </c>
      <c r="E39" s="128"/>
      <c r="F39" s="128"/>
      <c r="G39" s="129" t="s">
        <v>47</v>
      </c>
      <c r="H39" s="130" t="s">
        <v>48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hidden="1" customHeight="1">
      <c r="B41" s="21"/>
      <c r="L41" s="21"/>
    </row>
    <row r="42" spans="1:31" s="1" customFormat="1" ht="14.45" hidden="1" customHeight="1">
      <c r="B42" s="21"/>
      <c r="L42" s="21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52"/>
      <c r="D50" s="133" t="s">
        <v>49</v>
      </c>
      <c r="E50" s="134"/>
      <c r="F50" s="134"/>
      <c r="G50" s="133" t="s">
        <v>50</v>
      </c>
      <c r="H50" s="134"/>
      <c r="I50" s="134"/>
      <c r="J50" s="134"/>
      <c r="K50" s="134"/>
      <c r="L50" s="52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5"/>
      <c r="B61" s="40"/>
      <c r="C61" s="35"/>
      <c r="D61" s="135" t="s">
        <v>51</v>
      </c>
      <c r="E61" s="136"/>
      <c r="F61" s="137" t="s">
        <v>52</v>
      </c>
      <c r="G61" s="135" t="s">
        <v>51</v>
      </c>
      <c r="H61" s="136"/>
      <c r="I61" s="136"/>
      <c r="J61" s="138" t="s">
        <v>52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5"/>
      <c r="B65" s="40"/>
      <c r="C65" s="35"/>
      <c r="D65" s="133" t="s">
        <v>53</v>
      </c>
      <c r="E65" s="139"/>
      <c r="F65" s="139"/>
      <c r="G65" s="133" t="s">
        <v>54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5"/>
      <c r="B76" s="40"/>
      <c r="C76" s="35"/>
      <c r="D76" s="135" t="s">
        <v>51</v>
      </c>
      <c r="E76" s="136"/>
      <c r="F76" s="137" t="s">
        <v>52</v>
      </c>
      <c r="G76" s="135" t="s">
        <v>51</v>
      </c>
      <c r="H76" s="136"/>
      <c r="I76" s="136"/>
      <c r="J76" s="138" t="s">
        <v>52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hidden="1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hidden="1" customHeight="1">
      <c r="A82" s="35"/>
      <c r="B82" s="36"/>
      <c r="C82" s="24" t="s">
        <v>112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hidden="1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hidden="1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6.25" hidden="1" customHeight="1">
      <c r="A85" s="35"/>
      <c r="B85" s="36"/>
      <c r="C85" s="37"/>
      <c r="D85" s="37"/>
      <c r="E85" s="315" t="str">
        <f>E7</f>
        <v>Dům s pečovatelskou službou Česká 320, Kopřivnice - Stavební úpravy sociálních zařízení Domovinky</v>
      </c>
      <c r="F85" s="316"/>
      <c r="G85" s="316"/>
      <c r="H85" s="316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hidden="1" customHeight="1">
      <c r="A86" s="35"/>
      <c r="B86" s="36"/>
      <c r="C86" s="30" t="s">
        <v>110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30" hidden="1" customHeight="1">
      <c r="A87" s="35"/>
      <c r="B87" s="36"/>
      <c r="C87" s="37"/>
      <c r="D87" s="37"/>
      <c r="E87" s="267" t="str">
        <f>E9</f>
        <v xml:space="preserve">8 - Sociální zařízení č. 1/5x a 2/1x - doplnění PVC podlah </v>
      </c>
      <c r="F87" s="317"/>
      <c r="G87" s="317"/>
      <c r="H87" s="317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hidden="1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hidden="1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3. 1. 2022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hidden="1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hidden="1" customHeight="1">
      <c r="A91" s="35"/>
      <c r="B91" s="36"/>
      <c r="C91" s="30" t="s">
        <v>24</v>
      </c>
      <c r="D91" s="37"/>
      <c r="E91" s="37"/>
      <c r="F91" s="28" t="str">
        <f>E15</f>
        <v>Město Kopřivnice</v>
      </c>
      <c r="G91" s="37"/>
      <c r="H91" s="37"/>
      <c r="I91" s="30" t="s">
        <v>32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hidden="1" customHeight="1">
      <c r="A92" s="35"/>
      <c r="B92" s="36"/>
      <c r="C92" s="30" t="s">
        <v>30</v>
      </c>
      <c r="D92" s="37"/>
      <c r="E92" s="37"/>
      <c r="F92" s="28" t="str">
        <f>IF(E18="","",E18)</f>
        <v>Vyplň údaj</v>
      </c>
      <c r="G92" s="37"/>
      <c r="H92" s="37"/>
      <c r="I92" s="30" t="s">
        <v>34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hidden="1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hidden="1" customHeight="1">
      <c r="A94" s="35"/>
      <c r="B94" s="36"/>
      <c r="C94" s="144" t="s">
        <v>113</v>
      </c>
      <c r="D94" s="145"/>
      <c r="E94" s="145"/>
      <c r="F94" s="145"/>
      <c r="G94" s="145"/>
      <c r="H94" s="145"/>
      <c r="I94" s="145"/>
      <c r="J94" s="146" t="s">
        <v>114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hidden="1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hidden="1" customHeight="1">
      <c r="A96" s="35"/>
      <c r="B96" s="36"/>
      <c r="C96" s="147" t="s">
        <v>115</v>
      </c>
      <c r="D96" s="37"/>
      <c r="E96" s="37"/>
      <c r="F96" s="37"/>
      <c r="G96" s="37"/>
      <c r="H96" s="37"/>
      <c r="I96" s="37"/>
      <c r="J96" s="85">
        <f>J122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116</v>
      </c>
    </row>
    <row r="97" spans="1:31" s="9" customFormat="1" ht="24.95" hidden="1" customHeight="1">
      <c r="B97" s="148"/>
      <c r="C97" s="149"/>
      <c r="D97" s="150" t="s">
        <v>171</v>
      </c>
      <c r="E97" s="151"/>
      <c r="F97" s="151"/>
      <c r="G97" s="151"/>
      <c r="H97" s="151"/>
      <c r="I97" s="151"/>
      <c r="J97" s="152">
        <f>J123</f>
        <v>0</v>
      </c>
      <c r="K97" s="149"/>
      <c r="L97" s="153"/>
    </row>
    <row r="98" spans="1:31" s="10" customFormat="1" ht="19.899999999999999" hidden="1" customHeight="1">
      <c r="B98" s="154"/>
      <c r="C98" s="155"/>
      <c r="D98" s="156" t="s">
        <v>174</v>
      </c>
      <c r="E98" s="157"/>
      <c r="F98" s="157"/>
      <c r="G98" s="157"/>
      <c r="H98" s="157"/>
      <c r="I98" s="157"/>
      <c r="J98" s="158">
        <f>J124</f>
        <v>0</v>
      </c>
      <c r="K98" s="155"/>
      <c r="L98" s="159"/>
    </row>
    <row r="99" spans="1:31" s="10" customFormat="1" ht="19.899999999999999" hidden="1" customHeight="1">
      <c r="B99" s="154"/>
      <c r="C99" s="155"/>
      <c r="D99" s="156" t="s">
        <v>175</v>
      </c>
      <c r="E99" s="157"/>
      <c r="F99" s="157"/>
      <c r="G99" s="157"/>
      <c r="H99" s="157"/>
      <c r="I99" s="157"/>
      <c r="J99" s="158">
        <f>J129</f>
        <v>0</v>
      </c>
      <c r="K99" s="155"/>
      <c r="L99" s="159"/>
    </row>
    <row r="100" spans="1:31" s="9" customFormat="1" ht="24.95" hidden="1" customHeight="1">
      <c r="B100" s="148"/>
      <c r="C100" s="149"/>
      <c r="D100" s="150" t="s">
        <v>176</v>
      </c>
      <c r="E100" s="151"/>
      <c r="F100" s="151"/>
      <c r="G100" s="151"/>
      <c r="H100" s="151"/>
      <c r="I100" s="151"/>
      <c r="J100" s="152">
        <f>J134</f>
        <v>0</v>
      </c>
      <c r="K100" s="149"/>
      <c r="L100" s="153"/>
    </row>
    <row r="101" spans="1:31" s="10" customFormat="1" ht="19.899999999999999" hidden="1" customHeight="1">
      <c r="B101" s="154"/>
      <c r="C101" s="155"/>
      <c r="D101" s="156" t="s">
        <v>179</v>
      </c>
      <c r="E101" s="157"/>
      <c r="F101" s="157"/>
      <c r="G101" s="157"/>
      <c r="H101" s="157"/>
      <c r="I101" s="157"/>
      <c r="J101" s="158">
        <f>J135</f>
        <v>0</v>
      </c>
      <c r="K101" s="155"/>
      <c r="L101" s="159"/>
    </row>
    <row r="102" spans="1:31" s="10" customFormat="1" ht="19.899999999999999" hidden="1" customHeight="1">
      <c r="B102" s="154"/>
      <c r="C102" s="155"/>
      <c r="D102" s="156" t="s">
        <v>182</v>
      </c>
      <c r="E102" s="157"/>
      <c r="F102" s="157"/>
      <c r="G102" s="157"/>
      <c r="H102" s="157"/>
      <c r="I102" s="157"/>
      <c r="J102" s="158">
        <f>J157</f>
        <v>0</v>
      </c>
      <c r="K102" s="155"/>
      <c r="L102" s="159"/>
    </row>
    <row r="103" spans="1:31" s="2" customFormat="1" ht="21.75" hidden="1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5" hidden="1" customHeight="1">
      <c r="A104" s="35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ht="11.25" hidden="1"/>
    <row r="106" spans="1:31" ht="11.25" hidden="1"/>
    <row r="107" spans="1:31" ht="11.25" hidden="1"/>
    <row r="108" spans="1:31" s="2" customFormat="1" ht="6.95" customHeight="1">
      <c r="A108" s="35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5" customHeight="1">
      <c r="A109" s="35"/>
      <c r="B109" s="36"/>
      <c r="C109" s="24" t="s">
        <v>122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16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26.25" customHeight="1">
      <c r="A112" s="35"/>
      <c r="B112" s="36"/>
      <c r="C112" s="37"/>
      <c r="D112" s="37"/>
      <c r="E112" s="315" t="str">
        <f>E7</f>
        <v>Dům s pečovatelskou službou Česká 320, Kopřivnice - Stavební úpravy sociálních zařízení Domovinky</v>
      </c>
      <c r="F112" s="316"/>
      <c r="G112" s="316"/>
      <c r="H112" s="316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110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30" customHeight="1">
      <c r="A114" s="35"/>
      <c r="B114" s="36"/>
      <c r="C114" s="37"/>
      <c r="D114" s="37"/>
      <c r="E114" s="267" t="str">
        <f>E9</f>
        <v xml:space="preserve">8 - Sociální zařízení č. 1/5x a 2/1x - doplnění PVC podlah </v>
      </c>
      <c r="F114" s="317"/>
      <c r="G114" s="317"/>
      <c r="H114" s="31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20</v>
      </c>
      <c r="D116" s="37"/>
      <c r="E116" s="37"/>
      <c r="F116" s="28" t="str">
        <f>F12</f>
        <v xml:space="preserve"> </v>
      </c>
      <c r="G116" s="37"/>
      <c r="H116" s="37"/>
      <c r="I116" s="30" t="s">
        <v>22</v>
      </c>
      <c r="J116" s="67" t="str">
        <f>IF(J12="","",J12)</f>
        <v>3. 1. 2022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24</v>
      </c>
      <c r="D118" s="37"/>
      <c r="E118" s="37"/>
      <c r="F118" s="28" t="str">
        <f>E15</f>
        <v>Město Kopřivnice</v>
      </c>
      <c r="G118" s="37"/>
      <c r="H118" s="37"/>
      <c r="I118" s="30" t="s">
        <v>32</v>
      </c>
      <c r="J118" s="33" t="str">
        <f>E21</f>
        <v xml:space="preserve"> 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30</v>
      </c>
      <c r="D119" s="37"/>
      <c r="E119" s="37"/>
      <c r="F119" s="28" t="str">
        <f>IF(E18="","",E18)</f>
        <v>Vyplň údaj</v>
      </c>
      <c r="G119" s="37"/>
      <c r="H119" s="37"/>
      <c r="I119" s="30" t="s">
        <v>34</v>
      </c>
      <c r="J119" s="33" t="str">
        <f>E24</f>
        <v xml:space="preserve"> 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0"/>
      <c r="B121" s="161"/>
      <c r="C121" s="162" t="s">
        <v>123</v>
      </c>
      <c r="D121" s="163" t="s">
        <v>61</v>
      </c>
      <c r="E121" s="163" t="s">
        <v>57</v>
      </c>
      <c r="F121" s="163" t="s">
        <v>58</v>
      </c>
      <c r="G121" s="163" t="s">
        <v>124</v>
      </c>
      <c r="H121" s="163" t="s">
        <v>125</v>
      </c>
      <c r="I121" s="163" t="s">
        <v>126</v>
      </c>
      <c r="J121" s="163" t="s">
        <v>114</v>
      </c>
      <c r="K121" s="164" t="s">
        <v>127</v>
      </c>
      <c r="L121" s="165"/>
      <c r="M121" s="76" t="s">
        <v>1</v>
      </c>
      <c r="N121" s="77" t="s">
        <v>40</v>
      </c>
      <c r="O121" s="77" t="s">
        <v>128</v>
      </c>
      <c r="P121" s="77" t="s">
        <v>129</v>
      </c>
      <c r="Q121" s="77" t="s">
        <v>130</v>
      </c>
      <c r="R121" s="77" t="s">
        <v>131</v>
      </c>
      <c r="S121" s="77" t="s">
        <v>132</v>
      </c>
      <c r="T121" s="78" t="s">
        <v>133</v>
      </c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</row>
    <row r="122" spans="1:65" s="2" customFormat="1" ht="22.9" customHeight="1">
      <c r="A122" s="35"/>
      <c r="B122" s="36"/>
      <c r="C122" s="83" t="s">
        <v>134</v>
      </c>
      <c r="D122" s="37"/>
      <c r="E122" s="37"/>
      <c r="F122" s="37"/>
      <c r="G122" s="37"/>
      <c r="H122" s="37"/>
      <c r="I122" s="37"/>
      <c r="J122" s="166">
        <f>BK122</f>
        <v>0</v>
      </c>
      <c r="K122" s="37"/>
      <c r="L122" s="40"/>
      <c r="M122" s="79"/>
      <c r="N122" s="167"/>
      <c r="O122" s="80"/>
      <c r="P122" s="168">
        <f>P123+P134</f>
        <v>0</v>
      </c>
      <c r="Q122" s="80"/>
      <c r="R122" s="168">
        <f>R123+R134</f>
        <v>1.0456610999999998</v>
      </c>
      <c r="S122" s="80"/>
      <c r="T122" s="169">
        <f>T123+T134</f>
        <v>0.369477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75</v>
      </c>
      <c r="AU122" s="18" t="s">
        <v>116</v>
      </c>
      <c r="BK122" s="170">
        <f>BK123+BK134</f>
        <v>0</v>
      </c>
    </row>
    <row r="123" spans="1:65" s="12" customFormat="1" ht="25.9" customHeight="1">
      <c r="B123" s="171"/>
      <c r="C123" s="172"/>
      <c r="D123" s="173" t="s">
        <v>75</v>
      </c>
      <c r="E123" s="174" t="s">
        <v>183</v>
      </c>
      <c r="F123" s="174" t="s">
        <v>184</v>
      </c>
      <c r="G123" s="172"/>
      <c r="H123" s="172"/>
      <c r="I123" s="175"/>
      <c r="J123" s="176">
        <f>BK123</f>
        <v>0</v>
      </c>
      <c r="K123" s="172"/>
      <c r="L123" s="177"/>
      <c r="M123" s="178"/>
      <c r="N123" s="179"/>
      <c r="O123" s="179"/>
      <c r="P123" s="180">
        <f>P124+P129</f>
        <v>0</v>
      </c>
      <c r="Q123" s="179"/>
      <c r="R123" s="180">
        <f>R124+R129</f>
        <v>0</v>
      </c>
      <c r="S123" s="179"/>
      <c r="T123" s="181">
        <f>T124+T129</f>
        <v>0</v>
      </c>
      <c r="AR123" s="182" t="s">
        <v>81</v>
      </c>
      <c r="AT123" s="183" t="s">
        <v>75</v>
      </c>
      <c r="AU123" s="183" t="s">
        <v>76</v>
      </c>
      <c r="AY123" s="182" t="s">
        <v>137</v>
      </c>
      <c r="BK123" s="184">
        <f>BK124+BK129</f>
        <v>0</v>
      </c>
    </row>
    <row r="124" spans="1:65" s="12" customFormat="1" ht="22.9" customHeight="1">
      <c r="B124" s="171"/>
      <c r="C124" s="172"/>
      <c r="D124" s="173" t="s">
        <v>75</v>
      </c>
      <c r="E124" s="185" t="s">
        <v>106</v>
      </c>
      <c r="F124" s="185" t="s">
        <v>311</v>
      </c>
      <c r="G124" s="172"/>
      <c r="H124" s="172"/>
      <c r="I124" s="175"/>
      <c r="J124" s="186">
        <f>BK124</f>
        <v>0</v>
      </c>
      <c r="K124" s="172"/>
      <c r="L124" s="177"/>
      <c r="M124" s="178"/>
      <c r="N124" s="179"/>
      <c r="O124" s="179"/>
      <c r="P124" s="180">
        <f>SUM(P125:P128)</f>
        <v>0</v>
      </c>
      <c r="Q124" s="179"/>
      <c r="R124" s="180">
        <f>SUM(R125:R128)</f>
        <v>0</v>
      </c>
      <c r="S124" s="179"/>
      <c r="T124" s="181">
        <f>SUM(T125:T128)</f>
        <v>0</v>
      </c>
      <c r="AR124" s="182" t="s">
        <v>81</v>
      </c>
      <c r="AT124" s="183" t="s">
        <v>75</v>
      </c>
      <c r="AU124" s="183" t="s">
        <v>81</v>
      </c>
      <c r="AY124" s="182" t="s">
        <v>137</v>
      </c>
      <c r="BK124" s="184">
        <f>SUM(BK125:BK128)</f>
        <v>0</v>
      </c>
    </row>
    <row r="125" spans="1:65" s="2" customFormat="1" ht="21.75" customHeight="1">
      <c r="A125" s="35"/>
      <c r="B125" s="36"/>
      <c r="C125" s="187" t="s">
        <v>81</v>
      </c>
      <c r="D125" s="187" t="s">
        <v>140</v>
      </c>
      <c r="E125" s="188" t="s">
        <v>334</v>
      </c>
      <c r="F125" s="189" t="s">
        <v>335</v>
      </c>
      <c r="G125" s="190" t="s">
        <v>203</v>
      </c>
      <c r="H125" s="191">
        <v>132.87</v>
      </c>
      <c r="I125" s="192"/>
      <c r="J125" s="193">
        <f>ROUND(I125*H125,2)</f>
        <v>0</v>
      </c>
      <c r="K125" s="189" t="s">
        <v>143</v>
      </c>
      <c r="L125" s="40"/>
      <c r="M125" s="194" t="s">
        <v>1</v>
      </c>
      <c r="N125" s="195" t="s">
        <v>42</v>
      </c>
      <c r="O125" s="72"/>
      <c r="P125" s="196">
        <f>O125*H125</f>
        <v>0</v>
      </c>
      <c r="Q125" s="196">
        <v>0</v>
      </c>
      <c r="R125" s="196">
        <f>Q125*H125</f>
        <v>0</v>
      </c>
      <c r="S125" s="196">
        <v>0</v>
      </c>
      <c r="T125" s="19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98" t="s">
        <v>91</v>
      </c>
      <c r="AT125" s="198" t="s">
        <v>140</v>
      </c>
      <c r="AU125" s="198" t="s">
        <v>85</v>
      </c>
      <c r="AY125" s="18" t="s">
        <v>137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85</v>
      </c>
      <c r="BK125" s="199">
        <f>ROUND(I125*H125,2)</f>
        <v>0</v>
      </c>
      <c r="BL125" s="18" t="s">
        <v>91</v>
      </c>
      <c r="BM125" s="198" t="s">
        <v>1223</v>
      </c>
    </row>
    <row r="126" spans="1:65" s="13" customFormat="1" ht="11.25">
      <c r="B126" s="205"/>
      <c r="C126" s="206"/>
      <c r="D126" s="207" t="s">
        <v>190</v>
      </c>
      <c r="E126" s="208" t="s">
        <v>1</v>
      </c>
      <c r="F126" s="209" t="s">
        <v>1224</v>
      </c>
      <c r="G126" s="206"/>
      <c r="H126" s="210">
        <v>100.45</v>
      </c>
      <c r="I126" s="211"/>
      <c r="J126" s="206"/>
      <c r="K126" s="206"/>
      <c r="L126" s="212"/>
      <c r="M126" s="213"/>
      <c r="N126" s="214"/>
      <c r="O126" s="214"/>
      <c r="P126" s="214"/>
      <c r="Q126" s="214"/>
      <c r="R126" s="214"/>
      <c r="S126" s="214"/>
      <c r="T126" s="215"/>
      <c r="AT126" s="216" t="s">
        <v>190</v>
      </c>
      <c r="AU126" s="216" t="s">
        <v>85</v>
      </c>
      <c r="AV126" s="13" t="s">
        <v>85</v>
      </c>
      <c r="AW126" s="13" t="s">
        <v>33</v>
      </c>
      <c r="AX126" s="13" t="s">
        <v>76</v>
      </c>
      <c r="AY126" s="216" t="s">
        <v>137</v>
      </c>
    </row>
    <row r="127" spans="1:65" s="13" customFormat="1" ht="11.25">
      <c r="B127" s="205"/>
      <c r="C127" s="206"/>
      <c r="D127" s="207" t="s">
        <v>190</v>
      </c>
      <c r="E127" s="208" t="s">
        <v>1</v>
      </c>
      <c r="F127" s="209" t="s">
        <v>1225</v>
      </c>
      <c r="G127" s="206"/>
      <c r="H127" s="210">
        <v>32.42</v>
      </c>
      <c r="I127" s="211"/>
      <c r="J127" s="206"/>
      <c r="K127" s="206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190</v>
      </c>
      <c r="AU127" s="216" t="s">
        <v>85</v>
      </c>
      <c r="AV127" s="13" t="s">
        <v>85</v>
      </c>
      <c r="AW127" s="13" t="s">
        <v>33</v>
      </c>
      <c r="AX127" s="13" t="s">
        <v>76</v>
      </c>
      <c r="AY127" s="216" t="s">
        <v>137</v>
      </c>
    </row>
    <row r="128" spans="1:65" s="16" customFormat="1" ht="11.25">
      <c r="B128" s="252"/>
      <c r="C128" s="253"/>
      <c r="D128" s="207" t="s">
        <v>190</v>
      </c>
      <c r="E128" s="254" t="s">
        <v>1</v>
      </c>
      <c r="F128" s="255" t="s">
        <v>256</v>
      </c>
      <c r="G128" s="253"/>
      <c r="H128" s="256">
        <v>132.87</v>
      </c>
      <c r="I128" s="257"/>
      <c r="J128" s="253"/>
      <c r="K128" s="253"/>
      <c r="L128" s="258"/>
      <c r="M128" s="259"/>
      <c r="N128" s="260"/>
      <c r="O128" s="260"/>
      <c r="P128" s="260"/>
      <c r="Q128" s="260"/>
      <c r="R128" s="260"/>
      <c r="S128" s="260"/>
      <c r="T128" s="261"/>
      <c r="AT128" s="262" t="s">
        <v>190</v>
      </c>
      <c r="AU128" s="262" t="s">
        <v>85</v>
      </c>
      <c r="AV128" s="16" t="s">
        <v>91</v>
      </c>
      <c r="AW128" s="16" t="s">
        <v>33</v>
      </c>
      <c r="AX128" s="16" t="s">
        <v>81</v>
      </c>
      <c r="AY128" s="262" t="s">
        <v>137</v>
      </c>
    </row>
    <row r="129" spans="1:65" s="12" customFormat="1" ht="22.9" customHeight="1">
      <c r="B129" s="171"/>
      <c r="C129" s="172"/>
      <c r="D129" s="173" t="s">
        <v>75</v>
      </c>
      <c r="E129" s="185" t="s">
        <v>376</v>
      </c>
      <c r="F129" s="185" t="s">
        <v>377</v>
      </c>
      <c r="G129" s="172"/>
      <c r="H129" s="172"/>
      <c r="I129" s="175"/>
      <c r="J129" s="186">
        <f>BK129</f>
        <v>0</v>
      </c>
      <c r="K129" s="172"/>
      <c r="L129" s="177"/>
      <c r="M129" s="178"/>
      <c r="N129" s="179"/>
      <c r="O129" s="179"/>
      <c r="P129" s="180">
        <f>SUM(P130:P133)</f>
        <v>0</v>
      </c>
      <c r="Q129" s="179"/>
      <c r="R129" s="180">
        <f>SUM(R130:R133)</f>
        <v>0</v>
      </c>
      <c r="S129" s="179"/>
      <c r="T129" s="181">
        <f>SUM(T130:T133)</f>
        <v>0</v>
      </c>
      <c r="AR129" s="182" t="s">
        <v>81</v>
      </c>
      <c r="AT129" s="183" t="s">
        <v>75</v>
      </c>
      <c r="AU129" s="183" t="s">
        <v>81</v>
      </c>
      <c r="AY129" s="182" t="s">
        <v>137</v>
      </c>
      <c r="BK129" s="184">
        <f>SUM(BK130:BK133)</f>
        <v>0</v>
      </c>
    </row>
    <row r="130" spans="1:65" s="2" customFormat="1" ht="37.9" customHeight="1">
      <c r="A130" s="35"/>
      <c r="B130" s="36"/>
      <c r="C130" s="187" t="s">
        <v>85</v>
      </c>
      <c r="D130" s="187" t="s">
        <v>140</v>
      </c>
      <c r="E130" s="188" t="s">
        <v>382</v>
      </c>
      <c r="F130" s="189" t="s">
        <v>383</v>
      </c>
      <c r="G130" s="190" t="s">
        <v>197</v>
      </c>
      <c r="H130" s="191">
        <v>0.38500000000000001</v>
      </c>
      <c r="I130" s="192"/>
      <c r="J130" s="193">
        <f>ROUND(I130*H130,2)</f>
        <v>0</v>
      </c>
      <c r="K130" s="189" t="s">
        <v>143</v>
      </c>
      <c r="L130" s="40"/>
      <c r="M130" s="194" t="s">
        <v>1</v>
      </c>
      <c r="N130" s="195" t="s">
        <v>42</v>
      </c>
      <c r="O130" s="72"/>
      <c r="P130" s="196">
        <f>O130*H130</f>
        <v>0</v>
      </c>
      <c r="Q130" s="196">
        <v>0</v>
      </c>
      <c r="R130" s="196">
        <f>Q130*H130</f>
        <v>0</v>
      </c>
      <c r="S130" s="196">
        <v>0</v>
      </c>
      <c r="T130" s="19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98" t="s">
        <v>91</v>
      </c>
      <c r="AT130" s="198" t="s">
        <v>140</v>
      </c>
      <c r="AU130" s="198" t="s">
        <v>85</v>
      </c>
      <c r="AY130" s="18" t="s">
        <v>137</v>
      </c>
      <c r="BE130" s="199">
        <f>IF(N130="základní",J130,0)</f>
        <v>0</v>
      </c>
      <c r="BF130" s="199">
        <f>IF(N130="snížená",J130,0)</f>
        <v>0</v>
      </c>
      <c r="BG130" s="199">
        <f>IF(N130="zákl. přenesená",J130,0)</f>
        <v>0</v>
      </c>
      <c r="BH130" s="199">
        <f>IF(N130="sníž. přenesená",J130,0)</f>
        <v>0</v>
      </c>
      <c r="BI130" s="199">
        <f>IF(N130="nulová",J130,0)</f>
        <v>0</v>
      </c>
      <c r="BJ130" s="18" t="s">
        <v>85</v>
      </c>
      <c r="BK130" s="199">
        <f>ROUND(I130*H130,2)</f>
        <v>0</v>
      </c>
      <c r="BL130" s="18" t="s">
        <v>91</v>
      </c>
      <c r="BM130" s="198" t="s">
        <v>1226</v>
      </c>
    </row>
    <row r="131" spans="1:65" s="2" customFormat="1" ht="49.15" customHeight="1">
      <c r="A131" s="35"/>
      <c r="B131" s="36"/>
      <c r="C131" s="187" t="s">
        <v>88</v>
      </c>
      <c r="D131" s="187" t="s">
        <v>140</v>
      </c>
      <c r="E131" s="188" t="s">
        <v>386</v>
      </c>
      <c r="F131" s="189" t="s">
        <v>387</v>
      </c>
      <c r="G131" s="190" t="s">
        <v>197</v>
      </c>
      <c r="H131" s="191">
        <v>5.39</v>
      </c>
      <c r="I131" s="192"/>
      <c r="J131" s="193">
        <f>ROUND(I131*H131,2)</f>
        <v>0</v>
      </c>
      <c r="K131" s="189" t="s">
        <v>143</v>
      </c>
      <c r="L131" s="40"/>
      <c r="M131" s="194" t="s">
        <v>1</v>
      </c>
      <c r="N131" s="195" t="s">
        <v>42</v>
      </c>
      <c r="O131" s="72"/>
      <c r="P131" s="196">
        <f>O131*H131</f>
        <v>0</v>
      </c>
      <c r="Q131" s="196">
        <v>0</v>
      </c>
      <c r="R131" s="196">
        <f>Q131*H131</f>
        <v>0</v>
      </c>
      <c r="S131" s="196">
        <v>0</v>
      </c>
      <c r="T131" s="19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98" t="s">
        <v>91</v>
      </c>
      <c r="AT131" s="198" t="s">
        <v>140</v>
      </c>
      <c r="AU131" s="198" t="s">
        <v>85</v>
      </c>
      <c r="AY131" s="18" t="s">
        <v>137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85</v>
      </c>
      <c r="BK131" s="199">
        <f>ROUND(I131*H131,2)</f>
        <v>0</v>
      </c>
      <c r="BL131" s="18" t="s">
        <v>91</v>
      </c>
      <c r="BM131" s="198" t="s">
        <v>1227</v>
      </c>
    </row>
    <row r="132" spans="1:65" s="2" customFormat="1" ht="24.2" customHeight="1">
      <c r="A132" s="35"/>
      <c r="B132" s="36"/>
      <c r="C132" s="187" t="s">
        <v>91</v>
      </c>
      <c r="D132" s="187" t="s">
        <v>140</v>
      </c>
      <c r="E132" s="188" t="s">
        <v>390</v>
      </c>
      <c r="F132" s="189" t="s">
        <v>391</v>
      </c>
      <c r="G132" s="190" t="s">
        <v>197</v>
      </c>
      <c r="H132" s="191">
        <v>0.38500000000000001</v>
      </c>
      <c r="I132" s="192"/>
      <c r="J132" s="193">
        <f>ROUND(I132*H132,2)</f>
        <v>0</v>
      </c>
      <c r="K132" s="189" t="s">
        <v>143</v>
      </c>
      <c r="L132" s="40"/>
      <c r="M132" s="194" t="s">
        <v>1</v>
      </c>
      <c r="N132" s="195" t="s">
        <v>42</v>
      </c>
      <c r="O132" s="72"/>
      <c r="P132" s="196">
        <f>O132*H132</f>
        <v>0</v>
      </c>
      <c r="Q132" s="196">
        <v>0</v>
      </c>
      <c r="R132" s="196">
        <f>Q132*H132</f>
        <v>0</v>
      </c>
      <c r="S132" s="196">
        <v>0</v>
      </c>
      <c r="T132" s="19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8" t="s">
        <v>91</v>
      </c>
      <c r="AT132" s="198" t="s">
        <v>140</v>
      </c>
      <c r="AU132" s="198" t="s">
        <v>85</v>
      </c>
      <c r="AY132" s="18" t="s">
        <v>137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8" t="s">
        <v>85</v>
      </c>
      <c r="BK132" s="199">
        <f>ROUND(I132*H132,2)</f>
        <v>0</v>
      </c>
      <c r="BL132" s="18" t="s">
        <v>91</v>
      </c>
      <c r="BM132" s="198" t="s">
        <v>1228</v>
      </c>
    </row>
    <row r="133" spans="1:65" s="2" customFormat="1" ht="44.25" customHeight="1">
      <c r="A133" s="35"/>
      <c r="B133" s="36"/>
      <c r="C133" s="187" t="s">
        <v>94</v>
      </c>
      <c r="D133" s="187" t="s">
        <v>140</v>
      </c>
      <c r="E133" s="188" t="s">
        <v>394</v>
      </c>
      <c r="F133" s="189" t="s">
        <v>395</v>
      </c>
      <c r="G133" s="190" t="s">
        <v>197</v>
      </c>
      <c r="H133" s="191">
        <v>0.38500000000000001</v>
      </c>
      <c r="I133" s="192"/>
      <c r="J133" s="193">
        <f>ROUND(I133*H133,2)</f>
        <v>0</v>
      </c>
      <c r="K133" s="189" t="s">
        <v>143</v>
      </c>
      <c r="L133" s="40"/>
      <c r="M133" s="194" t="s">
        <v>1</v>
      </c>
      <c r="N133" s="195" t="s">
        <v>42</v>
      </c>
      <c r="O133" s="72"/>
      <c r="P133" s="196">
        <f>O133*H133</f>
        <v>0</v>
      </c>
      <c r="Q133" s="196">
        <v>0</v>
      </c>
      <c r="R133" s="196">
        <f>Q133*H133</f>
        <v>0</v>
      </c>
      <c r="S133" s="196">
        <v>0</v>
      </c>
      <c r="T133" s="19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98" t="s">
        <v>91</v>
      </c>
      <c r="AT133" s="198" t="s">
        <v>140</v>
      </c>
      <c r="AU133" s="198" t="s">
        <v>85</v>
      </c>
      <c r="AY133" s="18" t="s">
        <v>137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85</v>
      </c>
      <c r="BK133" s="199">
        <f>ROUND(I133*H133,2)</f>
        <v>0</v>
      </c>
      <c r="BL133" s="18" t="s">
        <v>91</v>
      </c>
      <c r="BM133" s="198" t="s">
        <v>1229</v>
      </c>
    </row>
    <row r="134" spans="1:65" s="12" customFormat="1" ht="25.9" customHeight="1">
      <c r="B134" s="171"/>
      <c r="C134" s="172"/>
      <c r="D134" s="173" t="s">
        <v>75</v>
      </c>
      <c r="E134" s="174" t="s">
        <v>401</v>
      </c>
      <c r="F134" s="174" t="s">
        <v>402</v>
      </c>
      <c r="G134" s="172"/>
      <c r="H134" s="172"/>
      <c r="I134" s="175"/>
      <c r="J134" s="176">
        <f>BK134</f>
        <v>0</v>
      </c>
      <c r="K134" s="172"/>
      <c r="L134" s="177"/>
      <c r="M134" s="178"/>
      <c r="N134" s="179"/>
      <c r="O134" s="179"/>
      <c r="P134" s="180">
        <f>P135+P157</f>
        <v>0</v>
      </c>
      <c r="Q134" s="179"/>
      <c r="R134" s="180">
        <f>R135+R157</f>
        <v>1.0456610999999998</v>
      </c>
      <c r="S134" s="179"/>
      <c r="T134" s="181">
        <f>T135+T157</f>
        <v>0.369477</v>
      </c>
      <c r="AR134" s="182" t="s">
        <v>85</v>
      </c>
      <c r="AT134" s="183" t="s">
        <v>75</v>
      </c>
      <c r="AU134" s="183" t="s">
        <v>76</v>
      </c>
      <c r="AY134" s="182" t="s">
        <v>137</v>
      </c>
      <c r="BK134" s="184">
        <f>BK135+BK157</f>
        <v>0</v>
      </c>
    </row>
    <row r="135" spans="1:65" s="12" customFormat="1" ht="22.9" customHeight="1">
      <c r="B135" s="171"/>
      <c r="C135" s="172"/>
      <c r="D135" s="173" t="s">
        <v>75</v>
      </c>
      <c r="E135" s="185" t="s">
        <v>528</v>
      </c>
      <c r="F135" s="185" t="s">
        <v>529</v>
      </c>
      <c r="G135" s="172"/>
      <c r="H135" s="172"/>
      <c r="I135" s="175"/>
      <c r="J135" s="186">
        <f>BK135</f>
        <v>0</v>
      </c>
      <c r="K135" s="172"/>
      <c r="L135" s="177"/>
      <c r="M135" s="178"/>
      <c r="N135" s="179"/>
      <c r="O135" s="179"/>
      <c r="P135" s="180">
        <f>SUM(P136:P156)</f>
        <v>0</v>
      </c>
      <c r="Q135" s="179"/>
      <c r="R135" s="180">
        <f>SUM(R136:R156)</f>
        <v>1.0423962999999998</v>
      </c>
      <c r="S135" s="179"/>
      <c r="T135" s="181">
        <f>SUM(T136:T156)</f>
        <v>0.369477</v>
      </c>
      <c r="AR135" s="182" t="s">
        <v>85</v>
      </c>
      <c r="AT135" s="183" t="s">
        <v>75</v>
      </c>
      <c r="AU135" s="183" t="s">
        <v>81</v>
      </c>
      <c r="AY135" s="182" t="s">
        <v>137</v>
      </c>
      <c r="BK135" s="184">
        <f>SUM(BK136:BK156)</f>
        <v>0</v>
      </c>
    </row>
    <row r="136" spans="1:65" s="2" customFormat="1" ht="16.5" customHeight="1">
      <c r="A136" s="35"/>
      <c r="B136" s="36"/>
      <c r="C136" s="187" t="s">
        <v>85</v>
      </c>
      <c r="D136" s="187" t="s">
        <v>140</v>
      </c>
      <c r="E136" s="188" t="s">
        <v>531</v>
      </c>
      <c r="F136" s="189" t="s">
        <v>532</v>
      </c>
      <c r="G136" s="190" t="s">
        <v>203</v>
      </c>
      <c r="H136" s="191">
        <v>132.87</v>
      </c>
      <c r="I136" s="192"/>
      <c r="J136" s="193">
        <f>ROUND(I136*H136,2)</f>
        <v>0</v>
      </c>
      <c r="K136" s="189" t="s">
        <v>143</v>
      </c>
      <c r="L136" s="40"/>
      <c r="M136" s="194" t="s">
        <v>1</v>
      </c>
      <c r="N136" s="195" t="s">
        <v>42</v>
      </c>
      <c r="O136" s="72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8" t="s">
        <v>281</v>
      </c>
      <c r="AT136" s="198" t="s">
        <v>140</v>
      </c>
      <c r="AU136" s="198" t="s">
        <v>85</v>
      </c>
      <c r="AY136" s="18" t="s">
        <v>137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8" t="s">
        <v>85</v>
      </c>
      <c r="BK136" s="199">
        <f>ROUND(I136*H136,2)</f>
        <v>0</v>
      </c>
      <c r="BL136" s="18" t="s">
        <v>281</v>
      </c>
      <c r="BM136" s="198" t="s">
        <v>1230</v>
      </c>
    </row>
    <row r="137" spans="1:65" s="2" customFormat="1" ht="29.25">
      <c r="A137" s="35"/>
      <c r="B137" s="36"/>
      <c r="C137" s="37"/>
      <c r="D137" s="207" t="s">
        <v>246</v>
      </c>
      <c r="E137" s="37"/>
      <c r="F137" s="248" t="s">
        <v>534</v>
      </c>
      <c r="G137" s="37"/>
      <c r="H137" s="37"/>
      <c r="I137" s="249"/>
      <c r="J137" s="37"/>
      <c r="K137" s="37"/>
      <c r="L137" s="40"/>
      <c r="M137" s="250"/>
      <c r="N137" s="251"/>
      <c r="O137" s="72"/>
      <c r="P137" s="72"/>
      <c r="Q137" s="72"/>
      <c r="R137" s="72"/>
      <c r="S137" s="72"/>
      <c r="T137" s="73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246</v>
      </c>
      <c r="AU137" s="18" t="s">
        <v>85</v>
      </c>
    </row>
    <row r="138" spans="1:65" s="13" customFormat="1" ht="11.25">
      <c r="B138" s="205"/>
      <c r="C138" s="206"/>
      <c r="D138" s="207" t="s">
        <v>190</v>
      </c>
      <c r="E138" s="208" t="s">
        <v>1</v>
      </c>
      <c r="F138" s="209" t="s">
        <v>1231</v>
      </c>
      <c r="G138" s="206"/>
      <c r="H138" s="210">
        <v>100.45</v>
      </c>
      <c r="I138" s="211"/>
      <c r="J138" s="206"/>
      <c r="K138" s="206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190</v>
      </c>
      <c r="AU138" s="216" t="s">
        <v>85</v>
      </c>
      <c r="AV138" s="13" t="s">
        <v>85</v>
      </c>
      <c r="AW138" s="13" t="s">
        <v>33</v>
      </c>
      <c r="AX138" s="13" t="s">
        <v>76</v>
      </c>
      <c r="AY138" s="216" t="s">
        <v>137</v>
      </c>
    </row>
    <row r="139" spans="1:65" s="13" customFormat="1" ht="11.25">
      <c r="B139" s="205"/>
      <c r="C139" s="206"/>
      <c r="D139" s="207" t="s">
        <v>190</v>
      </c>
      <c r="E139" s="208" t="s">
        <v>1</v>
      </c>
      <c r="F139" s="209" t="s">
        <v>1232</v>
      </c>
      <c r="G139" s="206"/>
      <c r="H139" s="210">
        <v>32.42</v>
      </c>
      <c r="I139" s="211"/>
      <c r="J139" s="206"/>
      <c r="K139" s="206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190</v>
      </c>
      <c r="AU139" s="216" t="s">
        <v>85</v>
      </c>
      <c r="AV139" s="13" t="s">
        <v>85</v>
      </c>
      <c r="AW139" s="13" t="s">
        <v>33</v>
      </c>
      <c r="AX139" s="13" t="s">
        <v>76</v>
      </c>
      <c r="AY139" s="216" t="s">
        <v>137</v>
      </c>
    </row>
    <row r="140" spans="1:65" s="16" customFormat="1" ht="11.25">
      <c r="B140" s="252"/>
      <c r="C140" s="253"/>
      <c r="D140" s="207" t="s">
        <v>190</v>
      </c>
      <c r="E140" s="254" t="s">
        <v>1</v>
      </c>
      <c r="F140" s="255" t="s">
        <v>256</v>
      </c>
      <c r="G140" s="253"/>
      <c r="H140" s="256">
        <v>132.87</v>
      </c>
      <c r="I140" s="257"/>
      <c r="J140" s="253"/>
      <c r="K140" s="253"/>
      <c r="L140" s="258"/>
      <c r="M140" s="259"/>
      <c r="N140" s="260"/>
      <c r="O140" s="260"/>
      <c r="P140" s="260"/>
      <c r="Q140" s="260"/>
      <c r="R140" s="260"/>
      <c r="S140" s="260"/>
      <c r="T140" s="261"/>
      <c r="AT140" s="262" t="s">
        <v>190</v>
      </c>
      <c r="AU140" s="262" t="s">
        <v>85</v>
      </c>
      <c r="AV140" s="16" t="s">
        <v>91</v>
      </c>
      <c r="AW140" s="16" t="s">
        <v>33</v>
      </c>
      <c r="AX140" s="16" t="s">
        <v>81</v>
      </c>
      <c r="AY140" s="262" t="s">
        <v>137</v>
      </c>
    </row>
    <row r="141" spans="1:65" s="2" customFormat="1" ht="24.2" customHeight="1">
      <c r="A141" s="35"/>
      <c r="B141" s="36"/>
      <c r="C141" s="187" t="s">
        <v>100</v>
      </c>
      <c r="D141" s="187" t="s">
        <v>140</v>
      </c>
      <c r="E141" s="188" t="s">
        <v>538</v>
      </c>
      <c r="F141" s="189" t="s">
        <v>539</v>
      </c>
      <c r="G141" s="190" t="s">
        <v>203</v>
      </c>
      <c r="H141" s="191">
        <v>132.87</v>
      </c>
      <c r="I141" s="192"/>
      <c r="J141" s="193">
        <f>ROUND(I141*H141,2)</f>
        <v>0</v>
      </c>
      <c r="K141" s="189" t="s">
        <v>143</v>
      </c>
      <c r="L141" s="40"/>
      <c r="M141" s="194" t="s">
        <v>1</v>
      </c>
      <c r="N141" s="195" t="s">
        <v>42</v>
      </c>
      <c r="O141" s="72"/>
      <c r="P141" s="196">
        <f>O141*H141</f>
        <v>0</v>
      </c>
      <c r="Q141" s="196">
        <v>3.0000000000000001E-5</v>
      </c>
      <c r="R141" s="196">
        <f>Q141*H141</f>
        <v>3.9861000000000002E-3</v>
      </c>
      <c r="S141" s="196">
        <v>0</v>
      </c>
      <c r="T141" s="19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98" t="s">
        <v>281</v>
      </c>
      <c r="AT141" s="198" t="s">
        <v>140</v>
      </c>
      <c r="AU141" s="198" t="s">
        <v>85</v>
      </c>
      <c r="AY141" s="18" t="s">
        <v>137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8" t="s">
        <v>85</v>
      </c>
      <c r="BK141" s="199">
        <f>ROUND(I141*H141,2)</f>
        <v>0</v>
      </c>
      <c r="BL141" s="18" t="s">
        <v>281</v>
      </c>
      <c r="BM141" s="198" t="s">
        <v>1233</v>
      </c>
    </row>
    <row r="142" spans="1:65" s="2" customFormat="1" ht="33" customHeight="1">
      <c r="A142" s="35"/>
      <c r="B142" s="36"/>
      <c r="C142" s="187" t="s">
        <v>103</v>
      </c>
      <c r="D142" s="187" t="s">
        <v>140</v>
      </c>
      <c r="E142" s="188" t="s">
        <v>543</v>
      </c>
      <c r="F142" s="189" t="s">
        <v>544</v>
      </c>
      <c r="G142" s="190" t="s">
        <v>203</v>
      </c>
      <c r="H142" s="191">
        <v>132.87</v>
      </c>
      <c r="I142" s="192"/>
      <c r="J142" s="193">
        <f>ROUND(I142*H142,2)</f>
        <v>0</v>
      </c>
      <c r="K142" s="189" t="s">
        <v>143</v>
      </c>
      <c r="L142" s="40"/>
      <c r="M142" s="194" t="s">
        <v>1</v>
      </c>
      <c r="N142" s="195" t="s">
        <v>42</v>
      </c>
      <c r="O142" s="72"/>
      <c r="P142" s="196">
        <f>O142*H142</f>
        <v>0</v>
      </c>
      <c r="Q142" s="196">
        <v>4.5500000000000002E-3</v>
      </c>
      <c r="R142" s="196">
        <f>Q142*H142</f>
        <v>0.6045585</v>
      </c>
      <c r="S142" s="196">
        <v>0</v>
      </c>
      <c r="T142" s="19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8" t="s">
        <v>281</v>
      </c>
      <c r="AT142" s="198" t="s">
        <v>140</v>
      </c>
      <c r="AU142" s="198" t="s">
        <v>85</v>
      </c>
      <c r="AY142" s="18" t="s">
        <v>137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85</v>
      </c>
      <c r="BK142" s="199">
        <f>ROUND(I142*H142,2)</f>
        <v>0</v>
      </c>
      <c r="BL142" s="18" t="s">
        <v>281</v>
      </c>
      <c r="BM142" s="198" t="s">
        <v>1234</v>
      </c>
    </row>
    <row r="143" spans="1:65" s="2" customFormat="1" ht="24.2" customHeight="1">
      <c r="A143" s="35"/>
      <c r="B143" s="36"/>
      <c r="C143" s="187" t="s">
        <v>106</v>
      </c>
      <c r="D143" s="187" t="s">
        <v>140</v>
      </c>
      <c r="E143" s="188" t="s">
        <v>548</v>
      </c>
      <c r="F143" s="189" t="s">
        <v>549</v>
      </c>
      <c r="G143" s="190" t="s">
        <v>203</v>
      </c>
      <c r="H143" s="191">
        <v>132.87</v>
      </c>
      <c r="I143" s="192"/>
      <c r="J143" s="193">
        <f>ROUND(I143*H143,2)</f>
        <v>0</v>
      </c>
      <c r="K143" s="189" t="s">
        <v>143</v>
      </c>
      <c r="L143" s="40"/>
      <c r="M143" s="194" t="s">
        <v>1</v>
      </c>
      <c r="N143" s="195" t="s">
        <v>42</v>
      </c>
      <c r="O143" s="72"/>
      <c r="P143" s="196">
        <f>O143*H143</f>
        <v>0</v>
      </c>
      <c r="Q143" s="196">
        <v>0</v>
      </c>
      <c r="R143" s="196">
        <f>Q143*H143</f>
        <v>0</v>
      </c>
      <c r="S143" s="196">
        <v>2.5000000000000001E-3</v>
      </c>
      <c r="T143" s="197">
        <f>S143*H143</f>
        <v>0.332175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8" t="s">
        <v>281</v>
      </c>
      <c r="AT143" s="198" t="s">
        <v>140</v>
      </c>
      <c r="AU143" s="198" t="s">
        <v>85</v>
      </c>
      <c r="AY143" s="18" t="s">
        <v>137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8" t="s">
        <v>85</v>
      </c>
      <c r="BK143" s="199">
        <f>ROUND(I143*H143,2)</f>
        <v>0</v>
      </c>
      <c r="BL143" s="18" t="s">
        <v>281</v>
      </c>
      <c r="BM143" s="198" t="s">
        <v>1235</v>
      </c>
    </row>
    <row r="144" spans="1:65" s="2" customFormat="1" ht="24.2" customHeight="1">
      <c r="A144" s="35"/>
      <c r="B144" s="36"/>
      <c r="C144" s="187" t="s">
        <v>242</v>
      </c>
      <c r="D144" s="187" t="s">
        <v>140</v>
      </c>
      <c r="E144" s="188" t="s">
        <v>561</v>
      </c>
      <c r="F144" s="189" t="s">
        <v>562</v>
      </c>
      <c r="G144" s="190" t="s">
        <v>203</v>
      </c>
      <c r="H144" s="191">
        <v>132.87</v>
      </c>
      <c r="I144" s="192"/>
      <c r="J144" s="193">
        <f>ROUND(I144*H144,2)</f>
        <v>0</v>
      </c>
      <c r="K144" s="189" t="s">
        <v>143</v>
      </c>
      <c r="L144" s="40"/>
      <c r="M144" s="194" t="s">
        <v>1</v>
      </c>
      <c r="N144" s="195" t="s">
        <v>42</v>
      </c>
      <c r="O144" s="72"/>
      <c r="P144" s="196">
        <f>O144*H144</f>
        <v>0</v>
      </c>
      <c r="Q144" s="196">
        <v>2.9999999999999997E-4</v>
      </c>
      <c r="R144" s="196">
        <f>Q144*H144</f>
        <v>3.9861000000000001E-2</v>
      </c>
      <c r="S144" s="196">
        <v>0</v>
      </c>
      <c r="T144" s="19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8" t="s">
        <v>281</v>
      </c>
      <c r="AT144" s="198" t="s">
        <v>140</v>
      </c>
      <c r="AU144" s="198" t="s">
        <v>85</v>
      </c>
      <c r="AY144" s="18" t="s">
        <v>137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8" t="s">
        <v>85</v>
      </c>
      <c r="BK144" s="199">
        <f>ROUND(I144*H144,2)</f>
        <v>0</v>
      </c>
      <c r="BL144" s="18" t="s">
        <v>281</v>
      </c>
      <c r="BM144" s="198" t="s">
        <v>1236</v>
      </c>
    </row>
    <row r="145" spans="1:65" s="2" customFormat="1" ht="55.5" customHeight="1">
      <c r="A145" s="35"/>
      <c r="B145" s="36"/>
      <c r="C145" s="238" t="s">
        <v>249</v>
      </c>
      <c r="D145" s="238" t="s">
        <v>228</v>
      </c>
      <c r="E145" s="239" t="s">
        <v>566</v>
      </c>
      <c r="F145" s="240" t="s">
        <v>567</v>
      </c>
      <c r="G145" s="241" t="s">
        <v>203</v>
      </c>
      <c r="H145" s="242">
        <v>146.15700000000001</v>
      </c>
      <c r="I145" s="243"/>
      <c r="J145" s="244">
        <f>ROUND(I145*H145,2)</f>
        <v>0</v>
      </c>
      <c r="K145" s="240" t="s">
        <v>143</v>
      </c>
      <c r="L145" s="245"/>
      <c r="M145" s="246" t="s">
        <v>1</v>
      </c>
      <c r="N145" s="247" t="s">
        <v>42</v>
      </c>
      <c r="O145" s="72"/>
      <c r="P145" s="196">
        <f>O145*H145</f>
        <v>0</v>
      </c>
      <c r="Q145" s="196">
        <v>2.5000000000000001E-3</v>
      </c>
      <c r="R145" s="196">
        <f>Q145*H145</f>
        <v>0.36539250000000001</v>
      </c>
      <c r="S145" s="196">
        <v>0</v>
      </c>
      <c r="T145" s="19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8" t="s">
        <v>416</v>
      </c>
      <c r="AT145" s="198" t="s">
        <v>228</v>
      </c>
      <c r="AU145" s="198" t="s">
        <v>85</v>
      </c>
      <c r="AY145" s="18" t="s">
        <v>137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85</v>
      </c>
      <c r="BK145" s="199">
        <f>ROUND(I145*H145,2)</f>
        <v>0</v>
      </c>
      <c r="BL145" s="18" t="s">
        <v>281</v>
      </c>
      <c r="BM145" s="198" t="s">
        <v>1237</v>
      </c>
    </row>
    <row r="146" spans="1:65" s="13" customFormat="1" ht="11.25">
      <c r="B146" s="205"/>
      <c r="C146" s="206"/>
      <c r="D146" s="207" t="s">
        <v>190</v>
      </c>
      <c r="E146" s="208" t="s">
        <v>1</v>
      </c>
      <c r="F146" s="209" t="s">
        <v>1238</v>
      </c>
      <c r="G146" s="206"/>
      <c r="H146" s="210">
        <v>146.15700000000001</v>
      </c>
      <c r="I146" s="211"/>
      <c r="J146" s="206"/>
      <c r="K146" s="206"/>
      <c r="L146" s="212"/>
      <c r="M146" s="213"/>
      <c r="N146" s="214"/>
      <c r="O146" s="214"/>
      <c r="P146" s="214"/>
      <c r="Q146" s="214"/>
      <c r="R146" s="214"/>
      <c r="S146" s="214"/>
      <c r="T146" s="215"/>
      <c r="AT146" s="216" t="s">
        <v>190</v>
      </c>
      <c r="AU146" s="216" t="s">
        <v>85</v>
      </c>
      <c r="AV146" s="13" t="s">
        <v>85</v>
      </c>
      <c r="AW146" s="13" t="s">
        <v>33</v>
      </c>
      <c r="AX146" s="13" t="s">
        <v>81</v>
      </c>
      <c r="AY146" s="216" t="s">
        <v>137</v>
      </c>
    </row>
    <row r="147" spans="1:65" s="2" customFormat="1" ht="21.75" customHeight="1">
      <c r="A147" s="35"/>
      <c r="B147" s="36"/>
      <c r="C147" s="187" t="s">
        <v>257</v>
      </c>
      <c r="D147" s="187" t="s">
        <v>140</v>
      </c>
      <c r="E147" s="188" t="s">
        <v>571</v>
      </c>
      <c r="F147" s="189" t="s">
        <v>572</v>
      </c>
      <c r="G147" s="190" t="s">
        <v>220</v>
      </c>
      <c r="H147" s="191">
        <v>124.34</v>
      </c>
      <c r="I147" s="192"/>
      <c r="J147" s="193">
        <f>ROUND(I147*H147,2)</f>
        <v>0</v>
      </c>
      <c r="K147" s="189" t="s">
        <v>143</v>
      </c>
      <c r="L147" s="40"/>
      <c r="M147" s="194" t="s">
        <v>1</v>
      </c>
      <c r="N147" s="195" t="s">
        <v>42</v>
      </c>
      <c r="O147" s="72"/>
      <c r="P147" s="196">
        <f>O147*H147</f>
        <v>0</v>
      </c>
      <c r="Q147" s="196">
        <v>0</v>
      </c>
      <c r="R147" s="196">
        <f>Q147*H147</f>
        <v>0</v>
      </c>
      <c r="S147" s="196">
        <v>2.9999999999999997E-4</v>
      </c>
      <c r="T147" s="197">
        <f>S147*H147</f>
        <v>3.7301999999999995E-2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8" t="s">
        <v>281</v>
      </c>
      <c r="AT147" s="198" t="s">
        <v>140</v>
      </c>
      <c r="AU147" s="198" t="s">
        <v>85</v>
      </c>
      <c r="AY147" s="18" t="s">
        <v>137</v>
      </c>
      <c r="BE147" s="199">
        <f>IF(N147="základní",J147,0)</f>
        <v>0</v>
      </c>
      <c r="BF147" s="199">
        <f>IF(N147="snížená",J147,0)</f>
        <v>0</v>
      </c>
      <c r="BG147" s="199">
        <f>IF(N147="zákl. přenesená",J147,0)</f>
        <v>0</v>
      </c>
      <c r="BH147" s="199">
        <f>IF(N147="sníž. přenesená",J147,0)</f>
        <v>0</v>
      </c>
      <c r="BI147" s="199">
        <f>IF(N147="nulová",J147,0)</f>
        <v>0</v>
      </c>
      <c r="BJ147" s="18" t="s">
        <v>85</v>
      </c>
      <c r="BK147" s="199">
        <f>ROUND(I147*H147,2)</f>
        <v>0</v>
      </c>
      <c r="BL147" s="18" t="s">
        <v>281</v>
      </c>
      <c r="BM147" s="198" t="s">
        <v>1239</v>
      </c>
    </row>
    <row r="148" spans="1:65" s="2" customFormat="1" ht="29.25">
      <c r="A148" s="35"/>
      <c r="B148" s="36"/>
      <c r="C148" s="37"/>
      <c r="D148" s="207" t="s">
        <v>246</v>
      </c>
      <c r="E148" s="37"/>
      <c r="F148" s="248" t="s">
        <v>574</v>
      </c>
      <c r="G148" s="37"/>
      <c r="H148" s="37"/>
      <c r="I148" s="249"/>
      <c r="J148" s="37"/>
      <c r="K148" s="37"/>
      <c r="L148" s="40"/>
      <c r="M148" s="250"/>
      <c r="N148" s="251"/>
      <c r="O148" s="72"/>
      <c r="P148" s="72"/>
      <c r="Q148" s="72"/>
      <c r="R148" s="72"/>
      <c r="S148" s="72"/>
      <c r="T148" s="73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8" t="s">
        <v>246</v>
      </c>
      <c r="AU148" s="18" t="s">
        <v>85</v>
      </c>
    </row>
    <row r="149" spans="1:65" s="13" customFormat="1" ht="11.25">
      <c r="B149" s="205"/>
      <c r="C149" s="206"/>
      <c r="D149" s="207" t="s">
        <v>190</v>
      </c>
      <c r="E149" s="208" t="s">
        <v>1</v>
      </c>
      <c r="F149" s="209" t="s">
        <v>1240</v>
      </c>
      <c r="G149" s="206"/>
      <c r="H149" s="210">
        <v>92.9</v>
      </c>
      <c r="I149" s="211"/>
      <c r="J149" s="206"/>
      <c r="K149" s="206"/>
      <c r="L149" s="212"/>
      <c r="M149" s="213"/>
      <c r="N149" s="214"/>
      <c r="O149" s="214"/>
      <c r="P149" s="214"/>
      <c r="Q149" s="214"/>
      <c r="R149" s="214"/>
      <c r="S149" s="214"/>
      <c r="T149" s="215"/>
      <c r="AT149" s="216" t="s">
        <v>190</v>
      </c>
      <c r="AU149" s="216" t="s">
        <v>85</v>
      </c>
      <c r="AV149" s="13" t="s">
        <v>85</v>
      </c>
      <c r="AW149" s="13" t="s">
        <v>33</v>
      </c>
      <c r="AX149" s="13" t="s">
        <v>76</v>
      </c>
      <c r="AY149" s="216" t="s">
        <v>137</v>
      </c>
    </row>
    <row r="150" spans="1:65" s="13" customFormat="1" ht="11.25">
      <c r="B150" s="205"/>
      <c r="C150" s="206"/>
      <c r="D150" s="207" t="s">
        <v>190</v>
      </c>
      <c r="E150" s="208" t="s">
        <v>1</v>
      </c>
      <c r="F150" s="209" t="s">
        <v>1241</v>
      </c>
      <c r="G150" s="206"/>
      <c r="H150" s="210">
        <v>31.44</v>
      </c>
      <c r="I150" s="211"/>
      <c r="J150" s="206"/>
      <c r="K150" s="206"/>
      <c r="L150" s="212"/>
      <c r="M150" s="213"/>
      <c r="N150" s="214"/>
      <c r="O150" s="214"/>
      <c r="P150" s="214"/>
      <c r="Q150" s="214"/>
      <c r="R150" s="214"/>
      <c r="S150" s="214"/>
      <c r="T150" s="215"/>
      <c r="AT150" s="216" t="s">
        <v>190</v>
      </c>
      <c r="AU150" s="216" t="s">
        <v>85</v>
      </c>
      <c r="AV150" s="13" t="s">
        <v>85</v>
      </c>
      <c r="AW150" s="13" t="s">
        <v>33</v>
      </c>
      <c r="AX150" s="13" t="s">
        <v>76</v>
      </c>
      <c r="AY150" s="216" t="s">
        <v>137</v>
      </c>
    </row>
    <row r="151" spans="1:65" s="16" customFormat="1" ht="11.25">
      <c r="B151" s="252"/>
      <c r="C151" s="253"/>
      <c r="D151" s="207" t="s">
        <v>190</v>
      </c>
      <c r="E151" s="254" t="s">
        <v>1</v>
      </c>
      <c r="F151" s="255" t="s">
        <v>256</v>
      </c>
      <c r="G151" s="253"/>
      <c r="H151" s="256">
        <v>124.34</v>
      </c>
      <c r="I151" s="257"/>
      <c r="J151" s="253"/>
      <c r="K151" s="253"/>
      <c r="L151" s="258"/>
      <c r="M151" s="259"/>
      <c r="N151" s="260"/>
      <c r="O151" s="260"/>
      <c r="P151" s="260"/>
      <c r="Q151" s="260"/>
      <c r="R151" s="260"/>
      <c r="S151" s="260"/>
      <c r="T151" s="261"/>
      <c r="AT151" s="262" t="s">
        <v>190</v>
      </c>
      <c r="AU151" s="262" t="s">
        <v>85</v>
      </c>
      <c r="AV151" s="16" t="s">
        <v>91</v>
      </c>
      <c r="AW151" s="16" t="s">
        <v>33</v>
      </c>
      <c r="AX151" s="16" t="s">
        <v>81</v>
      </c>
      <c r="AY151" s="262" t="s">
        <v>137</v>
      </c>
    </row>
    <row r="152" spans="1:65" s="2" customFormat="1" ht="21.75" customHeight="1">
      <c r="A152" s="35"/>
      <c r="B152" s="36"/>
      <c r="C152" s="187" t="s">
        <v>265</v>
      </c>
      <c r="D152" s="187" t="s">
        <v>140</v>
      </c>
      <c r="E152" s="188" t="s">
        <v>582</v>
      </c>
      <c r="F152" s="189" t="s">
        <v>583</v>
      </c>
      <c r="G152" s="190" t="s">
        <v>220</v>
      </c>
      <c r="H152" s="191">
        <v>124.34</v>
      </c>
      <c r="I152" s="192"/>
      <c r="J152" s="193">
        <f>ROUND(I152*H152,2)</f>
        <v>0</v>
      </c>
      <c r="K152" s="189" t="s">
        <v>143</v>
      </c>
      <c r="L152" s="40"/>
      <c r="M152" s="194" t="s">
        <v>1</v>
      </c>
      <c r="N152" s="195" t="s">
        <v>42</v>
      </c>
      <c r="O152" s="72"/>
      <c r="P152" s="196">
        <f>O152*H152</f>
        <v>0</v>
      </c>
      <c r="Q152" s="196">
        <v>1.0000000000000001E-5</v>
      </c>
      <c r="R152" s="196">
        <f>Q152*H152</f>
        <v>1.2434000000000002E-3</v>
      </c>
      <c r="S152" s="196">
        <v>0</v>
      </c>
      <c r="T152" s="19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8" t="s">
        <v>281</v>
      </c>
      <c r="AT152" s="198" t="s">
        <v>140</v>
      </c>
      <c r="AU152" s="198" t="s">
        <v>85</v>
      </c>
      <c r="AY152" s="18" t="s">
        <v>137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85</v>
      </c>
      <c r="BK152" s="199">
        <f>ROUND(I152*H152,2)</f>
        <v>0</v>
      </c>
      <c r="BL152" s="18" t="s">
        <v>281</v>
      </c>
      <c r="BM152" s="198" t="s">
        <v>1242</v>
      </c>
    </row>
    <row r="153" spans="1:65" s="2" customFormat="1" ht="29.25">
      <c r="A153" s="35"/>
      <c r="B153" s="36"/>
      <c r="C153" s="37"/>
      <c r="D153" s="207" t="s">
        <v>246</v>
      </c>
      <c r="E153" s="37"/>
      <c r="F153" s="248" t="s">
        <v>585</v>
      </c>
      <c r="G153" s="37"/>
      <c r="H153" s="37"/>
      <c r="I153" s="249"/>
      <c r="J153" s="37"/>
      <c r="K153" s="37"/>
      <c r="L153" s="40"/>
      <c r="M153" s="250"/>
      <c r="N153" s="251"/>
      <c r="O153" s="72"/>
      <c r="P153" s="72"/>
      <c r="Q153" s="72"/>
      <c r="R153" s="72"/>
      <c r="S153" s="72"/>
      <c r="T153" s="73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8" t="s">
        <v>246</v>
      </c>
      <c r="AU153" s="18" t="s">
        <v>85</v>
      </c>
    </row>
    <row r="154" spans="1:65" s="2" customFormat="1" ht="16.5" customHeight="1">
      <c r="A154" s="35"/>
      <c r="B154" s="36"/>
      <c r="C154" s="238" t="s">
        <v>267</v>
      </c>
      <c r="D154" s="238" t="s">
        <v>228</v>
      </c>
      <c r="E154" s="239" t="s">
        <v>587</v>
      </c>
      <c r="F154" s="240" t="s">
        <v>588</v>
      </c>
      <c r="G154" s="241" t="s">
        <v>220</v>
      </c>
      <c r="H154" s="242">
        <v>124.34</v>
      </c>
      <c r="I154" s="243"/>
      <c r="J154" s="244">
        <f>ROUND(I154*H154,2)</f>
        <v>0</v>
      </c>
      <c r="K154" s="240" t="s">
        <v>143</v>
      </c>
      <c r="L154" s="245"/>
      <c r="M154" s="246" t="s">
        <v>1</v>
      </c>
      <c r="N154" s="247" t="s">
        <v>42</v>
      </c>
      <c r="O154" s="72"/>
      <c r="P154" s="196">
        <f>O154*H154</f>
        <v>0</v>
      </c>
      <c r="Q154" s="196">
        <v>2.2000000000000001E-4</v>
      </c>
      <c r="R154" s="196">
        <f>Q154*H154</f>
        <v>2.7354800000000002E-2</v>
      </c>
      <c r="S154" s="196">
        <v>0</v>
      </c>
      <c r="T154" s="19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8" t="s">
        <v>416</v>
      </c>
      <c r="AT154" s="198" t="s">
        <v>228</v>
      </c>
      <c r="AU154" s="198" t="s">
        <v>85</v>
      </c>
      <c r="AY154" s="18" t="s">
        <v>137</v>
      </c>
      <c r="BE154" s="199">
        <f>IF(N154="základní",J154,0)</f>
        <v>0</v>
      </c>
      <c r="BF154" s="199">
        <f>IF(N154="snížená",J154,0)</f>
        <v>0</v>
      </c>
      <c r="BG154" s="199">
        <f>IF(N154="zákl. přenesená",J154,0)</f>
        <v>0</v>
      </c>
      <c r="BH154" s="199">
        <f>IF(N154="sníž. přenesená",J154,0)</f>
        <v>0</v>
      </c>
      <c r="BI154" s="199">
        <f>IF(N154="nulová",J154,0)</f>
        <v>0</v>
      </c>
      <c r="BJ154" s="18" t="s">
        <v>85</v>
      </c>
      <c r="BK154" s="199">
        <f>ROUND(I154*H154,2)</f>
        <v>0</v>
      </c>
      <c r="BL154" s="18" t="s">
        <v>281</v>
      </c>
      <c r="BM154" s="198" t="s">
        <v>1243</v>
      </c>
    </row>
    <row r="155" spans="1:65" s="13" customFormat="1" ht="11.25">
      <c r="B155" s="205"/>
      <c r="C155" s="206"/>
      <c r="D155" s="207" t="s">
        <v>190</v>
      </c>
      <c r="E155" s="206"/>
      <c r="F155" s="209" t="s">
        <v>1244</v>
      </c>
      <c r="G155" s="206"/>
      <c r="H155" s="210">
        <v>124.34</v>
      </c>
      <c r="I155" s="211"/>
      <c r="J155" s="206"/>
      <c r="K155" s="206"/>
      <c r="L155" s="212"/>
      <c r="M155" s="213"/>
      <c r="N155" s="214"/>
      <c r="O155" s="214"/>
      <c r="P155" s="214"/>
      <c r="Q155" s="214"/>
      <c r="R155" s="214"/>
      <c r="S155" s="214"/>
      <c r="T155" s="215"/>
      <c r="AT155" s="216" t="s">
        <v>190</v>
      </c>
      <c r="AU155" s="216" t="s">
        <v>85</v>
      </c>
      <c r="AV155" s="13" t="s">
        <v>85</v>
      </c>
      <c r="AW155" s="13" t="s">
        <v>4</v>
      </c>
      <c r="AX155" s="13" t="s">
        <v>81</v>
      </c>
      <c r="AY155" s="216" t="s">
        <v>137</v>
      </c>
    </row>
    <row r="156" spans="1:65" s="2" customFormat="1" ht="44.25" customHeight="1">
      <c r="A156" s="35"/>
      <c r="B156" s="36"/>
      <c r="C156" s="187" t="s">
        <v>8</v>
      </c>
      <c r="D156" s="187" t="s">
        <v>140</v>
      </c>
      <c r="E156" s="188" t="s">
        <v>592</v>
      </c>
      <c r="F156" s="189" t="s">
        <v>593</v>
      </c>
      <c r="G156" s="190" t="s">
        <v>437</v>
      </c>
      <c r="H156" s="263"/>
      <c r="I156" s="192"/>
      <c r="J156" s="193">
        <f>ROUND(I156*H156,2)</f>
        <v>0</v>
      </c>
      <c r="K156" s="189" t="s">
        <v>143</v>
      </c>
      <c r="L156" s="40"/>
      <c r="M156" s="194" t="s">
        <v>1</v>
      </c>
      <c r="N156" s="195" t="s">
        <v>42</v>
      </c>
      <c r="O156" s="72"/>
      <c r="P156" s="196">
        <f>O156*H156</f>
        <v>0</v>
      </c>
      <c r="Q156" s="196">
        <v>0</v>
      </c>
      <c r="R156" s="196">
        <f>Q156*H156</f>
        <v>0</v>
      </c>
      <c r="S156" s="196">
        <v>0</v>
      </c>
      <c r="T156" s="19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98" t="s">
        <v>281</v>
      </c>
      <c r="AT156" s="198" t="s">
        <v>140</v>
      </c>
      <c r="AU156" s="198" t="s">
        <v>85</v>
      </c>
      <c r="AY156" s="18" t="s">
        <v>137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18" t="s">
        <v>85</v>
      </c>
      <c r="BK156" s="199">
        <f>ROUND(I156*H156,2)</f>
        <v>0</v>
      </c>
      <c r="BL156" s="18" t="s">
        <v>281</v>
      </c>
      <c r="BM156" s="198" t="s">
        <v>1245</v>
      </c>
    </row>
    <row r="157" spans="1:65" s="12" customFormat="1" ht="22.9" customHeight="1">
      <c r="B157" s="171"/>
      <c r="C157" s="172"/>
      <c r="D157" s="173" t="s">
        <v>75</v>
      </c>
      <c r="E157" s="185" t="s">
        <v>661</v>
      </c>
      <c r="F157" s="185" t="s">
        <v>662</v>
      </c>
      <c r="G157" s="172"/>
      <c r="H157" s="172"/>
      <c r="I157" s="175"/>
      <c r="J157" s="186">
        <f>BK157</f>
        <v>0</v>
      </c>
      <c r="K157" s="172"/>
      <c r="L157" s="177"/>
      <c r="M157" s="178"/>
      <c r="N157" s="179"/>
      <c r="O157" s="179"/>
      <c r="P157" s="180">
        <f>SUM(P158:P160)</f>
        <v>0</v>
      </c>
      <c r="Q157" s="179"/>
      <c r="R157" s="180">
        <f>SUM(R158:R160)</f>
        <v>3.2648000000000004E-3</v>
      </c>
      <c r="S157" s="179"/>
      <c r="T157" s="181">
        <f>SUM(T158:T160)</f>
        <v>0</v>
      </c>
      <c r="AR157" s="182" t="s">
        <v>85</v>
      </c>
      <c r="AT157" s="183" t="s">
        <v>75</v>
      </c>
      <c r="AU157" s="183" t="s">
        <v>81</v>
      </c>
      <c r="AY157" s="182" t="s">
        <v>137</v>
      </c>
      <c r="BK157" s="184">
        <f>SUM(BK158:BK160)</f>
        <v>0</v>
      </c>
    </row>
    <row r="158" spans="1:65" s="2" customFormat="1" ht="49.15" customHeight="1">
      <c r="A158" s="35"/>
      <c r="B158" s="36"/>
      <c r="C158" s="187" t="s">
        <v>281</v>
      </c>
      <c r="D158" s="187" t="s">
        <v>140</v>
      </c>
      <c r="E158" s="188" t="s">
        <v>1246</v>
      </c>
      <c r="F158" s="189" t="s">
        <v>1247</v>
      </c>
      <c r="G158" s="190" t="s">
        <v>203</v>
      </c>
      <c r="H158" s="191">
        <v>163.24</v>
      </c>
      <c r="I158" s="192"/>
      <c r="J158" s="193">
        <f>ROUND(I158*H158,2)</f>
        <v>0</v>
      </c>
      <c r="K158" s="189" t="s">
        <v>143</v>
      </c>
      <c r="L158" s="40"/>
      <c r="M158" s="194" t="s">
        <v>1</v>
      </c>
      <c r="N158" s="195" t="s">
        <v>42</v>
      </c>
      <c r="O158" s="72"/>
      <c r="P158" s="196">
        <f>O158*H158</f>
        <v>0</v>
      </c>
      <c r="Q158" s="196">
        <v>2.0000000000000002E-5</v>
      </c>
      <c r="R158" s="196">
        <f>Q158*H158</f>
        <v>3.2648000000000004E-3</v>
      </c>
      <c r="S158" s="196">
        <v>0</v>
      </c>
      <c r="T158" s="19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8" t="s">
        <v>281</v>
      </c>
      <c r="AT158" s="198" t="s">
        <v>140</v>
      </c>
      <c r="AU158" s="198" t="s">
        <v>85</v>
      </c>
      <c r="AY158" s="18" t="s">
        <v>137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18" t="s">
        <v>85</v>
      </c>
      <c r="BK158" s="199">
        <f>ROUND(I158*H158,2)</f>
        <v>0</v>
      </c>
      <c r="BL158" s="18" t="s">
        <v>281</v>
      </c>
      <c r="BM158" s="198" t="s">
        <v>1248</v>
      </c>
    </row>
    <row r="159" spans="1:65" s="14" customFormat="1" ht="11.25">
      <c r="B159" s="217"/>
      <c r="C159" s="218"/>
      <c r="D159" s="207" t="s">
        <v>190</v>
      </c>
      <c r="E159" s="219" t="s">
        <v>1</v>
      </c>
      <c r="F159" s="220" t="s">
        <v>1249</v>
      </c>
      <c r="G159" s="218"/>
      <c r="H159" s="219" t="s">
        <v>1</v>
      </c>
      <c r="I159" s="221"/>
      <c r="J159" s="218"/>
      <c r="K159" s="218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190</v>
      </c>
      <c r="AU159" s="226" t="s">
        <v>85</v>
      </c>
      <c r="AV159" s="14" t="s">
        <v>81</v>
      </c>
      <c r="AW159" s="14" t="s">
        <v>33</v>
      </c>
      <c r="AX159" s="14" t="s">
        <v>76</v>
      </c>
      <c r="AY159" s="226" t="s">
        <v>137</v>
      </c>
    </row>
    <row r="160" spans="1:65" s="13" customFormat="1" ht="11.25">
      <c r="B160" s="205"/>
      <c r="C160" s="206"/>
      <c r="D160" s="207" t="s">
        <v>190</v>
      </c>
      <c r="E160" s="208" t="s">
        <v>1</v>
      </c>
      <c r="F160" s="209" t="s">
        <v>1250</v>
      </c>
      <c r="G160" s="206"/>
      <c r="H160" s="210">
        <v>163.24</v>
      </c>
      <c r="I160" s="211"/>
      <c r="J160" s="206"/>
      <c r="K160" s="206"/>
      <c r="L160" s="212"/>
      <c r="M160" s="264"/>
      <c r="N160" s="265"/>
      <c r="O160" s="265"/>
      <c r="P160" s="265"/>
      <c r="Q160" s="265"/>
      <c r="R160" s="265"/>
      <c r="S160" s="265"/>
      <c r="T160" s="266"/>
      <c r="AT160" s="216" t="s">
        <v>190</v>
      </c>
      <c r="AU160" s="216" t="s">
        <v>85</v>
      </c>
      <c r="AV160" s="13" t="s">
        <v>85</v>
      </c>
      <c r="AW160" s="13" t="s">
        <v>33</v>
      </c>
      <c r="AX160" s="13" t="s">
        <v>81</v>
      </c>
      <c r="AY160" s="216" t="s">
        <v>137</v>
      </c>
    </row>
    <row r="161" spans="1:31" s="2" customFormat="1" ht="6.95" customHeight="1">
      <c r="A161" s="35"/>
      <c r="B161" s="55"/>
      <c r="C161" s="56"/>
      <c r="D161" s="56"/>
      <c r="E161" s="56"/>
      <c r="F161" s="56"/>
      <c r="G161" s="56"/>
      <c r="H161" s="56"/>
      <c r="I161" s="56"/>
      <c r="J161" s="56"/>
      <c r="K161" s="56"/>
      <c r="L161" s="40"/>
      <c r="M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</row>
  </sheetData>
  <sheetProtection algorithmName="SHA-512" hashValue="cVBq9m7BEeSS8qRe0lm8iUCBjCQPMvgmx1YqYHqN9TkKf6uH8vW28TjUMMZ6kGgU+HL5j69xJStPCCjb5QOtlQ==" saltValue="UZRQTPuxGRXdZfj27JD1mdadREn9rwhZWBby8ZIM3dhQxnp1vOnL8lqoDjc5WLbO0R9vxHdr+8DuPB3DS4KnmQ==" spinCount="100000" sheet="1" objects="1" scenarios="1" formatColumns="0" formatRows="0" autoFilter="0"/>
  <autoFilter ref="C121:K160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20</vt:i4>
      </vt:variant>
    </vt:vector>
  </HeadingPairs>
  <TitlesOfParts>
    <vt:vector size="30" baseType="lpstr">
      <vt:lpstr>Rekapitulace stavby</vt:lpstr>
      <vt:lpstr>1 - Ostatní a vedlejší ná...</vt:lpstr>
      <vt:lpstr>2 - Sociální zařízení č. ...</vt:lpstr>
      <vt:lpstr>3 - Sociální zařízení č. ...</vt:lpstr>
      <vt:lpstr>4 - Sociální zařízení č 1...</vt:lpstr>
      <vt:lpstr>5 - Sociální zařízení č. ...</vt:lpstr>
      <vt:lpstr>6 - Socíální zařízení č. ...</vt:lpstr>
      <vt:lpstr>7 - Sociální zařízení č. ...</vt:lpstr>
      <vt:lpstr>8 - Sociální zařízení č. ...</vt:lpstr>
      <vt:lpstr>9 - Edukační místnost - d...</vt:lpstr>
      <vt:lpstr>'1 - Ostatní a vedlejší ná...'!Názvy_tisku</vt:lpstr>
      <vt:lpstr>'2 - Sociální zařízení č. ...'!Názvy_tisku</vt:lpstr>
      <vt:lpstr>'3 - Sociální zařízení č. ...'!Názvy_tisku</vt:lpstr>
      <vt:lpstr>'4 - Sociální zařízení č 1...'!Názvy_tisku</vt:lpstr>
      <vt:lpstr>'5 - Sociální zařízení č. ...'!Názvy_tisku</vt:lpstr>
      <vt:lpstr>'6 - Socíální zařízení č. ...'!Názvy_tisku</vt:lpstr>
      <vt:lpstr>'7 - Sociální zařízení č. ...'!Názvy_tisku</vt:lpstr>
      <vt:lpstr>'8 - Sociální zařízení č. ...'!Názvy_tisku</vt:lpstr>
      <vt:lpstr>'9 - Edukační místnost - d...'!Názvy_tisku</vt:lpstr>
      <vt:lpstr>'Rekapitulace stavby'!Názvy_tisku</vt:lpstr>
      <vt:lpstr>'1 - Ostatní a vedlejší ná...'!Oblast_tisku</vt:lpstr>
      <vt:lpstr>'2 - Sociální zařízení č. ...'!Oblast_tisku</vt:lpstr>
      <vt:lpstr>'3 - Sociální zařízení č. ...'!Oblast_tisku</vt:lpstr>
      <vt:lpstr>'4 - Sociální zařízení č 1...'!Oblast_tisku</vt:lpstr>
      <vt:lpstr>'5 - Sociální zařízení č. ...'!Oblast_tisku</vt:lpstr>
      <vt:lpstr>'6 - Socíální zařízení č. ...'!Oblast_tisku</vt:lpstr>
      <vt:lpstr>'7 - Sociální zařízení č. ...'!Oblast_tisku</vt:lpstr>
      <vt:lpstr>'8 - Sociální zařízení č. ...'!Oblast_tisku</vt:lpstr>
      <vt:lpstr>'9 - Edukační místnost - d...'!Oblast_tisku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Pokorny</dc:creator>
  <cp:lastModifiedBy>Michal Pokorny</cp:lastModifiedBy>
  <dcterms:created xsi:type="dcterms:W3CDTF">2022-01-24T06:51:51Z</dcterms:created>
  <dcterms:modified xsi:type="dcterms:W3CDTF">2022-01-24T06:52:38Z</dcterms:modified>
</cp:coreProperties>
</file>