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tuspav\Desktop\Lašská vila\"/>
    </mc:Choice>
  </mc:AlternateContent>
  <bookViews>
    <workbookView xWindow="-120" yWindow="-120" windowWidth="29040" windowHeight="15840" activeTab="4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Pol'!$A$1:$X$190</definedName>
    <definedName name="_xlnm.Print_Area" localSheetId="4">'01 02 Pol'!$A$1:$X$66</definedName>
    <definedName name="_xlnm.Print_Area" localSheetId="1">Stavba!$A$1:$J$75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1" l="1"/>
  <c r="G9" i="13"/>
  <c r="M9" i="13" s="1"/>
  <c r="I9" i="13"/>
  <c r="K9" i="13"/>
  <c r="O9" i="13"/>
  <c r="Q9" i="13"/>
  <c r="V9" i="13"/>
  <c r="G10" i="13"/>
  <c r="M10" i="13" s="1"/>
  <c r="I10" i="13"/>
  <c r="K10" i="13"/>
  <c r="O10" i="13"/>
  <c r="Q10" i="13"/>
  <c r="V10" i="13"/>
  <c r="G11" i="13"/>
  <c r="I11" i="13"/>
  <c r="K11" i="13"/>
  <c r="M11" i="13"/>
  <c r="O11" i="13"/>
  <c r="Q11" i="13"/>
  <c r="V11" i="13"/>
  <c r="G12" i="13"/>
  <c r="M12" i="13" s="1"/>
  <c r="I12" i="13"/>
  <c r="K12" i="13"/>
  <c r="O12" i="13"/>
  <c r="Q12" i="13"/>
  <c r="V12" i="13"/>
  <c r="G13" i="13"/>
  <c r="M13" i="13" s="1"/>
  <c r="I13" i="13"/>
  <c r="K13" i="13"/>
  <c r="O13" i="13"/>
  <c r="Q13" i="13"/>
  <c r="V13" i="13"/>
  <c r="G14" i="13"/>
  <c r="I14" i="13"/>
  <c r="K14" i="13"/>
  <c r="M14" i="13"/>
  <c r="O14" i="13"/>
  <c r="Q14" i="13"/>
  <c r="V14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7" i="13"/>
  <c r="I17" i="13"/>
  <c r="K17" i="13"/>
  <c r="M17" i="13"/>
  <c r="O17" i="13"/>
  <c r="Q17" i="13"/>
  <c r="V17" i="13"/>
  <c r="G18" i="13"/>
  <c r="M18" i="13" s="1"/>
  <c r="I18" i="13"/>
  <c r="K18" i="13"/>
  <c r="O18" i="13"/>
  <c r="Q18" i="13"/>
  <c r="V18" i="13"/>
  <c r="G19" i="13"/>
  <c r="M19" i="13" s="1"/>
  <c r="I19" i="13"/>
  <c r="K19" i="13"/>
  <c r="O19" i="13"/>
  <c r="Q19" i="13"/>
  <c r="V19" i="13"/>
  <c r="G20" i="13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2" i="13"/>
  <c r="M22" i="13" s="1"/>
  <c r="I22" i="13"/>
  <c r="K22" i="13"/>
  <c r="O22" i="13"/>
  <c r="Q22" i="13"/>
  <c r="V22" i="13"/>
  <c r="G23" i="13"/>
  <c r="I23" i="13"/>
  <c r="K23" i="13"/>
  <c r="M23" i="13"/>
  <c r="O23" i="13"/>
  <c r="Q23" i="13"/>
  <c r="V23" i="13"/>
  <c r="G24" i="13"/>
  <c r="M24" i="13" s="1"/>
  <c r="I24" i="13"/>
  <c r="K24" i="13"/>
  <c r="O24" i="13"/>
  <c r="Q24" i="13"/>
  <c r="V24" i="13"/>
  <c r="G25" i="13"/>
  <c r="M25" i="13" s="1"/>
  <c r="I25" i="13"/>
  <c r="K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M31" i="13" s="1"/>
  <c r="I31" i="13"/>
  <c r="K31" i="13"/>
  <c r="O31" i="13"/>
  <c r="Q31" i="13"/>
  <c r="V31" i="13"/>
  <c r="G32" i="13"/>
  <c r="M32" i="13" s="1"/>
  <c r="I32" i="13"/>
  <c r="K32" i="13"/>
  <c r="O32" i="13"/>
  <c r="Q32" i="13"/>
  <c r="V32" i="13"/>
  <c r="G33" i="13"/>
  <c r="M33" i="13" s="1"/>
  <c r="I33" i="13"/>
  <c r="K33" i="13"/>
  <c r="O33" i="13"/>
  <c r="Q33" i="13"/>
  <c r="V33" i="13"/>
  <c r="G34" i="13"/>
  <c r="I34" i="13"/>
  <c r="K34" i="13"/>
  <c r="M34" i="13"/>
  <c r="O34" i="13"/>
  <c r="Q34" i="13"/>
  <c r="V34" i="13"/>
  <c r="G36" i="13"/>
  <c r="M36" i="13" s="1"/>
  <c r="I36" i="13"/>
  <c r="K36" i="13"/>
  <c r="O36" i="13"/>
  <c r="Q36" i="13"/>
  <c r="V36" i="13"/>
  <c r="G37" i="13"/>
  <c r="M37" i="13" s="1"/>
  <c r="I37" i="13"/>
  <c r="K37" i="13"/>
  <c r="O37" i="13"/>
  <c r="Q37" i="13"/>
  <c r="V37" i="13"/>
  <c r="G38" i="13"/>
  <c r="I38" i="13"/>
  <c r="K38" i="13"/>
  <c r="M38" i="13"/>
  <c r="O38" i="13"/>
  <c r="Q38" i="13"/>
  <c r="V38" i="13"/>
  <c r="G39" i="13"/>
  <c r="M39" i="13" s="1"/>
  <c r="I39" i="13"/>
  <c r="K39" i="13"/>
  <c r="O39" i="13"/>
  <c r="Q39" i="13"/>
  <c r="V39" i="13"/>
  <c r="G40" i="13"/>
  <c r="M40" i="13" s="1"/>
  <c r="I40" i="13"/>
  <c r="K40" i="13"/>
  <c r="O40" i="13"/>
  <c r="Q40" i="13"/>
  <c r="V40" i="13"/>
  <c r="G41" i="13"/>
  <c r="M41" i="13" s="1"/>
  <c r="I41" i="13"/>
  <c r="K41" i="13"/>
  <c r="K35" i="13" s="1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4" i="13"/>
  <c r="M44" i="13" s="1"/>
  <c r="I44" i="13"/>
  <c r="K44" i="13"/>
  <c r="O44" i="13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I48" i="13"/>
  <c r="K48" i="13"/>
  <c r="M48" i="13"/>
  <c r="O48" i="13"/>
  <c r="Q48" i="13"/>
  <c r="V48" i="13"/>
  <c r="G50" i="13"/>
  <c r="I50" i="13"/>
  <c r="K50" i="13"/>
  <c r="M50" i="13"/>
  <c r="O50" i="13"/>
  <c r="Q50" i="13"/>
  <c r="V50" i="13"/>
  <c r="G51" i="13"/>
  <c r="M51" i="13" s="1"/>
  <c r="I51" i="13"/>
  <c r="K51" i="13"/>
  <c r="O51" i="13"/>
  <c r="Q51" i="13"/>
  <c r="V51" i="13"/>
  <c r="G52" i="13"/>
  <c r="M52" i="13" s="1"/>
  <c r="I52" i="13"/>
  <c r="I49" i="13" s="1"/>
  <c r="K52" i="13"/>
  <c r="O52" i="13"/>
  <c r="Q52" i="13"/>
  <c r="V52" i="13"/>
  <c r="G53" i="13"/>
  <c r="M53" i="13" s="1"/>
  <c r="I53" i="13"/>
  <c r="K53" i="13"/>
  <c r="O53" i="13"/>
  <c r="Q53" i="13"/>
  <c r="V53" i="13"/>
  <c r="G54" i="13"/>
  <c r="I54" i="13"/>
  <c r="K54" i="13"/>
  <c r="M54" i="13"/>
  <c r="O54" i="13"/>
  <c r="Q54" i="13"/>
  <c r="V54" i="13"/>
  <c r="G55" i="13"/>
  <c r="M55" i="13" s="1"/>
  <c r="I55" i="13"/>
  <c r="K55" i="13"/>
  <c r="O55" i="13"/>
  <c r="Q55" i="13"/>
  <c r="V55" i="13"/>
  <c r="G56" i="13"/>
  <c r="M56" i="13" s="1"/>
  <c r="I56" i="13"/>
  <c r="K56" i="13"/>
  <c r="O56" i="13"/>
  <c r="Q56" i="13"/>
  <c r="V56" i="13"/>
  <c r="G57" i="13"/>
  <c r="M57" i="13" s="1"/>
  <c r="I57" i="13"/>
  <c r="K57" i="13"/>
  <c r="O57" i="13"/>
  <c r="Q57" i="13"/>
  <c r="V57" i="13"/>
  <c r="G58" i="13"/>
  <c r="M58" i="13" s="1"/>
  <c r="I58" i="13"/>
  <c r="K58" i="13"/>
  <c r="O58" i="13"/>
  <c r="Q58" i="13"/>
  <c r="V58" i="13"/>
  <c r="G60" i="13"/>
  <c r="M60" i="13" s="1"/>
  <c r="I60" i="13"/>
  <c r="K60" i="13"/>
  <c r="O60" i="13"/>
  <c r="Q60" i="13"/>
  <c r="V60" i="13"/>
  <c r="V59" i="13" s="1"/>
  <c r="G61" i="13"/>
  <c r="I61" i="13"/>
  <c r="K61" i="13"/>
  <c r="K59" i="13" s="1"/>
  <c r="M61" i="13"/>
  <c r="O61" i="13"/>
  <c r="Q61" i="13"/>
  <c r="V61" i="13"/>
  <c r="G62" i="13"/>
  <c r="M62" i="13" s="1"/>
  <c r="I62" i="13"/>
  <c r="K62" i="13"/>
  <c r="O62" i="13"/>
  <c r="Q62" i="13"/>
  <c r="V62" i="13"/>
  <c r="G63" i="13"/>
  <c r="M63" i="13" s="1"/>
  <c r="I63" i="13"/>
  <c r="K63" i="13"/>
  <c r="O63" i="13"/>
  <c r="Q63" i="13"/>
  <c r="V63" i="13"/>
  <c r="AE65" i="13"/>
  <c r="F43" i="1" s="1"/>
  <c r="BA187" i="12"/>
  <c r="BA185" i="12"/>
  <c r="BA36" i="12"/>
  <c r="BA11" i="12"/>
  <c r="G9" i="12"/>
  <c r="M9" i="12" s="1"/>
  <c r="I9" i="12"/>
  <c r="K9" i="12"/>
  <c r="O9" i="12"/>
  <c r="O8" i="12" s="1"/>
  <c r="Q9" i="12"/>
  <c r="V9" i="12"/>
  <c r="V8" i="12" s="1"/>
  <c r="G10" i="12"/>
  <c r="M10" i="12" s="1"/>
  <c r="I10" i="12"/>
  <c r="I8" i="12" s="1"/>
  <c r="K10" i="12"/>
  <c r="O10" i="12"/>
  <c r="Q10" i="12"/>
  <c r="V10" i="12"/>
  <c r="G15" i="12"/>
  <c r="I15" i="12"/>
  <c r="K15" i="12"/>
  <c r="O15" i="12"/>
  <c r="Q15" i="12"/>
  <c r="Q14" i="12" s="1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I23" i="12"/>
  <c r="G24" i="12"/>
  <c r="I24" i="12"/>
  <c r="K24" i="12"/>
  <c r="K23" i="12" s="1"/>
  <c r="O24" i="12"/>
  <c r="O23" i="12" s="1"/>
  <c r="Q24" i="12"/>
  <c r="Q23" i="12" s="1"/>
  <c r="V24" i="12"/>
  <c r="V23" i="12" s="1"/>
  <c r="G26" i="12"/>
  <c r="M26" i="12" s="1"/>
  <c r="I26" i="12"/>
  <c r="I25" i="12" s="1"/>
  <c r="K26" i="12"/>
  <c r="O26" i="12"/>
  <c r="Q26" i="12"/>
  <c r="Q25" i="12" s="1"/>
  <c r="V26" i="12"/>
  <c r="G28" i="12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4" i="12"/>
  <c r="I34" i="12"/>
  <c r="G35" i="12"/>
  <c r="I35" i="12"/>
  <c r="K35" i="12"/>
  <c r="K34" i="12" s="1"/>
  <c r="M35" i="12"/>
  <c r="M34" i="12" s="1"/>
  <c r="O35" i="12"/>
  <c r="O34" i="12" s="1"/>
  <c r="Q35" i="12"/>
  <c r="Q34" i="12" s="1"/>
  <c r="V35" i="12"/>
  <c r="V34" i="12" s="1"/>
  <c r="G37" i="12"/>
  <c r="I63" i="1" s="1"/>
  <c r="G38" i="12"/>
  <c r="M38" i="12" s="1"/>
  <c r="I38" i="12"/>
  <c r="K38" i="12"/>
  <c r="K37" i="12" s="1"/>
  <c r="O38" i="12"/>
  <c r="O37" i="12" s="1"/>
  <c r="Q38" i="12"/>
  <c r="V38" i="12"/>
  <c r="V37" i="12" s="1"/>
  <c r="G39" i="12"/>
  <c r="M39" i="12" s="1"/>
  <c r="I39" i="12"/>
  <c r="K39" i="12"/>
  <c r="O39" i="12"/>
  <c r="Q39" i="12"/>
  <c r="V39" i="12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4" i="12"/>
  <c r="G43" i="12" s="1"/>
  <c r="I65" i="1" s="1"/>
  <c r="I44" i="12"/>
  <c r="I43" i="12" s="1"/>
  <c r="K44" i="12"/>
  <c r="K43" i="12" s="1"/>
  <c r="O44" i="12"/>
  <c r="O43" i="12" s="1"/>
  <c r="Q44" i="12"/>
  <c r="Q43" i="12" s="1"/>
  <c r="V44" i="12"/>
  <c r="V43" i="12" s="1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6" i="12"/>
  <c r="M66" i="12" s="1"/>
  <c r="I66" i="12"/>
  <c r="K66" i="12"/>
  <c r="O66" i="12"/>
  <c r="Q66" i="12"/>
  <c r="V66" i="12"/>
  <c r="G68" i="12"/>
  <c r="M68" i="12" s="1"/>
  <c r="I68" i="12"/>
  <c r="K68" i="12"/>
  <c r="O68" i="12"/>
  <c r="Q68" i="12"/>
  <c r="V68" i="12"/>
  <c r="G69" i="12"/>
  <c r="M69" i="12" s="1"/>
  <c r="I69" i="12"/>
  <c r="K69" i="12"/>
  <c r="O69" i="12"/>
  <c r="Q69" i="12"/>
  <c r="V69" i="12"/>
  <c r="G70" i="12"/>
  <c r="M70" i="12" s="1"/>
  <c r="I70" i="12"/>
  <c r="K70" i="12"/>
  <c r="O70" i="12"/>
  <c r="Q70" i="12"/>
  <c r="V70" i="12"/>
  <c r="G71" i="12"/>
  <c r="I71" i="12"/>
  <c r="K71" i="12"/>
  <c r="M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7" i="12"/>
  <c r="M87" i="12" s="1"/>
  <c r="I87" i="12"/>
  <c r="K87" i="12"/>
  <c r="O87" i="12"/>
  <c r="Q87" i="12"/>
  <c r="V87" i="12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I90" i="12"/>
  <c r="K90" i="12"/>
  <c r="O90" i="12"/>
  <c r="Q90" i="12"/>
  <c r="V90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9" i="12"/>
  <c r="M99" i="12" s="1"/>
  <c r="I99" i="12"/>
  <c r="K99" i="12"/>
  <c r="O99" i="12"/>
  <c r="Q99" i="12"/>
  <c r="V99" i="12"/>
  <c r="G101" i="12"/>
  <c r="I101" i="12"/>
  <c r="K101" i="12"/>
  <c r="M101" i="12"/>
  <c r="O101" i="12"/>
  <c r="Q101" i="12"/>
  <c r="V101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M107" i="12" s="1"/>
  <c r="I107" i="12"/>
  <c r="K107" i="12"/>
  <c r="O107" i="12"/>
  <c r="Q107" i="12"/>
  <c r="V107" i="12"/>
  <c r="G108" i="12"/>
  <c r="I108" i="12"/>
  <c r="K108" i="12"/>
  <c r="M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1" i="12"/>
  <c r="M111" i="12" s="1"/>
  <c r="I111" i="12"/>
  <c r="K111" i="12"/>
  <c r="O111" i="12"/>
  <c r="Q111" i="12"/>
  <c r="V111" i="12"/>
  <c r="G112" i="12"/>
  <c r="M112" i="12" s="1"/>
  <c r="I112" i="12"/>
  <c r="K112" i="12"/>
  <c r="O112" i="12"/>
  <c r="Q112" i="12"/>
  <c r="V112" i="12"/>
  <c r="G114" i="12"/>
  <c r="M114" i="12" s="1"/>
  <c r="I114" i="12"/>
  <c r="K114" i="12"/>
  <c r="O114" i="12"/>
  <c r="Q114" i="12"/>
  <c r="V114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I115" i="12" s="1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4" i="12"/>
  <c r="M124" i="12" s="1"/>
  <c r="I124" i="12"/>
  <c r="K124" i="12"/>
  <c r="O124" i="12"/>
  <c r="O123" i="12" s="1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7" i="12"/>
  <c r="M127" i="12" s="1"/>
  <c r="I127" i="12"/>
  <c r="K127" i="12"/>
  <c r="O127" i="12"/>
  <c r="Q127" i="12"/>
  <c r="V127" i="12"/>
  <c r="G129" i="12"/>
  <c r="M129" i="12" s="1"/>
  <c r="I129" i="12"/>
  <c r="K129" i="12"/>
  <c r="O129" i="12"/>
  <c r="Q129" i="12"/>
  <c r="V129" i="12"/>
  <c r="G130" i="12"/>
  <c r="I130" i="12"/>
  <c r="K130" i="12"/>
  <c r="M130" i="12"/>
  <c r="O130" i="12"/>
  <c r="Q130" i="12"/>
  <c r="V130" i="12"/>
  <c r="G131" i="12"/>
  <c r="I131" i="12"/>
  <c r="K131" i="12"/>
  <c r="M131" i="12"/>
  <c r="O131" i="12"/>
  <c r="Q131" i="12"/>
  <c r="V131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5" i="12"/>
  <c r="M135" i="12" s="1"/>
  <c r="I135" i="12"/>
  <c r="K135" i="12"/>
  <c r="O135" i="12"/>
  <c r="Q135" i="12"/>
  <c r="V135" i="12"/>
  <c r="G136" i="12"/>
  <c r="I136" i="12"/>
  <c r="K136" i="12"/>
  <c r="O136" i="12"/>
  <c r="Q136" i="12"/>
  <c r="V136" i="12"/>
  <c r="G138" i="12"/>
  <c r="M138" i="12" s="1"/>
  <c r="I138" i="12"/>
  <c r="K138" i="12"/>
  <c r="O138" i="12"/>
  <c r="Q138" i="12"/>
  <c r="Q133" i="12" s="1"/>
  <c r="V138" i="12"/>
  <c r="G139" i="12"/>
  <c r="M139" i="12" s="1"/>
  <c r="I139" i="12"/>
  <c r="K139" i="12"/>
  <c r="O139" i="12"/>
  <c r="Q139" i="12"/>
  <c r="V139" i="12"/>
  <c r="V133" i="12" s="1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52" i="12"/>
  <c r="I152" i="12"/>
  <c r="K152" i="12"/>
  <c r="M152" i="12"/>
  <c r="O152" i="12"/>
  <c r="Q152" i="12"/>
  <c r="V152" i="12"/>
  <c r="G153" i="12"/>
  <c r="M153" i="12" s="1"/>
  <c r="I153" i="12"/>
  <c r="K153" i="12"/>
  <c r="O153" i="12"/>
  <c r="Q153" i="12"/>
  <c r="V153" i="12"/>
  <c r="G154" i="12"/>
  <c r="I154" i="12"/>
  <c r="K154" i="12"/>
  <c r="O154" i="12"/>
  <c r="Q154" i="12"/>
  <c r="V154" i="12"/>
  <c r="G160" i="12"/>
  <c r="M160" i="12" s="1"/>
  <c r="I160" i="12"/>
  <c r="K160" i="12"/>
  <c r="O160" i="12"/>
  <c r="Q160" i="12"/>
  <c r="V160" i="12"/>
  <c r="G161" i="12"/>
  <c r="M161" i="12" s="1"/>
  <c r="I161" i="12"/>
  <c r="K161" i="12"/>
  <c r="O161" i="12"/>
  <c r="Q161" i="12"/>
  <c r="V161" i="12"/>
  <c r="G165" i="12"/>
  <c r="M165" i="12" s="1"/>
  <c r="I165" i="12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G170" i="12"/>
  <c r="M170" i="12" s="1"/>
  <c r="I170" i="12"/>
  <c r="K170" i="12"/>
  <c r="O170" i="12"/>
  <c r="Q170" i="12"/>
  <c r="V170" i="12"/>
  <c r="G173" i="12"/>
  <c r="I173" i="12"/>
  <c r="K173" i="12"/>
  <c r="M173" i="12"/>
  <c r="O173" i="12"/>
  <c r="Q173" i="12"/>
  <c r="V173" i="12"/>
  <c r="G174" i="12"/>
  <c r="M174" i="12" s="1"/>
  <c r="I174" i="12"/>
  <c r="K174" i="12"/>
  <c r="O174" i="12"/>
  <c r="Q174" i="12"/>
  <c r="V174" i="12"/>
  <c r="G176" i="12"/>
  <c r="M176" i="12" s="1"/>
  <c r="I176" i="12"/>
  <c r="K176" i="12"/>
  <c r="K175" i="12" s="1"/>
  <c r="O176" i="12"/>
  <c r="O175" i="12" s="1"/>
  <c r="Q176" i="12"/>
  <c r="V176" i="12"/>
  <c r="G178" i="12"/>
  <c r="I178" i="12"/>
  <c r="I175" i="12" s="1"/>
  <c r="K178" i="12"/>
  <c r="O178" i="12"/>
  <c r="Q178" i="12"/>
  <c r="V178" i="12"/>
  <c r="G180" i="12"/>
  <c r="M180" i="12" s="1"/>
  <c r="I180" i="12"/>
  <c r="K180" i="12"/>
  <c r="O180" i="12"/>
  <c r="Q180" i="12"/>
  <c r="V180" i="12"/>
  <c r="G181" i="12"/>
  <c r="M181" i="12" s="1"/>
  <c r="I181" i="12"/>
  <c r="K181" i="12"/>
  <c r="O181" i="12"/>
  <c r="Q181" i="12"/>
  <c r="V181" i="12"/>
  <c r="G182" i="12"/>
  <c r="I182" i="12"/>
  <c r="K182" i="12"/>
  <c r="M182" i="12"/>
  <c r="O182" i="12"/>
  <c r="Q182" i="12"/>
  <c r="V182" i="12"/>
  <c r="G183" i="12"/>
  <c r="M183" i="12" s="1"/>
  <c r="I183" i="12"/>
  <c r="K183" i="12"/>
  <c r="O183" i="12"/>
  <c r="Q183" i="12"/>
  <c r="V183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O179" i="12" s="1"/>
  <c r="Q186" i="12"/>
  <c r="V186" i="12"/>
  <c r="AE189" i="12"/>
  <c r="I18" i="1"/>
  <c r="H40" i="1"/>
  <c r="J28" i="1"/>
  <c r="J26" i="1"/>
  <c r="G38" i="1"/>
  <c r="F38" i="1"/>
  <c r="J23" i="1"/>
  <c r="J24" i="1"/>
  <c r="J25" i="1"/>
  <c r="J27" i="1"/>
  <c r="E24" i="1"/>
  <c r="E26" i="1"/>
  <c r="F41" i="1" l="1"/>
  <c r="I59" i="13"/>
  <c r="G49" i="13"/>
  <c r="I57" i="1" s="1"/>
  <c r="O35" i="13"/>
  <c r="O8" i="13"/>
  <c r="Q59" i="13"/>
  <c r="M59" i="13"/>
  <c r="V49" i="13"/>
  <c r="K49" i="13"/>
  <c r="M35" i="13"/>
  <c r="O59" i="13"/>
  <c r="Q49" i="13"/>
  <c r="V35" i="13"/>
  <c r="V8" i="13"/>
  <c r="K8" i="13"/>
  <c r="G59" i="13"/>
  <c r="O49" i="13"/>
  <c r="Q35" i="13"/>
  <c r="I35" i="13"/>
  <c r="G8" i="13"/>
  <c r="Q8" i="13"/>
  <c r="I8" i="13"/>
  <c r="K133" i="12"/>
  <c r="V55" i="12"/>
  <c r="Q55" i="12"/>
  <c r="K45" i="12"/>
  <c r="M15" i="12"/>
  <c r="M14" i="12" s="1"/>
  <c r="G14" i="12"/>
  <c r="I59" i="1" s="1"/>
  <c r="O164" i="12"/>
  <c r="O141" i="12"/>
  <c r="O133" i="12"/>
  <c r="G123" i="12"/>
  <c r="I69" i="1" s="1"/>
  <c r="O115" i="12"/>
  <c r="O55" i="12"/>
  <c r="O14" i="12"/>
  <c r="M178" i="12"/>
  <c r="G175" i="12"/>
  <c r="I73" i="1" s="1"/>
  <c r="I19" i="1" s="1"/>
  <c r="G141" i="12"/>
  <c r="I71" i="1" s="1"/>
  <c r="V141" i="12"/>
  <c r="K141" i="12"/>
  <c r="K123" i="12"/>
  <c r="G115" i="12"/>
  <c r="I68" i="1" s="1"/>
  <c r="V115" i="12"/>
  <c r="K115" i="12"/>
  <c r="Q45" i="12"/>
  <c r="V164" i="12"/>
  <c r="I164" i="12"/>
  <c r="I55" i="12"/>
  <c r="G23" i="12"/>
  <c r="I60" i="1" s="1"/>
  <c r="M24" i="12"/>
  <c r="M23" i="12" s="1"/>
  <c r="I45" i="12"/>
  <c r="V25" i="12"/>
  <c r="O25" i="12"/>
  <c r="G8" i="12"/>
  <c r="I58" i="1" s="1"/>
  <c r="V175" i="12"/>
  <c r="K164" i="12"/>
  <c r="Q164" i="12"/>
  <c r="I141" i="12"/>
  <c r="G133" i="12"/>
  <c r="I70" i="1" s="1"/>
  <c r="I133" i="12"/>
  <c r="V123" i="12"/>
  <c r="I123" i="12"/>
  <c r="Q115" i="12"/>
  <c r="V45" i="12"/>
  <c r="O45" i="12"/>
  <c r="M44" i="12"/>
  <c r="M43" i="12" s="1"/>
  <c r="G40" i="12"/>
  <c r="I64" i="1" s="1"/>
  <c r="I37" i="12"/>
  <c r="K25" i="12"/>
  <c r="G25" i="12"/>
  <c r="I61" i="1" s="1"/>
  <c r="K14" i="12"/>
  <c r="Q175" i="12"/>
  <c r="M175" i="12"/>
  <c r="Q141" i="12"/>
  <c r="Q123" i="12"/>
  <c r="K55" i="12"/>
  <c r="G45" i="12"/>
  <c r="I66" i="1" s="1"/>
  <c r="I17" i="1" s="1"/>
  <c r="Q37" i="12"/>
  <c r="M37" i="12"/>
  <c r="V14" i="12"/>
  <c r="I14" i="12"/>
  <c r="K8" i="12"/>
  <c r="Q8" i="12"/>
  <c r="M8" i="12"/>
  <c r="AF189" i="12"/>
  <c r="K179" i="12"/>
  <c r="Q179" i="12"/>
  <c r="I179" i="12"/>
  <c r="V179" i="12"/>
  <c r="F42" i="1"/>
  <c r="F39" i="1"/>
  <c r="M49" i="13"/>
  <c r="G35" i="13"/>
  <c r="I56" i="1" s="1"/>
  <c r="AF65" i="13"/>
  <c r="G43" i="1" s="1"/>
  <c r="H43" i="1" s="1"/>
  <c r="I43" i="1" s="1"/>
  <c r="M20" i="13"/>
  <c r="M8" i="13" s="1"/>
  <c r="M179" i="12"/>
  <c r="M123" i="12"/>
  <c r="M164" i="12"/>
  <c r="G55" i="12"/>
  <c r="I67" i="1" s="1"/>
  <c r="M154" i="12"/>
  <c r="M141" i="12" s="1"/>
  <c r="M118" i="12"/>
  <c r="M115" i="12" s="1"/>
  <c r="M50" i="12"/>
  <c r="M45" i="12" s="1"/>
  <c r="M28" i="12"/>
  <c r="M25" i="12" s="1"/>
  <c r="G179" i="12"/>
  <c r="I74" i="1" s="1"/>
  <c r="I20" i="1" s="1"/>
  <c r="G164" i="12"/>
  <c r="I72" i="1" s="1"/>
  <c r="M136" i="12"/>
  <c r="M133" i="12" s="1"/>
  <c r="M90" i="12"/>
  <c r="M55" i="12" s="1"/>
  <c r="G65" i="13" l="1"/>
  <c r="I55" i="1"/>
  <c r="I16" i="1" s="1"/>
  <c r="I21" i="1" s="1"/>
  <c r="G41" i="1"/>
  <c r="H41" i="1" s="1"/>
  <c r="I41" i="1" s="1"/>
  <c r="G42" i="1"/>
  <c r="H42" i="1" s="1"/>
  <c r="I42" i="1" s="1"/>
  <c r="G39" i="1"/>
  <c r="G44" i="1" s="1"/>
  <c r="G25" i="1" s="1"/>
  <c r="A25" i="1" s="1"/>
  <c r="G26" i="1" s="1"/>
  <c r="G189" i="12"/>
  <c r="F44" i="1"/>
  <c r="A26" i="1" l="1"/>
  <c r="I75" i="1"/>
  <c r="H39" i="1"/>
  <c r="H44" i="1" s="1"/>
  <c r="J74" i="1"/>
  <c r="J72" i="1"/>
  <c r="J66" i="1"/>
  <c r="J69" i="1"/>
  <c r="J56" i="1"/>
  <c r="J73" i="1"/>
  <c r="J59" i="1"/>
  <c r="J60" i="1"/>
  <c r="J57" i="1"/>
  <c r="J58" i="1"/>
  <c r="J55" i="1"/>
  <c r="J67" i="1"/>
  <c r="J62" i="1"/>
  <c r="J64" i="1"/>
  <c r="J71" i="1"/>
  <c r="J65" i="1"/>
  <c r="J61" i="1"/>
  <c r="J68" i="1"/>
  <c r="J63" i="1"/>
  <c r="J70" i="1"/>
  <c r="G28" i="1"/>
  <c r="G23" i="1"/>
  <c r="A23" i="1" s="1"/>
  <c r="G24" i="1" s="1"/>
  <c r="A27" i="1" s="1"/>
  <c r="I39" i="1" l="1"/>
  <c r="I44" i="1" s="1"/>
  <c r="J41" i="1" s="1"/>
  <c r="J75" i="1"/>
  <c r="A24" i="1"/>
  <c r="A29" i="1"/>
  <c r="G29" i="1"/>
  <c r="G27" i="1" s="1"/>
  <c r="J42" i="1" l="1"/>
  <c r="J43" i="1"/>
  <c r="J39" i="1"/>
  <c r="J44" i="1" s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Radek Kubík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<sst xmlns="http://schemas.openxmlformats.org/spreadsheetml/2006/main" count="1542" uniqueCount="515">
  <si>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</si>
  <si>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</si>
  <si>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</si>
  <si>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</si>
  <si>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</si>
  <si>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</si>
  <si>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</si>
  <si>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</si>
  <si>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</si>
  <si>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</si>
  <si>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</si>
  <si>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</si>
  <si>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</si>
  <si>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</si>
  <si>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</si>
  <si>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</si>
  <si>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</si>
  <si>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</si>
  <si>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</si>
  <si>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</si>
  <si>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</si>
  <si>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</si>
  <si>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</si>
  <si>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</si>
  <si>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</si>
  <si>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</si>
  <si>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</si>
  <si>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</si>
  <si>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</si>
  <si>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</si>
  <si>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</si>
  <si>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</si>
  <si>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</si>
  <si>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</si>
  <si>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</si>
  <si>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</si>
  <si>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</si>
  <si>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</si>
  <si>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</si>
  <si>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</si>
  <si>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</si>
  <si>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</si>
  <si>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</si>
  <si>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21-09m</t>
  </si>
  <si>
    <t>Lašské muzeum Kopřivnice</t>
  </si>
  <si>
    <t>Stavba</t>
  </si>
  <si>
    <t>Stavební objekt</t>
  </si>
  <si>
    <t>01</t>
  </si>
  <si>
    <t>Výměna střešní krytiny a klempířských prvků, ul. Štefánikova 226/8, Kopřivnice</t>
  </si>
  <si>
    <t>Stavební rozpočet</t>
  </si>
  <si>
    <t>02</t>
  </si>
  <si>
    <t>Silnoproudá elektrotechnika</t>
  </si>
  <si>
    <t>Celkem za stavbu</t>
  </si>
  <si>
    <t>CZK</t>
  </si>
  <si>
    <t>#POPS</t>
  </si>
  <si>
    <t>Popis stavby: 21-09m - Lašské muzeum Kopřivnice</t>
  </si>
  <si>
    <t>#POPO</t>
  </si>
  <si>
    <t>Popis objektu: 01 - Výměna střešní krytiny a klempířských prvků, ul. Štefánikova 226/8, Kopřivnice</t>
  </si>
  <si>
    <t>#POPR</t>
  </si>
  <si>
    <t>Popis rozpočtu: 01 - Stavební rozpočet</t>
  </si>
  <si>
    <t>Popis rozpočtu: 02 - Silnoproudá elektrotechnika</t>
  </si>
  <si>
    <t>Rekapitulace dílů</t>
  </si>
  <si>
    <t>Typ dílu</t>
  </si>
  <si>
    <t>0001</t>
  </si>
  <si>
    <t>LPS - Uzemnění, hromosvod</t>
  </si>
  <si>
    <t>0002</t>
  </si>
  <si>
    <t>KT - Kabelové trasy</t>
  </si>
  <si>
    <t>0003</t>
  </si>
  <si>
    <t>SP - Silnoproudé instalace</t>
  </si>
  <si>
    <t>3</t>
  </si>
  <si>
    <t>Svislé a kompletní konstrukce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</si>
  <si>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</si>
  <si>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</si>
  <si>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</si>
  <si>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</si>
  <si>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</si>
  <si>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</si>
  <si>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</si>
  <si>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</si>
  <si>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</si>
  <si>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</si>
  <si>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</si>
  <si>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</si>
  <si>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</si>
  <si>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</si>
  <si>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</si>
  <si>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</si>
  <si>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</si>
  <si>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</si>
  <si>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</si>
  <si>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</si>
  <si>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</si>
  <si>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</si>
  <si>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767</t>
  </si>
  <si>
    <t>Konstrukce zámečnické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</si>
  <si>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</si>
  <si>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</si>
  <si>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</si>
  <si>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</si>
  <si>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</si>
  <si>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</si>
  <si>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</si>
  <si>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</si>
  <si>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</si>
  <si>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</si>
  <si>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</si>
  <si>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</si>
  <si>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</si>
  <si>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</si>
  <si>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</si>
  <si>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</si>
  <si>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</si>
  <si>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</si>
  <si>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</si>
  <si>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</si>
  <si>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</si>
  <si>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</si>
  <si>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</si>
  <si>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</si>
  <si>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</si>
  <si>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</si>
  <si>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</si>
  <si>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</si>
  <si>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</si>
  <si>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</si>
  <si>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</si>
  <si>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</si>
  <si>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</si>
  <si>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</si>
  <si>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</si>
  <si>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30001</t>
  </si>
  <si>
    <t>Oprava a doplnění SDK ostění, vč. pározábrany u střešních oknen</t>
  </si>
  <si>
    <t>kus</t>
  </si>
  <si>
    <t>Vlastní</t>
  </si>
  <si>
    <t>Indiv</t>
  </si>
  <si>
    <t>Práce</t>
  </si>
  <si>
    <t>POL1_1</t>
  </si>
  <si>
    <t>316381117R00</t>
  </si>
  <si>
    <t>Komínové krycí desky z betonu s přesahem do 70 mm sešikmeným v podhledu proti zatékání tloušťky přes, 100 do 120 mm</t>
  </si>
  <si>
    <t>m2</t>
  </si>
  <si>
    <t>RTS 21/ II</t>
  </si>
  <si>
    <t>C 12/15 až C 16/20 s případnou konstrukční obvodovou výztuží včetně bednění, s potěrem nebo s povrchem vyhlazeným ve spádu k okrajům,</t>
  </si>
  <si>
    <t>POP</t>
  </si>
  <si>
    <t xml:space="preserve">1,8*0,65 + 0,95*0,6 + 1,45*0,6 + 0,9*0,6 : </t>
  </si>
  <si>
    <t>VV</t>
  </si>
  <si>
    <t>3,15</t>
  </si>
  <si>
    <t>622412242R00</t>
  </si>
  <si>
    <t>Nátěr vnějsích omítek stěn silikátový, složitost 6, odstín I</t>
  </si>
  <si>
    <t>Penetrace + 2 x krycí nátěr.</t>
  </si>
  <si>
    <t>622421755R00</t>
  </si>
  <si>
    <t>Oprava vnějších omítek vápenných štukových stupeň členitosti 5, v množství opravované plochy přes 40, do 50 %, z omítkových směsí památkářských, bez nátěru</t>
  </si>
  <si>
    <t>římsa</t>
  </si>
  <si>
    <t>622451143R00</t>
  </si>
  <si>
    <t>Omítky vnější cementové stěn nebo štítů štukové plstí hlazené stupeň složitosti I až II</t>
  </si>
  <si>
    <t xml:space="preserve">komíny : 5,1+2,5+5,2+2,4 : </t>
  </si>
  <si>
    <t>15,2</t>
  </si>
  <si>
    <t>623471531R00</t>
  </si>
  <si>
    <t>Nástřik vněj. pilířů plněnou barvou slož.1-2</t>
  </si>
  <si>
    <t>632451024R00</t>
  </si>
  <si>
    <t>Vyrovnávací potěr MC 15, v pásu, oprava spádování říms</t>
  </si>
  <si>
    <t>941941031R00</t>
  </si>
  <si>
    <t>Montáž lešení lehkého pracovního řadového s podlahami šířky od 0,80 do 1,00 m, výšky do 10 m</t>
  </si>
  <si>
    <t>včetně kotvení</t>
  </si>
  <si>
    <t>941941191R00</t>
  </si>
  <si>
    <t>Montáž lešení lehkého pracovního řadového s podlahami příplatek za každý další i započatý měsíc, použití lešení šířky šířky od 0,80 do 1,00 m a výšky do 10 m</t>
  </si>
  <si>
    <t>941941831R00</t>
  </si>
  <si>
    <t>Demontáž lešení lehkého řadového s podlahami šířky od 0,8 do 1 m, výšky do 10 m</t>
  </si>
  <si>
    <t>944944011R00</t>
  </si>
  <si>
    <t>Montáž ochranné sítě z umělých vláken</t>
  </si>
  <si>
    <t>944944031R00</t>
  </si>
  <si>
    <t>Montáž ochranné sítě příplatek k ceně za každý další i započatý měsíc použití ochranných sítí z, umělých vláken</t>
  </si>
  <si>
    <t>944944081R00</t>
  </si>
  <si>
    <t>Demontáž ochranné sítě z umělých vláken</t>
  </si>
  <si>
    <t>952901111R00</t>
  </si>
  <si>
    <t>Vyčištění budov a ostatních objektů budov bytové nebo občanské výstavby - zametení a umytí podlah,,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</si>
  <si>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</si>
  <si>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>978015291R00</t>
  </si>
  <si>
    <t>Otlučení omítek vápenných nebo vápenocementových vnějších s vyškrabáním spár, s očištěním zdiva 1., až 4. stupni složitosti, v rozsahu do 100 %</t>
  </si>
  <si>
    <t>978023471R00</t>
  </si>
  <si>
    <t>Vysekání, vyškrábání a vyčištění spár zdiva cihelného komínového nad střechou</t>
  </si>
  <si>
    <t>999281108R00</t>
  </si>
  <si>
    <t>Přesun hmot pro opravy a údržbu objektů pro opravy a údržbu dosavadních objektů včetně vnějších, plášťů výšky do 12 m,</t>
  </si>
  <si>
    <t>t</t>
  </si>
  <si>
    <t>oborů 801, 803, 811 a 812</t>
  </si>
  <si>
    <t>712400831R00</t>
  </si>
  <si>
    <t>Odstranění povlakové krytiny a mechu na střechách šikmých přes 10 do 30° povlakové krytiny, jednovrstvé,</t>
  </si>
  <si>
    <t>POL1_7</t>
  </si>
  <si>
    <t>762331921R00</t>
  </si>
  <si>
    <t>Vázané konstrukce krovů vyřezání střešní vazby průřezové plochy řeziva přes 120 do 224 cm2, délky, vyřezané části krovu do 3 m</t>
  </si>
  <si>
    <t>m</t>
  </si>
  <si>
    <t>762332932RT2</t>
  </si>
  <si>
    <t>Vázané konstrukce krovů doplnění části střešní vazby z hranolků, hranolů včetně dodávky řeziva, průřezové plochy přes 120 do 224 cm2, včetně dodávky hranolů 120 x 140 mm</t>
  </si>
  <si>
    <t>762341210RT2</t>
  </si>
  <si>
    <t>Montáž bednění střech rovných o sklonu do 60° z prken hrubých na sraz tloušťky do 32 mm včetně, vyřezání otvorů , včetně dodávky prken tloušťky 24 mm</t>
  </si>
  <si>
    <t>762341811R00</t>
  </si>
  <si>
    <t>Demontáž bednění a laťování bednění střech rovných, obloukových, o sklonu do 60 stupňů včetně všech, nadstřešních konstrukcí z prken hrubých</t>
  </si>
  <si>
    <t>762342205RT4</t>
  </si>
  <si>
    <t>Montáž kontralatí na vruty, s dodávkou těsnicí pěny pod kontralatě, a dodávkou latí 40 x 60 mm</t>
  </si>
  <si>
    <t>762342812R00</t>
  </si>
  <si>
    <t>Demontáž bednění a laťování laťování střech o sklonu do 60 stupňů včetně všech nadstřešních, konstrukcí rozteč latí přes 22 do 50 cm</t>
  </si>
  <si>
    <t>762342814R00</t>
  </si>
  <si>
    <t>Demontáž bednění a laťování kontralatí střech o sklonu do 60 stupňů včetně všech nadstřešních, konstrukcí</t>
  </si>
  <si>
    <t>998762202R00</t>
  </si>
  <si>
    <t>Přesun hmot pro konstrukce tesařské v objektech výšky do 12 m</t>
  </si>
  <si>
    <t>50 m vodorovně</t>
  </si>
  <si>
    <t>764211241R00</t>
  </si>
  <si>
    <t>Krytiny z měděného plechu výroba a montáž hladké střešní krytiny s úpravou krytiny u okapů, prostupů, a výčnělků ze svitků š 670 mm, sklonu do 30°</t>
  </si>
  <si>
    <t>764221230R00</t>
  </si>
  <si>
    <t>Oplechování říms a okapů z měděného plechu výroba a montáž oplechování, včetně podkladního plechu a, zhotovení rohů, spojů a dilatací oplechování říms pod nadřímsovým žlabem s podkladním plechem, rš</t>
  </si>
  <si>
    <t>660 mm, K3</t>
  </si>
  <si>
    <t>764222240R00</t>
  </si>
  <si>
    <t>Oplechování říms a okapů z měděného plechu výroba a montáž oplechování, včetně podkladního plechu a, zhotovení rohů, spojů a dilatací okapů na střechách s tvrdou krytinou a podkladním plechem, rš 500</t>
  </si>
  <si>
    <t>mm, K2 - maska</t>
  </si>
  <si>
    <t>764231220R00</t>
  </si>
  <si>
    <t>Lemování z měděného plechu výroba a montáž lemování zdí na střechách s tvrdou krytinou včetně rohů, a ukončení před požární zdí, rš 250 mm, K11</t>
  </si>
  <si>
    <t>764231230R00</t>
  </si>
  <si>
    <t>Lemování z měděného plechu výroba a montáž lemování zdí na střechách s tvrdou krytinou včetně rohů, a ukončení před požární zdí, rš 320 mm, K12</t>
  </si>
  <si>
    <t>764239230R00</t>
  </si>
  <si>
    <t>Lemování z měděného plechu výroba a montáž lemování komínů, K7, K8, K9, K13</t>
  </si>
  <si>
    <t xml:space="preserve">1,7+1,2+1,15+1,8 : </t>
  </si>
  <si>
    <t>5,85</t>
  </si>
  <si>
    <t>764242230R00</t>
  </si>
  <si>
    <t>Lemování trub z Cu, hladká krytina, D do 150 mm K10</t>
  </si>
  <si>
    <t>vč. spojovacích prostředků</t>
  </si>
  <si>
    <t>764253201R01</t>
  </si>
  <si>
    <t>Žlaby z Cu nadříms. čtyřhran. v hácích, rš 400 mm, K1</t>
  </si>
  <si>
    <t>764253202R00</t>
  </si>
  <si>
    <t>Žlaby z Cu nadříms. čtyřhran. v hácích, rš 600 mm K2</t>
  </si>
  <si>
    <t>764292250R00</t>
  </si>
  <si>
    <t>Úžlabí z Cu plechu, rš 670 mm K16</t>
  </si>
  <si>
    <t>764292639R00</t>
  </si>
  <si>
    <t>Strukturní odděl.vrstva, difůzně otevřená, pružná se samolepícím okrajem, v 8 mm</t>
  </si>
  <si>
    <t>764293201</t>
  </si>
  <si>
    <t>Konstrukce pod oplechocání hřebene (tesařský a zámečnický výrobek)</t>
  </si>
  <si>
    <t>764293240R01</t>
  </si>
  <si>
    <t>Hřeben střechy z Cu plechu, rš 670 mm, K15</t>
  </si>
  <si>
    <t>764294220R00</t>
  </si>
  <si>
    <t>Podkladní pás z Cu plechu, rš 150 mm K14</t>
  </si>
  <si>
    <t>764331830R00</t>
  </si>
  <si>
    <t>Demontáž lemování zdí na střechách s tvrdou krytinou, rš 250 a 330 mm, sklonu do 30°</t>
  </si>
  <si>
    <t xml:space="preserve">komíny : 34,4 : </t>
  </si>
  <si>
    <t xml:space="preserve">zdi : 4,3 : </t>
  </si>
  <si>
    <t xml:space="preserve">zeď výtahu : 6,65 : </t>
  </si>
  <si>
    <t>45,35</t>
  </si>
  <si>
    <t>764342811R00</t>
  </si>
  <si>
    <t>Demontáž ostatních kusových prvků demontáž lemování trub, konzol a držáků s dilatačním kloboučkem, na  hladké a drážkové krytině, průměru do 75 mm, sklonu do 30°</t>
  </si>
  <si>
    <t>764342841R00</t>
  </si>
  <si>
    <t>Demontáž ostatních kusových prvků demontáž lemování trub, konzol a držáků s dilatačním kloboučkem, na  hladké a drážkové krytině, průměru přes 100 do 250 mm, sklonu do 30°</t>
  </si>
  <si>
    <t>764343811R00</t>
  </si>
  <si>
    <t>Demontáž ostatních kusových prvků demontáž lemování trub s dilatačním kloboučkem ze dvou dílů, průměru do 300 mm, sklonu do 30°</t>
  </si>
  <si>
    <t>764351820R00</t>
  </si>
  <si>
    <t>Demontáž žlabů podokapních čtyřhranných rovných, rš 400 mm, sklonu do 30°</t>
  </si>
  <si>
    <t>764351830R00</t>
  </si>
  <si>
    <t>Demontáž žlabů podokapních čtyřhranných rovných, rš 500 mm, sklonu do 30°</t>
  </si>
  <si>
    <t xml:space="preserve">64+38 : </t>
  </si>
  <si>
    <t>102</t>
  </si>
  <si>
    <t>764362810R00</t>
  </si>
  <si>
    <t>Demontáž střešních otvorů střešních oken a poklopů, na krytině hladké a drážkové, sklonu do 30°</t>
  </si>
  <si>
    <t>764367800R00</t>
  </si>
  <si>
    <t>Demontáž střešních otvorů oplechování střešního vikýře,   , sklonu do 30°</t>
  </si>
  <si>
    <t>764392850R00</t>
  </si>
  <si>
    <t>Demontáž ostatních prvků střešních úžlabí, rš 660 mm, sklonu do 30°</t>
  </si>
  <si>
    <t>764394811R00</t>
  </si>
  <si>
    <t>Demontáž ostatních prvků střešních podkladního pásu, rš 250 mm,</t>
  </si>
  <si>
    <t>764421870R00</t>
  </si>
  <si>
    <t>Demontáž oplechování říms rš od 400 do 500 mm</t>
  </si>
  <si>
    <t>764430840R00</t>
  </si>
  <si>
    <t>Demontáž oplechování zdí a nadezdívek rš od 330 do 500 mm</t>
  </si>
  <si>
    <t>764454802R00</t>
  </si>
  <si>
    <t>Demontáž odpadních trub nebo součástí trub kruhových , o průměru 120 mm</t>
  </si>
  <si>
    <t xml:space="preserve">5*1,5 : </t>
  </si>
  <si>
    <t>7,5</t>
  </si>
  <si>
    <t>764454803R00</t>
  </si>
  <si>
    <t>Demontáž odpadních trub nebo součástí trub kruhových , o průměru 150 mm</t>
  </si>
  <si>
    <t xml:space="preserve">2*1,5 : </t>
  </si>
  <si>
    <t>764530240R00</t>
  </si>
  <si>
    <t>Oplechování zdí z Cu plechu, rš 450 mm K17</t>
  </si>
  <si>
    <t>764543210R00</t>
  </si>
  <si>
    <t>Lemování sloupků zábradlí z Cu, obvod do 100 mm K6</t>
  </si>
  <si>
    <t>764543220R00</t>
  </si>
  <si>
    <t>Lemování sloupků zábradlí z Cu, obvod do 200 mm K6</t>
  </si>
  <si>
    <t>764554203R00</t>
  </si>
  <si>
    <t>Odpadní trouby z Cu plechu, kruhové, D 110 mm K5</t>
  </si>
  <si>
    <t>764554204R00</t>
  </si>
  <si>
    <t>Odpadní trouby z Cu plechu, kruhové, D 150 mm K4</t>
  </si>
  <si>
    <t>764554295R00</t>
  </si>
  <si>
    <t>Spojka svodu Cu kruhová K4, K5</t>
  </si>
  <si>
    <t>764775331R00</t>
  </si>
  <si>
    <t>Lemování střešního okna o rozměru 55x78 mm, z Cu plechu, dodávka a montáž</t>
  </si>
  <si>
    <t>764775335R00</t>
  </si>
  <si>
    <t>Lemování střešního okna o rozměru 66x118 mm, z Cu plechu, dodávka a montáž</t>
  </si>
  <si>
    <t>764775337R00</t>
  </si>
  <si>
    <t>Lemování střešního okna o rozměru 78x118 mm, z Cu plechu, dodávka a montáž</t>
  </si>
  <si>
    <t>765322752R00</t>
  </si>
  <si>
    <t>Sněhový zachytávač 2trubkový, Cu K18</t>
  </si>
  <si>
    <t>998764202R00</t>
  </si>
  <si>
    <t>Přesun hmot pro konstrukce klempířské v objektech výšky do 12 m</t>
  </si>
  <si>
    <t>76401</t>
  </si>
  <si>
    <t>Zednická výpomoc pro klempířské konstrukce</t>
  </si>
  <si>
    <t>hzs</t>
  </si>
  <si>
    <t>Specifikace</t>
  </si>
  <si>
    <t>POL3_0</t>
  </si>
  <si>
    <t>765312685R00</t>
  </si>
  <si>
    <t>Pás ochranný větrací okapní 500/10-15cm plast</t>
  </si>
  <si>
    <t>765321812R00</t>
  </si>
  <si>
    <t>Demontáž vláknocementové krytiny ze čtverců nebo šablon, na bednění s lepenkou, do suti</t>
  </si>
  <si>
    <t>765321813R00</t>
  </si>
  <si>
    <t>Demontáž vláknocementové krytiny ze čtverců nebo šablon, na laťování, do suti</t>
  </si>
  <si>
    <t>765328811R00</t>
  </si>
  <si>
    <t>Demontáž vláknocementové krytiny hřebenů a nároží, krytiny hladké, do suti</t>
  </si>
  <si>
    <t>765799301R00</t>
  </si>
  <si>
    <t>Fólie parotěsné, difúzní a vodotěsné demontáž</t>
  </si>
  <si>
    <t>998765202R00</t>
  </si>
  <si>
    <t>Přesun hmot pro krytiny tvrdé v objektech výšky do 12 m</t>
  </si>
  <si>
    <t>766624042R00</t>
  </si>
  <si>
    <t>Montáž střešních oken rozměru 78/98 - 118 cm</t>
  </si>
  <si>
    <t>766624047R00</t>
  </si>
  <si>
    <t>Montáž střešních oken zateplovací sady</t>
  </si>
  <si>
    <t>766624064R00</t>
  </si>
  <si>
    <t>Montáž střešních oken zastiňujících rolet</t>
  </si>
  <si>
    <t>998766202R00</t>
  </si>
  <si>
    <t>Přesun hmot pro konstrukce truhlářské v objektech výšky do 12 m</t>
  </si>
  <si>
    <t>76601</t>
  </si>
  <si>
    <t>Dodávka střešního okna, vč. příslušenství dle výpisu prvků T1 - VÝKRES Č. D.1.1-15</t>
  </si>
  <si>
    <t>76602</t>
  </si>
  <si>
    <t>Dodávka střešního okna, vč. příslušenství dle výpisu prvků T2 - VÝKRES Č. D.1.1-15</t>
  </si>
  <si>
    <t>76603</t>
  </si>
  <si>
    <t>Dodávka střešního okna , vč. příslušenství dle výpisu prvků T3 - VÝKRES Č. D.1.1-15</t>
  </si>
  <si>
    <t>76604</t>
  </si>
  <si>
    <t>Dodávka střešního okna , vč. příslušenství dle výpisu prvků T4 - VÝKRES Č. D.1.1-15</t>
  </si>
  <si>
    <t>76703</t>
  </si>
  <si>
    <t>76704</t>
  </si>
  <si>
    <t>Revize a předání do užívání</t>
  </si>
  <si>
    <t>998767202R00</t>
  </si>
  <si>
    <t>Přesun hmot pro kovové stavební doplňk. konstrukce v objektech výšky do 12 m</t>
  </si>
  <si>
    <t>76701</t>
  </si>
  <si>
    <t>Kotvicí bod pro falcované střechy. Popis konstrukce: Min. tl. nerezového plechu 0,5 mm; Min. tl., TiZn a pozinkovaného plechu 0,6 mm; Min. tl. měděného a hliníkového plechu 0,7 mm (např. TSL-F5CU)</t>
  </si>
  <si>
    <t>76702</t>
  </si>
  <si>
    <t>Nerezový kotvicí bod pro tenké dřevěné konstrukce. Kotvicí bod má základnu velikosti 200 x 200 mm a, sloupek o průměru 16 mm. Určeno pro bednění min. tloušťky 24 mm a OSB desky min. tloušťky 22 mm.</t>
  </si>
  <si>
    <t>(např. TSL-300-H1016)</t>
  </si>
  <si>
    <t>784011221RT2</t>
  </si>
  <si>
    <t>Ostatní práce zakrytí předmětů,  , včetně dodávky fólie tl. 0,04 mm</t>
  </si>
  <si>
    <t xml:space="preserve">11,8*2,9+1,5*11,8 : </t>
  </si>
  <si>
    <t>51,92</t>
  </si>
  <si>
    <t>784011222RT2</t>
  </si>
  <si>
    <t>Ostatní práce zakrytí podlah,  , včetně papírové lepenky</t>
  </si>
  <si>
    <t xml:space="preserve">badatelna : 48,15 : </t>
  </si>
  <si>
    <t xml:space="preserve">ředitel : 17,55 : </t>
  </si>
  <si>
    <t xml:space="preserve">galerie : 48,15 : </t>
  </si>
  <si>
    <t xml:space="preserve">hala : 47,1 : </t>
  </si>
  <si>
    <t xml:space="preserve">malířská dílna : 11,4 : </t>
  </si>
  <si>
    <t>172,35</t>
  </si>
  <si>
    <t>784161401R00</t>
  </si>
  <si>
    <t>Příprava povrchu Penetrace (napouštění) podkladu disperzní, jednonásobná</t>
  </si>
  <si>
    <t>784165512R00</t>
  </si>
  <si>
    <t>Malby z malířských směsí otěruvzdorných,  , bělost 93 %, dvojnásobné</t>
  </si>
  <si>
    <t>784401801R00</t>
  </si>
  <si>
    <t>Odstranění maleb obroušením s oprášením, v místnostech do 3,8 m</t>
  </si>
  <si>
    <t xml:space="preserve">schodiště : 121,1 : </t>
  </si>
  <si>
    <t xml:space="preserve">výstavní sál : 139,25 : </t>
  </si>
  <si>
    <t xml:space="preserve">badatelna : 93,8 : </t>
  </si>
  <si>
    <t xml:space="preserve">hala+sklad : 11,5 : </t>
  </si>
  <si>
    <t>365,65</t>
  </si>
  <si>
    <t>784403801R00</t>
  </si>
  <si>
    <t>Odstranění maleb úplným omytím na sádrové omítce, v místnostech do 3,8 m</t>
  </si>
  <si>
    <t>784495901R00</t>
  </si>
  <si>
    <t>Ostatní práce izolování jednonásobné celulozními nebo syntetickými barvami, v místnostech do 3,8 m</t>
  </si>
  <si>
    <t xml:space="preserve">zatečená místa : 4,5*2,5 : </t>
  </si>
  <si>
    <t>11,25</t>
  </si>
  <si>
    <t>979011211R00</t>
  </si>
  <si>
    <t>Svislá doprava suti a vybouraných hmot nošením za prvé podlaží nad základním podlažím</t>
  </si>
  <si>
    <t>POL1_9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</si>
  <si>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</si>
  <si>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</si>
  <si>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</si>
  <si>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</si>
  <si>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</si>
  <si>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</si>
  <si>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</si>
  <si>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</si>
  <si>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979990107R00</t>
  </si>
  <si>
    <t>Poplatek za skládku suti - směs betonu,cihel,dřeva</t>
  </si>
  <si>
    <t xml:space="preserve">12,43232-0,55-6,48 : </t>
  </si>
  <si>
    <t>5,40232</t>
  </si>
  <si>
    <t>979990121R00</t>
  </si>
  <si>
    <t>Poplatek za skládku suti - asfaltové pásy</t>
  </si>
  <si>
    <t>979990201R00</t>
  </si>
  <si>
    <t>Poplatek za skládku suti -vlákonocementové výrobky (bez azbestu)</t>
  </si>
  <si>
    <t>005121 R</t>
  </si>
  <si>
    <t>Zařízení staveniště</t>
  </si>
  <si>
    <t>Veškeré náklady spojené s vybudováním, provozem a odstraněním zařízení staveniště.</t>
  </si>
  <si>
    <t>001</t>
  </si>
  <si>
    <t>Mobilní oplocení staveniště dle situace POV</t>
  </si>
  <si>
    <t>Úprava vzrostlé zeleně pro montáž lešení, vč. Úklidu (plošina + 3 zaměstnanci)</t>
  </si>
  <si>
    <t>hod</t>
  </si>
  <si>
    <t>03</t>
  </si>
  <si>
    <t>Zajištění ochrany stáv. dřevěných podlah v místě výměny oken</t>
  </si>
  <si>
    <t>04</t>
  </si>
  <si>
    <t>Zajištění ochrany stávajícího mobiliáře v prostorách s výměnou oken</t>
  </si>
  <si>
    <t>Zábor veřejného prostrantví dle situace POV 205+70 m2</t>
  </si>
  <si>
    <t>005261010R</t>
  </si>
  <si>
    <t>Pojištění dodavatele a pojištění díla</t>
  </si>
  <si>
    <t>Soubor</t>
  </si>
  <si>
    <t>VRN</t>
  </si>
  <si>
    <t>POL99_2</t>
  </si>
  <si>
    <t>Náklady spojené s povinným pojištěním dodavatele nebo stavebního díla či jeho části, v rozsahu obchodních podmínek.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</si>
  <si>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</si>
  <si>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</si>
  <si>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</si>
  <si>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SUM</t>
  </si>
  <si>
    <t>END</t>
  </si>
  <si>
    <t>1</t>
  </si>
  <si>
    <t xml:space="preserve">Zaváděcí tyč 10mm nerez V4A l=1,5m </t>
  </si>
  <si>
    <t>ks</t>
  </si>
  <si>
    <t>POL1_</t>
  </si>
  <si>
    <t>2</t>
  </si>
  <si>
    <t>Podpěra uzemňocavího vývodu</t>
  </si>
  <si>
    <t xml:space="preserve">drát nerez V4A o10mm </t>
  </si>
  <si>
    <t>4</t>
  </si>
  <si>
    <t>svorka páska-drát nerez V4A</t>
  </si>
  <si>
    <t>5</t>
  </si>
  <si>
    <t>svorka drát-drát nerez V4A</t>
  </si>
  <si>
    <t>6</t>
  </si>
  <si>
    <t>Zkušební svorka</t>
  </si>
  <si>
    <t>7</t>
  </si>
  <si>
    <t>Štítek pro označení svodu</t>
  </si>
  <si>
    <t>8</t>
  </si>
  <si>
    <t>Drát Cu iO8mm</t>
  </si>
  <si>
    <t>9</t>
  </si>
  <si>
    <t>Jímací tyč Cu 1m/o10mm</t>
  </si>
  <si>
    <t>10</t>
  </si>
  <si>
    <t>Svorka k jímací tyči o10mm Cu</t>
  </si>
  <si>
    <t>11</t>
  </si>
  <si>
    <t>Jímací tyč Cu 1,5m/ o16/10mm</t>
  </si>
  <si>
    <t>13</t>
  </si>
  <si>
    <t xml:space="preserve">Svorka MV Cu </t>
  </si>
  <si>
    <t>12</t>
  </si>
  <si>
    <t>Svorka k jímací tyči o16mm Cu</t>
  </si>
  <si>
    <t>Kalkul</t>
  </si>
  <si>
    <t>14</t>
  </si>
  <si>
    <t xml:space="preserve">Svorka okapová Cu </t>
  </si>
  <si>
    <t>15</t>
  </si>
  <si>
    <t>Svorka na falc Cu</t>
  </si>
  <si>
    <t>16</t>
  </si>
  <si>
    <t>Držák jímací tyče 16mm na zděný komín</t>
  </si>
  <si>
    <t>17</t>
  </si>
  <si>
    <t>Držák jímací tyče na hřeben O10</t>
  </si>
  <si>
    <t>18</t>
  </si>
  <si>
    <t>Podpěra vedení výška 36mm</t>
  </si>
  <si>
    <t>20</t>
  </si>
  <si>
    <t>Podpěra vedení do šikmých střech(dle typu kritiny)</t>
  </si>
  <si>
    <t>21</t>
  </si>
  <si>
    <t xml:space="preserve">Podpěra vedení na okapové roury Cu </t>
  </si>
  <si>
    <t>22</t>
  </si>
  <si>
    <t>Ruční výkop rýhy 35/70cm, hornina 4</t>
  </si>
  <si>
    <t>23</t>
  </si>
  <si>
    <t>Ruční zához  rýhy 35/70cm, hornina 4</t>
  </si>
  <si>
    <t>24</t>
  </si>
  <si>
    <t>Demontáže stávajících částí bleskosvodů</t>
  </si>
  <si>
    <t>26</t>
  </si>
  <si>
    <t>Připojení kovových konstrukcí a  elektrických zařízení k systému LPS, včetně dodání materiálu</t>
  </si>
  <si>
    <t>27</t>
  </si>
  <si>
    <t xml:space="preserve">Provedení elektrorevize, vyprac. reviz. zprávy </t>
  </si>
  <si>
    <t>28</t>
  </si>
  <si>
    <t>HZS</t>
  </si>
  <si>
    <t>29</t>
  </si>
  <si>
    <t>Krabice KP68</t>
  </si>
  <si>
    <t>30</t>
  </si>
  <si>
    <t>CYKY-J 3x1,5</t>
  </si>
  <si>
    <t>31</t>
  </si>
  <si>
    <t>CYKY-J 5x1,5</t>
  </si>
  <si>
    <t>32</t>
  </si>
  <si>
    <t>Průraz ve zdivu cihel. tl. 30cm, do průměru 6cm, vč. začištění</t>
  </si>
  <si>
    <t>33</t>
  </si>
  <si>
    <t>Průraz ve zdivu cihel. tl. 60cm, do průměru 6cm, vč. začištění</t>
  </si>
  <si>
    <t>34</t>
  </si>
  <si>
    <t>Vysekání drážky v cihl. zdi do hl. 30 mm, š. do 30 mm</t>
  </si>
  <si>
    <t>35</t>
  </si>
  <si>
    <t>Vyplnění a omítnutí drážky hl. 30 mm, š. do 30 mm</t>
  </si>
  <si>
    <t>36</t>
  </si>
  <si>
    <t>Vnitrostaveništní doprava suti a vybouraných hmot pro budovy v do 18 m ručně</t>
  </si>
  <si>
    <t>37</t>
  </si>
  <si>
    <t>Odvoz suti na skládku a vybouraných hmot nebo meziskládku do 1 km se složením</t>
  </si>
  <si>
    <t>38</t>
  </si>
  <si>
    <t>Příplatek k odvozu suti a vybouraných hmot na skládku ZKD 1 km přes 1 km</t>
  </si>
  <si>
    <t>39</t>
  </si>
  <si>
    <t>Poplatek za uložení stavebního směsného odpadu na skládce (skládkovné)</t>
  </si>
  <si>
    <t>40</t>
  </si>
  <si>
    <t>Koordinace a spolupráce s jinými profesemi</t>
  </si>
  <si>
    <t>41</t>
  </si>
  <si>
    <t>42</t>
  </si>
  <si>
    <t>Proudový chránič 10k 10B-1N-030AC</t>
  </si>
  <si>
    <t>43</t>
  </si>
  <si>
    <t>Úprava stávajícího rozvaděče R2</t>
  </si>
  <si>
    <t>44</t>
  </si>
  <si>
    <t>Přidružený materiál k úpravám rozvaděče R2 (kryty, svorky, vydrátování apod.)</t>
  </si>
  <si>
    <t>45</t>
  </si>
  <si>
    <t>Žaluziový spínač</t>
  </si>
  <si>
    <t>46</t>
  </si>
  <si>
    <t>Kryt žaluziového spínače</t>
  </si>
  <si>
    <t>47</t>
  </si>
  <si>
    <t>1_rameček bílý</t>
  </si>
  <si>
    <t>48</t>
  </si>
  <si>
    <t>49</t>
  </si>
  <si>
    <t xml:space="preserve">Provedení vých. elektrorevize, vyprac. reviz. zprávy </t>
  </si>
  <si>
    <t>50</t>
  </si>
  <si>
    <t>51</t>
  </si>
  <si>
    <t>Vypracování dokumentace skutečného provedení</t>
  </si>
  <si>
    <t>kpl</t>
  </si>
  <si>
    <t>53</t>
  </si>
  <si>
    <t>55</t>
  </si>
  <si>
    <t>54</t>
  </si>
  <si>
    <t xml:space="preserve">Mimostaveništní doprava </t>
  </si>
  <si>
    <t xml:space="preserve">GZS </t>
  </si>
  <si>
    <t xml:space="preserve">Přesun dodávek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</si>
</sst>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0" t="s">
        <v>39</v>
      </c>
      <c r="B2" s="190"/>
      <c r="C2" s="190"/>
      <c r="D2" s="190"/>
      <c r="E2" s="190"/>
      <c r="F2" s="190"/>
      <c r="G2" s="190"/>
    </row>
  </sheetData>
  <sheetProtection algorithmName="SHA-512" hashValue="NcFxYCa/gDkrd1UNDTJ7uA9FPmEALQqTxcZwyghtrjX8jrakT1JBBfioJvvvglYKyFykAiChga5iF2/CoQUFHw==" saltValue="2apuDrdFrioIDc4VplaqI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8"/>
  <sheetViews>
    <sheetView showGridLines="0" topLeftCell="B74" zoomScaleNormal="100" zoomScaleSheetLayoutView="75" workbookViewId="0">
      <selection activeCell="D5" sqref="D5:G5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5" t="s">
        <v>41</v>
      </c>
      <c r="C1" s="226"/>
      <c r="D1" s="226"/>
      <c r="E1" s="226"/>
      <c r="F1" s="226"/>
      <c r="G1" s="226"/>
      <c r="H1" s="226"/>
      <c r="I1" s="226"/>
      <c r="J1" s="227"/>
    </row>
    <row r="2" spans="1:15" ht="36" customHeight="1" x14ac:dyDescent="0.2">
      <c r="A2" s="2"/>
      <c r="B2" s="76" t="s">
        <v>22</v>
      </c>
      <c r="C2" s="77"/>
      <c r="D2" s="78" t="s">
        <v>43</v>
      </c>
      <c r="E2" s="231" t="s">
        <v>44</v>
      </c>
      <c r="F2" s="232"/>
      <c r="G2" s="232"/>
      <c r="H2" s="232"/>
      <c r="I2" s="232"/>
      <c r="J2" s="233"/>
      <c r="O2" s="1"/>
    </row>
    <row r="3" spans="1:15" ht="27" hidden="1" customHeight="1" x14ac:dyDescent="0.2">
      <c r="A3" s="2"/>
      <c r="B3" s="79"/>
      <c r="C3" s="77"/>
      <c r="D3" s="80"/>
      <c r="E3" s="234"/>
      <c r="F3" s="235"/>
      <c r="G3" s="235"/>
      <c r="H3" s="235"/>
      <c r="I3" s="235"/>
      <c r="J3" s="236"/>
    </row>
    <row r="4" spans="1:15" ht="23.25" customHeight="1" x14ac:dyDescent="0.2">
      <c r="A4" s="2"/>
      <c r="B4" s="81"/>
      <c r="C4" s="82"/>
      <c r="D4" s="83"/>
      <c r="E4" s="215"/>
      <c r="F4" s="215"/>
      <c r="G4" s="215"/>
      <c r="H4" s="215"/>
      <c r="I4" s="215"/>
      <c r="J4" s="216"/>
    </row>
    <row r="5" spans="1:15" ht="24" customHeight="1" x14ac:dyDescent="0.2">
      <c r="A5" s="2"/>
      <c r="B5" s="31" t="s">
        <v>42</v>
      </c>
      <c r="D5" s="219"/>
      <c r="E5" s="220"/>
      <c r="F5" s="220"/>
      <c r="G5" s="220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221"/>
      <c r="E6" s="222"/>
      <c r="F6" s="222"/>
      <c r="G6" s="222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3"/>
      <c r="F7" s="224"/>
      <c r="G7" s="224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8"/>
      <c r="E11" s="238"/>
      <c r="F11" s="238"/>
      <c r="G11" s="238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214"/>
      <c r="E12" s="214"/>
      <c r="F12" s="214"/>
      <c r="G12" s="214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7"/>
      <c r="F13" s="218"/>
      <c r="G13" s="218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7"/>
      <c r="F15" s="237"/>
      <c r="G15" s="239"/>
      <c r="H15" s="239"/>
      <c r="I15" s="239" t="s">
        <v>29</v>
      </c>
      <c r="J15" s="240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3"/>
      <c r="F16" s="204"/>
      <c r="G16" s="203"/>
      <c r="H16" s="204"/>
      <c r="I16" s="203">
        <f>SUMIF(F55:F74,A16,I55:I74)+SUMIF(F55:F74,"PSU",I55:I74)</f>
        <v>0</v>
      </c>
      <c r="J16" s="205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3"/>
      <c r="F17" s="204"/>
      <c r="G17" s="203"/>
      <c r="H17" s="204"/>
      <c r="I17" s="203">
        <f>SUMIF(F55:F74,A17,I55:I74)</f>
        <v>0</v>
      </c>
      <c r="J17" s="205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3"/>
      <c r="F18" s="204"/>
      <c r="G18" s="203"/>
      <c r="H18" s="204"/>
      <c r="I18" s="203">
        <f>SUMIF(F55:F74,A18,I55:I74)</f>
        <v>0</v>
      </c>
      <c r="J18" s="205"/>
    </row>
    <row r="19" spans="1:10" ht="23.25" customHeight="1" x14ac:dyDescent="0.2">
      <c r="A19" s="138" t="s">
        <v>100</v>
      </c>
      <c r="B19" s="38" t="s">
        <v>27</v>
      </c>
      <c r="C19" s="62"/>
      <c r="D19" s="63"/>
      <c r="E19" s="203"/>
      <c r="F19" s="204"/>
      <c r="G19" s="203"/>
      <c r="H19" s="204"/>
      <c r="I19" s="203">
        <f>SUMIF(F55:F74,A19,I55:I74)</f>
        <v>0</v>
      </c>
      <c r="J19" s="205"/>
    </row>
    <row r="20" spans="1:10" ht="23.25" customHeight="1" x14ac:dyDescent="0.2">
      <c r="A20" s="138" t="s">
        <v>101</v>
      </c>
      <c r="B20" s="38" t="s">
        <v>28</v>
      </c>
      <c r="C20" s="62"/>
      <c r="D20" s="63"/>
      <c r="E20" s="203"/>
      <c r="F20" s="204"/>
      <c r="G20" s="203"/>
      <c r="H20" s="204"/>
      <c r="I20" s="203">
        <f>SUMIF(F55:F74,A20,I55:I74)</f>
        <v>0</v>
      </c>
      <c r="J20" s="205"/>
    </row>
    <row r="21" spans="1:10" ht="23.25" customHeight="1" x14ac:dyDescent="0.2">
      <c r="A21" s="2"/>
      <c r="B21" s="48" t="s">
        <v>29</v>
      </c>
      <c r="C21" s="64"/>
      <c r="D21" s="65"/>
      <c r="E21" s="206"/>
      <c r="F21" s="241"/>
      <c r="G21" s="206"/>
      <c r="H21" s="241"/>
      <c r="I21" s="206">
        <f>SUM(I16:J20)</f>
        <v>0</v>
      </c>
      <c r="J21" s="207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201">
        <f>ZakladDPHSniVypocet</f>
        <v>0</v>
      </c>
      <c r="H23" s="202"/>
      <c r="I23" s="202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9">
        <f>A23</f>
        <v>0</v>
      </c>
      <c r="H24" s="200"/>
      <c r="I24" s="200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1">
        <f>ZakladDPHZaklVypocet</f>
        <v>0</v>
      </c>
      <c r="H25" s="202"/>
      <c r="I25" s="202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8">
        <f>A25</f>
        <v>0</v>
      </c>
      <c r="H26" s="229"/>
      <c r="I26" s="22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0">
        <f>CenaCelkem-(ZakladDPHSni+DPHSni+ZakladDPHZakl+DPHZakl)</f>
        <v>0</v>
      </c>
      <c r="H27" s="230"/>
      <c r="I27" s="230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9">
        <f>ZakladDPHSniVypocet+ZakladDPHZaklVypocet</f>
        <v>0</v>
      </c>
      <c r="H28" s="209"/>
      <c r="I28" s="209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8">
        <f>A27</f>
        <v>0</v>
      </c>
      <c r="H29" s="208"/>
      <c r="I29" s="208"/>
      <c r="J29" s="119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0"/>
      <c r="E34" s="211"/>
      <c r="G34" s="212"/>
      <c r="H34" s="213"/>
      <c r="I34" s="213"/>
      <c r="J34" s="25"/>
    </row>
    <row r="35" spans="1:10" ht="12.75" customHeight="1" x14ac:dyDescent="0.2">
      <c r="A35" s="2"/>
      <c r="B35" s="2"/>
      <c r="D35" s="198" t="s">
        <v>2</v>
      </c>
      <c r="E35" s="198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196"/>
      <c r="D39" s="196"/>
      <c r="E39" s="196"/>
      <c r="F39" s="99">
        <f>'01 01 Pol'!AE189+'01 02 Pol'!AE65</f>
        <v>0</v>
      </c>
      <c r="G39" s="100">
        <f>'01 01 Pol'!AF189+'01 02 Pol'!AF65</f>
        <v>0</v>
      </c>
      <c r="H39" s="101">
        <f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7" t="s">
        <v>46</v>
      </c>
      <c r="D40" s="197"/>
      <c r="E40" s="197"/>
      <c r="F40" s="104"/>
      <c r="G40" s="105"/>
      <c r="H40" s="105">
        <f>(F40*SazbaDPH1/100)+(G40*SazbaDPH2/100)</f>
        <v>0</v>
      </c>
      <c r="I40" s="105"/>
      <c r="J40" s="106"/>
    </row>
    <row r="41" spans="1:10" ht="25.5" customHeight="1" x14ac:dyDescent="0.2">
      <c r="A41" s="88">
        <v>2</v>
      </c>
      <c r="B41" s="103" t="s">
        <v>47</v>
      </c>
      <c r="C41" s="197" t="s">
        <v>48</v>
      </c>
      <c r="D41" s="197"/>
      <c r="E41" s="197"/>
      <c r="F41" s="104">
        <f>'01 01 Pol'!AE189+'01 02 Pol'!AE65</f>
        <v>0</v>
      </c>
      <c r="G41" s="105">
        <f>'01 01 Pol'!AF189+'01 02 Pol'!AF65</f>
        <v>0</v>
      </c>
      <c r="H41" s="105">
        <f>(F41*SazbaDPH1/100)+(G41*SazbaDPH2/100)</f>
        <v>0</v>
      </c>
      <c r="I41" s="105">
        <f>F41+G41+H41</f>
        <v>0</v>
      </c>
      <c r="J41" s="106" t="str">
        <f>IF(CenaCelkemVypocet=0,"",I41/CenaCelkemVypocet*100)</f>
        <v/>
      </c>
    </row>
    <row r="42" spans="1:10" ht="25.5" customHeight="1" x14ac:dyDescent="0.2">
      <c r="A42" s="88">
        <v>3</v>
      </c>
      <c r="B42" s="107" t="s">
        <v>47</v>
      </c>
      <c r="C42" s="196" t="s">
        <v>49</v>
      </c>
      <c r="D42" s="196"/>
      <c r="E42" s="196"/>
      <c r="F42" s="108">
        <f>'01 01 Pol'!AE189</f>
        <v>0</v>
      </c>
      <c r="G42" s="101">
        <f>'01 01 Pol'!AF189</f>
        <v>0</v>
      </c>
      <c r="H42" s="101">
        <f>(F42*SazbaDPH1/100)+(G42*SazbaDPH2/100)</f>
        <v>0</v>
      </c>
      <c r="I42" s="101">
        <f>F42+G42+H42</f>
        <v>0</v>
      </c>
      <c r="J42" s="102" t="str">
        <f>IF(CenaCelkemVypocet=0,"",I42/CenaCelkemVypocet*100)</f>
        <v/>
      </c>
    </row>
    <row r="43" spans="1:10" ht="25.5" customHeight="1" x14ac:dyDescent="0.2">
      <c r="A43" s="88">
        <v>3</v>
      </c>
      <c r="B43" s="107" t="s">
        <v>50</v>
      </c>
      <c r="C43" s="196" t="s">
        <v>51</v>
      </c>
      <c r="D43" s="196"/>
      <c r="E43" s="196"/>
      <c r="F43" s="108">
        <f>'01 02 Pol'!AE65</f>
        <v>0</v>
      </c>
      <c r="G43" s="101">
        <f>'01 02 Pol'!AF65</f>
        <v>0</v>
      </c>
      <c r="H43" s="101">
        <f>(F43*SazbaDPH1/100)+(G43*SazbaDPH2/100)</f>
        <v>0</v>
      </c>
      <c r="I43" s="101">
        <f>F43+G43+H43</f>
        <v>0</v>
      </c>
      <c r="J43" s="102" t="str">
        <f>IF(CenaCelkemVypocet=0,"",I43/CenaCelkemVypocet*100)</f>
        <v/>
      </c>
    </row>
    <row r="44" spans="1:10" ht="25.5" customHeight="1" x14ac:dyDescent="0.2">
      <c r="A44" s="88"/>
      <c r="B44" s="193" t="s">
        <v>52</v>
      </c>
      <c r="C44" s="194"/>
      <c r="D44" s="194"/>
      <c r="E44" s="195"/>
      <c r="F44" s="109">
        <f>SUMIF(A39:A43,"=1",F39:F43)</f>
        <v>0</v>
      </c>
      <c r="G44" s="110">
        <f>SUMIF(A39:A43,"=1",G39:G43)</f>
        <v>0</v>
      </c>
      <c r="H44" s="110">
        <f>SUMIF(A39:A43,"=1",H39:H43)</f>
        <v>0</v>
      </c>
      <c r="I44" s="110">
        <f>SUMIF(A39:A43,"=1",I39:I43)</f>
        <v>0</v>
      </c>
      <c r="J44" s="111">
        <f>SUMIF(A39:A43,"=1",J39:J43)</f>
        <v>0</v>
      </c>
    </row>
    <row r="46" spans="1:10" x14ac:dyDescent="0.2">
      <c r="A46" t="s">
        <v>54</v>
      </c>
      <c r="B46" t="s">
        <v>55</v>
      </c>
    </row>
    <row r="47" spans="1:10" x14ac:dyDescent="0.2">
      <c r="A47" t="s">
        <v>56</v>
      </c>
      <c r="B47" t="s">
        <v>57</v>
      </c>
    </row>
    <row r="48" spans="1:10" x14ac:dyDescent="0.2">
      <c r="A48" t="s">
        <v>58</v>
      </c>
      <c r="B48" t="s">
        <v>59</v>
      </c>
    </row>
    <row r="49" spans="1:10" x14ac:dyDescent="0.2">
      <c r="A49" t="s">
        <v>58</v>
      </c>
      <c r="B49" t="s">
        <v>60</v>
      </c>
    </row>
    <row r="52" spans="1:10" ht="15.75" x14ac:dyDescent="0.25">
      <c r="B52" s="120" t="s">
        <v>61</v>
      </c>
    </row>
    <row r="54" spans="1:10" ht="25.5" customHeight="1" x14ac:dyDescent="0.2">
      <c r="A54" s="122"/>
      <c r="B54" s="125" t="s">
        <v>17</v>
      </c>
      <c r="C54" s="125" t="s">
        <v>5</v>
      </c>
      <c r="D54" s="126"/>
      <c r="E54" s="126"/>
      <c r="F54" s="127" t="s">
        <v>62</v>
      </c>
      <c r="G54" s="127"/>
      <c r="H54" s="127"/>
      <c r="I54" s="127" t="s">
        <v>29</v>
      </c>
      <c r="J54" s="127" t="s">
        <v>0</v>
      </c>
    </row>
    <row r="55" spans="1:10" ht="36.75" customHeight="1" x14ac:dyDescent="0.2">
      <c r="A55" s="123"/>
      <c r="B55" s="128" t="s">
        <v>63</v>
      </c>
      <c r="C55" s="191" t="s">
        <v>64</v>
      </c>
      <c r="D55" s="192"/>
      <c r="E55" s="192"/>
      <c r="F55" s="134" t="s">
        <v>24</v>
      </c>
      <c r="G55" s="135"/>
      <c r="H55" s="135"/>
      <c r="I55" s="135">
        <f>'01 02 Pol'!G8</f>
        <v>0</v>
      </c>
      <c r="J55" s="132" t="str">
        <f>IF(I75=0,"",I55/I75*100)</f>
        <v/>
      </c>
    </row>
    <row r="56" spans="1:10" ht="36.75" customHeight="1" x14ac:dyDescent="0.2">
      <c r="A56" s="123"/>
      <c r="B56" s="128" t="s">
        <v>65</v>
      </c>
      <c r="C56" s="191" t="s">
        <v>66</v>
      </c>
      <c r="D56" s="192"/>
      <c r="E56" s="192"/>
      <c r="F56" s="134" t="s">
        <v>24</v>
      </c>
      <c r="G56" s="135"/>
      <c r="H56" s="135"/>
      <c r="I56" s="135">
        <f>'01 02 Pol'!G35</f>
        <v>0</v>
      </c>
      <c r="J56" s="132" t="str">
        <f>IF(I75=0,"",I56/I75*100)</f>
        <v/>
      </c>
    </row>
    <row r="57" spans="1:10" ht="36.75" customHeight="1" x14ac:dyDescent="0.2">
      <c r="A57" s="123"/>
      <c r="B57" s="128" t="s">
        <v>67</v>
      </c>
      <c r="C57" s="191" t="s">
        <v>68</v>
      </c>
      <c r="D57" s="192"/>
      <c r="E57" s="192"/>
      <c r="F57" s="134" t="s">
        <v>24</v>
      </c>
      <c r="G57" s="135"/>
      <c r="H57" s="135"/>
      <c r="I57" s="135">
        <f>'01 02 Pol'!G49</f>
        <v>0</v>
      </c>
      <c r="J57" s="132" t="str">
        <f>IF(I75=0,"",I57/I75*100)</f>
        <v/>
      </c>
    </row>
    <row r="58" spans="1:10" ht="36.75" customHeight="1" x14ac:dyDescent="0.2">
      <c r="A58" s="123"/>
      <c r="B58" s="128" t="s">
        <v>69</v>
      </c>
      <c r="C58" s="191" t="s">
        <v>70</v>
      </c>
      <c r="D58" s="192"/>
      <c r="E58" s="192"/>
      <c r="F58" s="134" t="s">
        <v>24</v>
      </c>
      <c r="G58" s="135"/>
      <c r="H58" s="135"/>
      <c r="I58" s="135">
        <f>'01 01 Pol'!G8</f>
        <v>0</v>
      </c>
      <c r="J58" s="132" t="str">
        <f>IF(I75=0,"",I58/I75*100)</f>
        <v/>
      </c>
    </row>
    <row r="59" spans="1:10" ht="36.75" customHeight="1" x14ac:dyDescent="0.2">
      <c r="A59" s="123"/>
      <c r="B59" s="128" t="s">
        <v>71</v>
      </c>
      <c r="C59" s="191" t="s">
        <v>72</v>
      </c>
      <c r="D59" s="192"/>
      <c r="E59" s="192"/>
      <c r="F59" s="134" t="s">
        <v>24</v>
      </c>
      <c r="G59" s="135"/>
      <c r="H59" s="135"/>
      <c r="I59" s="135">
        <f>'01 01 Pol'!G14</f>
        <v>0</v>
      </c>
      <c r="J59" s="132" t="str">
        <f>IF(I75=0,"",I59/I75*100)</f>
        <v/>
      </c>
    </row>
    <row r="60" spans="1:10" ht="36.75" customHeight="1" x14ac:dyDescent="0.2">
      <c r="A60" s="123"/>
      <c r="B60" s="128" t="s">
        <v>73</v>
      </c>
      <c r="C60" s="191" t="s">
        <v>74</v>
      </c>
      <c r="D60" s="192"/>
      <c r="E60" s="192"/>
      <c r="F60" s="134" t="s">
        <v>24</v>
      </c>
      <c r="G60" s="135"/>
      <c r="H60" s="135"/>
      <c r="I60" s="135">
        <f>'01 01 Pol'!G23</f>
        <v>0</v>
      </c>
      <c r="J60" s="132" t="str">
        <f>IF(I75=0,"",I60/I75*100)</f>
        <v/>
      </c>
    </row>
    <row r="61" spans="1:10" ht="36.75" customHeight="1" x14ac:dyDescent="0.2">
      <c r="A61" s="123"/>
      <c r="B61" s="128" t="s">
        <v>75</v>
      </c>
      <c r="C61" s="191" t="s">
        <v>76</v>
      </c>
      <c r="D61" s="192"/>
      <c r="E61" s="192"/>
      <c r="F61" s="134" t="s">
        <v>24</v>
      </c>
      <c r="G61" s="135"/>
      <c r="H61" s="135"/>
      <c r="I61" s="135">
        <f>'01 01 Pol'!G25</f>
        <v>0</v>
      </c>
      <c r="J61" s="132" t="str">
        <f>IF(I75=0,"",I61/I75*100)</f>
        <v/>
      </c>
    </row>
    <row r="62" spans="1:10" ht="36.75" customHeight="1" x14ac:dyDescent="0.2">
      <c r="A62" s="123"/>
      <c r="B62" s="128" t="s">
        <v>77</v>
      </c>
      <c r="C62" s="191" t="s">
        <v>78</v>
      </c>
      <c r="D62" s="192"/>
      <c r="E62" s="192"/>
      <c r="F62" s="134" t="s">
        <v>24</v>
      </c>
      <c r="G62" s="135"/>
      <c r="H62" s="135"/>
      <c r="I62" s="135">
        <f>'01 01 Pol'!G34</f>
        <v>0</v>
      </c>
      <c r="J62" s="132" t="str">
        <f>IF(I75=0,"",I62/I75*100)</f>
        <v/>
      </c>
    </row>
    <row r="63" spans="1:10" ht="36.75" customHeight="1" x14ac:dyDescent="0.2">
      <c r="A63" s="123"/>
      <c r="B63" s="128" t="s">
        <v>79</v>
      </c>
      <c r="C63" s="191" t="s">
        <v>80</v>
      </c>
      <c r="D63" s="192"/>
      <c r="E63" s="192"/>
      <c r="F63" s="134" t="s">
        <v>24</v>
      </c>
      <c r="G63" s="135"/>
      <c r="H63" s="135"/>
      <c r="I63" s="135">
        <f>'01 01 Pol'!G37</f>
        <v>0</v>
      </c>
      <c r="J63" s="132" t="str">
        <f>IF(I75=0,"",I63/I75*100)</f>
        <v/>
      </c>
    </row>
    <row r="64" spans="1:10" ht="36.75" customHeight="1" x14ac:dyDescent="0.2">
      <c r="A64" s="123"/>
      <c r="B64" s="128" t="s">
        <v>81</v>
      </c>
      <c r="C64" s="191" t="s">
        <v>82</v>
      </c>
      <c r="D64" s="192"/>
      <c r="E64" s="192"/>
      <c r="F64" s="134" t="s">
        <v>24</v>
      </c>
      <c r="G64" s="135"/>
      <c r="H64" s="135"/>
      <c r="I64" s="135">
        <f>'01 01 Pol'!G40</f>
        <v>0</v>
      </c>
      <c r="J64" s="132" t="str">
        <f>IF(I75=0,"",I64/I75*100)</f>
        <v/>
      </c>
    </row>
    <row r="65" spans="1:10" ht="36.75" customHeight="1" x14ac:dyDescent="0.2">
      <c r="A65" s="123"/>
      <c r="B65" s="128" t="s">
        <v>83</v>
      </c>
      <c r="C65" s="191" t="s">
        <v>84</v>
      </c>
      <c r="D65" s="192"/>
      <c r="E65" s="192"/>
      <c r="F65" s="134" t="s">
        <v>25</v>
      </c>
      <c r="G65" s="135"/>
      <c r="H65" s="135"/>
      <c r="I65" s="135">
        <f>'01 01 Pol'!G43</f>
        <v>0</v>
      </c>
      <c r="J65" s="132" t="str">
        <f>IF(I75=0,"",I65/I75*100)</f>
        <v/>
      </c>
    </row>
    <row r="66" spans="1:10" ht="36.75" customHeight="1" x14ac:dyDescent="0.2">
      <c r="A66" s="123"/>
      <c r="B66" s="128" t="s">
        <v>85</v>
      </c>
      <c r="C66" s="191" t="s">
        <v>86</v>
      </c>
      <c r="D66" s="192"/>
      <c r="E66" s="192"/>
      <c r="F66" s="134" t="s">
        <v>25</v>
      </c>
      <c r="G66" s="135"/>
      <c r="H66" s="135"/>
      <c r="I66" s="135">
        <f>'01 01 Pol'!G45</f>
        <v>0</v>
      </c>
      <c r="J66" s="132" t="str">
        <f>IF(I75=0,"",I66/I75*100)</f>
        <v/>
      </c>
    </row>
    <row r="67" spans="1:10" ht="36.75" customHeight="1" x14ac:dyDescent="0.2">
      <c r="A67" s="123"/>
      <c r="B67" s="128" t="s">
        <v>87</v>
      </c>
      <c r="C67" s="191" t="s">
        <v>88</v>
      </c>
      <c r="D67" s="192"/>
      <c r="E67" s="192"/>
      <c r="F67" s="134" t="s">
        <v>25</v>
      </c>
      <c r="G67" s="135"/>
      <c r="H67" s="135"/>
      <c r="I67" s="135">
        <f>'01 01 Pol'!G55</f>
        <v>0</v>
      </c>
      <c r="J67" s="132" t="str">
        <f>IF(I75=0,"",I67/I75*100)</f>
        <v/>
      </c>
    </row>
    <row r="68" spans="1:10" ht="36.75" customHeight="1" x14ac:dyDescent="0.2">
      <c r="A68" s="123"/>
      <c r="B68" s="128" t="s">
        <v>89</v>
      </c>
      <c r="C68" s="191" t="s">
        <v>90</v>
      </c>
      <c r="D68" s="192"/>
      <c r="E68" s="192"/>
      <c r="F68" s="134" t="s">
        <v>25</v>
      </c>
      <c r="G68" s="135"/>
      <c r="H68" s="135"/>
      <c r="I68" s="135">
        <f>'01 01 Pol'!G115</f>
        <v>0</v>
      </c>
      <c r="J68" s="132" t="str">
        <f>IF(I75=0,"",I68/I75*100)</f>
        <v/>
      </c>
    </row>
    <row r="69" spans="1:10" ht="36.75" customHeight="1" x14ac:dyDescent="0.2">
      <c r="A69" s="123"/>
      <c r="B69" s="128" t="s">
        <v>91</v>
      </c>
      <c r="C69" s="191" t="s">
        <v>92</v>
      </c>
      <c r="D69" s="192"/>
      <c r="E69" s="192"/>
      <c r="F69" s="134" t="s">
        <v>25</v>
      </c>
      <c r="G69" s="135"/>
      <c r="H69" s="135"/>
      <c r="I69" s="135">
        <f>'01 01 Pol'!G123</f>
        <v>0</v>
      </c>
      <c r="J69" s="132" t="str">
        <f>IF(I75=0,"",I69/I75*100)</f>
        <v/>
      </c>
    </row>
    <row r="70" spans="1:10" ht="36.75" customHeight="1" x14ac:dyDescent="0.2">
      <c r="A70" s="123"/>
      <c r="B70" s="128" t="s">
        <v>93</v>
      </c>
      <c r="C70" s="191" t="s">
        <v>94</v>
      </c>
      <c r="D70" s="192"/>
      <c r="E70" s="192"/>
      <c r="F70" s="134" t="s">
        <v>25</v>
      </c>
      <c r="G70" s="135"/>
      <c r="H70" s="135"/>
      <c r="I70" s="135">
        <f>'01 01 Pol'!G133</f>
        <v>0</v>
      </c>
      <c r="J70" s="132" t="str">
        <f>IF(I75=0,"",I70/I75*100)</f>
        <v/>
      </c>
    </row>
    <row r="71" spans="1:10" ht="36.75" customHeight="1" x14ac:dyDescent="0.2">
      <c r="A71" s="123"/>
      <c r="B71" s="128" t="s">
        <v>95</v>
      </c>
      <c r="C71" s="191" t="s">
        <v>96</v>
      </c>
      <c r="D71" s="192"/>
      <c r="E71" s="192"/>
      <c r="F71" s="134" t="s">
        <v>25</v>
      </c>
      <c r="G71" s="135"/>
      <c r="H71" s="135"/>
      <c r="I71" s="135">
        <f>'01 01 Pol'!G141</f>
        <v>0</v>
      </c>
      <c r="J71" s="132" t="str">
        <f>IF(I75=0,"",I71/I75*100)</f>
        <v/>
      </c>
    </row>
    <row r="72" spans="1:10" ht="36.75" customHeight="1" x14ac:dyDescent="0.2">
      <c r="A72" s="123"/>
      <c r="B72" s="128" t="s">
        <v>97</v>
      </c>
      <c r="C72" s="191" t="s">
        <v>98</v>
      </c>
      <c r="D72" s="192"/>
      <c r="E72" s="192"/>
      <c r="F72" s="134" t="s">
        <v>99</v>
      </c>
      <c r="G72" s="135"/>
      <c r="H72" s="135"/>
      <c r="I72" s="135">
        <f>'01 01 Pol'!G164</f>
        <v>0</v>
      </c>
      <c r="J72" s="132" t="str">
        <f>IF(I75=0,"",I72/I75*100)</f>
        <v/>
      </c>
    </row>
    <row r="73" spans="1:10" ht="36.75" customHeight="1" x14ac:dyDescent="0.2">
      <c r="A73" s="123"/>
      <c r="B73" s="128" t="s">
        <v>100</v>
      </c>
      <c r="C73" s="191" t="s">
        <v>27</v>
      </c>
      <c r="D73" s="192"/>
      <c r="E73" s="192"/>
      <c r="F73" s="134" t="s">
        <v>100</v>
      </c>
      <c r="G73" s="135"/>
      <c r="H73" s="135"/>
      <c r="I73" s="135">
        <f>'01 01 Pol'!G175</f>
        <v>0</v>
      </c>
      <c r="J73" s="132" t="str">
        <f>IF(I75=0,"",I73/I75*100)</f>
        <v/>
      </c>
    </row>
    <row r="74" spans="1:10" ht="36.75" customHeight="1" x14ac:dyDescent="0.2">
      <c r="A74" s="123"/>
      <c r="B74" s="128" t="s">
        <v>101</v>
      </c>
      <c r="C74" s="191" t="s">
        <v>28</v>
      </c>
      <c r="D74" s="192"/>
      <c r="E74" s="192"/>
      <c r="F74" s="134" t="s">
        <v>101</v>
      </c>
      <c r="G74" s="135"/>
      <c r="H74" s="135"/>
      <c r="I74" s="135">
        <f>'01 01 Pol'!G179+'01 02 Pol'!G59</f>
        <v>0</v>
      </c>
      <c r="J74" s="132" t="str">
        <f>IF(I75=0,"",I74/I75*100)</f>
        <v/>
      </c>
    </row>
    <row r="75" spans="1:10" ht="25.5" customHeight="1" x14ac:dyDescent="0.2">
      <c r="A75" s="124"/>
      <c r="B75" s="129" t="s">
        <v>1</v>
      </c>
      <c r="C75" s="130"/>
      <c r="D75" s="131"/>
      <c r="E75" s="131"/>
      <c r="F75" s="136"/>
      <c r="G75" s="137"/>
      <c r="H75" s="137"/>
      <c r="I75" s="137">
        <f>SUM(I55:I74)</f>
        <v>0</v>
      </c>
      <c r="J75" s="133">
        <f>SUM(J55:J74)</f>
        <v>0</v>
      </c>
    </row>
    <row r="76" spans="1:10" x14ac:dyDescent="0.2">
      <c r="F76" s="86"/>
      <c r="G76" s="86"/>
      <c r="H76" s="86"/>
      <c r="I76" s="86"/>
      <c r="J76" s="87"/>
    </row>
    <row r="77" spans="1:10" x14ac:dyDescent="0.2">
      <c r="F77" s="86"/>
      <c r="G77" s="86"/>
      <c r="H77" s="86"/>
      <c r="I77" s="86"/>
      <c r="J77" s="87"/>
    </row>
    <row r="78" spans="1:10" x14ac:dyDescent="0.2">
      <c r="F78" s="86"/>
      <c r="G78" s="86"/>
      <c r="H78" s="86"/>
      <c r="I78" s="86"/>
      <c r="J78" s="87"/>
    </row>
  </sheetData>
  <sheetProtection algorithmName="SHA-512" hashValue="GOcMkHIXsjGX88UmSbjLhEzz4+X25yaGGwJVtJTH6tCmyANxuLMSRIroIvY9mBwMaHHwV56bUgCrNNPqVq/DLA==" saltValue="BbYW2GSpOxRa5JvluhJXB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74:E74"/>
    <mergeCell ref="C69:E69"/>
    <mergeCell ref="C70:E70"/>
    <mergeCell ref="C71:E71"/>
    <mergeCell ref="C72:E72"/>
    <mergeCell ref="C73:E7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2" t="s">
        <v>6</v>
      </c>
      <c r="B1" s="242"/>
      <c r="C1" s="243"/>
      <c r="D1" s="242"/>
      <c r="E1" s="242"/>
      <c r="F1" s="242"/>
      <c r="G1" s="242"/>
    </row>
    <row r="2" spans="1:7" ht="24.95" customHeight="1" x14ac:dyDescent="0.2">
      <c r="A2" s="50" t="s">
        <v>7</v>
      </c>
      <c r="B2" s="49"/>
      <c r="C2" s="244"/>
      <c r="D2" s="244"/>
      <c r="E2" s="244"/>
      <c r="F2" s="244"/>
      <c r="G2" s="245"/>
    </row>
    <row r="3" spans="1:7" ht="24.95" customHeight="1" x14ac:dyDescent="0.2">
      <c r="A3" s="50" t="s">
        <v>8</v>
      </c>
      <c r="B3" s="49"/>
      <c r="C3" s="244"/>
      <c r="D3" s="244"/>
      <c r="E3" s="244"/>
      <c r="F3" s="244"/>
      <c r="G3" s="245"/>
    </row>
    <row r="4" spans="1:7" ht="24.95" customHeight="1" x14ac:dyDescent="0.2">
      <c r="A4" s="50" t="s">
        <v>9</v>
      </c>
      <c r="B4" s="49"/>
      <c r="C4" s="244"/>
      <c r="D4" s="244"/>
      <c r="E4" s="244"/>
      <c r="F4" s="244"/>
      <c r="G4" s="245"/>
    </row>
    <row r="5" spans="1:7" x14ac:dyDescent="0.2">
      <c r="B5" s="4"/>
      <c r="C5" s="5"/>
      <c r="D5" s="6"/>
    </row>
  </sheetData>
  <sheetProtection algorithmName="SHA-512" hashValue="JhL/Y/VO/KmIJPTbRny/oS5DKUFOCn91g+dmg9ID4Xw0S6HhMfLn+3k+Ua2lv+yuHlE7dVmycJsUQmyvVIkw7w==" saltValue="czbQv1NSwHdS9Gp9lXZpPA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8"/>
  <sheetViews>
    <sheetView workbookViewId="0">
      <pane ySplit="7" topLeftCell="A167" activePane="bottomLeft" state="frozen"/>
      <selection pane="bottomLeft" activeCell="AA185" sqref="AA185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48" t="s">
        <v>102</v>
      </c>
      <c r="B1" s="248"/>
      <c r="C1" s="248"/>
      <c r="D1" s="248"/>
      <c r="E1" s="248"/>
      <c r="F1" s="248"/>
      <c r="G1" s="248"/>
      <c r="AG1" t="s">
        <v>103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104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104</v>
      </c>
      <c r="AG3" t="s">
        <v>105</v>
      </c>
    </row>
    <row r="4" spans="1:60" ht="24.95" customHeight="1" x14ac:dyDescent="0.2">
      <c r="A4" s="140" t="s">
        <v>9</v>
      </c>
      <c r="B4" s="141" t="s">
        <v>47</v>
      </c>
      <c r="C4" s="252" t="s">
        <v>49</v>
      </c>
      <c r="D4" s="253"/>
      <c r="E4" s="253"/>
      <c r="F4" s="253"/>
      <c r="G4" s="254"/>
      <c r="AG4" t="s">
        <v>106</v>
      </c>
    </row>
    <row r="5" spans="1:60" x14ac:dyDescent="0.2">
      <c r="D5" s="10"/>
    </row>
    <row r="6" spans="1:60" ht="38.25" x14ac:dyDescent="0.2">
      <c r="A6" s="143" t="s">
        <v>107</v>
      </c>
      <c r="B6" s="145" t="s">
        <v>108</v>
      </c>
      <c r="C6" s="145" t="s">
        <v>109</v>
      </c>
      <c r="D6" s="144" t="s">
        <v>110</v>
      </c>
      <c r="E6" s="143" t="s">
        <v>111</v>
      </c>
      <c r="F6" s="142" t="s">
        <v>112</v>
      </c>
      <c r="G6" s="143" t="s">
        <v>29</v>
      </c>
      <c r="H6" s="146" t="s">
        <v>30</v>
      </c>
      <c r="I6" s="146" t="s">
        <v>113</v>
      </c>
      <c r="J6" s="146" t="s">
        <v>31</v>
      </c>
      <c r="K6" s="146" t="s">
        <v>114</v>
      </c>
      <c r="L6" s="146" t="s">
        <v>115</v>
      </c>
      <c r="M6" s="146" t="s">
        <v>116</v>
      </c>
      <c r="N6" s="146" t="s">
        <v>117</v>
      </c>
      <c r="O6" s="146" t="s">
        <v>118</v>
      </c>
      <c r="P6" s="146" t="s">
        <v>119</v>
      </c>
      <c r="Q6" s="146" t="s">
        <v>120</v>
      </c>
      <c r="R6" s="146" t="s">
        <v>121</v>
      </c>
      <c r="S6" s="146" t="s">
        <v>122</v>
      </c>
      <c r="T6" s="146" t="s">
        <v>123</v>
      </c>
      <c r="U6" s="146" t="s">
        <v>124</v>
      </c>
      <c r="V6" s="146" t="s">
        <v>125</v>
      </c>
      <c r="W6" s="146" t="s">
        <v>126</v>
      </c>
      <c r="X6" s="146" t="s">
        <v>127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128</v>
      </c>
      <c r="B8" s="162" t="s">
        <v>69</v>
      </c>
      <c r="C8" s="183" t="s">
        <v>70</v>
      </c>
      <c r="D8" s="163"/>
      <c r="E8" s="164"/>
      <c r="F8" s="165"/>
      <c r="G8" s="165">
        <f>SUMIF(AG9:AG13,"&lt;&gt;NOR",G9:G13)</f>
        <v>0</v>
      </c>
      <c r="H8" s="165"/>
      <c r="I8" s="165">
        <f>SUM(I9:I13)</f>
        <v>0</v>
      </c>
      <c r="J8" s="165"/>
      <c r="K8" s="165">
        <f>SUM(K9:K13)</f>
        <v>0</v>
      </c>
      <c r="L8" s="165"/>
      <c r="M8" s="165">
        <f>SUM(M9:M13)</f>
        <v>0</v>
      </c>
      <c r="N8" s="164"/>
      <c r="O8" s="164">
        <f>SUM(O9:O13)</f>
        <v>1.06</v>
      </c>
      <c r="P8" s="164"/>
      <c r="Q8" s="164">
        <f>SUM(Q9:Q13)</f>
        <v>0</v>
      </c>
      <c r="R8" s="165"/>
      <c r="S8" s="165"/>
      <c r="T8" s="166"/>
      <c r="U8" s="160"/>
      <c r="V8" s="160">
        <f>SUM(V9:V13)</f>
        <v>0</v>
      </c>
      <c r="W8" s="160"/>
      <c r="X8" s="160"/>
      <c r="AG8" t="s">
        <v>129</v>
      </c>
    </row>
    <row r="9" spans="1:60" outlineLevel="1" x14ac:dyDescent="0.2">
      <c r="A9" s="174">
        <v>1</v>
      </c>
      <c r="B9" s="175" t="s">
        <v>130</v>
      </c>
      <c r="C9" s="184" t="s">
        <v>131</v>
      </c>
      <c r="D9" s="176" t="s">
        <v>132</v>
      </c>
      <c r="E9" s="177">
        <v>8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9"/>
      <c r="S9" s="179" t="s">
        <v>133</v>
      </c>
      <c r="T9" s="180" t="s">
        <v>134</v>
      </c>
      <c r="U9" s="157">
        <v>0</v>
      </c>
      <c r="V9" s="157">
        <f>ROUND(E9*U9,2)</f>
        <v>0</v>
      </c>
      <c r="W9" s="157"/>
      <c r="X9" s="157" t="s">
        <v>135</v>
      </c>
      <c r="Y9" s="147"/>
      <c r="Z9" s="147"/>
      <c r="AA9" s="147"/>
      <c r="AB9" s="147"/>
      <c r="AC9" s="147"/>
      <c r="AD9" s="147"/>
      <c r="AE9" s="147"/>
      <c r="AF9" s="147"/>
      <c r="AG9" s="147" t="s">
        <v>136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7">
        <v>2</v>
      </c>
      <c r="B10" s="168" t="s">
        <v>137</v>
      </c>
      <c r="C10" s="185" t="s">
        <v>138</v>
      </c>
      <c r="D10" s="169" t="s">
        <v>139</v>
      </c>
      <c r="E10" s="170">
        <v>3.15</v>
      </c>
      <c r="F10" s="171"/>
      <c r="G10" s="172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21</v>
      </c>
      <c r="M10" s="172">
        <f>G10*(1+L10/100)</f>
        <v>0</v>
      </c>
      <c r="N10" s="170">
        <v>0.33715000000000001</v>
      </c>
      <c r="O10" s="170">
        <f>ROUND(E10*N10,2)</f>
        <v>1.06</v>
      </c>
      <c r="P10" s="170">
        <v>0</v>
      </c>
      <c r="Q10" s="170">
        <f>ROUND(E10*P10,2)</f>
        <v>0</v>
      </c>
      <c r="R10" s="172"/>
      <c r="S10" s="172" t="s">
        <v>140</v>
      </c>
      <c r="T10" s="173" t="s">
        <v>134</v>
      </c>
      <c r="U10" s="157">
        <v>0</v>
      </c>
      <c r="V10" s="157">
        <f>ROUND(E10*U10,2)</f>
        <v>0</v>
      </c>
      <c r="W10" s="157"/>
      <c r="X10" s="157" t="s">
        <v>135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136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54"/>
      <c r="B11" s="155"/>
      <c r="C11" s="246" t="s">
        <v>141</v>
      </c>
      <c r="D11" s="247"/>
      <c r="E11" s="247"/>
      <c r="F11" s="247"/>
      <c r="G11" s="24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142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1" t="str">
        <f>C11</f>
        <v>C 12/15 až C 16/20 s případnou konstrukční obvodovou výztuží včetně bednění, s potěrem nebo s povrchem vyhlazeným ve spádu k okrajům,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186" t="s">
        <v>143</v>
      </c>
      <c r="D12" s="158"/>
      <c r="E12" s="159"/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144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6" t="s">
        <v>145</v>
      </c>
      <c r="D13" s="158"/>
      <c r="E13" s="159">
        <v>3.15</v>
      </c>
      <c r="F13" s="157"/>
      <c r="G13" s="15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144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61" t="s">
        <v>128</v>
      </c>
      <c r="B14" s="162" t="s">
        <v>71</v>
      </c>
      <c r="C14" s="183" t="s">
        <v>72</v>
      </c>
      <c r="D14" s="163"/>
      <c r="E14" s="164"/>
      <c r="F14" s="165"/>
      <c r="G14" s="165">
        <f>SUMIF(AG15:AG22,"&lt;&gt;NOR",G15:G22)</f>
        <v>0</v>
      </c>
      <c r="H14" s="165"/>
      <c r="I14" s="165">
        <f>SUM(I15:I22)</f>
        <v>0</v>
      </c>
      <c r="J14" s="165"/>
      <c r="K14" s="165">
        <f>SUM(K15:K22)</f>
        <v>0</v>
      </c>
      <c r="L14" s="165"/>
      <c r="M14" s="165">
        <f>SUM(M15:M22)</f>
        <v>0</v>
      </c>
      <c r="N14" s="164"/>
      <c r="O14" s="164">
        <f>SUM(O15:O22)</f>
        <v>2.09</v>
      </c>
      <c r="P14" s="164"/>
      <c r="Q14" s="164">
        <f>SUM(Q15:Q22)</f>
        <v>0</v>
      </c>
      <c r="R14" s="165"/>
      <c r="S14" s="165"/>
      <c r="T14" s="166"/>
      <c r="U14" s="160"/>
      <c r="V14" s="160">
        <f>SUM(V15:V22)</f>
        <v>0</v>
      </c>
      <c r="W14" s="160"/>
      <c r="X14" s="160"/>
      <c r="AG14" t="s">
        <v>129</v>
      </c>
    </row>
    <row r="15" spans="1:60" outlineLevel="1" x14ac:dyDescent="0.2">
      <c r="A15" s="167">
        <v>3</v>
      </c>
      <c r="B15" s="168" t="s">
        <v>146</v>
      </c>
      <c r="C15" s="185" t="s">
        <v>147</v>
      </c>
      <c r="D15" s="169" t="s">
        <v>139</v>
      </c>
      <c r="E15" s="170">
        <v>63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0">
        <v>6.2E-4</v>
      </c>
      <c r="O15" s="170">
        <f>ROUND(E15*N15,2)</f>
        <v>0.04</v>
      </c>
      <c r="P15" s="170">
        <v>0</v>
      </c>
      <c r="Q15" s="170">
        <f>ROUND(E15*P15,2)</f>
        <v>0</v>
      </c>
      <c r="R15" s="172"/>
      <c r="S15" s="172" t="s">
        <v>140</v>
      </c>
      <c r="T15" s="173" t="s">
        <v>134</v>
      </c>
      <c r="U15" s="157">
        <v>0</v>
      </c>
      <c r="V15" s="157">
        <f>ROUND(E15*U15,2)</f>
        <v>0</v>
      </c>
      <c r="W15" s="157"/>
      <c r="X15" s="157" t="s">
        <v>135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136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6" t="s">
        <v>148</v>
      </c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142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67">
        <v>4</v>
      </c>
      <c r="B17" s="168" t="s">
        <v>149</v>
      </c>
      <c r="C17" s="185" t="s">
        <v>150</v>
      </c>
      <c r="D17" s="169" t="s">
        <v>139</v>
      </c>
      <c r="E17" s="170">
        <v>63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0">
        <v>1.83E-2</v>
      </c>
      <c r="O17" s="170">
        <f>ROUND(E17*N17,2)</f>
        <v>1.1499999999999999</v>
      </c>
      <c r="P17" s="170">
        <v>0</v>
      </c>
      <c r="Q17" s="170">
        <f>ROUND(E17*P17,2)</f>
        <v>0</v>
      </c>
      <c r="R17" s="172"/>
      <c r="S17" s="172" t="s">
        <v>140</v>
      </c>
      <c r="T17" s="173" t="s">
        <v>134</v>
      </c>
      <c r="U17" s="157">
        <v>0</v>
      </c>
      <c r="V17" s="157">
        <f>ROUND(E17*U17,2)</f>
        <v>0</v>
      </c>
      <c r="W17" s="157"/>
      <c r="X17" s="157" t="s">
        <v>135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136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46" t="s">
        <v>151</v>
      </c>
      <c r="D18" s="247"/>
      <c r="E18" s="247"/>
      <c r="F18" s="247"/>
      <c r="G18" s="24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142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67">
        <v>5</v>
      </c>
      <c r="B19" s="168" t="s">
        <v>152</v>
      </c>
      <c r="C19" s="185" t="s">
        <v>153</v>
      </c>
      <c r="D19" s="169" t="s">
        <v>139</v>
      </c>
      <c r="E19" s="170">
        <v>15.2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0">
        <v>5.722E-2</v>
      </c>
      <c r="O19" s="170">
        <f>ROUND(E19*N19,2)</f>
        <v>0.87</v>
      </c>
      <c r="P19" s="170">
        <v>0</v>
      </c>
      <c r="Q19" s="170">
        <f>ROUND(E19*P19,2)</f>
        <v>0</v>
      </c>
      <c r="R19" s="172"/>
      <c r="S19" s="172" t="s">
        <v>140</v>
      </c>
      <c r="T19" s="173" t="s">
        <v>134</v>
      </c>
      <c r="U19" s="157">
        <v>0</v>
      </c>
      <c r="V19" s="157">
        <f>ROUND(E19*U19,2)</f>
        <v>0</v>
      </c>
      <c r="W19" s="157"/>
      <c r="X19" s="157" t="s">
        <v>135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136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6" t="s">
        <v>154</v>
      </c>
      <c r="D20" s="158"/>
      <c r="E20" s="159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144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186" t="s">
        <v>155</v>
      </c>
      <c r="D21" s="158"/>
      <c r="E21" s="159">
        <v>15.2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144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6</v>
      </c>
      <c r="B22" s="175" t="s">
        <v>156</v>
      </c>
      <c r="C22" s="184" t="s">
        <v>157</v>
      </c>
      <c r="D22" s="176" t="s">
        <v>139</v>
      </c>
      <c r="E22" s="177">
        <v>15.2</v>
      </c>
      <c r="F22" s="178"/>
      <c r="G22" s="179">
        <f>ROUND(E22*F22,2)</f>
        <v>0</v>
      </c>
      <c r="H22" s="178"/>
      <c r="I22" s="179">
        <f>ROUND(E22*H22,2)</f>
        <v>0</v>
      </c>
      <c r="J22" s="178"/>
      <c r="K22" s="179">
        <f>ROUND(E22*J22,2)</f>
        <v>0</v>
      </c>
      <c r="L22" s="179">
        <v>21</v>
      </c>
      <c r="M22" s="179">
        <f>G22*(1+L22/100)</f>
        <v>0</v>
      </c>
      <c r="N22" s="177">
        <v>1.99E-3</v>
      </c>
      <c r="O22" s="177">
        <f>ROUND(E22*N22,2)</f>
        <v>0.03</v>
      </c>
      <c r="P22" s="177">
        <v>0</v>
      </c>
      <c r="Q22" s="177">
        <f>ROUND(E22*P22,2)</f>
        <v>0</v>
      </c>
      <c r="R22" s="179"/>
      <c r="S22" s="179" t="s">
        <v>140</v>
      </c>
      <c r="T22" s="180" t="s">
        <v>134</v>
      </c>
      <c r="U22" s="157">
        <v>0</v>
      </c>
      <c r="V22" s="157">
        <f>ROUND(E22*U22,2)</f>
        <v>0</v>
      </c>
      <c r="W22" s="157"/>
      <c r="X22" s="157" t="s">
        <v>135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136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1" t="s">
        <v>128</v>
      </c>
      <c r="B23" s="162" t="s">
        <v>73</v>
      </c>
      <c r="C23" s="183" t="s">
        <v>74</v>
      </c>
      <c r="D23" s="163"/>
      <c r="E23" s="164"/>
      <c r="F23" s="165"/>
      <c r="G23" s="165">
        <f>SUMIF(AG24:AG24,"&lt;&gt;NOR",G24:G24)</f>
        <v>0</v>
      </c>
      <c r="H23" s="165"/>
      <c r="I23" s="165">
        <f>SUM(I24:I24)</f>
        <v>0</v>
      </c>
      <c r="J23" s="165"/>
      <c r="K23" s="165">
        <f>SUM(K24:K24)</f>
        <v>0</v>
      </c>
      <c r="L23" s="165"/>
      <c r="M23" s="165">
        <f>SUM(M24:M24)</f>
        <v>0</v>
      </c>
      <c r="N23" s="164"/>
      <c r="O23" s="164">
        <f>SUM(O24:O24)</f>
        <v>3.88</v>
      </c>
      <c r="P23" s="164"/>
      <c r="Q23" s="164">
        <f>SUM(Q24:Q24)</f>
        <v>0</v>
      </c>
      <c r="R23" s="165"/>
      <c r="S23" s="165"/>
      <c r="T23" s="166"/>
      <c r="U23" s="160"/>
      <c r="V23" s="160">
        <f>SUM(V24:V24)</f>
        <v>0</v>
      </c>
      <c r="W23" s="160"/>
      <c r="X23" s="160"/>
      <c r="AG23" t="s">
        <v>129</v>
      </c>
    </row>
    <row r="24" spans="1:60" outlineLevel="1" x14ac:dyDescent="0.2">
      <c r="A24" s="174">
        <v>7</v>
      </c>
      <c r="B24" s="175" t="s">
        <v>158</v>
      </c>
      <c r="C24" s="184" t="s">
        <v>159</v>
      </c>
      <c r="D24" s="176" t="s">
        <v>139</v>
      </c>
      <c r="E24" s="177">
        <v>31.5</v>
      </c>
      <c r="F24" s="178"/>
      <c r="G24" s="179">
        <f>ROUND(E24*F24,2)</f>
        <v>0</v>
      </c>
      <c r="H24" s="178"/>
      <c r="I24" s="179">
        <f>ROUND(E24*H24,2)</f>
        <v>0</v>
      </c>
      <c r="J24" s="178"/>
      <c r="K24" s="179">
        <f>ROUND(E24*J24,2)</f>
        <v>0</v>
      </c>
      <c r="L24" s="179">
        <v>21</v>
      </c>
      <c r="M24" s="179">
        <f>G24*(1+L24/100)</f>
        <v>0</v>
      </c>
      <c r="N24" s="177">
        <v>0.1231</v>
      </c>
      <c r="O24" s="177">
        <f>ROUND(E24*N24,2)</f>
        <v>3.88</v>
      </c>
      <c r="P24" s="177">
        <v>0</v>
      </c>
      <c r="Q24" s="177">
        <f>ROUND(E24*P24,2)</f>
        <v>0</v>
      </c>
      <c r="R24" s="179"/>
      <c r="S24" s="179" t="s">
        <v>140</v>
      </c>
      <c r="T24" s="180" t="s">
        <v>134</v>
      </c>
      <c r="U24" s="157">
        <v>0</v>
      </c>
      <c r="V24" s="157">
        <f>ROUND(E24*U24,2)</f>
        <v>0</v>
      </c>
      <c r="W24" s="157"/>
      <c r="X24" s="157" t="s">
        <v>135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136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1" t="s">
        <v>128</v>
      </c>
      <c r="B25" s="162" t="s">
        <v>75</v>
      </c>
      <c r="C25" s="183" t="s">
        <v>76</v>
      </c>
      <c r="D25" s="163"/>
      <c r="E25" s="164"/>
      <c r="F25" s="165"/>
      <c r="G25" s="165">
        <f>SUMIF(AG26:AG33,"&lt;&gt;NOR",G26:G33)</f>
        <v>0</v>
      </c>
      <c r="H25" s="165"/>
      <c r="I25" s="165">
        <f>SUM(I26:I33)</f>
        <v>0</v>
      </c>
      <c r="J25" s="165"/>
      <c r="K25" s="165">
        <f>SUM(K26:K33)</f>
        <v>0</v>
      </c>
      <c r="L25" s="165"/>
      <c r="M25" s="165">
        <f>SUM(M26:M33)</f>
        <v>0</v>
      </c>
      <c r="N25" s="164"/>
      <c r="O25" s="164">
        <f>SUM(O26:O33)</f>
        <v>15.7</v>
      </c>
      <c r="P25" s="164"/>
      <c r="Q25" s="164">
        <f>SUM(Q26:Q33)</f>
        <v>0</v>
      </c>
      <c r="R25" s="165"/>
      <c r="S25" s="165"/>
      <c r="T25" s="166"/>
      <c r="U25" s="160"/>
      <c r="V25" s="160">
        <f>SUM(V26:V33)</f>
        <v>0</v>
      </c>
      <c r="W25" s="160"/>
      <c r="X25" s="160"/>
      <c r="AG25" t="s">
        <v>129</v>
      </c>
    </row>
    <row r="26" spans="1:60" ht="22.5" outlineLevel="1" x14ac:dyDescent="0.2">
      <c r="A26" s="167">
        <v>8</v>
      </c>
      <c r="B26" s="168" t="s">
        <v>160</v>
      </c>
      <c r="C26" s="185" t="s">
        <v>161</v>
      </c>
      <c r="D26" s="169" t="s">
        <v>139</v>
      </c>
      <c r="E26" s="170">
        <v>745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0">
        <v>1.8380000000000001E-2</v>
      </c>
      <c r="O26" s="170">
        <f>ROUND(E26*N26,2)</f>
        <v>13.69</v>
      </c>
      <c r="P26" s="170">
        <v>0</v>
      </c>
      <c r="Q26" s="170">
        <f>ROUND(E26*P26,2)</f>
        <v>0</v>
      </c>
      <c r="R26" s="172"/>
      <c r="S26" s="172" t="s">
        <v>140</v>
      </c>
      <c r="T26" s="173" t="s">
        <v>134</v>
      </c>
      <c r="U26" s="157">
        <v>0</v>
      </c>
      <c r="V26" s="157">
        <f>ROUND(E26*U26,2)</f>
        <v>0</v>
      </c>
      <c r="W26" s="157"/>
      <c r="X26" s="157" t="s">
        <v>135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136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6" t="s">
        <v>162</v>
      </c>
      <c r="D27" s="247"/>
      <c r="E27" s="247"/>
      <c r="F27" s="247"/>
      <c r="G27" s="24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142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67">
        <v>9</v>
      </c>
      <c r="B28" s="168" t="s">
        <v>163</v>
      </c>
      <c r="C28" s="185" t="s">
        <v>164</v>
      </c>
      <c r="D28" s="169" t="s">
        <v>139</v>
      </c>
      <c r="E28" s="170">
        <v>2235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0">
        <v>8.4999999999999995E-4</v>
      </c>
      <c r="O28" s="170">
        <f>ROUND(E28*N28,2)</f>
        <v>1.9</v>
      </c>
      <c r="P28" s="170">
        <v>0</v>
      </c>
      <c r="Q28" s="170">
        <f>ROUND(E28*P28,2)</f>
        <v>0</v>
      </c>
      <c r="R28" s="172"/>
      <c r="S28" s="172" t="s">
        <v>140</v>
      </c>
      <c r="T28" s="173" t="s">
        <v>134</v>
      </c>
      <c r="U28" s="157">
        <v>0</v>
      </c>
      <c r="V28" s="157">
        <f>ROUND(E28*U28,2)</f>
        <v>0</v>
      </c>
      <c r="W28" s="157"/>
      <c r="X28" s="157" t="s">
        <v>135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136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6" t="s">
        <v>162</v>
      </c>
      <c r="D29" s="247"/>
      <c r="E29" s="247"/>
      <c r="F29" s="247"/>
      <c r="G29" s="24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142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10</v>
      </c>
      <c r="B30" s="175" t="s">
        <v>165</v>
      </c>
      <c r="C30" s="184" t="s">
        <v>166</v>
      </c>
      <c r="D30" s="176" t="s">
        <v>139</v>
      </c>
      <c r="E30" s="177">
        <v>745</v>
      </c>
      <c r="F30" s="178"/>
      <c r="G30" s="179">
        <f>ROUND(E30*F30,2)</f>
        <v>0</v>
      </c>
      <c r="H30" s="178"/>
      <c r="I30" s="179">
        <f>ROUND(E30*H30,2)</f>
        <v>0</v>
      </c>
      <c r="J30" s="178"/>
      <c r="K30" s="179">
        <f>ROUND(E30*J30,2)</f>
        <v>0</v>
      </c>
      <c r="L30" s="179">
        <v>21</v>
      </c>
      <c r="M30" s="179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9"/>
      <c r="S30" s="179" t="s">
        <v>140</v>
      </c>
      <c r="T30" s="180" t="s">
        <v>134</v>
      </c>
      <c r="U30" s="157">
        <v>0</v>
      </c>
      <c r="V30" s="157">
        <f>ROUND(E30*U30,2)</f>
        <v>0</v>
      </c>
      <c r="W30" s="157"/>
      <c r="X30" s="157" t="s">
        <v>135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136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11</v>
      </c>
      <c r="B31" s="175" t="s">
        <v>167</v>
      </c>
      <c r="C31" s="184" t="s">
        <v>168</v>
      </c>
      <c r="D31" s="176" t="s">
        <v>139</v>
      </c>
      <c r="E31" s="177">
        <v>745</v>
      </c>
      <c r="F31" s="178"/>
      <c r="G31" s="179">
        <f>ROUND(E31*F31,2)</f>
        <v>0</v>
      </c>
      <c r="H31" s="178"/>
      <c r="I31" s="179">
        <f>ROUND(E31*H31,2)</f>
        <v>0</v>
      </c>
      <c r="J31" s="178"/>
      <c r="K31" s="179">
        <f>ROUND(E31*J31,2)</f>
        <v>0</v>
      </c>
      <c r="L31" s="179">
        <v>21</v>
      </c>
      <c r="M31" s="179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9"/>
      <c r="S31" s="179" t="s">
        <v>140</v>
      </c>
      <c r="T31" s="180" t="s">
        <v>134</v>
      </c>
      <c r="U31" s="157">
        <v>0</v>
      </c>
      <c r="V31" s="157">
        <f>ROUND(E31*U31,2)</f>
        <v>0</v>
      </c>
      <c r="W31" s="157"/>
      <c r="X31" s="157" t="s">
        <v>135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136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4">
        <v>12</v>
      </c>
      <c r="B32" s="175" t="s">
        <v>169</v>
      </c>
      <c r="C32" s="184" t="s">
        <v>170</v>
      </c>
      <c r="D32" s="176" t="s">
        <v>139</v>
      </c>
      <c r="E32" s="177">
        <v>2235</v>
      </c>
      <c r="F32" s="178"/>
      <c r="G32" s="179">
        <f>ROUND(E32*F32,2)</f>
        <v>0</v>
      </c>
      <c r="H32" s="178"/>
      <c r="I32" s="179">
        <f>ROUND(E32*H32,2)</f>
        <v>0</v>
      </c>
      <c r="J32" s="178"/>
      <c r="K32" s="179">
        <f>ROUND(E32*J32,2)</f>
        <v>0</v>
      </c>
      <c r="L32" s="179">
        <v>21</v>
      </c>
      <c r="M32" s="179">
        <f>G32*(1+L32/100)</f>
        <v>0</v>
      </c>
      <c r="N32" s="177">
        <v>5.0000000000000002E-5</v>
      </c>
      <c r="O32" s="177">
        <f>ROUND(E32*N32,2)</f>
        <v>0.11</v>
      </c>
      <c r="P32" s="177">
        <v>0</v>
      </c>
      <c r="Q32" s="177">
        <f>ROUND(E32*P32,2)</f>
        <v>0</v>
      </c>
      <c r="R32" s="179"/>
      <c r="S32" s="179" t="s">
        <v>140</v>
      </c>
      <c r="T32" s="180" t="s">
        <v>134</v>
      </c>
      <c r="U32" s="157">
        <v>0</v>
      </c>
      <c r="V32" s="157">
        <f>ROUND(E32*U32,2)</f>
        <v>0</v>
      </c>
      <c r="W32" s="157"/>
      <c r="X32" s="157" t="s">
        <v>135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136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13</v>
      </c>
      <c r="B33" s="175" t="s">
        <v>171</v>
      </c>
      <c r="C33" s="184" t="s">
        <v>172</v>
      </c>
      <c r="D33" s="176" t="s">
        <v>139</v>
      </c>
      <c r="E33" s="177">
        <v>745</v>
      </c>
      <c r="F33" s="178"/>
      <c r="G33" s="179">
        <f>ROUND(E33*F33,2)</f>
        <v>0</v>
      </c>
      <c r="H33" s="178"/>
      <c r="I33" s="179">
        <f>ROUND(E33*H33,2)</f>
        <v>0</v>
      </c>
      <c r="J33" s="178"/>
      <c r="K33" s="179">
        <f>ROUND(E33*J33,2)</f>
        <v>0</v>
      </c>
      <c r="L33" s="179">
        <v>21</v>
      </c>
      <c r="M33" s="179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9"/>
      <c r="S33" s="179" t="s">
        <v>140</v>
      </c>
      <c r="T33" s="180" t="s">
        <v>134</v>
      </c>
      <c r="U33" s="157">
        <v>0</v>
      </c>
      <c r="V33" s="157">
        <f>ROUND(E33*U33,2)</f>
        <v>0</v>
      </c>
      <c r="W33" s="157"/>
      <c r="X33" s="157" t="s">
        <v>135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136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1" t="s">
        <v>128</v>
      </c>
      <c r="B34" s="162" t="s">
        <v>77</v>
      </c>
      <c r="C34" s="183" t="s">
        <v>78</v>
      </c>
      <c r="D34" s="163"/>
      <c r="E34" s="164"/>
      <c r="F34" s="165"/>
      <c r="G34" s="165">
        <f>SUMIF(AG35:AG36,"&lt;&gt;NOR",G35:G36)</f>
        <v>0</v>
      </c>
      <c r="H34" s="165"/>
      <c r="I34" s="165">
        <f>SUM(I35:I36)</f>
        <v>0</v>
      </c>
      <c r="J34" s="165"/>
      <c r="K34" s="165">
        <f>SUM(K35:K36)</f>
        <v>0</v>
      </c>
      <c r="L34" s="165"/>
      <c r="M34" s="165">
        <f>SUM(M35:M36)</f>
        <v>0</v>
      </c>
      <c r="N34" s="164"/>
      <c r="O34" s="164">
        <f>SUM(O35:O36)</f>
        <v>0.01</v>
      </c>
      <c r="P34" s="164"/>
      <c r="Q34" s="164">
        <f>SUM(Q35:Q36)</f>
        <v>0</v>
      </c>
      <c r="R34" s="165"/>
      <c r="S34" s="165"/>
      <c r="T34" s="166"/>
      <c r="U34" s="160"/>
      <c r="V34" s="160">
        <f>SUM(V35:V36)</f>
        <v>0</v>
      </c>
      <c r="W34" s="160"/>
      <c r="X34" s="160"/>
      <c r="AG34" t="s">
        <v>129</v>
      </c>
    </row>
    <row r="35" spans="1:60" ht="33.75" outlineLevel="1" x14ac:dyDescent="0.2">
      <c r="A35" s="167">
        <v>14</v>
      </c>
      <c r="B35" s="168" t="s">
        <v>173</v>
      </c>
      <c r="C35" s="185" t="s">
        <v>174</v>
      </c>
      <c r="D35" s="169" t="s">
        <v>139</v>
      </c>
      <c r="E35" s="170">
        <v>310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0">
        <v>4.0000000000000003E-5</v>
      </c>
      <c r="O35" s="170">
        <f>ROUND(E35*N35,2)</f>
        <v>0.01</v>
      </c>
      <c r="P35" s="170">
        <v>0</v>
      </c>
      <c r="Q35" s="170">
        <f>ROUND(E35*P35,2)</f>
        <v>0</v>
      </c>
      <c r="R35" s="172"/>
      <c r="S35" s="172" t="s">
        <v>140</v>
      </c>
      <c r="T35" s="173" t="s">
        <v>134</v>
      </c>
      <c r="U35" s="157">
        <v>0</v>
      </c>
      <c r="V35" s="157">
        <f>ROUND(E35*U35,2)</f>
        <v>0</v>
      </c>
      <c r="W35" s="157"/>
      <c r="X35" s="157" t="s">
        <v>135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136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54"/>
      <c r="B36" s="155"/>
      <c r="C36" s="246" t="s">
        <v>175</v>
      </c>
      <c r="D36" s="247"/>
      <c r="E36" s="247"/>
      <c r="F36" s="247"/>
      <c r="G36" s="24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142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1" t="str">
        <f>C36</f>
        <v>zárubněmi, umytí a vyčištění jiných zasklených a natíraných ploch a zařizovacích předmětů před předáním do užívání světlá výška podlaží do 4 m</v>
      </c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1" t="s">
        <v>128</v>
      </c>
      <c r="B37" s="162" t="s">
        <v>79</v>
      </c>
      <c r="C37" s="183" t="s">
        <v>80</v>
      </c>
      <c r="D37" s="163"/>
      <c r="E37" s="164"/>
      <c r="F37" s="165"/>
      <c r="G37" s="165">
        <f>SUMIF(AG38:AG39,"&lt;&gt;NOR",G38:G39)</f>
        <v>0</v>
      </c>
      <c r="H37" s="165"/>
      <c r="I37" s="165">
        <f>SUM(I38:I39)</f>
        <v>0</v>
      </c>
      <c r="J37" s="165"/>
      <c r="K37" s="165">
        <f>SUM(K38:K39)</f>
        <v>0</v>
      </c>
      <c r="L37" s="165"/>
      <c r="M37" s="165">
        <f>SUM(M38:M39)</f>
        <v>0</v>
      </c>
      <c r="N37" s="164"/>
      <c r="O37" s="164">
        <f>SUM(O38:O39)</f>
        <v>0</v>
      </c>
      <c r="P37" s="164"/>
      <c r="Q37" s="164">
        <f>SUM(Q38:Q39)</f>
        <v>1.1100000000000001</v>
      </c>
      <c r="R37" s="165"/>
      <c r="S37" s="165"/>
      <c r="T37" s="166"/>
      <c r="U37" s="160"/>
      <c r="V37" s="160">
        <f>SUM(V38:V39)</f>
        <v>0</v>
      </c>
      <c r="W37" s="160"/>
      <c r="X37" s="160"/>
      <c r="AG37" t="s">
        <v>129</v>
      </c>
    </row>
    <row r="38" spans="1:60" ht="22.5" outlineLevel="1" x14ac:dyDescent="0.2">
      <c r="A38" s="174">
        <v>15</v>
      </c>
      <c r="B38" s="175" t="s">
        <v>176</v>
      </c>
      <c r="C38" s="184" t="s">
        <v>177</v>
      </c>
      <c r="D38" s="176" t="s">
        <v>139</v>
      </c>
      <c r="E38" s="177">
        <v>15.2</v>
      </c>
      <c r="F38" s="178"/>
      <c r="G38" s="179">
        <f>ROUND(E38*F38,2)</f>
        <v>0</v>
      </c>
      <c r="H38" s="178"/>
      <c r="I38" s="179">
        <f>ROUND(E38*H38,2)</f>
        <v>0</v>
      </c>
      <c r="J38" s="178"/>
      <c r="K38" s="179">
        <f>ROUND(E38*J38,2)</f>
        <v>0</v>
      </c>
      <c r="L38" s="179">
        <v>21</v>
      </c>
      <c r="M38" s="179">
        <f>G38*(1+L38/100)</f>
        <v>0</v>
      </c>
      <c r="N38" s="177">
        <v>0</v>
      </c>
      <c r="O38" s="177">
        <f>ROUND(E38*N38,2)</f>
        <v>0</v>
      </c>
      <c r="P38" s="177">
        <v>5.8999999999999997E-2</v>
      </c>
      <c r="Q38" s="177">
        <f>ROUND(E38*P38,2)</f>
        <v>0.9</v>
      </c>
      <c r="R38" s="179"/>
      <c r="S38" s="179" t="s">
        <v>140</v>
      </c>
      <c r="T38" s="180" t="s">
        <v>134</v>
      </c>
      <c r="U38" s="157">
        <v>0</v>
      </c>
      <c r="V38" s="157">
        <f>ROUND(E38*U38,2)</f>
        <v>0</v>
      </c>
      <c r="W38" s="157"/>
      <c r="X38" s="157" t="s">
        <v>135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136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16</v>
      </c>
      <c r="B39" s="175" t="s">
        <v>178</v>
      </c>
      <c r="C39" s="184" t="s">
        <v>179</v>
      </c>
      <c r="D39" s="176" t="s">
        <v>139</v>
      </c>
      <c r="E39" s="177">
        <v>15.2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7">
        <v>0</v>
      </c>
      <c r="O39" s="177">
        <f>ROUND(E39*N39,2)</f>
        <v>0</v>
      </c>
      <c r="P39" s="177">
        <v>1.4E-2</v>
      </c>
      <c r="Q39" s="177">
        <f>ROUND(E39*P39,2)</f>
        <v>0.21</v>
      </c>
      <c r="R39" s="179"/>
      <c r="S39" s="179" t="s">
        <v>140</v>
      </c>
      <c r="T39" s="180" t="s">
        <v>134</v>
      </c>
      <c r="U39" s="157">
        <v>0</v>
      </c>
      <c r="V39" s="157">
        <f>ROUND(E39*U39,2)</f>
        <v>0</v>
      </c>
      <c r="W39" s="157"/>
      <c r="X39" s="157" t="s">
        <v>135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136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1" t="s">
        <v>128</v>
      </c>
      <c r="B40" s="162" t="s">
        <v>81</v>
      </c>
      <c r="C40" s="183" t="s">
        <v>82</v>
      </c>
      <c r="D40" s="163"/>
      <c r="E40" s="164"/>
      <c r="F40" s="165"/>
      <c r="G40" s="165">
        <f>SUMIF(AG41:AG42,"&lt;&gt;NOR",G41:G42)</f>
        <v>0</v>
      </c>
      <c r="H40" s="165"/>
      <c r="I40" s="165">
        <f>SUM(I41:I42)</f>
        <v>0</v>
      </c>
      <c r="J40" s="165"/>
      <c r="K40" s="165">
        <f>SUM(K41:K42)</f>
        <v>0</v>
      </c>
      <c r="L40" s="165"/>
      <c r="M40" s="165">
        <f>SUM(M41:M42)</f>
        <v>0</v>
      </c>
      <c r="N40" s="164"/>
      <c r="O40" s="164">
        <f>SUM(O41:O42)</f>
        <v>0</v>
      </c>
      <c r="P40" s="164"/>
      <c r="Q40" s="164">
        <f>SUM(Q41:Q42)</f>
        <v>0</v>
      </c>
      <c r="R40" s="165"/>
      <c r="S40" s="165"/>
      <c r="T40" s="166"/>
      <c r="U40" s="160"/>
      <c r="V40" s="160">
        <f>SUM(V41:V42)</f>
        <v>0</v>
      </c>
      <c r="W40" s="160"/>
      <c r="X40" s="160"/>
      <c r="AG40" t="s">
        <v>129</v>
      </c>
    </row>
    <row r="41" spans="1:60" ht="22.5" outlineLevel="1" x14ac:dyDescent="0.2">
      <c r="A41" s="167">
        <v>17</v>
      </c>
      <c r="B41" s="168" t="s">
        <v>180</v>
      </c>
      <c r="C41" s="185" t="s">
        <v>181</v>
      </c>
      <c r="D41" s="169" t="s">
        <v>182</v>
      </c>
      <c r="E41" s="170">
        <v>22.748619999999999</v>
      </c>
      <c r="F41" s="171"/>
      <c r="G41" s="172">
        <f>ROUND(E41*F41,2)</f>
        <v>0</v>
      </c>
      <c r="H41" s="171"/>
      <c r="I41" s="172">
        <f>ROUND(E41*H41,2)</f>
        <v>0</v>
      </c>
      <c r="J41" s="171"/>
      <c r="K41" s="172">
        <f>ROUND(E41*J41,2)</f>
        <v>0</v>
      </c>
      <c r="L41" s="172">
        <v>21</v>
      </c>
      <c r="M41" s="172">
        <f>G41*(1+L41/100)</f>
        <v>0</v>
      </c>
      <c r="N41" s="170">
        <v>0</v>
      </c>
      <c r="O41" s="170">
        <f>ROUND(E41*N41,2)</f>
        <v>0</v>
      </c>
      <c r="P41" s="170">
        <v>0</v>
      </c>
      <c r="Q41" s="170">
        <f>ROUND(E41*P41,2)</f>
        <v>0</v>
      </c>
      <c r="R41" s="172"/>
      <c r="S41" s="172" t="s">
        <v>140</v>
      </c>
      <c r="T41" s="173" t="s">
        <v>134</v>
      </c>
      <c r="U41" s="157">
        <v>0</v>
      </c>
      <c r="V41" s="157">
        <f>ROUND(E41*U41,2)</f>
        <v>0</v>
      </c>
      <c r="W41" s="157"/>
      <c r="X41" s="157" t="s">
        <v>135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136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6" t="s">
        <v>183</v>
      </c>
      <c r="D42" s="247"/>
      <c r="E42" s="247"/>
      <c r="F42" s="247"/>
      <c r="G42" s="24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142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">
      <c r="A43" s="161" t="s">
        <v>128</v>
      </c>
      <c r="B43" s="162" t="s">
        <v>83</v>
      </c>
      <c r="C43" s="183" t="s">
        <v>84</v>
      </c>
      <c r="D43" s="163"/>
      <c r="E43" s="164"/>
      <c r="F43" s="165"/>
      <c r="G43" s="165">
        <f>SUMIF(AG44:AG44,"&lt;&gt;NOR",G44:G44)</f>
        <v>0</v>
      </c>
      <c r="H43" s="165"/>
      <c r="I43" s="165">
        <f>SUM(I44:I44)</f>
        <v>0</v>
      </c>
      <c r="J43" s="165"/>
      <c r="K43" s="165">
        <f>SUM(K44:K44)</f>
        <v>0</v>
      </c>
      <c r="L43" s="165"/>
      <c r="M43" s="165">
        <f>SUM(M44:M44)</f>
        <v>0</v>
      </c>
      <c r="N43" s="164"/>
      <c r="O43" s="164">
        <f>SUM(O44:O44)</f>
        <v>0</v>
      </c>
      <c r="P43" s="164"/>
      <c r="Q43" s="164">
        <f>SUM(Q44:Q44)</f>
        <v>0.55000000000000004</v>
      </c>
      <c r="R43" s="165"/>
      <c r="S43" s="165"/>
      <c r="T43" s="166"/>
      <c r="U43" s="160"/>
      <c r="V43" s="160">
        <f>SUM(V44:V44)</f>
        <v>0</v>
      </c>
      <c r="W43" s="160"/>
      <c r="X43" s="160"/>
      <c r="AG43" t="s">
        <v>129</v>
      </c>
    </row>
    <row r="44" spans="1:60" ht="22.5" outlineLevel="1" x14ac:dyDescent="0.2">
      <c r="A44" s="174">
        <v>18</v>
      </c>
      <c r="B44" s="175" t="s">
        <v>184</v>
      </c>
      <c r="C44" s="184" t="s">
        <v>185</v>
      </c>
      <c r="D44" s="176" t="s">
        <v>139</v>
      </c>
      <c r="E44" s="177">
        <v>92</v>
      </c>
      <c r="F44" s="178"/>
      <c r="G44" s="179">
        <f>ROUND(E44*F44,2)</f>
        <v>0</v>
      </c>
      <c r="H44" s="178"/>
      <c r="I44" s="179">
        <f>ROUND(E44*H44,2)</f>
        <v>0</v>
      </c>
      <c r="J44" s="178"/>
      <c r="K44" s="179">
        <f>ROUND(E44*J44,2)</f>
        <v>0</v>
      </c>
      <c r="L44" s="179">
        <v>21</v>
      </c>
      <c r="M44" s="179">
        <f>G44*(1+L44/100)</f>
        <v>0</v>
      </c>
      <c r="N44" s="177">
        <v>0</v>
      </c>
      <c r="O44" s="177">
        <f>ROUND(E44*N44,2)</f>
        <v>0</v>
      </c>
      <c r="P44" s="177">
        <v>6.0000000000000001E-3</v>
      </c>
      <c r="Q44" s="177">
        <f>ROUND(E44*P44,2)</f>
        <v>0.55000000000000004</v>
      </c>
      <c r="R44" s="179"/>
      <c r="S44" s="179" t="s">
        <v>140</v>
      </c>
      <c r="T44" s="180" t="s">
        <v>134</v>
      </c>
      <c r="U44" s="157">
        <v>0</v>
      </c>
      <c r="V44" s="157">
        <f>ROUND(E44*U44,2)</f>
        <v>0</v>
      </c>
      <c r="W44" s="157"/>
      <c r="X44" s="157" t="s">
        <v>135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186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1" t="s">
        <v>128</v>
      </c>
      <c r="B45" s="162" t="s">
        <v>85</v>
      </c>
      <c r="C45" s="183" t="s">
        <v>86</v>
      </c>
      <c r="D45" s="163"/>
      <c r="E45" s="164"/>
      <c r="F45" s="165"/>
      <c r="G45" s="165">
        <f>SUMIF(AG46:AG54,"&lt;&gt;NOR",G46:G54)</f>
        <v>0</v>
      </c>
      <c r="H45" s="165"/>
      <c r="I45" s="165">
        <f>SUM(I46:I54)</f>
        <v>0</v>
      </c>
      <c r="J45" s="165"/>
      <c r="K45" s="165">
        <f>SUM(K46:K54)</f>
        <v>0</v>
      </c>
      <c r="L45" s="165"/>
      <c r="M45" s="165">
        <f>SUM(M46:M54)</f>
        <v>0</v>
      </c>
      <c r="N45" s="164"/>
      <c r="O45" s="164">
        <f>SUM(O46:O54)</f>
        <v>7.8400000000000007</v>
      </c>
      <c r="P45" s="164"/>
      <c r="Q45" s="164">
        <f>SUM(Q46:Q54)</f>
        <v>3.01</v>
      </c>
      <c r="R45" s="165"/>
      <c r="S45" s="165"/>
      <c r="T45" s="166"/>
      <c r="U45" s="160"/>
      <c r="V45" s="160">
        <f>SUM(V46:V54)</f>
        <v>0</v>
      </c>
      <c r="W45" s="160"/>
      <c r="X45" s="160"/>
      <c r="AG45" t="s">
        <v>129</v>
      </c>
    </row>
    <row r="46" spans="1:60" ht="22.5" outlineLevel="1" x14ac:dyDescent="0.2">
      <c r="A46" s="174">
        <v>19</v>
      </c>
      <c r="B46" s="175" t="s">
        <v>187</v>
      </c>
      <c r="C46" s="184" t="s">
        <v>188</v>
      </c>
      <c r="D46" s="176" t="s">
        <v>189</v>
      </c>
      <c r="E46" s="177">
        <v>50</v>
      </c>
      <c r="F46" s="178"/>
      <c r="G46" s="179">
        <f t="shared" ref="G46:G53" si="0">ROUND(E46*F46,2)</f>
        <v>0</v>
      </c>
      <c r="H46" s="178"/>
      <c r="I46" s="179">
        <f t="shared" ref="I46:I53" si="1">ROUND(E46*H46,2)</f>
        <v>0</v>
      </c>
      <c r="J46" s="178"/>
      <c r="K46" s="179">
        <f t="shared" ref="K46:K53" si="2">ROUND(E46*J46,2)</f>
        <v>0</v>
      </c>
      <c r="L46" s="179">
        <v>21</v>
      </c>
      <c r="M46" s="179">
        <f t="shared" ref="M46:M53" si="3">G46*(1+L46/100)</f>
        <v>0</v>
      </c>
      <c r="N46" s="177">
        <v>1.6000000000000001E-4</v>
      </c>
      <c r="O46" s="177">
        <f t="shared" ref="O46:O53" si="4">ROUND(E46*N46,2)</f>
        <v>0.01</v>
      </c>
      <c r="P46" s="177">
        <v>1.2319999999999999E-2</v>
      </c>
      <c r="Q46" s="177">
        <f t="shared" ref="Q46:Q53" si="5">ROUND(E46*P46,2)</f>
        <v>0.62</v>
      </c>
      <c r="R46" s="179"/>
      <c r="S46" s="179" t="s">
        <v>140</v>
      </c>
      <c r="T46" s="180" t="s">
        <v>134</v>
      </c>
      <c r="U46" s="157">
        <v>0</v>
      </c>
      <c r="V46" s="157">
        <f t="shared" ref="V46:V53" si="6">ROUND(E46*U46,2)</f>
        <v>0</v>
      </c>
      <c r="W46" s="157"/>
      <c r="X46" s="157" t="s">
        <v>135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186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33.75" outlineLevel="1" x14ac:dyDescent="0.2">
      <c r="A47" s="174">
        <v>20</v>
      </c>
      <c r="B47" s="175" t="s">
        <v>190</v>
      </c>
      <c r="C47" s="184" t="s">
        <v>191</v>
      </c>
      <c r="D47" s="176" t="s">
        <v>189</v>
      </c>
      <c r="E47" s="177">
        <v>50</v>
      </c>
      <c r="F47" s="178"/>
      <c r="G47" s="179">
        <f t="shared" si="0"/>
        <v>0</v>
      </c>
      <c r="H47" s="178"/>
      <c r="I47" s="179">
        <f t="shared" si="1"/>
        <v>0</v>
      </c>
      <c r="J47" s="178"/>
      <c r="K47" s="179">
        <f t="shared" si="2"/>
        <v>0</v>
      </c>
      <c r="L47" s="179">
        <v>21</v>
      </c>
      <c r="M47" s="179">
        <f t="shared" si="3"/>
        <v>0</v>
      </c>
      <c r="N47" s="177">
        <v>1.025E-2</v>
      </c>
      <c r="O47" s="177">
        <f t="shared" si="4"/>
        <v>0.51</v>
      </c>
      <c r="P47" s="177">
        <v>0</v>
      </c>
      <c r="Q47" s="177">
        <f t="shared" si="5"/>
        <v>0</v>
      </c>
      <c r="R47" s="179"/>
      <c r="S47" s="179" t="s">
        <v>140</v>
      </c>
      <c r="T47" s="180" t="s">
        <v>134</v>
      </c>
      <c r="U47" s="157">
        <v>0</v>
      </c>
      <c r="V47" s="157">
        <f t="shared" si="6"/>
        <v>0</v>
      </c>
      <c r="W47" s="157"/>
      <c r="X47" s="157" t="s">
        <v>135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186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4">
        <v>21</v>
      </c>
      <c r="B48" s="175" t="s">
        <v>192</v>
      </c>
      <c r="C48" s="184" t="s">
        <v>193</v>
      </c>
      <c r="D48" s="176" t="s">
        <v>139</v>
      </c>
      <c r="E48" s="177">
        <v>455</v>
      </c>
      <c r="F48" s="178"/>
      <c r="G48" s="179">
        <f t="shared" si="0"/>
        <v>0</v>
      </c>
      <c r="H48" s="178"/>
      <c r="I48" s="179">
        <f t="shared" si="1"/>
        <v>0</v>
      </c>
      <c r="J48" s="178"/>
      <c r="K48" s="179">
        <f t="shared" si="2"/>
        <v>0</v>
      </c>
      <c r="L48" s="179">
        <v>21</v>
      </c>
      <c r="M48" s="179">
        <f t="shared" si="3"/>
        <v>0</v>
      </c>
      <c r="N48" s="177">
        <v>1.452E-2</v>
      </c>
      <c r="O48" s="177">
        <f t="shared" si="4"/>
        <v>6.61</v>
      </c>
      <c r="P48" s="177">
        <v>0</v>
      </c>
      <c r="Q48" s="177">
        <f t="shared" si="5"/>
        <v>0</v>
      </c>
      <c r="R48" s="179"/>
      <c r="S48" s="179" t="s">
        <v>140</v>
      </c>
      <c r="T48" s="180" t="s">
        <v>134</v>
      </c>
      <c r="U48" s="157">
        <v>0</v>
      </c>
      <c r="V48" s="157">
        <f t="shared" si="6"/>
        <v>0</v>
      </c>
      <c r="W48" s="157"/>
      <c r="X48" s="157" t="s">
        <v>135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186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4">
        <v>22</v>
      </c>
      <c r="B49" s="175" t="s">
        <v>194</v>
      </c>
      <c r="C49" s="184" t="s">
        <v>195</v>
      </c>
      <c r="D49" s="176" t="s">
        <v>139</v>
      </c>
      <c r="E49" s="177">
        <v>120</v>
      </c>
      <c r="F49" s="178"/>
      <c r="G49" s="179">
        <f t="shared" si="0"/>
        <v>0</v>
      </c>
      <c r="H49" s="178"/>
      <c r="I49" s="179">
        <f t="shared" si="1"/>
        <v>0</v>
      </c>
      <c r="J49" s="178"/>
      <c r="K49" s="179">
        <f t="shared" si="2"/>
        <v>0</v>
      </c>
      <c r="L49" s="179">
        <v>21</v>
      </c>
      <c r="M49" s="179">
        <f t="shared" si="3"/>
        <v>0</v>
      </c>
      <c r="N49" s="177">
        <v>0</v>
      </c>
      <c r="O49" s="177">
        <f t="shared" si="4"/>
        <v>0</v>
      </c>
      <c r="P49" s="177">
        <v>1.4999999999999999E-2</v>
      </c>
      <c r="Q49" s="177">
        <f t="shared" si="5"/>
        <v>1.8</v>
      </c>
      <c r="R49" s="179"/>
      <c r="S49" s="179" t="s">
        <v>140</v>
      </c>
      <c r="T49" s="180" t="s">
        <v>134</v>
      </c>
      <c r="U49" s="157">
        <v>0</v>
      </c>
      <c r="V49" s="157">
        <f t="shared" si="6"/>
        <v>0</v>
      </c>
      <c r="W49" s="157"/>
      <c r="X49" s="157" t="s">
        <v>135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186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1" x14ac:dyDescent="0.2">
      <c r="A50" s="174">
        <v>23</v>
      </c>
      <c r="B50" s="175" t="s">
        <v>196</v>
      </c>
      <c r="C50" s="184" t="s">
        <v>197</v>
      </c>
      <c r="D50" s="176" t="s">
        <v>139</v>
      </c>
      <c r="E50" s="177">
        <v>455</v>
      </c>
      <c r="F50" s="178"/>
      <c r="G50" s="179">
        <f t="shared" si="0"/>
        <v>0</v>
      </c>
      <c r="H50" s="178"/>
      <c r="I50" s="179">
        <f t="shared" si="1"/>
        <v>0</v>
      </c>
      <c r="J50" s="178"/>
      <c r="K50" s="179">
        <f t="shared" si="2"/>
        <v>0</v>
      </c>
      <c r="L50" s="179">
        <v>21</v>
      </c>
      <c r="M50" s="179">
        <f t="shared" si="3"/>
        <v>0</v>
      </c>
      <c r="N50" s="177">
        <v>1.5499999999999999E-3</v>
      </c>
      <c r="O50" s="177">
        <f t="shared" si="4"/>
        <v>0.71</v>
      </c>
      <c r="P50" s="177">
        <v>0</v>
      </c>
      <c r="Q50" s="177">
        <f t="shared" si="5"/>
        <v>0</v>
      </c>
      <c r="R50" s="179"/>
      <c r="S50" s="179" t="s">
        <v>140</v>
      </c>
      <c r="T50" s="180" t="s">
        <v>134</v>
      </c>
      <c r="U50" s="157">
        <v>0</v>
      </c>
      <c r="V50" s="157">
        <f t="shared" si="6"/>
        <v>0</v>
      </c>
      <c r="W50" s="157"/>
      <c r="X50" s="157" t="s">
        <v>135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186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22.5" outlineLevel="1" x14ac:dyDescent="0.2">
      <c r="A51" s="174">
        <v>24</v>
      </c>
      <c r="B51" s="175" t="s">
        <v>198</v>
      </c>
      <c r="C51" s="184" t="s">
        <v>199</v>
      </c>
      <c r="D51" s="176" t="s">
        <v>139</v>
      </c>
      <c r="E51" s="177">
        <v>92</v>
      </c>
      <c r="F51" s="178"/>
      <c r="G51" s="179">
        <f t="shared" si="0"/>
        <v>0</v>
      </c>
      <c r="H51" s="178"/>
      <c r="I51" s="179">
        <f t="shared" si="1"/>
        <v>0</v>
      </c>
      <c r="J51" s="178"/>
      <c r="K51" s="179">
        <f t="shared" si="2"/>
        <v>0</v>
      </c>
      <c r="L51" s="179">
        <v>21</v>
      </c>
      <c r="M51" s="179">
        <f t="shared" si="3"/>
        <v>0</v>
      </c>
      <c r="N51" s="177">
        <v>0</v>
      </c>
      <c r="O51" s="177">
        <f t="shared" si="4"/>
        <v>0</v>
      </c>
      <c r="P51" s="177">
        <v>5.0000000000000001E-3</v>
      </c>
      <c r="Q51" s="177">
        <f t="shared" si="5"/>
        <v>0.46</v>
      </c>
      <c r="R51" s="179"/>
      <c r="S51" s="179" t="s">
        <v>140</v>
      </c>
      <c r="T51" s="180" t="s">
        <v>134</v>
      </c>
      <c r="U51" s="157">
        <v>0</v>
      </c>
      <c r="V51" s="157">
        <f t="shared" si="6"/>
        <v>0</v>
      </c>
      <c r="W51" s="157"/>
      <c r="X51" s="157" t="s">
        <v>135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186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4">
        <v>25</v>
      </c>
      <c r="B52" s="175" t="s">
        <v>200</v>
      </c>
      <c r="C52" s="184" t="s">
        <v>201</v>
      </c>
      <c r="D52" s="176" t="s">
        <v>139</v>
      </c>
      <c r="E52" s="177">
        <v>92</v>
      </c>
      <c r="F52" s="178"/>
      <c r="G52" s="179">
        <f t="shared" si="0"/>
        <v>0</v>
      </c>
      <c r="H52" s="178"/>
      <c r="I52" s="179">
        <f t="shared" si="1"/>
        <v>0</v>
      </c>
      <c r="J52" s="178"/>
      <c r="K52" s="179">
        <f t="shared" si="2"/>
        <v>0</v>
      </c>
      <c r="L52" s="179">
        <v>21</v>
      </c>
      <c r="M52" s="179">
        <f t="shared" si="3"/>
        <v>0</v>
      </c>
      <c r="N52" s="177">
        <v>0</v>
      </c>
      <c r="O52" s="177">
        <f t="shared" si="4"/>
        <v>0</v>
      </c>
      <c r="P52" s="177">
        <v>1.4499999999999999E-3</v>
      </c>
      <c r="Q52" s="177">
        <f t="shared" si="5"/>
        <v>0.13</v>
      </c>
      <c r="R52" s="179"/>
      <c r="S52" s="179" t="s">
        <v>140</v>
      </c>
      <c r="T52" s="180" t="s">
        <v>134</v>
      </c>
      <c r="U52" s="157">
        <v>0</v>
      </c>
      <c r="V52" s="157">
        <f t="shared" si="6"/>
        <v>0</v>
      </c>
      <c r="W52" s="157"/>
      <c r="X52" s="157" t="s">
        <v>135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186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67">
        <v>26</v>
      </c>
      <c r="B53" s="168" t="s">
        <v>202</v>
      </c>
      <c r="C53" s="185" t="s">
        <v>203</v>
      </c>
      <c r="D53" s="169" t="s">
        <v>0</v>
      </c>
      <c r="E53" s="170">
        <v>0</v>
      </c>
      <c r="F53" s="171"/>
      <c r="G53" s="172">
        <f t="shared" si="0"/>
        <v>0</v>
      </c>
      <c r="H53" s="171"/>
      <c r="I53" s="172">
        <f t="shared" si="1"/>
        <v>0</v>
      </c>
      <c r="J53" s="171"/>
      <c r="K53" s="172">
        <f t="shared" si="2"/>
        <v>0</v>
      </c>
      <c r="L53" s="172">
        <v>21</v>
      </c>
      <c r="M53" s="172">
        <f t="shared" si="3"/>
        <v>0</v>
      </c>
      <c r="N53" s="170">
        <v>0</v>
      </c>
      <c r="O53" s="170">
        <f t="shared" si="4"/>
        <v>0</v>
      </c>
      <c r="P53" s="170">
        <v>0</v>
      </c>
      <c r="Q53" s="170">
        <f t="shared" si="5"/>
        <v>0</v>
      </c>
      <c r="R53" s="172"/>
      <c r="S53" s="172" t="s">
        <v>140</v>
      </c>
      <c r="T53" s="173" t="s">
        <v>134</v>
      </c>
      <c r="U53" s="157">
        <v>0</v>
      </c>
      <c r="V53" s="157">
        <f t="shared" si="6"/>
        <v>0</v>
      </c>
      <c r="W53" s="157"/>
      <c r="X53" s="157" t="s">
        <v>135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186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6" t="s">
        <v>204</v>
      </c>
      <c r="D54" s="247"/>
      <c r="E54" s="247"/>
      <c r="F54" s="247"/>
      <c r="G54" s="24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142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1" t="s">
        <v>128</v>
      </c>
      <c r="B55" s="162" t="s">
        <v>87</v>
      </c>
      <c r="C55" s="183" t="s">
        <v>88</v>
      </c>
      <c r="D55" s="163"/>
      <c r="E55" s="164"/>
      <c r="F55" s="165"/>
      <c r="G55" s="165">
        <f>SUMIF(AG56:AG114,"&lt;&gt;NOR",G56:G114)</f>
        <v>0</v>
      </c>
      <c r="H55" s="165"/>
      <c r="I55" s="165">
        <f>SUM(I56:I114)</f>
        <v>0</v>
      </c>
      <c r="J55" s="165"/>
      <c r="K55" s="165">
        <f>SUM(K56:K114)</f>
        <v>0</v>
      </c>
      <c r="L55" s="165"/>
      <c r="M55" s="165">
        <f>SUM(M56:M114)</f>
        <v>0</v>
      </c>
      <c r="N55" s="164"/>
      <c r="O55" s="164">
        <f>SUM(O56:O114)</f>
        <v>12.179999999999998</v>
      </c>
      <c r="P55" s="164"/>
      <c r="Q55" s="164">
        <f>SUM(Q56:Q114)</f>
        <v>1.4400000000000002</v>
      </c>
      <c r="R55" s="165"/>
      <c r="S55" s="165"/>
      <c r="T55" s="166"/>
      <c r="U55" s="160"/>
      <c r="V55" s="160">
        <f>SUM(V56:V114)</f>
        <v>0</v>
      </c>
      <c r="W55" s="160"/>
      <c r="X55" s="160"/>
      <c r="AG55" t="s">
        <v>129</v>
      </c>
    </row>
    <row r="56" spans="1:60" ht="22.5" outlineLevel="1" x14ac:dyDescent="0.2">
      <c r="A56" s="174">
        <v>27</v>
      </c>
      <c r="B56" s="175" t="s">
        <v>205</v>
      </c>
      <c r="C56" s="184" t="s">
        <v>206</v>
      </c>
      <c r="D56" s="176" t="s">
        <v>139</v>
      </c>
      <c r="E56" s="177">
        <v>455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7">
        <v>1.9800000000000002E-2</v>
      </c>
      <c r="O56" s="177">
        <f>ROUND(E56*N56,2)</f>
        <v>9.01</v>
      </c>
      <c r="P56" s="177">
        <v>0</v>
      </c>
      <c r="Q56" s="177">
        <f>ROUND(E56*P56,2)</f>
        <v>0</v>
      </c>
      <c r="R56" s="179"/>
      <c r="S56" s="179" t="s">
        <v>140</v>
      </c>
      <c r="T56" s="180" t="s">
        <v>134</v>
      </c>
      <c r="U56" s="157">
        <v>0</v>
      </c>
      <c r="V56" s="157">
        <f>ROUND(E56*U56,2)</f>
        <v>0</v>
      </c>
      <c r="W56" s="157"/>
      <c r="X56" s="157" t="s">
        <v>135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186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33.75" outlineLevel="1" x14ac:dyDescent="0.2">
      <c r="A57" s="167">
        <v>28</v>
      </c>
      <c r="B57" s="168" t="s">
        <v>207</v>
      </c>
      <c r="C57" s="185" t="s">
        <v>208</v>
      </c>
      <c r="D57" s="169" t="s">
        <v>189</v>
      </c>
      <c r="E57" s="170">
        <v>105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0">
        <v>7.8799999999999999E-3</v>
      </c>
      <c r="O57" s="170">
        <f>ROUND(E57*N57,2)</f>
        <v>0.83</v>
      </c>
      <c r="P57" s="170">
        <v>0</v>
      </c>
      <c r="Q57" s="170">
        <f>ROUND(E57*P57,2)</f>
        <v>0</v>
      </c>
      <c r="R57" s="172"/>
      <c r="S57" s="172" t="s">
        <v>140</v>
      </c>
      <c r="T57" s="173" t="s">
        <v>134</v>
      </c>
      <c r="U57" s="157">
        <v>0</v>
      </c>
      <c r="V57" s="157">
        <f>ROUND(E57*U57,2)</f>
        <v>0</v>
      </c>
      <c r="W57" s="157"/>
      <c r="X57" s="157" t="s">
        <v>135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186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46" t="s">
        <v>209</v>
      </c>
      <c r="D58" s="247"/>
      <c r="E58" s="247"/>
      <c r="F58" s="247"/>
      <c r="G58" s="24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142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67">
        <v>29</v>
      </c>
      <c r="B59" s="168" t="s">
        <v>210</v>
      </c>
      <c r="C59" s="185" t="s">
        <v>211</v>
      </c>
      <c r="D59" s="169" t="s">
        <v>189</v>
      </c>
      <c r="E59" s="170">
        <v>64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0">
        <v>4.4900000000000001E-3</v>
      </c>
      <c r="O59" s="170">
        <f>ROUND(E59*N59,2)</f>
        <v>0.28999999999999998</v>
      </c>
      <c r="P59" s="170">
        <v>0</v>
      </c>
      <c r="Q59" s="170">
        <f>ROUND(E59*P59,2)</f>
        <v>0</v>
      </c>
      <c r="R59" s="172"/>
      <c r="S59" s="172" t="s">
        <v>140</v>
      </c>
      <c r="T59" s="173" t="s">
        <v>134</v>
      </c>
      <c r="U59" s="157">
        <v>0</v>
      </c>
      <c r="V59" s="157">
        <f>ROUND(E59*U59,2)</f>
        <v>0</v>
      </c>
      <c r="W59" s="157"/>
      <c r="X59" s="157" t="s">
        <v>135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186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6" t="s">
        <v>212</v>
      </c>
      <c r="D60" s="247"/>
      <c r="E60" s="247"/>
      <c r="F60" s="247"/>
      <c r="G60" s="24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142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4">
        <v>30</v>
      </c>
      <c r="B61" s="175" t="s">
        <v>213</v>
      </c>
      <c r="C61" s="184" t="s">
        <v>214</v>
      </c>
      <c r="D61" s="176" t="s">
        <v>189</v>
      </c>
      <c r="E61" s="177">
        <v>6.65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1.5900000000000001E-3</v>
      </c>
      <c r="O61" s="177">
        <f>ROUND(E61*N61,2)</f>
        <v>0.01</v>
      </c>
      <c r="P61" s="177">
        <v>0</v>
      </c>
      <c r="Q61" s="177">
        <f>ROUND(E61*P61,2)</f>
        <v>0</v>
      </c>
      <c r="R61" s="179"/>
      <c r="S61" s="179" t="s">
        <v>140</v>
      </c>
      <c r="T61" s="180" t="s">
        <v>134</v>
      </c>
      <c r="U61" s="157">
        <v>0</v>
      </c>
      <c r="V61" s="157">
        <f>ROUND(E61*U61,2)</f>
        <v>0</v>
      </c>
      <c r="W61" s="157"/>
      <c r="X61" s="157" t="s">
        <v>135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186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4">
        <v>31</v>
      </c>
      <c r="B62" s="175" t="s">
        <v>215</v>
      </c>
      <c r="C62" s="184" t="s">
        <v>216</v>
      </c>
      <c r="D62" s="176" t="s">
        <v>189</v>
      </c>
      <c r="E62" s="177">
        <v>26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2.0999999999999999E-3</v>
      </c>
      <c r="O62" s="177">
        <f>ROUND(E62*N62,2)</f>
        <v>0.05</v>
      </c>
      <c r="P62" s="177">
        <v>0</v>
      </c>
      <c r="Q62" s="177">
        <f>ROUND(E62*P62,2)</f>
        <v>0</v>
      </c>
      <c r="R62" s="179"/>
      <c r="S62" s="179" t="s">
        <v>140</v>
      </c>
      <c r="T62" s="180" t="s">
        <v>134</v>
      </c>
      <c r="U62" s="157">
        <v>0</v>
      </c>
      <c r="V62" s="157">
        <f>ROUND(E62*U62,2)</f>
        <v>0</v>
      </c>
      <c r="W62" s="157"/>
      <c r="X62" s="157" t="s">
        <v>135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186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7">
        <v>32</v>
      </c>
      <c r="B63" s="168" t="s">
        <v>217</v>
      </c>
      <c r="C63" s="185" t="s">
        <v>218</v>
      </c>
      <c r="D63" s="169" t="s">
        <v>139</v>
      </c>
      <c r="E63" s="170">
        <v>5.85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1.021E-2</v>
      </c>
      <c r="O63" s="170">
        <f>ROUND(E63*N63,2)</f>
        <v>0.06</v>
      </c>
      <c r="P63" s="170">
        <v>0</v>
      </c>
      <c r="Q63" s="170">
        <f>ROUND(E63*P63,2)</f>
        <v>0</v>
      </c>
      <c r="R63" s="172"/>
      <c r="S63" s="172" t="s">
        <v>140</v>
      </c>
      <c r="T63" s="173" t="s">
        <v>134</v>
      </c>
      <c r="U63" s="157">
        <v>0</v>
      </c>
      <c r="V63" s="157">
        <f>ROUND(E63*U63,2)</f>
        <v>0</v>
      </c>
      <c r="W63" s="157"/>
      <c r="X63" s="157" t="s">
        <v>135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186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6" t="s">
        <v>219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144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6" t="s">
        <v>220</v>
      </c>
      <c r="D65" s="158"/>
      <c r="E65" s="159">
        <v>5.85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144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67">
        <v>33</v>
      </c>
      <c r="B66" s="168" t="s">
        <v>221</v>
      </c>
      <c r="C66" s="185" t="s">
        <v>222</v>
      </c>
      <c r="D66" s="169" t="s">
        <v>132</v>
      </c>
      <c r="E66" s="170">
        <v>5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0">
        <v>4.0899999999999999E-3</v>
      </c>
      <c r="O66" s="170">
        <f>ROUND(E66*N66,2)</f>
        <v>0.02</v>
      </c>
      <c r="P66" s="170">
        <v>0</v>
      </c>
      <c r="Q66" s="170">
        <f>ROUND(E66*P66,2)</f>
        <v>0</v>
      </c>
      <c r="R66" s="172"/>
      <c r="S66" s="172" t="s">
        <v>140</v>
      </c>
      <c r="T66" s="173" t="s">
        <v>134</v>
      </c>
      <c r="U66" s="157">
        <v>0</v>
      </c>
      <c r="V66" s="157">
        <f>ROUND(E66*U66,2)</f>
        <v>0</v>
      </c>
      <c r="W66" s="157"/>
      <c r="X66" s="157" t="s">
        <v>135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186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46" t="s">
        <v>223</v>
      </c>
      <c r="D67" s="247"/>
      <c r="E67" s="247"/>
      <c r="F67" s="247"/>
      <c r="G67" s="24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142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4">
        <v>34</v>
      </c>
      <c r="B68" s="175" t="s">
        <v>224</v>
      </c>
      <c r="C68" s="184" t="s">
        <v>225</v>
      </c>
      <c r="D68" s="176" t="s">
        <v>189</v>
      </c>
      <c r="E68" s="177">
        <v>38</v>
      </c>
      <c r="F68" s="178"/>
      <c r="G68" s="179">
        <f t="shared" ref="G68:G75" si="7">ROUND(E68*F68,2)</f>
        <v>0</v>
      </c>
      <c r="H68" s="178"/>
      <c r="I68" s="179">
        <f t="shared" ref="I68:I75" si="8">ROUND(E68*H68,2)</f>
        <v>0</v>
      </c>
      <c r="J68" s="178"/>
      <c r="K68" s="179">
        <f t="shared" ref="K68:K75" si="9">ROUND(E68*J68,2)</f>
        <v>0</v>
      </c>
      <c r="L68" s="179">
        <v>21</v>
      </c>
      <c r="M68" s="179">
        <f t="shared" ref="M68:M75" si="10">G68*(1+L68/100)</f>
        <v>0</v>
      </c>
      <c r="N68" s="177">
        <v>4.4900000000000001E-3</v>
      </c>
      <c r="O68" s="177">
        <f t="shared" ref="O68:O75" si="11">ROUND(E68*N68,2)</f>
        <v>0.17</v>
      </c>
      <c r="P68" s="177">
        <v>0</v>
      </c>
      <c r="Q68" s="177">
        <f t="shared" ref="Q68:Q75" si="12">ROUND(E68*P68,2)</f>
        <v>0</v>
      </c>
      <c r="R68" s="179"/>
      <c r="S68" s="179" t="s">
        <v>133</v>
      </c>
      <c r="T68" s="180" t="s">
        <v>134</v>
      </c>
      <c r="U68" s="157">
        <v>0</v>
      </c>
      <c r="V68" s="157">
        <f t="shared" ref="V68:V75" si="13">ROUND(E68*U68,2)</f>
        <v>0</v>
      </c>
      <c r="W68" s="157"/>
      <c r="X68" s="157" t="s">
        <v>135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186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4">
        <v>35</v>
      </c>
      <c r="B69" s="175" t="s">
        <v>226</v>
      </c>
      <c r="C69" s="184" t="s">
        <v>227</v>
      </c>
      <c r="D69" s="176" t="s">
        <v>189</v>
      </c>
      <c r="E69" s="177">
        <v>64</v>
      </c>
      <c r="F69" s="178"/>
      <c r="G69" s="179">
        <f t="shared" si="7"/>
        <v>0</v>
      </c>
      <c r="H69" s="178"/>
      <c r="I69" s="179">
        <f t="shared" si="8"/>
        <v>0</v>
      </c>
      <c r="J69" s="178"/>
      <c r="K69" s="179">
        <f t="shared" si="9"/>
        <v>0</v>
      </c>
      <c r="L69" s="179">
        <v>21</v>
      </c>
      <c r="M69" s="179">
        <f t="shared" si="10"/>
        <v>0</v>
      </c>
      <c r="N69" s="177">
        <v>5.3400000000000001E-3</v>
      </c>
      <c r="O69" s="177">
        <f t="shared" si="11"/>
        <v>0.34</v>
      </c>
      <c r="P69" s="177">
        <v>0</v>
      </c>
      <c r="Q69" s="177">
        <f t="shared" si="12"/>
        <v>0</v>
      </c>
      <c r="R69" s="179"/>
      <c r="S69" s="179" t="s">
        <v>140</v>
      </c>
      <c r="T69" s="180" t="s">
        <v>134</v>
      </c>
      <c r="U69" s="157">
        <v>0</v>
      </c>
      <c r="V69" s="157">
        <f t="shared" si="13"/>
        <v>0</v>
      </c>
      <c r="W69" s="157"/>
      <c r="X69" s="157" t="s">
        <v>135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4">
        <v>36</v>
      </c>
      <c r="B70" s="175" t="s">
        <v>228</v>
      </c>
      <c r="C70" s="184" t="s">
        <v>229</v>
      </c>
      <c r="D70" s="176" t="s">
        <v>189</v>
      </c>
      <c r="E70" s="177">
        <v>11</v>
      </c>
      <c r="F70" s="178"/>
      <c r="G70" s="179">
        <f t="shared" si="7"/>
        <v>0</v>
      </c>
      <c r="H70" s="178"/>
      <c r="I70" s="179">
        <f t="shared" si="8"/>
        <v>0</v>
      </c>
      <c r="J70" s="178"/>
      <c r="K70" s="179">
        <f t="shared" si="9"/>
        <v>0</v>
      </c>
      <c r="L70" s="179">
        <v>21</v>
      </c>
      <c r="M70" s="179">
        <f t="shared" si="10"/>
        <v>0</v>
      </c>
      <c r="N70" s="177">
        <v>4.2399999999999998E-3</v>
      </c>
      <c r="O70" s="177">
        <f t="shared" si="11"/>
        <v>0.05</v>
      </c>
      <c r="P70" s="177">
        <v>0</v>
      </c>
      <c r="Q70" s="177">
        <f t="shared" si="12"/>
        <v>0</v>
      </c>
      <c r="R70" s="179"/>
      <c r="S70" s="179" t="s">
        <v>140</v>
      </c>
      <c r="T70" s="180" t="s">
        <v>134</v>
      </c>
      <c r="U70" s="157">
        <v>0</v>
      </c>
      <c r="V70" s="157">
        <f t="shared" si="13"/>
        <v>0</v>
      </c>
      <c r="W70" s="157"/>
      <c r="X70" s="157" t="s">
        <v>135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186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4">
        <v>37</v>
      </c>
      <c r="B71" s="175" t="s">
        <v>230</v>
      </c>
      <c r="C71" s="184" t="s">
        <v>231</v>
      </c>
      <c r="D71" s="176" t="s">
        <v>139</v>
      </c>
      <c r="E71" s="177">
        <v>455</v>
      </c>
      <c r="F71" s="178"/>
      <c r="G71" s="179">
        <f t="shared" si="7"/>
        <v>0</v>
      </c>
      <c r="H71" s="178"/>
      <c r="I71" s="179">
        <f t="shared" si="8"/>
        <v>0</v>
      </c>
      <c r="J71" s="178"/>
      <c r="K71" s="179">
        <f t="shared" si="9"/>
        <v>0</v>
      </c>
      <c r="L71" s="179">
        <v>21</v>
      </c>
      <c r="M71" s="179">
        <f t="shared" si="10"/>
        <v>0</v>
      </c>
      <c r="N71" s="177">
        <v>5.6999999999999998E-4</v>
      </c>
      <c r="O71" s="177">
        <f t="shared" si="11"/>
        <v>0.26</v>
      </c>
      <c r="P71" s="177">
        <v>0</v>
      </c>
      <c r="Q71" s="177">
        <f t="shared" si="12"/>
        <v>0</v>
      </c>
      <c r="R71" s="179"/>
      <c r="S71" s="179" t="s">
        <v>140</v>
      </c>
      <c r="T71" s="180" t="s">
        <v>134</v>
      </c>
      <c r="U71" s="157">
        <v>0</v>
      </c>
      <c r="V71" s="157">
        <f t="shared" si="13"/>
        <v>0</v>
      </c>
      <c r="W71" s="157"/>
      <c r="X71" s="157" t="s">
        <v>135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186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4">
        <v>38</v>
      </c>
      <c r="B72" s="175" t="s">
        <v>232</v>
      </c>
      <c r="C72" s="184" t="s">
        <v>233</v>
      </c>
      <c r="D72" s="176" t="s">
        <v>189</v>
      </c>
      <c r="E72" s="177">
        <v>71</v>
      </c>
      <c r="F72" s="178"/>
      <c r="G72" s="179">
        <f t="shared" si="7"/>
        <v>0</v>
      </c>
      <c r="H72" s="178"/>
      <c r="I72" s="179">
        <f t="shared" si="8"/>
        <v>0</v>
      </c>
      <c r="J72" s="178"/>
      <c r="K72" s="179">
        <f t="shared" si="9"/>
        <v>0</v>
      </c>
      <c r="L72" s="179">
        <v>21</v>
      </c>
      <c r="M72" s="179">
        <f t="shared" si="10"/>
        <v>0</v>
      </c>
      <c r="N72" s="177">
        <v>0</v>
      </c>
      <c r="O72" s="177">
        <f t="shared" si="11"/>
        <v>0</v>
      </c>
      <c r="P72" s="177">
        <v>0</v>
      </c>
      <c r="Q72" s="177">
        <f t="shared" si="12"/>
        <v>0</v>
      </c>
      <c r="R72" s="179"/>
      <c r="S72" s="179" t="s">
        <v>133</v>
      </c>
      <c r="T72" s="180" t="s">
        <v>134</v>
      </c>
      <c r="U72" s="157">
        <v>0</v>
      </c>
      <c r="V72" s="157">
        <f t="shared" si="13"/>
        <v>0</v>
      </c>
      <c r="W72" s="157"/>
      <c r="X72" s="157" t="s">
        <v>135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186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4">
        <v>39</v>
      </c>
      <c r="B73" s="175" t="s">
        <v>234</v>
      </c>
      <c r="C73" s="184" t="s">
        <v>235</v>
      </c>
      <c r="D73" s="176" t="s">
        <v>189</v>
      </c>
      <c r="E73" s="177">
        <v>71</v>
      </c>
      <c r="F73" s="178"/>
      <c r="G73" s="179">
        <f t="shared" si="7"/>
        <v>0</v>
      </c>
      <c r="H73" s="178"/>
      <c r="I73" s="179">
        <f t="shared" si="8"/>
        <v>0</v>
      </c>
      <c r="J73" s="178"/>
      <c r="K73" s="179">
        <f t="shared" si="9"/>
        <v>0</v>
      </c>
      <c r="L73" s="179">
        <v>21</v>
      </c>
      <c r="M73" s="179">
        <f t="shared" si="10"/>
        <v>0</v>
      </c>
      <c r="N73" s="177">
        <v>3.0999999999999999E-3</v>
      </c>
      <c r="O73" s="177">
        <f t="shared" si="11"/>
        <v>0.22</v>
      </c>
      <c r="P73" s="177">
        <v>0</v>
      </c>
      <c r="Q73" s="177">
        <f t="shared" si="12"/>
        <v>0</v>
      </c>
      <c r="R73" s="179"/>
      <c r="S73" s="179" t="s">
        <v>133</v>
      </c>
      <c r="T73" s="180" t="s">
        <v>134</v>
      </c>
      <c r="U73" s="157">
        <v>0</v>
      </c>
      <c r="V73" s="157">
        <f t="shared" si="13"/>
        <v>0</v>
      </c>
      <c r="W73" s="157"/>
      <c r="X73" s="157" t="s">
        <v>135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186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4">
        <v>40</v>
      </c>
      <c r="B74" s="175" t="s">
        <v>236</v>
      </c>
      <c r="C74" s="184" t="s">
        <v>237</v>
      </c>
      <c r="D74" s="176" t="s">
        <v>189</v>
      </c>
      <c r="E74" s="177">
        <v>105</v>
      </c>
      <c r="F74" s="178"/>
      <c r="G74" s="179">
        <f t="shared" si="7"/>
        <v>0</v>
      </c>
      <c r="H74" s="178"/>
      <c r="I74" s="179">
        <f t="shared" si="8"/>
        <v>0</v>
      </c>
      <c r="J74" s="178"/>
      <c r="K74" s="179">
        <f t="shared" si="9"/>
        <v>0</v>
      </c>
      <c r="L74" s="179">
        <v>21</v>
      </c>
      <c r="M74" s="179">
        <f t="shared" si="10"/>
        <v>0</v>
      </c>
      <c r="N74" s="177">
        <v>1.1800000000000001E-3</v>
      </c>
      <c r="O74" s="177">
        <f t="shared" si="11"/>
        <v>0.12</v>
      </c>
      <c r="P74" s="177">
        <v>0</v>
      </c>
      <c r="Q74" s="177">
        <f t="shared" si="12"/>
        <v>0</v>
      </c>
      <c r="R74" s="179"/>
      <c r="S74" s="179" t="s">
        <v>140</v>
      </c>
      <c r="T74" s="180" t="s">
        <v>134</v>
      </c>
      <c r="U74" s="157">
        <v>0</v>
      </c>
      <c r="V74" s="157">
        <f t="shared" si="13"/>
        <v>0</v>
      </c>
      <c r="W74" s="157"/>
      <c r="X74" s="157" t="s">
        <v>135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186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67">
        <v>41</v>
      </c>
      <c r="B75" s="168" t="s">
        <v>238</v>
      </c>
      <c r="C75" s="185" t="s">
        <v>239</v>
      </c>
      <c r="D75" s="169" t="s">
        <v>189</v>
      </c>
      <c r="E75" s="170">
        <v>45.35</v>
      </c>
      <c r="F75" s="171"/>
      <c r="G75" s="172">
        <f t="shared" si="7"/>
        <v>0</v>
      </c>
      <c r="H75" s="171"/>
      <c r="I75" s="172">
        <f t="shared" si="8"/>
        <v>0</v>
      </c>
      <c r="J75" s="171"/>
      <c r="K75" s="172">
        <f t="shared" si="9"/>
        <v>0</v>
      </c>
      <c r="L75" s="172">
        <v>21</v>
      </c>
      <c r="M75" s="172">
        <f t="shared" si="10"/>
        <v>0</v>
      </c>
      <c r="N75" s="170">
        <v>0</v>
      </c>
      <c r="O75" s="170">
        <f t="shared" si="11"/>
        <v>0</v>
      </c>
      <c r="P75" s="170">
        <v>2.0500000000000002E-3</v>
      </c>
      <c r="Q75" s="170">
        <f t="shared" si="12"/>
        <v>0.09</v>
      </c>
      <c r="R75" s="172"/>
      <c r="S75" s="172" t="s">
        <v>140</v>
      </c>
      <c r="T75" s="173" t="s">
        <v>134</v>
      </c>
      <c r="U75" s="157">
        <v>0</v>
      </c>
      <c r="V75" s="157">
        <f t="shared" si="13"/>
        <v>0</v>
      </c>
      <c r="W75" s="157"/>
      <c r="X75" s="157" t="s">
        <v>135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186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6" t="s">
        <v>240</v>
      </c>
      <c r="D76" s="158"/>
      <c r="E76" s="159"/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144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186" t="s">
        <v>241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144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6" t="s">
        <v>242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144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6" t="s">
        <v>243</v>
      </c>
      <c r="D79" s="158"/>
      <c r="E79" s="159">
        <v>45.35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144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74">
        <v>42</v>
      </c>
      <c r="B80" s="175" t="s">
        <v>244</v>
      </c>
      <c r="C80" s="184" t="s">
        <v>245</v>
      </c>
      <c r="D80" s="176" t="s">
        <v>132</v>
      </c>
      <c r="E80" s="177">
        <v>15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7">
        <v>0</v>
      </c>
      <c r="O80" s="177">
        <f>ROUND(E80*N80,2)</f>
        <v>0</v>
      </c>
      <c r="P80" s="177">
        <v>4.6000000000000001E-4</v>
      </c>
      <c r="Q80" s="177">
        <f>ROUND(E80*P80,2)</f>
        <v>0.01</v>
      </c>
      <c r="R80" s="179"/>
      <c r="S80" s="179" t="s">
        <v>140</v>
      </c>
      <c r="T80" s="180" t="s">
        <v>134</v>
      </c>
      <c r="U80" s="157">
        <v>0</v>
      </c>
      <c r="V80" s="157">
        <f>ROUND(E80*U80,2)</f>
        <v>0</v>
      </c>
      <c r="W80" s="157"/>
      <c r="X80" s="157" t="s">
        <v>135</v>
      </c>
      <c r="Y80" s="147"/>
      <c r="Z80" s="147"/>
      <c r="AA80" s="147"/>
      <c r="AB80" s="147"/>
      <c r="AC80" s="147"/>
      <c r="AD80" s="147"/>
      <c r="AE80" s="147"/>
      <c r="AF80" s="147"/>
      <c r="AG80" s="147" t="s">
        <v>186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4">
        <v>43</v>
      </c>
      <c r="B81" s="175" t="s">
        <v>246</v>
      </c>
      <c r="C81" s="184" t="s">
        <v>247</v>
      </c>
      <c r="D81" s="176" t="s">
        <v>132</v>
      </c>
      <c r="E81" s="177">
        <v>3</v>
      </c>
      <c r="F81" s="178"/>
      <c r="G81" s="179">
        <f>ROUND(E81*F81,2)</f>
        <v>0</v>
      </c>
      <c r="H81" s="178"/>
      <c r="I81" s="179">
        <f>ROUND(E81*H81,2)</f>
        <v>0</v>
      </c>
      <c r="J81" s="178"/>
      <c r="K81" s="179">
        <f>ROUND(E81*J81,2)</f>
        <v>0</v>
      </c>
      <c r="L81" s="179">
        <v>21</v>
      </c>
      <c r="M81" s="179">
        <f>G81*(1+L81/100)</f>
        <v>0</v>
      </c>
      <c r="N81" s="177">
        <v>0</v>
      </c>
      <c r="O81" s="177">
        <f>ROUND(E81*N81,2)</f>
        <v>0</v>
      </c>
      <c r="P81" s="177">
        <v>8.0999999999999996E-4</v>
      </c>
      <c r="Q81" s="177">
        <f>ROUND(E81*P81,2)</f>
        <v>0</v>
      </c>
      <c r="R81" s="179"/>
      <c r="S81" s="179" t="s">
        <v>140</v>
      </c>
      <c r="T81" s="180" t="s">
        <v>134</v>
      </c>
      <c r="U81" s="157">
        <v>0</v>
      </c>
      <c r="V81" s="157">
        <f>ROUND(E81*U81,2)</f>
        <v>0</v>
      </c>
      <c r="W81" s="157"/>
      <c r="X81" s="157" t="s">
        <v>135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186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4">
        <v>44</v>
      </c>
      <c r="B82" s="175" t="s">
        <v>248</v>
      </c>
      <c r="C82" s="184" t="s">
        <v>249</v>
      </c>
      <c r="D82" s="176" t="s">
        <v>132</v>
      </c>
      <c r="E82" s="177">
        <v>5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7">
        <v>0</v>
      </c>
      <c r="O82" s="177">
        <f>ROUND(E82*N82,2)</f>
        <v>0</v>
      </c>
      <c r="P82" s="177">
        <v>6.9100000000000003E-3</v>
      </c>
      <c r="Q82" s="177">
        <f>ROUND(E82*P82,2)</f>
        <v>0.03</v>
      </c>
      <c r="R82" s="179"/>
      <c r="S82" s="179" t="s">
        <v>140</v>
      </c>
      <c r="T82" s="180" t="s">
        <v>134</v>
      </c>
      <c r="U82" s="157">
        <v>0</v>
      </c>
      <c r="V82" s="157">
        <f>ROUND(E82*U82,2)</f>
        <v>0</v>
      </c>
      <c r="W82" s="157"/>
      <c r="X82" s="157" t="s">
        <v>135</v>
      </c>
      <c r="Y82" s="147"/>
      <c r="Z82" s="147"/>
      <c r="AA82" s="147"/>
      <c r="AB82" s="147"/>
      <c r="AC82" s="147"/>
      <c r="AD82" s="147"/>
      <c r="AE82" s="147"/>
      <c r="AF82" s="147"/>
      <c r="AG82" s="147" t="s">
        <v>186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4">
        <v>45</v>
      </c>
      <c r="B83" s="175" t="s">
        <v>250</v>
      </c>
      <c r="C83" s="184" t="s">
        <v>251</v>
      </c>
      <c r="D83" s="176" t="s">
        <v>189</v>
      </c>
      <c r="E83" s="177">
        <v>64</v>
      </c>
      <c r="F83" s="178"/>
      <c r="G83" s="179">
        <f>ROUND(E83*F83,2)</f>
        <v>0</v>
      </c>
      <c r="H83" s="178"/>
      <c r="I83" s="179">
        <f>ROUND(E83*H83,2)</f>
        <v>0</v>
      </c>
      <c r="J83" s="178"/>
      <c r="K83" s="179">
        <f>ROUND(E83*J83,2)</f>
        <v>0</v>
      </c>
      <c r="L83" s="179">
        <v>21</v>
      </c>
      <c r="M83" s="179">
        <f>G83*(1+L83/100)</f>
        <v>0</v>
      </c>
      <c r="N83" s="177">
        <v>0</v>
      </c>
      <c r="O83" s="177">
        <f>ROUND(E83*N83,2)</f>
        <v>0</v>
      </c>
      <c r="P83" s="177">
        <v>3.9199999999999999E-3</v>
      </c>
      <c r="Q83" s="177">
        <f>ROUND(E83*P83,2)</f>
        <v>0.25</v>
      </c>
      <c r="R83" s="179"/>
      <c r="S83" s="179" t="s">
        <v>140</v>
      </c>
      <c r="T83" s="180" t="s">
        <v>134</v>
      </c>
      <c r="U83" s="157">
        <v>0</v>
      </c>
      <c r="V83" s="157">
        <f>ROUND(E83*U83,2)</f>
        <v>0</v>
      </c>
      <c r="W83" s="157"/>
      <c r="X83" s="157" t="s">
        <v>135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186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67">
        <v>46</v>
      </c>
      <c r="B84" s="168" t="s">
        <v>252</v>
      </c>
      <c r="C84" s="185" t="s">
        <v>253</v>
      </c>
      <c r="D84" s="169" t="s">
        <v>189</v>
      </c>
      <c r="E84" s="170">
        <v>102</v>
      </c>
      <c r="F84" s="171"/>
      <c r="G84" s="172">
        <f>ROUND(E84*F84,2)</f>
        <v>0</v>
      </c>
      <c r="H84" s="171"/>
      <c r="I84" s="172">
        <f>ROUND(E84*H84,2)</f>
        <v>0</v>
      </c>
      <c r="J84" s="171"/>
      <c r="K84" s="172">
        <f>ROUND(E84*J84,2)</f>
        <v>0</v>
      </c>
      <c r="L84" s="172">
        <v>21</v>
      </c>
      <c r="M84" s="172">
        <f>G84*(1+L84/100)</f>
        <v>0</v>
      </c>
      <c r="N84" s="170">
        <v>0</v>
      </c>
      <c r="O84" s="170">
        <f>ROUND(E84*N84,2)</f>
        <v>0</v>
      </c>
      <c r="P84" s="170">
        <v>4.4400000000000004E-3</v>
      </c>
      <c r="Q84" s="170">
        <f>ROUND(E84*P84,2)</f>
        <v>0.45</v>
      </c>
      <c r="R84" s="172"/>
      <c r="S84" s="172" t="s">
        <v>140</v>
      </c>
      <c r="T84" s="173" t="s">
        <v>134</v>
      </c>
      <c r="U84" s="157">
        <v>0</v>
      </c>
      <c r="V84" s="157">
        <f>ROUND(E84*U84,2)</f>
        <v>0</v>
      </c>
      <c r="W84" s="157"/>
      <c r="X84" s="157" t="s">
        <v>135</v>
      </c>
      <c r="Y84" s="147"/>
      <c r="Z84" s="147"/>
      <c r="AA84" s="147"/>
      <c r="AB84" s="147"/>
      <c r="AC84" s="147"/>
      <c r="AD84" s="147"/>
      <c r="AE84" s="147"/>
      <c r="AF84" s="147"/>
      <c r="AG84" s="147" t="s">
        <v>186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6" t="s">
        <v>254</v>
      </c>
      <c r="D85" s="158"/>
      <c r="E85" s="159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144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6" t="s">
        <v>255</v>
      </c>
      <c r="D86" s="158"/>
      <c r="E86" s="159">
        <v>102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144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22.5" outlineLevel="1" x14ac:dyDescent="0.2">
      <c r="A87" s="174">
        <v>47</v>
      </c>
      <c r="B87" s="175" t="s">
        <v>256</v>
      </c>
      <c r="C87" s="184" t="s">
        <v>257</v>
      </c>
      <c r="D87" s="176" t="s">
        <v>132</v>
      </c>
      <c r="E87" s="177">
        <v>10</v>
      </c>
      <c r="F87" s="178"/>
      <c r="G87" s="179">
        <f t="shared" ref="G87:G93" si="14">ROUND(E87*F87,2)</f>
        <v>0</v>
      </c>
      <c r="H87" s="178"/>
      <c r="I87" s="179">
        <f t="shared" ref="I87:I93" si="15">ROUND(E87*H87,2)</f>
        <v>0</v>
      </c>
      <c r="J87" s="178"/>
      <c r="K87" s="179">
        <f t="shared" ref="K87:K93" si="16">ROUND(E87*J87,2)</f>
        <v>0</v>
      </c>
      <c r="L87" s="179">
        <v>21</v>
      </c>
      <c r="M87" s="179">
        <f t="shared" ref="M87:M93" si="17">G87*(1+L87/100)</f>
        <v>0</v>
      </c>
      <c r="N87" s="177">
        <v>0</v>
      </c>
      <c r="O87" s="177">
        <f t="shared" ref="O87:O93" si="18">ROUND(E87*N87,2)</f>
        <v>0</v>
      </c>
      <c r="P87" s="177">
        <v>2.0080000000000001E-2</v>
      </c>
      <c r="Q87" s="177">
        <f t="shared" ref="Q87:Q93" si="19">ROUND(E87*P87,2)</f>
        <v>0.2</v>
      </c>
      <c r="R87" s="179"/>
      <c r="S87" s="179" t="s">
        <v>140</v>
      </c>
      <c r="T87" s="180" t="s">
        <v>134</v>
      </c>
      <c r="U87" s="157">
        <v>0</v>
      </c>
      <c r="V87" s="157">
        <f t="shared" ref="V87:V93" si="20">ROUND(E87*U87,2)</f>
        <v>0</v>
      </c>
      <c r="W87" s="157"/>
      <c r="X87" s="157" t="s">
        <v>135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186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4">
        <v>48</v>
      </c>
      <c r="B88" s="175" t="s">
        <v>258</v>
      </c>
      <c r="C88" s="184" t="s">
        <v>259</v>
      </c>
      <c r="D88" s="176" t="s">
        <v>139</v>
      </c>
      <c r="E88" s="177">
        <v>10</v>
      </c>
      <c r="F88" s="178"/>
      <c r="G88" s="179">
        <f t="shared" si="14"/>
        <v>0</v>
      </c>
      <c r="H88" s="178"/>
      <c r="I88" s="179">
        <f t="shared" si="15"/>
        <v>0</v>
      </c>
      <c r="J88" s="178"/>
      <c r="K88" s="179">
        <f t="shared" si="16"/>
        <v>0</v>
      </c>
      <c r="L88" s="179">
        <v>21</v>
      </c>
      <c r="M88" s="179">
        <f t="shared" si="17"/>
        <v>0</v>
      </c>
      <c r="N88" s="177">
        <v>0</v>
      </c>
      <c r="O88" s="177">
        <f t="shared" si="18"/>
        <v>0</v>
      </c>
      <c r="P88" s="177">
        <v>5.8500000000000002E-3</v>
      </c>
      <c r="Q88" s="177">
        <f t="shared" si="19"/>
        <v>0.06</v>
      </c>
      <c r="R88" s="179"/>
      <c r="S88" s="179" t="s">
        <v>140</v>
      </c>
      <c r="T88" s="180" t="s">
        <v>134</v>
      </c>
      <c r="U88" s="157">
        <v>0</v>
      </c>
      <c r="V88" s="157">
        <f t="shared" si="20"/>
        <v>0</v>
      </c>
      <c r="W88" s="157"/>
      <c r="X88" s="157" t="s">
        <v>135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186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4">
        <v>49</v>
      </c>
      <c r="B89" s="175" t="s">
        <v>260</v>
      </c>
      <c r="C89" s="184" t="s">
        <v>261</v>
      </c>
      <c r="D89" s="176" t="s">
        <v>189</v>
      </c>
      <c r="E89" s="177">
        <v>11</v>
      </c>
      <c r="F89" s="178"/>
      <c r="G89" s="179">
        <f t="shared" si="14"/>
        <v>0</v>
      </c>
      <c r="H89" s="178"/>
      <c r="I89" s="179">
        <f t="shared" si="15"/>
        <v>0</v>
      </c>
      <c r="J89" s="178"/>
      <c r="K89" s="179">
        <f t="shared" si="16"/>
        <v>0</v>
      </c>
      <c r="L89" s="179">
        <v>21</v>
      </c>
      <c r="M89" s="179">
        <f t="shared" si="17"/>
        <v>0</v>
      </c>
      <c r="N89" s="177">
        <v>0</v>
      </c>
      <c r="O89" s="177">
        <f t="shared" si="18"/>
        <v>0</v>
      </c>
      <c r="P89" s="177">
        <v>3.7699999999999999E-3</v>
      </c>
      <c r="Q89" s="177">
        <f t="shared" si="19"/>
        <v>0.04</v>
      </c>
      <c r="R89" s="179"/>
      <c r="S89" s="179" t="s">
        <v>140</v>
      </c>
      <c r="T89" s="180" t="s">
        <v>134</v>
      </c>
      <c r="U89" s="157">
        <v>0</v>
      </c>
      <c r="V89" s="157">
        <f t="shared" si="20"/>
        <v>0</v>
      </c>
      <c r="W89" s="157"/>
      <c r="X89" s="157" t="s">
        <v>135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186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4">
        <v>50</v>
      </c>
      <c r="B90" s="175" t="s">
        <v>262</v>
      </c>
      <c r="C90" s="184" t="s">
        <v>263</v>
      </c>
      <c r="D90" s="176" t="s">
        <v>189</v>
      </c>
      <c r="E90" s="177">
        <v>105</v>
      </c>
      <c r="F90" s="178"/>
      <c r="G90" s="179">
        <f t="shared" si="14"/>
        <v>0</v>
      </c>
      <c r="H90" s="178"/>
      <c r="I90" s="179">
        <f t="shared" si="15"/>
        <v>0</v>
      </c>
      <c r="J90" s="178"/>
      <c r="K90" s="179">
        <f t="shared" si="16"/>
        <v>0</v>
      </c>
      <c r="L90" s="179">
        <v>21</v>
      </c>
      <c r="M90" s="179">
        <f t="shared" si="17"/>
        <v>0</v>
      </c>
      <c r="N90" s="177">
        <v>0</v>
      </c>
      <c r="O90" s="177">
        <f t="shared" si="18"/>
        <v>0</v>
      </c>
      <c r="P90" s="177">
        <v>2.1000000000000001E-4</v>
      </c>
      <c r="Q90" s="177">
        <f t="shared" si="19"/>
        <v>0.02</v>
      </c>
      <c r="R90" s="179"/>
      <c r="S90" s="179" t="s">
        <v>140</v>
      </c>
      <c r="T90" s="180" t="s">
        <v>134</v>
      </c>
      <c r="U90" s="157">
        <v>0</v>
      </c>
      <c r="V90" s="157">
        <f t="shared" si="20"/>
        <v>0</v>
      </c>
      <c r="W90" s="157"/>
      <c r="X90" s="157" t="s">
        <v>135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186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4">
        <v>51</v>
      </c>
      <c r="B91" s="175" t="s">
        <v>264</v>
      </c>
      <c r="C91" s="184" t="s">
        <v>265</v>
      </c>
      <c r="D91" s="176" t="s">
        <v>189</v>
      </c>
      <c r="E91" s="177">
        <v>105</v>
      </c>
      <c r="F91" s="178"/>
      <c r="G91" s="179">
        <f t="shared" si="14"/>
        <v>0</v>
      </c>
      <c r="H91" s="178"/>
      <c r="I91" s="179">
        <f t="shared" si="15"/>
        <v>0</v>
      </c>
      <c r="J91" s="178"/>
      <c r="K91" s="179">
        <f t="shared" si="16"/>
        <v>0</v>
      </c>
      <c r="L91" s="179">
        <v>21</v>
      </c>
      <c r="M91" s="179">
        <f t="shared" si="17"/>
        <v>0</v>
      </c>
      <c r="N91" s="177">
        <v>0</v>
      </c>
      <c r="O91" s="177">
        <f t="shared" si="18"/>
        <v>0</v>
      </c>
      <c r="P91" s="177">
        <v>2.5200000000000001E-3</v>
      </c>
      <c r="Q91" s="177">
        <f t="shared" si="19"/>
        <v>0.26</v>
      </c>
      <c r="R91" s="179"/>
      <c r="S91" s="179" t="s">
        <v>140</v>
      </c>
      <c r="T91" s="180" t="s">
        <v>134</v>
      </c>
      <c r="U91" s="157">
        <v>0</v>
      </c>
      <c r="V91" s="157">
        <f t="shared" si="20"/>
        <v>0</v>
      </c>
      <c r="W91" s="157"/>
      <c r="X91" s="157" t="s">
        <v>135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186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4">
        <v>52</v>
      </c>
      <c r="B92" s="175" t="s">
        <v>266</v>
      </c>
      <c r="C92" s="184" t="s">
        <v>267</v>
      </c>
      <c r="D92" s="176" t="s">
        <v>189</v>
      </c>
      <c r="E92" s="177">
        <v>2</v>
      </c>
      <c r="F92" s="178"/>
      <c r="G92" s="179">
        <f t="shared" si="14"/>
        <v>0</v>
      </c>
      <c r="H92" s="178"/>
      <c r="I92" s="179">
        <f t="shared" si="15"/>
        <v>0</v>
      </c>
      <c r="J92" s="178"/>
      <c r="K92" s="179">
        <f t="shared" si="16"/>
        <v>0</v>
      </c>
      <c r="L92" s="179">
        <v>21</v>
      </c>
      <c r="M92" s="179">
        <f t="shared" si="17"/>
        <v>0</v>
      </c>
      <c r="N92" s="177">
        <v>0</v>
      </c>
      <c r="O92" s="177">
        <f t="shared" si="18"/>
        <v>0</v>
      </c>
      <c r="P92" s="177">
        <v>2.3E-3</v>
      </c>
      <c r="Q92" s="177">
        <f t="shared" si="19"/>
        <v>0</v>
      </c>
      <c r="R92" s="179"/>
      <c r="S92" s="179" t="s">
        <v>140</v>
      </c>
      <c r="T92" s="180" t="s">
        <v>134</v>
      </c>
      <c r="U92" s="157">
        <v>0</v>
      </c>
      <c r="V92" s="157">
        <f t="shared" si="20"/>
        <v>0</v>
      </c>
      <c r="W92" s="157"/>
      <c r="X92" s="157" t="s">
        <v>135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186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67">
        <v>53</v>
      </c>
      <c r="B93" s="168" t="s">
        <v>268</v>
      </c>
      <c r="C93" s="185" t="s">
        <v>269</v>
      </c>
      <c r="D93" s="169" t="s">
        <v>189</v>
      </c>
      <c r="E93" s="170">
        <v>7.5</v>
      </c>
      <c r="F93" s="171"/>
      <c r="G93" s="172">
        <f t="shared" si="14"/>
        <v>0</v>
      </c>
      <c r="H93" s="171"/>
      <c r="I93" s="172">
        <f t="shared" si="15"/>
        <v>0</v>
      </c>
      <c r="J93" s="171"/>
      <c r="K93" s="172">
        <f t="shared" si="16"/>
        <v>0</v>
      </c>
      <c r="L93" s="172">
        <v>21</v>
      </c>
      <c r="M93" s="172">
        <f t="shared" si="17"/>
        <v>0</v>
      </c>
      <c r="N93" s="170">
        <v>0</v>
      </c>
      <c r="O93" s="170">
        <f t="shared" si="18"/>
        <v>0</v>
      </c>
      <c r="P93" s="170">
        <v>2.8500000000000001E-3</v>
      </c>
      <c r="Q93" s="170">
        <f t="shared" si="19"/>
        <v>0.02</v>
      </c>
      <c r="R93" s="172"/>
      <c r="S93" s="172" t="s">
        <v>140</v>
      </c>
      <c r="T93" s="173" t="s">
        <v>134</v>
      </c>
      <c r="U93" s="157">
        <v>0</v>
      </c>
      <c r="V93" s="157">
        <f t="shared" si="20"/>
        <v>0</v>
      </c>
      <c r="W93" s="157"/>
      <c r="X93" s="157" t="s">
        <v>135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186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6" t="s">
        <v>270</v>
      </c>
      <c r="D94" s="158"/>
      <c r="E94" s="159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144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6" t="s">
        <v>271</v>
      </c>
      <c r="D95" s="158"/>
      <c r="E95" s="159">
        <v>7.5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144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7">
        <v>54</v>
      </c>
      <c r="B96" s="168" t="s">
        <v>272</v>
      </c>
      <c r="C96" s="185" t="s">
        <v>273</v>
      </c>
      <c r="D96" s="169" t="s">
        <v>189</v>
      </c>
      <c r="E96" s="170">
        <v>3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0">
        <v>0</v>
      </c>
      <c r="O96" s="170">
        <f>ROUND(E96*N96,2)</f>
        <v>0</v>
      </c>
      <c r="P96" s="170">
        <v>3.5599999999999998E-3</v>
      </c>
      <c r="Q96" s="170">
        <f>ROUND(E96*P96,2)</f>
        <v>0.01</v>
      </c>
      <c r="R96" s="172"/>
      <c r="S96" s="172" t="s">
        <v>140</v>
      </c>
      <c r="T96" s="173" t="s">
        <v>134</v>
      </c>
      <c r="U96" s="157">
        <v>0</v>
      </c>
      <c r="V96" s="157">
        <f>ROUND(E96*U96,2)</f>
        <v>0</v>
      </c>
      <c r="W96" s="157"/>
      <c r="X96" s="157" t="s">
        <v>135</v>
      </c>
      <c r="Y96" s="147"/>
      <c r="Z96" s="147"/>
      <c r="AA96" s="147"/>
      <c r="AB96" s="147"/>
      <c r="AC96" s="147"/>
      <c r="AD96" s="147"/>
      <c r="AE96" s="147"/>
      <c r="AF96" s="147"/>
      <c r="AG96" s="147" t="s">
        <v>186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6" t="s">
        <v>274</v>
      </c>
      <c r="D97" s="158"/>
      <c r="E97" s="159"/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144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6" t="s">
        <v>69</v>
      </c>
      <c r="D98" s="158"/>
      <c r="E98" s="159">
        <v>3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144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67">
        <v>55</v>
      </c>
      <c r="B99" s="168" t="s">
        <v>275</v>
      </c>
      <c r="C99" s="185" t="s">
        <v>276</v>
      </c>
      <c r="D99" s="169" t="s">
        <v>189</v>
      </c>
      <c r="E99" s="170">
        <v>2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0">
        <v>5.1399999999999996E-3</v>
      </c>
      <c r="O99" s="170">
        <f>ROUND(E99*N99,2)</f>
        <v>0.01</v>
      </c>
      <c r="P99" s="170">
        <v>0</v>
      </c>
      <c r="Q99" s="170">
        <f>ROUND(E99*P99,2)</f>
        <v>0</v>
      </c>
      <c r="R99" s="172"/>
      <c r="S99" s="172" t="s">
        <v>140</v>
      </c>
      <c r="T99" s="173" t="s">
        <v>134</v>
      </c>
      <c r="U99" s="157">
        <v>0</v>
      </c>
      <c r="V99" s="157">
        <f>ROUND(E99*U99,2)</f>
        <v>0</v>
      </c>
      <c r="W99" s="157"/>
      <c r="X99" s="157" t="s">
        <v>135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186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6" t="s">
        <v>223</v>
      </c>
      <c r="D100" s="247"/>
      <c r="E100" s="247"/>
      <c r="F100" s="247"/>
      <c r="G100" s="24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142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67">
        <v>56</v>
      </c>
      <c r="B101" s="168" t="s">
        <v>277</v>
      </c>
      <c r="C101" s="185" t="s">
        <v>278</v>
      </c>
      <c r="D101" s="169" t="s">
        <v>132</v>
      </c>
      <c r="E101" s="170">
        <v>15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0">
        <v>2.1000000000000001E-4</v>
      </c>
      <c r="O101" s="170">
        <f>ROUND(E101*N101,2)</f>
        <v>0</v>
      </c>
      <c r="P101" s="170">
        <v>0</v>
      </c>
      <c r="Q101" s="170">
        <f>ROUND(E101*P101,2)</f>
        <v>0</v>
      </c>
      <c r="R101" s="172"/>
      <c r="S101" s="172" t="s">
        <v>140</v>
      </c>
      <c r="T101" s="173" t="s">
        <v>134</v>
      </c>
      <c r="U101" s="157">
        <v>0</v>
      </c>
      <c r="V101" s="157">
        <f>ROUND(E101*U101,2)</f>
        <v>0</v>
      </c>
      <c r="W101" s="157"/>
      <c r="X101" s="157" t="s">
        <v>135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186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46" t="s">
        <v>223</v>
      </c>
      <c r="D102" s="247"/>
      <c r="E102" s="247"/>
      <c r="F102" s="247"/>
      <c r="G102" s="24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142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67">
        <v>57</v>
      </c>
      <c r="B103" s="168" t="s">
        <v>279</v>
      </c>
      <c r="C103" s="185" t="s">
        <v>280</v>
      </c>
      <c r="D103" s="169" t="s">
        <v>132</v>
      </c>
      <c r="E103" s="170">
        <v>3</v>
      </c>
      <c r="F103" s="171"/>
      <c r="G103" s="172">
        <f>ROUND(E103*F103,2)</f>
        <v>0</v>
      </c>
      <c r="H103" s="171"/>
      <c r="I103" s="172">
        <f>ROUND(E103*H103,2)</f>
        <v>0</v>
      </c>
      <c r="J103" s="171"/>
      <c r="K103" s="172">
        <f>ROUND(E103*J103,2)</f>
        <v>0</v>
      </c>
      <c r="L103" s="172">
        <v>21</v>
      </c>
      <c r="M103" s="172">
        <f>G103*(1+L103/100)</f>
        <v>0</v>
      </c>
      <c r="N103" s="170">
        <v>3.8999999999999999E-4</v>
      </c>
      <c r="O103" s="170">
        <f>ROUND(E103*N103,2)</f>
        <v>0</v>
      </c>
      <c r="P103" s="170">
        <v>0</v>
      </c>
      <c r="Q103" s="170">
        <f>ROUND(E103*P103,2)</f>
        <v>0</v>
      </c>
      <c r="R103" s="172"/>
      <c r="S103" s="172" t="s">
        <v>140</v>
      </c>
      <c r="T103" s="173" t="s">
        <v>134</v>
      </c>
      <c r="U103" s="157">
        <v>0</v>
      </c>
      <c r="V103" s="157">
        <f>ROUND(E103*U103,2)</f>
        <v>0</v>
      </c>
      <c r="W103" s="157"/>
      <c r="X103" s="157" t="s">
        <v>135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186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6" t="s">
        <v>223</v>
      </c>
      <c r="D104" s="247"/>
      <c r="E104" s="247"/>
      <c r="F104" s="247"/>
      <c r="G104" s="24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142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4">
        <v>58</v>
      </c>
      <c r="B105" s="175" t="s">
        <v>281</v>
      </c>
      <c r="C105" s="184" t="s">
        <v>282</v>
      </c>
      <c r="D105" s="176" t="s">
        <v>189</v>
      </c>
      <c r="E105" s="177">
        <v>7.5</v>
      </c>
      <c r="F105" s="178"/>
      <c r="G105" s="179">
        <f t="shared" ref="G105:G112" si="21">ROUND(E105*F105,2)</f>
        <v>0</v>
      </c>
      <c r="H105" s="178"/>
      <c r="I105" s="179">
        <f t="shared" ref="I105:I112" si="22">ROUND(E105*H105,2)</f>
        <v>0</v>
      </c>
      <c r="J105" s="178"/>
      <c r="K105" s="179">
        <f t="shared" ref="K105:K112" si="23">ROUND(E105*J105,2)</f>
        <v>0</v>
      </c>
      <c r="L105" s="179">
        <v>21</v>
      </c>
      <c r="M105" s="179">
        <f t="shared" ref="M105:M112" si="24">G105*(1+L105/100)</f>
        <v>0</v>
      </c>
      <c r="N105" s="177">
        <v>3.46E-3</v>
      </c>
      <c r="O105" s="177">
        <f t="shared" ref="O105:O112" si="25">ROUND(E105*N105,2)</f>
        <v>0.03</v>
      </c>
      <c r="P105" s="177">
        <v>0</v>
      </c>
      <c r="Q105" s="177">
        <f t="shared" ref="Q105:Q112" si="26">ROUND(E105*P105,2)</f>
        <v>0</v>
      </c>
      <c r="R105" s="179"/>
      <c r="S105" s="179" t="s">
        <v>140</v>
      </c>
      <c r="T105" s="180" t="s">
        <v>134</v>
      </c>
      <c r="U105" s="157">
        <v>0</v>
      </c>
      <c r="V105" s="157">
        <f t="shared" ref="V105:V112" si="27">ROUND(E105*U105,2)</f>
        <v>0</v>
      </c>
      <c r="W105" s="157"/>
      <c r="X105" s="157" t="s">
        <v>135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186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4">
        <v>59</v>
      </c>
      <c r="B106" s="175" t="s">
        <v>283</v>
      </c>
      <c r="C106" s="184" t="s">
        <v>284</v>
      </c>
      <c r="D106" s="176" t="s">
        <v>189</v>
      </c>
      <c r="E106" s="177">
        <v>3</v>
      </c>
      <c r="F106" s="178"/>
      <c r="G106" s="179">
        <f t="shared" si="21"/>
        <v>0</v>
      </c>
      <c r="H106" s="178"/>
      <c r="I106" s="179">
        <f t="shared" si="22"/>
        <v>0</v>
      </c>
      <c r="J106" s="178"/>
      <c r="K106" s="179">
        <f t="shared" si="23"/>
        <v>0</v>
      </c>
      <c r="L106" s="179">
        <v>21</v>
      </c>
      <c r="M106" s="179">
        <f t="shared" si="24"/>
        <v>0</v>
      </c>
      <c r="N106" s="177">
        <v>4.1999999999999997E-3</v>
      </c>
      <c r="O106" s="177">
        <f t="shared" si="25"/>
        <v>0.01</v>
      </c>
      <c r="P106" s="177">
        <v>0</v>
      </c>
      <c r="Q106" s="177">
        <f t="shared" si="26"/>
        <v>0</v>
      </c>
      <c r="R106" s="179"/>
      <c r="S106" s="179" t="s">
        <v>140</v>
      </c>
      <c r="T106" s="180" t="s">
        <v>134</v>
      </c>
      <c r="U106" s="157">
        <v>0</v>
      </c>
      <c r="V106" s="157">
        <f t="shared" si="27"/>
        <v>0</v>
      </c>
      <c r="W106" s="157"/>
      <c r="X106" s="157" t="s">
        <v>135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186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4">
        <v>60</v>
      </c>
      <c r="B107" s="175" t="s">
        <v>285</v>
      </c>
      <c r="C107" s="184" t="s">
        <v>286</v>
      </c>
      <c r="D107" s="176" t="s">
        <v>132</v>
      </c>
      <c r="E107" s="177">
        <v>7</v>
      </c>
      <c r="F107" s="178"/>
      <c r="G107" s="179">
        <f t="shared" si="21"/>
        <v>0</v>
      </c>
      <c r="H107" s="178"/>
      <c r="I107" s="179">
        <f t="shared" si="22"/>
        <v>0</v>
      </c>
      <c r="J107" s="178"/>
      <c r="K107" s="179">
        <f t="shared" si="23"/>
        <v>0</v>
      </c>
      <c r="L107" s="179">
        <v>21</v>
      </c>
      <c r="M107" s="179">
        <f t="shared" si="24"/>
        <v>0</v>
      </c>
      <c r="N107" s="177">
        <v>3.0000000000000001E-5</v>
      </c>
      <c r="O107" s="177">
        <f t="shared" si="25"/>
        <v>0</v>
      </c>
      <c r="P107" s="177">
        <v>0</v>
      </c>
      <c r="Q107" s="177">
        <f t="shared" si="26"/>
        <v>0</v>
      </c>
      <c r="R107" s="179"/>
      <c r="S107" s="179" t="s">
        <v>140</v>
      </c>
      <c r="T107" s="180" t="s">
        <v>134</v>
      </c>
      <c r="U107" s="157">
        <v>0</v>
      </c>
      <c r="V107" s="157">
        <f t="shared" si="27"/>
        <v>0</v>
      </c>
      <c r="W107" s="157"/>
      <c r="X107" s="157" t="s">
        <v>135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186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4">
        <v>61</v>
      </c>
      <c r="B108" s="175" t="s">
        <v>287</v>
      </c>
      <c r="C108" s="184" t="s">
        <v>288</v>
      </c>
      <c r="D108" s="176" t="s">
        <v>132</v>
      </c>
      <c r="E108" s="177">
        <v>2</v>
      </c>
      <c r="F108" s="178"/>
      <c r="G108" s="179">
        <f t="shared" si="21"/>
        <v>0</v>
      </c>
      <c r="H108" s="178"/>
      <c r="I108" s="179">
        <f t="shared" si="22"/>
        <v>0</v>
      </c>
      <c r="J108" s="178"/>
      <c r="K108" s="179">
        <f t="shared" si="23"/>
        <v>0</v>
      </c>
      <c r="L108" s="179">
        <v>21</v>
      </c>
      <c r="M108" s="179">
        <f t="shared" si="24"/>
        <v>0</v>
      </c>
      <c r="N108" s="177">
        <v>3.0300000000000001E-3</v>
      </c>
      <c r="O108" s="177">
        <f t="shared" si="25"/>
        <v>0.01</v>
      </c>
      <c r="P108" s="177">
        <v>0</v>
      </c>
      <c r="Q108" s="177">
        <f t="shared" si="26"/>
        <v>0</v>
      </c>
      <c r="R108" s="179"/>
      <c r="S108" s="179" t="s">
        <v>133</v>
      </c>
      <c r="T108" s="180" t="s">
        <v>134</v>
      </c>
      <c r="U108" s="157">
        <v>0</v>
      </c>
      <c r="V108" s="157">
        <f t="shared" si="27"/>
        <v>0</v>
      </c>
      <c r="W108" s="157"/>
      <c r="X108" s="157" t="s">
        <v>135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186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4">
        <v>62</v>
      </c>
      <c r="B109" s="175" t="s">
        <v>289</v>
      </c>
      <c r="C109" s="184" t="s">
        <v>290</v>
      </c>
      <c r="D109" s="176" t="s">
        <v>132</v>
      </c>
      <c r="E109" s="177">
        <v>2</v>
      </c>
      <c r="F109" s="178"/>
      <c r="G109" s="179">
        <f t="shared" si="21"/>
        <v>0</v>
      </c>
      <c r="H109" s="178"/>
      <c r="I109" s="179">
        <f t="shared" si="22"/>
        <v>0</v>
      </c>
      <c r="J109" s="178"/>
      <c r="K109" s="179">
        <f t="shared" si="23"/>
        <v>0</v>
      </c>
      <c r="L109" s="179">
        <v>21</v>
      </c>
      <c r="M109" s="179">
        <f t="shared" si="24"/>
        <v>0</v>
      </c>
      <c r="N109" s="177">
        <v>3.5500000000000002E-3</v>
      </c>
      <c r="O109" s="177">
        <f t="shared" si="25"/>
        <v>0.01</v>
      </c>
      <c r="P109" s="177">
        <v>0</v>
      </c>
      <c r="Q109" s="177">
        <f t="shared" si="26"/>
        <v>0</v>
      </c>
      <c r="R109" s="179"/>
      <c r="S109" s="179" t="s">
        <v>133</v>
      </c>
      <c r="T109" s="180" t="s">
        <v>134</v>
      </c>
      <c r="U109" s="157">
        <v>0</v>
      </c>
      <c r="V109" s="157">
        <f t="shared" si="27"/>
        <v>0</v>
      </c>
      <c r="W109" s="157"/>
      <c r="X109" s="157" t="s">
        <v>135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186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4">
        <v>63</v>
      </c>
      <c r="B110" s="175" t="s">
        <v>291</v>
      </c>
      <c r="C110" s="184" t="s">
        <v>292</v>
      </c>
      <c r="D110" s="176" t="s">
        <v>132</v>
      </c>
      <c r="E110" s="177">
        <v>6</v>
      </c>
      <c r="F110" s="178"/>
      <c r="G110" s="179">
        <f t="shared" si="21"/>
        <v>0</v>
      </c>
      <c r="H110" s="178"/>
      <c r="I110" s="179">
        <f t="shared" si="22"/>
        <v>0</v>
      </c>
      <c r="J110" s="178"/>
      <c r="K110" s="179">
        <f t="shared" si="23"/>
        <v>0</v>
      </c>
      <c r="L110" s="179">
        <v>21</v>
      </c>
      <c r="M110" s="179">
        <f t="shared" si="24"/>
        <v>0</v>
      </c>
      <c r="N110" s="177">
        <v>3.82E-3</v>
      </c>
      <c r="O110" s="177">
        <f t="shared" si="25"/>
        <v>0.02</v>
      </c>
      <c r="P110" s="177">
        <v>0</v>
      </c>
      <c r="Q110" s="177">
        <f t="shared" si="26"/>
        <v>0</v>
      </c>
      <c r="R110" s="179"/>
      <c r="S110" s="179" t="s">
        <v>133</v>
      </c>
      <c r="T110" s="180" t="s">
        <v>134</v>
      </c>
      <c r="U110" s="157">
        <v>0</v>
      </c>
      <c r="V110" s="157">
        <f t="shared" si="27"/>
        <v>0</v>
      </c>
      <c r="W110" s="157"/>
      <c r="X110" s="157" t="s">
        <v>135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186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4">
        <v>64</v>
      </c>
      <c r="B111" s="175" t="s">
        <v>293</v>
      </c>
      <c r="C111" s="184" t="s">
        <v>294</v>
      </c>
      <c r="D111" s="176" t="s">
        <v>189</v>
      </c>
      <c r="E111" s="177">
        <v>96</v>
      </c>
      <c r="F111" s="178"/>
      <c r="G111" s="179">
        <f t="shared" si="21"/>
        <v>0</v>
      </c>
      <c r="H111" s="178"/>
      <c r="I111" s="179">
        <f t="shared" si="22"/>
        <v>0</v>
      </c>
      <c r="J111" s="178"/>
      <c r="K111" s="179">
        <f t="shared" si="23"/>
        <v>0</v>
      </c>
      <c r="L111" s="179">
        <v>21</v>
      </c>
      <c r="M111" s="179">
        <f t="shared" si="24"/>
        <v>0</v>
      </c>
      <c r="N111" s="177">
        <v>6.8799999999999998E-3</v>
      </c>
      <c r="O111" s="177">
        <f t="shared" si="25"/>
        <v>0.66</v>
      </c>
      <c r="P111" s="177">
        <v>0</v>
      </c>
      <c r="Q111" s="177">
        <f t="shared" si="26"/>
        <v>0</v>
      </c>
      <c r="R111" s="179"/>
      <c r="S111" s="179" t="s">
        <v>140</v>
      </c>
      <c r="T111" s="180" t="s">
        <v>134</v>
      </c>
      <c r="U111" s="157">
        <v>0</v>
      </c>
      <c r="V111" s="157">
        <f t="shared" si="27"/>
        <v>0</v>
      </c>
      <c r="W111" s="157"/>
      <c r="X111" s="157" t="s">
        <v>135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186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67">
        <v>65</v>
      </c>
      <c r="B112" s="168" t="s">
        <v>295</v>
      </c>
      <c r="C112" s="185" t="s">
        <v>296</v>
      </c>
      <c r="D112" s="169" t="s">
        <v>0</v>
      </c>
      <c r="E112" s="170">
        <v>0</v>
      </c>
      <c r="F112" s="171"/>
      <c r="G112" s="172">
        <f t="shared" si="21"/>
        <v>0</v>
      </c>
      <c r="H112" s="171"/>
      <c r="I112" s="172">
        <f t="shared" si="22"/>
        <v>0</v>
      </c>
      <c r="J112" s="171"/>
      <c r="K112" s="172">
        <f t="shared" si="23"/>
        <v>0</v>
      </c>
      <c r="L112" s="172">
        <v>21</v>
      </c>
      <c r="M112" s="172">
        <f t="shared" si="24"/>
        <v>0</v>
      </c>
      <c r="N112" s="170">
        <v>0</v>
      </c>
      <c r="O112" s="170">
        <f t="shared" si="25"/>
        <v>0</v>
      </c>
      <c r="P112" s="170">
        <v>0</v>
      </c>
      <c r="Q112" s="170">
        <f t="shared" si="26"/>
        <v>0</v>
      </c>
      <c r="R112" s="172"/>
      <c r="S112" s="172" t="s">
        <v>140</v>
      </c>
      <c r="T112" s="173" t="s">
        <v>134</v>
      </c>
      <c r="U112" s="157">
        <v>0</v>
      </c>
      <c r="V112" s="157">
        <f t="shared" si="27"/>
        <v>0</v>
      </c>
      <c r="W112" s="157"/>
      <c r="X112" s="157" t="s">
        <v>135</v>
      </c>
      <c r="Y112" s="147"/>
      <c r="Z112" s="147"/>
      <c r="AA112" s="147"/>
      <c r="AB112" s="147"/>
      <c r="AC112" s="147"/>
      <c r="AD112" s="147"/>
      <c r="AE112" s="147"/>
      <c r="AF112" s="147"/>
      <c r="AG112" s="147" t="s">
        <v>186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6" t="s">
        <v>204</v>
      </c>
      <c r="D113" s="247"/>
      <c r="E113" s="247"/>
      <c r="F113" s="247"/>
      <c r="G113" s="24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142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4">
        <v>66</v>
      </c>
      <c r="B114" s="175" t="s">
        <v>297</v>
      </c>
      <c r="C114" s="184" t="s">
        <v>298</v>
      </c>
      <c r="D114" s="176" t="s">
        <v>299</v>
      </c>
      <c r="E114" s="177">
        <v>80</v>
      </c>
      <c r="F114" s="178"/>
      <c r="G114" s="179">
        <f>ROUND(E114*F114,2)</f>
        <v>0</v>
      </c>
      <c r="H114" s="178"/>
      <c r="I114" s="179">
        <f>ROUND(E114*H114,2)</f>
        <v>0</v>
      </c>
      <c r="J114" s="178"/>
      <c r="K114" s="179">
        <f>ROUND(E114*J114,2)</f>
        <v>0</v>
      </c>
      <c r="L114" s="179">
        <v>21</v>
      </c>
      <c r="M114" s="179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9"/>
      <c r="S114" s="179" t="s">
        <v>133</v>
      </c>
      <c r="T114" s="180" t="s">
        <v>134</v>
      </c>
      <c r="U114" s="157">
        <v>0</v>
      </c>
      <c r="V114" s="157">
        <f>ROUND(E114*U114,2)</f>
        <v>0</v>
      </c>
      <c r="W114" s="157"/>
      <c r="X114" s="157" t="s">
        <v>300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301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x14ac:dyDescent="0.2">
      <c r="A115" s="161" t="s">
        <v>128</v>
      </c>
      <c r="B115" s="162" t="s">
        <v>89</v>
      </c>
      <c r="C115" s="183" t="s">
        <v>90</v>
      </c>
      <c r="D115" s="163"/>
      <c r="E115" s="164"/>
      <c r="F115" s="165"/>
      <c r="G115" s="165">
        <f>SUMIF(AG116:AG122,"&lt;&gt;NOR",G116:G122)</f>
        <v>0</v>
      </c>
      <c r="H115" s="165"/>
      <c r="I115" s="165">
        <f>SUM(I116:I122)</f>
        <v>0</v>
      </c>
      <c r="J115" s="165"/>
      <c r="K115" s="165">
        <f>SUM(K116:K122)</f>
        <v>0</v>
      </c>
      <c r="L115" s="165"/>
      <c r="M115" s="165">
        <f>SUM(M116:M122)</f>
        <v>0</v>
      </c>
      <c r="N115" s="164"/>
      <c r="O115" s="164">
        <f>SUM(O116:O122)</f>
        <v>0.02</v>
      </c>
      <c r="P115" s="164"/>
      <c r="Q115" s="164">
        <f>SUM(Q116:Q122)</f>
        <v>6.58</v>
      </c>
      <c r="R115" s="165"/>
      <c r="S115" s="165"/>
      <c r="T115" s="166"/>
      <c r="U115" s="160"/>
      <c r="V115" s="160">
        <f>SUM(V116:V122)</f>
        <v>0</v>
      </c>
      <c r="W115" s="160"/>
      <c r="X115" s="160"/>
      <c r="AG115" t="s">
        <v>129</v>
      </c>
    </row>
    <row r="116" spans="1:60" outlineLevel="1" x14ac:dyDescent="0.2">
      <c r="A116" s="174">
        <v>67</v>
      </c>
      <c r="B116" s="175" t="s">
        <v>302</v>
      </c>
      <c r="C116" s="184" t="s">
        <v>303</v>
      </c>
      <c r="D116" s="176" t="s">
        <v>189</v>
      </c>
      <c r="E116" s="177">
        <v>64</v>
      </c>
      <c r="F116" s="178"/>
      <c r="G116" s="179">
        <f t="shared" ref="G116:G121" si="28">ROUND(E116*F116,2)</f>
        <v>0</v>
      </c>
      <c r="H116" s="178"/>
      <c r="I116" s="179">
        <f t="shared" ref="I116:I121" si="29">ROUND(E116*H116,2)</f>
        <v>0</v>
      </c>
      <c r="J116" s="178"/>
      <c r="K116" s="179">
        <f t="shared" ref="K116:K121" si="30">ROUND(E116*J116,2)</f>
        <v>0</v>
      </c>
      <c r="L116" s="179">
        <v>21</v>
      </c>
      <c r="M116" s="179">
        <f t="shared" ref="M116:M121" si="31">G116*(1+L116/100)</f>
        <v>0</v>
      </c>
      <c r="N116" s="177">
        <v>2.4000000000000001E-4</v>
      </c>
      <c r="O116" s="177">
        <f t="shared" ref="O116:O121" si="32">ROUND(E116*N116,2)</f>
        <v>0.02</v>
      </c>
      <c r="P116" s="177">
        <v>0</v>
      </c>
      <c r="Q116" s="177">
        <f t="shared" ref="Q116:Q121" si="33">ROUND(E116*P116,2)</f>
        <v>0</v>
      </c>
      <c r="R116" s="179"/>
      <c r="S116" s="179" t="s">
        <v>140</v>
      </c>
      <c r="T116" s="180" t="s">
        <v>134</v>
      </c>
      <c r="U116" s="157">
        <v>0</v>
      </c>
      <c r="V116" s="157">
        <f t="shared" ref="V116:V121" si="34">ROUND(E116*U116,2)</f>
        <v>0</v>
      </c>
      <c r="W116" s="157"/>
      <c r="X116" s="157" t="s">
        <v>135</v>
      </c>
      <c r="Y116" s="147"/>
      <c r="Z116" s="147"/>
      <c r="AA116" s="147"/>
      <c r="AB116" s="147"/>
      <c r="AC116" s="147"/>
      <c r="AD116" s="147"/>
      <c r="AE116" s="147"/>
      <c r="AF116" s="147"/>
      <c r="AG116" s="147" t="s">
        <v>186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1" x14ac:dyDescent="0.2">
      <c r="A117" s="174">
        <v>68</v>
      </c>
      <c r="B117" s="175" t="s">
        <v>304</v>
      </c>
      <c r="C117" s="184" t="s">
        <v>305</v>
      </c>
      <c r="D117" s="176" t="s">
        <v>139</v>
      </c>
      <c r="E117" s="177">
        <v>363</v>
      </c>
      <c r="F117" s="178"/>
      <c r="G117" s="179">
        <f t="shared" si="28"/>
        <v>0</v>
      </c>
      <c r="H117" s="178"/>
      <c r="I117" s="179">
        <f t="shared" si="29"/>
        <v>0</v>
      </c>
      <c r="J117" s="178"/>
      <c r="K117" s="179">
        <f t="shared" si="30"/>
        <v>0</v>
      </c>
      <c r="L117" s="179">
        <v>21</v>
      </c>
      <c r="M117" s="179">
        <f t="shared" si="31"/>
        <v>0</v>
      </c>
      <c r="N117" s="177">
        <v>0</v>
      </c>
      <c r="O117" s="177">
        <f t="shared" si="32"/>
        <v>0</v>
      </c>
      <c r="P117" s="177">
        <v>1.4E-2</v>
      </c>
      <c r="Q117" s="177">
        <f t="shared" si="33"/>
        <v>5.08</v>
      </c>
      <c r="R117" s="179"/>
      <c r="S117" s="179" t="s">
        <v>140</v>
      </c>
      <c r="T117" s="180" t="s">
        <v>134</v>
      </c>
      <c r="U117" s="157">
        <v>0</v>
      </c>
      <c r="V117" s="157">
        <f t="shared" si="34"/>
        <v>0</v>
      </c>
      <c r="W117" s="157"/>
      <c r="X117" s="157" t="s">
        <v>135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186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4">
        <v>69</v>
      </c>
      <c r="B118" s="175" t="s">
        <v>306</v>
      </c>
      <c r="C118" s="184" t="s">
        <v>307</v>
      </c>
      <c r="D118" s="176" t="s">
        <v>139</v>
      </c>
      <c r="E118" s="177">
        <v>92</v>
      </c>
      <c r="F118" s="178"/>
      <c r="G118" s="179">
        <f t="shared" si="28"/>
        <v>0</v>
      </c>
      <c r="H118" s="178"/>
      <c r="I118" s="179">
        <f t="shared" si="29"/>
        <v>0</v>
      </c>
      <c r="J118" s="178"/>
      <c r="K118" s="179">
        <f t="shared" si="30"/>
        <v>0</v>
      </c>
      <c r="L118" s="179">
        <v>21</v>
      </c>
      <c r="M118" s="179">
        <f t="shared" si="31"/>
        <v>0</v>
      </c>
      <c r="N118" s="177">
        <v>0</v>
      </c>
      <c r="O118" s="177">
        <f t="shared" si="32"/>
        <v>0</v>
      </c>
      <c r="P118" s="177">
        <v>1.4E-2</v>
      </c>
      <c r="Q118" s="177">
        <f t="shared" si="33"/>
        <v>1.29</v>
      </c>
      <c r="R118" s="179"/>
      <c r="S118" s="179" t="s">
        <v>140</v>
      </c>
      <c r="T118" s="180" t="s">
        <v>134</v>
      </c>
      <c r="U118" s="157">
        <v>0</v>
      </c>
      <c r="V118" s="157">
        <f t="shared" si="34"/>
        <v>0</v>
      </c>
      <c r="W118" s="157"/>
      <c r="X118" s="157" t="s">
        <v>135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186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4">
        <v>70</v>
      </c>
      <c r="B119" s="175" t="s">
        <v>308</v>
      </c>
      <c r="C119" s="184" t="s">
        <v>309</v>
      </c>
      <c r="D119" s="176" t="s">
        <v>189</v>
      </c>
      <c r="E119" s="177">
        <v>71</v>
      </c>
      <c r="F119" s="178"/>
      <c r="G119" s="179">
        <f t="shared" si="28"/>
        <v>0</v>
      </c>
      <c r="H119" s="178"/>
      <c r="I119" s="179">
        <f t="shared" si="29"/>
        <v>0</v>
      </c>
      <c r="J119" s="178"/>
      <c r="K119" s="179">
        <f t="shared" si="30"/>
        <v>0</v>
      </c>
      <c r="L119" s="179">
        <v>21</v>
      </c>
      <c r="M119" s="179">
        <f t="shared" si="31"/>
        <v>0</v>
      </c>
      <c r="N119" s="177">
        <v>0</v>
      </c>
      <c r="O119" s="177">
        <f t="shared" si="32"/>
        <v>0</v>
      </c>
      <c r="P119" s="177">
        <v>2E-3</v>
      </c>
      <c r="Q119" s="177">
        <f t="shared" si="33"/>
        <v>0.14000000000000001</v>
      </c>
      <c r="R119" s="179"/>
      <c r="S119" s="179" t="s">
        <v>140</v>
      </c>
      <c r="T119" s="180" t="s">
        <v>134</v>
      </c>
      <c r="U119" s="157">
        <v>0</v>
      </c>
      <c r="V119" s="157">
        <f t="shared" si="34"/>
        <v>0</v>
      </c>
      <c r="W119" s="157"/>
      <c r="X119" s="157" t="s">
        <v>135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186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4">
        <v>71</v>
      </c>
      <c r="B120" s="175" t="s">
        <v>310</v>
      </c>
      <c r="C120" s="184" t="s">
        <v>311</v>
      </c>
      <c r="D120" s="176" t="s">
        <v>139</v>
      </c>
      <c r="E120" s="177">
        <v>363</v>
      </c>
      <c r="F120" s="178"/>
      <c r="G120" s="179">
        <f t="shared" si="28"/>
        <v>0</v>
      </c>
      <c r="H120" s="178"/>
      <c r="I120" s="179">
        <f t="shared" si="29"/>
        <v>0</v>
      </c>
      <c r="J120" s="178"/>
      <c r="K120" s="179">
        <f t="shared" si="30"/>
        <v>0</v>
      </c>
      <c r="L120" s="179">
        <v>21</v>
      </c>
      <c r="M120" s="179">
        <f t="shared" si="31"/>
        <v>0</v>
      </c>
      <c r="N120" s="177">
        <v>0</v>
      </c>
      <c r="O120" s="177">
        <f t="shared" si="32"/>
        <v>0</v>
      </c>
      <c r="P120" s="177">
        <v>1.8000000000000001E-4</v>
      </c>
      <c r="Q120" s="177">
        <f t="shared" si="33"/>
        <v>7.0000000000000007E-2</v>
      </c>
      <c r="R120" s="179"/>
      <c r="S120" s="179" t="s">
        <v>140</v>
      </c>
      <c r="T120" s="180" t="s">
        <v>134</v>
      </c>
      <c r="U120" s="157">
        <v>0</v>
      </c>
      <c r="V120" s="157">
        <f t="shared" si="34"/>
        <v>0</v>
      </c>
      <c r="W120" s="157"/>
      <c r="X120" s="157" t="s">
        <v>135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186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67">
        <v>72</v>
      </c>
      <c r="B121" s="168" t="s">
        <v>312</v>
      </c>
      <c r="C121" s="185" t="s">
        <v>313</v>
      </c>
      <c r="D121" s="169" t="s">
        <v>0</v>
      </c>
      <c r="E121" s="170">
        <v>0</v>
      </c>
      <c r="F121" s="171"/>
      <c r="G121" s="172">
        <f t="shared" si="28"/>
        <v>0</v>
      </c>
      <c r="H121" s="171"/>
      <c r="I121" s="172">
        <f t="shared" si="29"/>
        <v>0</v>
      </c>
      <c r="J121" s="171"/>
      <c r="K121" s="172">
        <f t="shared" si="30"/>
        <v>0</v>
      </c>
      <c r="L121" s="172">
        <v>21</v>
      </c>
      <c r="M121" s="172">
        <f t="shared" si="31"/>
        <v>0</v>
      </c>
      <c r="N121" s="170">
        <v>0</v>
      </c>
      <c r="O121" s="170">
        <f t="shared" si="32"/>
        <v>0</v>
      </c>
      <c r="P121" s="170">
        <v>0</v>
      </c>
      <c r="Q121" s="170">
        <f t="shared" si="33"/>
        <v>0</v>
      </c>
      <c r="R121" s="172"/>
      <c r="S121" s="172" t="s">
        <v>140</v>
      </c>
      <c r="T121" s="173" t="s">
        <v>134</v>
      </c>
      <c r="U121" s="157">
        <v>0</v>
      </c>
      <c r="V121" s="157">
        <f t="shared" si="34"/>
        <v>0</v>
      </c>
      <c r="W121" s="157"/>
      <c r="X121" s="157" t="s">
        <v>135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186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46" t="s">
        <v>204</v>
      </c>
      <c r="D122" s="247"/>
      <c r="E122" s="247"/>
      <c r="F122" s="247"/>
      <c r="G122" s="24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142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1" t="s">
        <v>128</v>
      </c>
      <c r="B123" s="162" t="s">
        <v>91</v>
      </c>
      <c r="C123" s="183" t="s">
        <v>92</v>
      </c>
      <c r="D123" s="163"/>
      <c r="E123" s="164"/>
      <c r="F123" s="165"/>
      <c r="G123" s="165">
        <f>SUMIF(AG124:AG132,"&lt;&gt;NOR",G124:G132)</f>
        <v>0</v>
      </c>
      <c r="H123" s="165"/>
      <c r="I123" s="165">
        <f>SUM(I124:I132)</f>
        <v>0</v>
      </c>
      <c r="J123" s="165"/>
      <c r="K123" s="165">
        <f>SUM(K124:K132)</f>
        <v>0</v>
      </c>
      <c r="L123" s="165"/>
      <c r="M123" s="165">
        <f>SUM(M124:M132)</f>
        <v>0</v>
      </c>
      <c r="N123" s="164"/>
      <c r="O123" s="164">
        <f>SUM(O124:O132)</f>
        <v>0</v>
      </c>
      <c r="P123" s="164"/>
      <c r="Q123" s="164">
        <f>SUM(Q124:Q132)</f>
        <v>0</v>
      </c>
      <c r="R123" s="165"/>
      <c r="S123" s="165"/>
      <c r="T123" s="166"/>
      <c r="U123" s="160"/>
      <c r="V123" s="160">
        <f>SUM(V124:V132)</f>
        <v>0</v>
      </c>
      <c r="W123" s="160"/>
      <c r="X123" s="160"/>
      <c r="AG123" t="s">
        <v>129</v>
      </c>
    </row>
    <row r="124" spans="1:60" outlineLevel="1" x14ac:dyDescent="0.2">
      <c r="A124" s="174">
        <v>73</v>
      </c>
      <c r="B124" s="175" t="s">
        <v>314</v>
      </c>
      <c r="C124" s="184" t="s">
        <v>315</v>
      </c>
      <c r="D124" s="176" t="s">
        <v>132</v>
      </c>
      <c r="E124" s="177">
        <v>10</v>
      </c>
      <c r="F124" s="178"/>
      <c r="G124" s="179">
        <f>ROUND(E124*F124,2)</f>
        <v>0</v>
      </c>
      <c r="H124" s="178"/>
      <c r="I124" s="179">
        <f>ROUND(E124*H124,2)</f>
        <v>0</v>
      </c>
      <c r="J124" s="178"/>
      <c r="K124" s="179">
        <f>ROUND(E124*J124,2)</f>
        <v>0</v>
      </c>
      <c r="L124" s="179">
        <v>21</v>
      </c>
      <c r="M124" s="179">
        <f>G124*(1+L124/100)</f>
        <v>0</v>
      </c>
      <c r="N124" s="177">
        <v>2.7999999999999998E-4</v>
      </c>
      <c r="O124" s="177">
        <f>ROUND(E124*N124,2)</f>
        <v>0</v>
      </c>
      <c r="P124" s="177">
        <v>0</v>
      </c>
      <c r="Q124" s="177">
        <f>ROUND(E124*P124,2)</f>
        <v>0</v>
      </c>
      <c r="R124" s="179"/>
      <c r="S124" s="179" t="s">
        <v>140</v>
      </c>
      <c r="T124" s="180" t="s">
        <v>134</v>
      </c>
      <c r="U124" s="157">
        <v>0</v>
      </c>
      <c r="V124" s="157">
        <f>ROUND(E124*U124,2)</f>
        <v>0</v>
      </c>
      <c r="W124" s="157"/>
      <c r="X124" s="157" t="s">
        <v>135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186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4">
        <v>74</v>
      </c>
      <c r="B125" s="175" t="s">
        <v>316</v>
      </c>
      <c r="C125" s="184" t="s">
        <v>317</v>
      </c>
      <c r="D125" s="176" t="s">
        <v>132</v>
      </c>
      <c r="E125" s="177">
        <v>9</v>
      </c>
      <c r="F125" s="178"/>
      <c r="G125" s="179">
        <f>ROUND(E125*F125,2)</f>
        <v>0</v>
      </c>
      <c r="H125" s="178"/>
      <c r="I125" s="179">
        <f>ROUND(E125*H125,2)</f>
        <v>0</v>
      </c>
      <c r="J125" s="178"/>
      <c r="K125" s="179">
        <f>ROUND(E125*J125,2)</f>
        <v>0</v>
      </c>
      <c r="L125" s="179">
        <v>21</v>
      </c>
      <c r="M125" s="179">
        <f>G125*(1+L125/100)</f>
        <v>0</v>
      </c>
      <c r="N125" s="177">
        <v>2.7999999999999998E-4</v>
      </c>
      <c r="O125" s="177">
        <f>ROUND(E125*N125,2)</f>
        <v>0</v>
      </c>
      <c r="P125" s="177">
        <v>0</v>
      </c>
      <c r="Q125" s="177">
        <f>ROUND(E125*P125,2)</f>
        <v>0</v>
      </c>
      <c r="R125" s="179"/>
      <c r="S125" s="179" t="s">
        <v>140</v>
      </c>
      <c r="T125" s="180" t="s">
        <v>134</v>
      </c>
      <c r="U125" s="157">
        <v>0</v>
      </c>
      <c r="V125" s="157">
        <f>ROUND(E125*U125,2)</f>
        <v>0</v>
      </c>
      <c r="W125" s="157"/>
      <c r="X125" s="157" t="s">
        <v>135</v>
      </c>
      <c r="Y125" s="147"/>
      <c r="Z125" s="147"/>
      <c r="AA125" s="147"/>
      <c r="AB125" s="147"/>
      <c r="AC125" s="147"/>
      <c r="AD125" s="147"/>
      <c r="AE125" s="147"/>
      <c r="AF125" s="147"/>
      <c r="AG125" s="147" t="s">
        <v>186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4">
        <v>75</v>
      </c>
      <c r="B126" s="175" t="s">
        <v>318</v>
      </c>
      <c r="C126" s="184" t="s">
        <v>319</v>
      </c>
      <c r="D126" s="176" t="s">
        <v>132</v>
      </c>
      <c r="E126" s="177">
        <v>9</v>
      </c>
      <c r="F126" s="178"/>
      <c r="G126" s="179">
        <f>ROUND(E126*F126,2)</f>
        <v>0</v>
      </c>
      <c r="H126" s="178"/>
      <c r="I126" s="179">
        <f>ROUND(E126*H126,2)</f>
        <v>0</v>
      </c>
      <c r="J126" s="178"/>
      <c r="K126" s="179">
        <f>ROUND(E126*J126,2)</f>
        <v>0</v>
      </c>
      <c r="L126" s="179">
        <v>21</v>
      </c>
      <c r="M126" s="179">
        <f>G126*(1+L126/100)</f>
        <v>0</v>
      </c>
      <c r="N126" s="177">
        <v>2.7999999999999998E-4</v>
      </c>
      <c r="O126" s="177">
        <f>ROUND(E126*N126,2)</f>
        <v>0</v>
      </c>
      <c r="P126" s="177">
        <v>0</v>
      </c>
      <c r="Q126" s="177">
        <f>ROUND(E126*P126,2)</f>
        <v>0</v>
      </c>
      <c r="R126" s="179"/>
      <c r="S126" s="179" t="s">
        <v>140</v>
      </c>
      <c r="T126" s="180" t="s">
        <v>134</v>
      </c>
      <c r="U126" s="157">
        <v>0</v>
      </c>
      <c r="V126" s="157">
        <f>ROUND(E126*U126,2)</f>
        <v>0</v>
      </c>
      <c r="W126" s="157"/>
      <c r="X126" s="157" t="s">
        <v>135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186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67">
        <v>76</v>
      </c>
      <c r="B127" s="168" t="s">
        <v>320</v>
      </c>
      <c r="C127" s="185" t="s">
        <v>321</v>
      </c>
      <c r="D127" s="169" t="s">
        <v>0</v>
      </c>
      <c r="E127" s="170">
        <v>0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0">
        <v>0</v>
      </c>
      <c r="O127" s="170">
        <f>ROUND(E127*N127,2)</f>
        <v>0</v>
      </c>
      <c r="P127" s="170">
        <v>0</v>
      </c>
      <c r="Q127" s="170">
        <f>ROUND(E127*P127,2)</f>
        <v>0</v>
      </c>
      <c r="R127" s="172"/>
      <c r="S127" s="172" t="s">
        <v>140</v>
      </c>
      <c r="T127" s="173" t="s">
        <v>134</v>
      </c>
      <c r="U127" s="157">
        <v>0</v>
      </c>
      <c r="V127" s="157">
        <f>ROUND(E127*U127,2)</f>
        <v>0</v>
      </c>
      <c r="W127" s="157"/>
      <c r="X127" s="157" t="s">
        <v>135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186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46" t="s">
        <v>204</v>
      </c>
      <c r="D128" s="247"/>
      <c r="E128" s="247"/>
      <c r="F128" s="247"/>
      <c r="G128" s="24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142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4">
        <v>77</v>
      </c>
      <c r="B129" s="175" t="s">
        <v>322</v>
      </c>
      <c r="C129" s="184" t="s">
        <v>323</v>
      </c>
      <c r="D129" s="176" t="s">
        <v>132</v>
      </c>
      <c r="E129" s="177">
        <v>6</v>
      </c>
      <c r="F129" s="178"/>
      <c r="G129" s="179">
        <f>ROUND(E129*F129,2)</f>
        <v>0</v>
      </c>
      <c r="H129" s="178"/>
      <c r="I129" s="179">
        <f>ROUND(E129*H129,2)</f>
        <v>0</v>
      </c>
      <c r="J129" s="178"/>
      <c r="K129" s="179">
        <f>ROUND(E129*J129,2)</f>
        <v>0</v>
      </c>
      <c r="L129" s="179">
        <v>21</v>
      </c>
      <c r="M129" s="179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9"/>
      <c r="S129" s="179" t="s">
        <v>133</v>
      </c>
      <c r="T129" s="180" t="s">
        <v>134</v>
      </c>
      <c r="U129" s="157">
        <v>0</v>
      </c>
      <c r="V129" s="157">
        <f>ROUND(E129*U129,2)</f>
        <v>0</v>
      </c>
      <c r="W129" s="157"/>
      <c r="X129" s="157" t="s">
        <v>300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301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4">
        <v>78</v>
      </c>
      <c r="B130" s="175" t="s">
        <v>324</v>
      </c>
      <c r="C130" s="184" t="s">
        <v>325</v>
      </c>
      <c r="D130" s="176" t="s">
        <v>132</v>
      </c>
      <c r="E130" s="177">
        <v>2</v>
      </c>
      <c r="F130" s="178"/>
      <c r="G130" s="179">
        <f>ROUND(E130*F130,2)</f>
        <v>0</v>
      </c>
      <c r="H130" s="178"/>
      <c r="I130" s="179">
        <f>ROUND(E130*H130,2)</f>
        <v>0</v>
      </c>
      <c r="J130" s="178"/>
      <c r="K130" s="179">
        <f>ROUND(E130*J130,2)</f>
        <v>0</v>
      </c>
      <c r="L130" s="179">
        <v>21</v>
      </c>
      <c r="M130" s="179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9"/>
      <c r="S130" s="179" t="s">
        <v>133</v>
      </c>
      <c r="T130" s="180" t="s">
        <v>134</v>
      </c>
      <c r="U130" s="157">
        <v>0</v>
      </c>
      <c r="V130" s="157">
        <f>ROUND(E130*U130,2)</f>
        <v>0</v>
      </c>
      <c r="W130" s="157"/>
      <c r="X130" s="157" t="s">
        <v>300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301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4">
        <v>79</v>
      </c>
      <c r="B131" s="175" t="s">
        <v>326</v>
      </c>
      <c r="C131" s="184" t="s">
        <v>327</v>
      </c>
      <c r="D131" s="176" t="s">
        <v>132</v>
      </c>
      <c r="E131" s="177">
        <v>1</v>
      </c>
      <c r="F131" s="178"/>
      <c r="G131" s="179">
        <f>ROUND(E131*F131,2)</f>
        <v>0</v>
      </c>
      <c r="H131" s="178"/>
      <c r="I131" s="179">
        <f>ROUND(E131*H131,2)</f>
        <v>0</v>
      </c>
      <c r="J131" s="178"/>
      <c r="K131" s="179">
        <f>ROUND(E131*J131,2)</f>
        <v>0</v>
      </c>
      <c r="L131" s="179">
        <v>21</v>
      </c>
      <c r="M131" s="179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9"/>
      <c r="S131" s="179" t="s">
        <v>133</v>
      </c>
      <c r="T131" s="180" t="s">
        <v>134</v>
      </c>
      <c r="U131" s="157">
        <v>0</v>
      </c>
      <c r="V131" s="157">
        <f>ROUND(E131*U131,2)</f>
        <v>0</v>
      </c>
      <c r="W131" s="157"/>
      <c r="X131" s="157" t="s">
        <v>300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301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4">
        <v>80</v>
      </c>
      <c r="B132" s="175" t="s">
        <v>328</v>
      </c>
      <c r="C132" s="184" t="s">
        <v>329</v>
      </c>
      <c r="D132" s="176" t="s">
        <v>132</v>
      </c>
      <c r="E132" s="177">
        <v>1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9"/>
      <c r="S132" s="179" t="s">
        <v>133</v>
      </c>
      <c r="T132" s="180" t="s">
        <v>134</v>
      </c>
      <c r="U132" s="157">
        <v>0</v>
      </c>
      <c r="V132" s="157">
        <f>ROUND(E132*U132,2)</f>
        <v>0</v>
      </c>
      <c r="W132" s="157"/>
      <c r="X132" s="157" t="s">
        <v>300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301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x14ac:dyDescent="0.2">
      <c r="A133" s="161" t="s">
        <v>128</v>
      </c>
      <c r="B133" s="162" t="s">
        <v>93</v>
      </c>
      <c r="C133" s="183" t="s">
        <v>94</v>
      </c>
      <c r="D133" s="163"/>
      <c r="E133" s="164"/>
      <c r="F133" s="165"/>
      <c r="G133" s="165">
        <f>SUMIF(AG134:AG140,"&lt;&gt;NOR",G134:G140)</f>
        <v>0</v>
      </c>
      <c r="H133" s="165"/>
      <c r="I133" s="165">
        <f>SUM(I134:I140)</f>
        <v>0</v>
      </c>
      <c r="J133" s="165"/>
      <c r="K133" s="165">
        <f>SUM(K134:K140)</f>
        <v>0</v>
      </c>
      <c r="L133" s="165"/>
      <c r="M133" s="165">
        <f>SUM(M134:M140)</f>
        <v>0</v>
      </c>
      <c r="N133" s="164"/>
      <c r="O133" s="164">
        <f>SUM(O134:O140)</f>
        <v>0</v>
      </c>
      <c r="P133" s="164"/>
      <c r="Q133" s="164">
        <f>SUM(Q134:Q140)</f>
        <v>0</v>
      </c>
      <c r="R133" s="165"/>
      <c r="S133" s="165"/>
      <c r="T133" s="166"/>
      <c r="U133" s="160"/>
      <c r="V133" s="160">
        <f>SUM(V134:V140)</f>
        <v>0</v>
      </c>
      <c r="W133" s="160"/>
      <c r="X133" s="160"/>
      <c r="AG133" t="s">
        <v>129</v>
      </c>
    </row>
    <row r="134" spans="1:60" outlineLevel="1" x14ac:dyDescent="0.2">
      <c r="A134" s="174">
        <v>81</v>
      </c>
      <c r="B134" s="175" t="s">
        <v>330</v>
      </c>
      <c r="C134" s="184" t="s">
        <v>31</v>
      </c>
      <c r="D134" s="176" t="s">
        <v>132</v>
      </c>
      <c r="E134" s="177">
        <v>1</v>
      </c>
      <c r="F134" s="178"/>
      <c r="G134" s="179">
        <f>ROUND(E134*F134,2)</f>
        <v>0</v>
      </c>
      <c r="H134" s="178"/>
      <c r="I134" s="179">
        <f>ROUND(E134*H134,2)</f>
        <v>0</v>
      </c>
      <c r="J134" s="178"/>
      <c r="K134" s="179">
        <f>ROUND(E134*J134,2)</f>
        <v>0</v>
      </c>
      <c r="L134" s="179">
        <v>21</v>
      </c>
      <c r="M134" s="179">
        <f>G134*(1+L134/100)</f>
        <v>0</v>
      </c>
      <c r="N134" s="177">
        <v>0</v>
      </c>
      <c r="O134" s="177">
        <f>ROUND(E134*N134,2)</f>
        <v>0</v>
      </c>
      <c r="P134" s="177">
        <v>0</v>
      </c>
      <c r="Q134" s="177">
        <f>ROUND(E134*P134,2)</f>
        <v>0</v>
      </c>
      <c r="R134" s="179"/>
      <c r="S134" s="179" t="s">
        <v>133</v>
      </c>
      <c r="T134" s="180" t="s">
        <v>134</v>
      </c>
      <c r="U134" s="157">
        <v>0</v>
      </c>
      <c r="V134" s="157">
        <f>ROUND(E134*U134,2)</f>
        <v>0</v>
      </c>
      <c r="W134" s="157"/>
      <c r="X134" s="157" t="s">
        <v>135</v>
      </c>
      <c r="Y134" s="147"/>
      <c r="Z134" s="147"/>
      <c r="AA134" s="147"/>
      <c r="AB134" s="147"/>
      <c r="AC134" s="147"/>
      <c r="AD134" s="147"/>
      <c r="AE134" s="147"/>
      <c r="AF134" s="147"/>
      <c r="AG134" s="147" t="s">
        <v>186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4">
        <v>82</v>
      </c>
      <c r="B135" s="175" t="s">
        <v>331</v>
      </c>
      <c r="C135" s="184" t="s">
        <v>332</v>
      </c>
      <c r="D135" s="176" t="s">
        <v>132</v>
      </c>
      <c r="E135" s="177">
        <v>1</v>
      </c>
      <c r="F135" s="178"/>
      <c r="G135" s="179">
        <f>ROUND(E135*F135,2)</f>
        <v>0</v>
      </c>
      <c r="H135" s="178"/>
      <c r="I135" s="179">
        <f>ROUND(E135*H135,2)</f>
        <v>0</v>
      </c>
      <c r="J135" s="178"/>
      <c r="K135" s="179">
        <f>ROUND(E135*J135,2)</f>
        <v>0</v>
      </c>
      <c r="L135" s="179">
        <v>21</v>
      </c>
      <c r="M135" s="179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9"/>
      <c r="S135" s="179" t="s">
        <v>133</v>
      </c>
      <c r="T135" s="180" t="s">
        <v>134</v>
      </c>
      <c r="U135" s="157">
        <v>0</v>
      </c>
      <c r="V135" s="157">
        <f>ROUND(E135*U135,2)</f>
        <v>0</v>
      </c>
      <c r="W135" s="157"/>
      <c r="X135" s="157" t="s">
        <v>135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186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67">
        <v>83</v>
      </c>
      <c r="B136" s="168" t="s">
        <v>333</v>
      </c>
      <c r="C136" s="185" t="s">
        <v>334</v>
      </c>
      <c r="D136" s="169" t="s">
        <v>0</v>
      </c>
      <c r="E136" s="170">
        <v>0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0">
        <v>0</v>
      </c>
      <c r="O136" s="170">
        <f>ROUND(E136*N136,2)</f>
        <v>0</v>
      </c>
      <c r="P136" s="170">
        <v>0</v>
      </c>
      <c r="Q136" s="170">
        <f>ROUND(E136*P136,2)</f>
        <v>0</v>
      </c>
      <c r="R136" s="172"/>
      <c r="S136" s="172" t="s">
        <v>140</v>
      </c>
      <c r="T136" s="173" t="s">
        <v>134</v>
      </c>
      <c r="U136" s="157">
        <v>0</v>
      </c>
      <c r="V136" s="157">
        <f>ROUND(E136*U136,2)</f>
        <v>0</v>
      </c>
      <c r="W136" s="157"/>
      <c r="X136" s="157" t="s">
        <v>135</v>
      </c>
      <c r="Y136" s="147"/>
      <c r="Z136" s="147"/>
      <c r="AA136" s="147"/>
      <c r="AB136" s="147"/>
      <c r="AC136" s="147"/>
      <c r="AD136" s="147"/>
      <c r="AE136" s="147"/>
      <c r="AF136" s="147"/>
      <c r="AG136" s="147" t="s">
        <v>186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246" t="s">
        <v>204</v>
      </c>
      <c r="D137" s="247"/>
      <c r="E137" s="247"/>
      <c r="F137" s="247"/>
      <c r="G137" s="24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142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33.75" outlineLevel="1" x14ac:dyDescent="0.2">
      <c r="A138" s="174">
        <v>84</v>
      </c>
      <c r="B138" s="175" t="s">
        <v>335</v>
      </c>
      <c r="C138" s="184" t="s">
        <v>336</v>
      </c>
      <c r="D138" s="176" t="s">
        <v>132</v>
      </c>
      <c r="E138" s="177">
        <v>41</v>
      </c>
      <c r="F138" s="178"/>
      <c r="G138" s="179">
        <f>ROUND(E138*F138,2)</f>
        <v>0</v>
      </c>
      <c r="H138" s="178"/>
      <c r="I138" s="179">
        <f>ROUND(E138*H138,2)</f>
        <v>0</v>
      </c>
      <c r="J138" s="178"/>
      <c r="K138" s="179">
        <f>ROUND(E138*J138,2)</f>
        <v>0</v>
      </c>
      <c r="L138" s="179">
        <v>21</v>
      </c>
      <c r="M138" s="179">
        <f>G138*(1+L138/100)</f>
        <v>0</v>
      </c>
      <c r="N138" s="177">
        <v>0</v>
      </c>
      <c r="O138" s="177">
        <f>ROUND(E138*N138,2)</f>
        <v>0</v>
      </c>
      <c r="P138" s="177">
        <v>0</v>
      </c>
      <c r="Q138" s="177">
        <f>ROUND(E138*P138,2)</f>
        <v>0</v>
      </c>
      <c r="R138" s="179"/>
      <c r="S138" s="179" t="s">
        <v>133</v>
      </c>
      <c r="T138" s="180" t="s">
        <v>134</v>
      </c>
      <c r="U138" s="157">
        <v>0</v>
      </c>
      <c r="V138" s="157">
        <f>ROUND(E138*U138,2)</f>
        <v>0</v>
      </c>
      <c r="W138" s="157"/>
      <c r="X138" s="157" t="s">
        <v>300</v>
      </c>
      <c r="Y138" s="147"/>
      <c r="Z138" s="147"/>
      <c r="AA138" s="147"/>
      <c r="AB138" s="147"/>
      <c r="AC138" s="147"/>
      <c r="AD138" s="147"/>
      <c r="AE138" s="147"/>
      <c r="AF138" s="147"/>
      <c r="AG138" s="147" t="s">
        <v>301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33.75" outlineLevel="1" x14ac:dyDescent="0.2">
      <c r="A139" s="167">
        <v>85</v>
      </c>
      <c r="B139" s="168" t="s">
        <v>337</v>
      </c>
      <c r="C139" s="185" t="s">
        <v>338</v>
      </c>
      <c r="D139" s="169" t="s">
        <v>132</v>
      </c>
      <c r="E139" s="170">
        <v>6</v>
      </c>
      <c r="F139" s="171"/>
      <c r="G139" s="172">
        <f>ROUND(E139*F139,2)</f>
        <v>0</v>
      </c>
      <c r="H139" s="171"/>
      <c r="I139" s="172">
        <f>ROUND(E139*H139,2)</f>
        <v>0</v>
      </c>
      <c r="J139" s="171"/>
      <c r="K139" s="172">
        <f>ROUND(E139*J139,2)</f>
        <v>0</v>
      </c>
      <c r="L139" s="172">
        <v>21</v>
      </c>
      <c r="M139" s="172">
        <f>G139*(1+L139/100)</f>
        <v>0</v>
      </c>
      <c r="N139" s="170">
        <v>0</v>
      </c>
      <c r="O139" s="170">
        <f>ROUND(E139*N139,2)</f>
        <v>0</v>
      </c>
      <c r="P139" s="170">
        <v>0</v>
      </c>
      <c r="Q139" s="170">
        <f>ROUND(E139*P139,2)</f>
        <v>0</v>
      </c>
      <c r="R139" s="172"/>
      <c r="S139" s="172" t="s">
        <v>133</v>
      </c>
      <c r="T139" s="173" t="s">
        <v>134</v>
      </c>
      <c r="U139" s="157">
        <v>0</v>
      </c>
      <c r="V139" s="157">
        <f>ROUND(E139*U139,2)</f>
        <v>0</v>
      </c>
      <c r="W139" s="157"/>
      <c r="X139" s="157" t="s">
        <v>300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301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46" t="s">
        <v>339</v>
      </c>
      <c r="D140" s="247"/>
      <c r="E140" s="247"/>
      <c r="F140" s="247"/>
      <c r="G140" s="24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142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1" t="s">
        <v>128</v>
      </c>
      <c r="B141" s="162" t="s">
        <v>95</v>
      </c>
      <c r="C141" s="183" t="s">
        <v>96</v>
      </c>
      <c r="D141" s="163"/>
      <c r="E141" s="164"/>
      <c r="F141" s="165"/>
      <c r="G141" s="165">
        <f>SUMIF(AG142:AG163,"&lt;&gt;NOR",G142:G163)</f>
        <v>0</v>
      </c>
      <c r="H141" s="165"/>
      <c r="I141" s="165">
        <f>SUM(I142:I163)</f>
        <v>0</v>
      </c>
      <c r="J141" s="165"/>
      <c r="K141" s="165">
        <f>SUM(K142:K163)</f>
        <v>0</v>
      </c>
      <c r="L141" s="165"/>
      <c r="M141" s="165">
        <f>SUM(M142:M163)</f>
        <v>0</v>
      </c>
      <c r="N141" s="164"/>
      <c r="O141" s="164">
        <f>SUM(O142:O163)</f>
        <v>0.29000000000000004</v>
      </c>
      <c r="P141" s="164"/>
      <c r="Q141" s="164">
        <f>SUM(Q142:Q163)</f>
        <v>0</v>
      </c>
      <c r="R141" s="165"/>
      <c r="S141" s="165"/>
      <c r="T141" s="166"/>
      <c r="U141" s="160"/>
      <c r="V141" s="160">
        <f>SUM(V142:V163)</f>
        <v>0</v>
      </c>
      <c r="W141" s="160"/>
      <c r="X141" s="160"/>
      <c r="AG141" t="s">
        <v>129</v>
      </c>
    </row>
    <row r="142" spans="1:60" outlineLevel="1" x14ac:dyDescent="0.2">
      <c r="A142" s="167">
        <v>86</v>
      </c>
      <c r="B142" s="168" t="s">
        <v>340</v>
      </c>
      <c r="C142" s="185" t="s">
        <v>341</v>
      </c>
      <c r="D142" s="169" t="s">
        <v>139</v>
      </c>
      <c r="E142" s="170">
        <v>51.92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0">
        <v>2.0000000000000002E-5</v>
      </c>
      <c r="O142" s="170">
        <f>ROUND(E142*N142,2)</f>
        <v>0</v>
      </c>
      <c r="P142" s="170">
        <v>0</v>
      </c>
      <c r="Q142" s="170">
        <f>ROUND(E142*P142,2)</f>
        <v>0</v>
      </c>
      <c r="R142" s="172"/>
      <c r="S142" s="172" t="s">
        <v>140</v>
      </c>
      <c r="T142" s="173" t="s">
        <v>134</v>
      </c>
      <c r="U142" s="157">
        <v>0</v>
      </c>
      <c r="V142" s="157">
        <f>ROUND(E142*U142,2)</f>
        <v>0</v>
      </c>
      <c r="W142" s="157"/>
      <c r="X142" s="157" t="s">
        <v>135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186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6" t="s">
        <v>342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144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6" t="s">
        <v>343</v>
      </c>
      <c r="D144" s="158"/>
      <c r="E144" s="159">
        <v>51.92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144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67">
        <v>87</v>
      </c>
      <c r="B145" s="168" t="s">
        <v>344</v>
      </c>
      <c r="C145" s="185" t="s">
        <v>345</v>
      </c>
      <c r="D145" s="169" t="s">
        <v>139</v>
      </c>
      <c r="E145" s="170">
        <v>172.35</v>
      </c>
      <c r="F145" s="171"/>
      <c r="G145" s="172">
        <f>ROUND(E145*F145,2)</f>
        <v>0</v>
      </c>
      <c r="H145" s="171"/>
      <c r="I145" s="172">
        <f>ROUND(E145*H145,2)</f>
        <v>0</v>
      </c>
      <c r="J145" s="171"/>
      <c r="K145" s="172">
        <f>ROUND(E145*J145,2)</f>
        <v>0</v>
      </c>
      <c r="L145" s="172">
        <v>21</v>
      </c>
      <c r="M145" s="172">
        <f>G145*(1+L145/100)</f>
        <v>0</v>
      </c>
      <c r="N145" s="170">
        <v>3.5E-4</v>
      </c>
      <c r="O145" s="170">
        <f>ROUND(E145*N145,2)</f>
        <v>0.06</v>
      </c>
      <c r="P145" s="170">
        <v>0</v>
      </c>
      <c r="Q145" s="170">
        <f>ROUND(E145*P145,2)</f>
        <v>0</v>
      </c>
      <c r="R145" s="172"/>
      <c r="S145" s="172" t="s">
        <v>140</v>
      </c>
      <c r="T145" s="173" t="s">
        <v>134</v>
      </c>
      <c r="U145" s="157">
        <v>0</v>
      </c>
      <c r="V145" s="157">
        <f>ROUND(E145*U145,2)</f>
        <v>0</v>
      </c>
      <c r="W145" s="157"/>
      <c r="X145" s="157" t="s">
        <v>135</v>
      </c>
      <c r="Y145" s="147"/>
      <c r="Z145" s="147"/>
      <c r="AA145" s="147"/>
      <c r="AB145" s="147"/>
      <c r="AC145" s="147"/>
      <c r="AD145" s="147"/>
      <c r="AE145" s="147"/>
      <c r="AF145" s="147"/>
      <c r="AG145" s="147" t="s">
        <v>186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54"/>
      <c r="B146" s="155"/>
      <c r="C146" s="186" t="s">
        <v>346</v>
      </c>
      <c r="D146" s="158"/>
      <c r="E146" s="159"/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47"/>
      <c r="Z146" s="147"/>
      <c r="AA146" s="147"/>
      <c r="AB146" s="147"/>
      <c r="AC146" s="147"/>
      <c r="AD146" s="147"/>
      <c r="AE146" s="147"/>
      <c r="AF146" s="147"/>
      <c r="AG146" s="147" t="s">
        <v>144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6" t="s">
        <v>347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144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6" t="s">
        <v>348</v>
      </c>
      <c r="D148" s="158"/>
      <c r="E148" s="159"/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144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6" t="s">
        <v>349</v>
      </c>
      <c r="D149" s="158"/>
      <c r="E149" s="159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144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6" t="s">
        <v>350</v>
      </c>
      <c r="D150" s="158"/>
      <c r="E150" s="159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144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6" t="s">
        <v>351</v>
      </c>
      <c r="D151" s="158"/>
      <c r="E151" s="159">
        <v>172.35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144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4">
        <v>88</v>
      </c>
      <c r="B152" s="175" t="s">
        <v>352</v>
      </c>
      <c r="C152" s="184" t="s">
        <v>353</v>
      </c>
      <c r="D152" s="176" t="s">
        <v>139</v>
      </c>
      <c r="E152" s="177">
        <v>365.65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7">
        <v>1.7000000000000001E-4</v>
      </c>
      <c r="O152" s="177">
        <f>ROUND(E152*N152,2)</f>
        <v>0.06</v>
      </c>
      <c r="P152" s="177">
        <v>0</v>
      </c>
      <c r="Q152" s="177">
        <f>ROUND(E152*P152,2)</f>
        <v>0</v>
      </c>
      <c r="R152" s="179"/>
      <c r="S152" s="179" t="s">
        <v>140</v>
      </c>
      <c r="T152" s="180" t="s">
        <v>134</v>
      </c>
      <c r="U152" s="157">
        <v>0</v>
      </c>
      <c r="V152" s="157">
        <f>ROUND(E152*U152,2)</f>
        <v>0</v>
      </c>
      <c r="W152" s="157"/>
      <c r="X152" s="157" t="s">
        <v>135</v>
      </c>
      <c r="Y152" s="147"/>
      <c r="Z152" s="147"/>
      <c r="AA152" s="147"/>
      <c r="AB152" s="147"/>
      <c r="AC152" s="147"/>
      <c r="AD152" s="147"/>
      <c r="AE152" s="147"/>
      <c r="AF152" s="147"/>
      <c r="AG152" s="147" t="s">
        <v>186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4">
        <v>89</v>
      </c>
      <c r="B153" s="175" t="s">
        <v>354</v>
      </c>
      <c r="C153" s="184" t="s">
        <v>355</v>
      </c>
      <c r="D153" s="176" t="s">
        <v>139</v>
      </c>
      <c r="E153" s="177">
        <v>365.65</v>
      </c>
      <c r="F153" s="178"/>
      <c r="G153" s="179">
        <f>ROUND(E153*F153,2)</f>
        <v>0</v>
      </c>
      <c r="H153" s="178"/>
      <c r="I153" s="179">
        <f>ROUND(E153*H153,2)</f>
        <v>0</v>
      </c>
      <c r="J153" s="178"/>
      <c r="K153" s="179">
        <f>ROUND(E153*J153,2)</f>
        <v>0</v>
      </c>
      <c r="L153" s="179">
        <v>21</v>
      </c>
      <c r="M153" s="179">
        <f>G153*(1+L153/100)</f>
        <v>0</v>
      </c>
      <c r="N153" s="177">
        <v>4.6000000000000001E-4</v>
      </c>
      <c r="O153" s="177">
        <f>ROUND(E153*N153,2)</f>
        <v>0.17</v>
      </c>
      <c r="P153" s="177">
        <v>0</v>
      </c>
      <c r="Q153" s="177">
        <f>ROUND(E153*P153,2)</f>
        <v>0</v>
      </c>
      <c r="R153" s="179"/>
      <c r="S153" s="179" t="s">
        <v>140</v>
      </c>
      <c r="T153" s="180" t="s">
        <v>134</v>
      </c>
      <c r="U153" s="157">
        <v>0</v>
      </c>
      <c r="V153" s="157">
        <f>ROUND(E153*U153,2)</f>
        <v>0</v>
      </c>
      <c r="W153" s="157"/>
      <c r="X153" s="157" t="s">
        <v>135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186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67">
        <v>90</v>
      </c>
      <c r="B154" s="168" t="s">
        <v>356</v>
      </c>
      <c r="C154" s="185" t="s">
        <v>357</v>
      </c>
      <c r="D154" s="169" t="s">
        <v>139</v>
      </c>
      <c r="E154" s="170">
        <v>365.65</v>
      </c>
      <c r="F154" s="171"/>
      <c r="G154" s="172">
        <f>ROUND(E154*F154,2)</f>
        <v>0</v>
      </c>
      <c r="H154" s="171"/>
      <c r="I154" s="172">
        <f>ROUND(E154*H154,2)</f>
        <v>0</v>
      </c>
      <c r="J154" s="171"/>
      <c r="K154" s="172">
        <f>ROUND(E154*J154,2)</f>
        <v>0</v>
      </c>
      <c r="L154" s="172">
        <v>21</v>
      </c>
      <c r="M154" s="172">
        <f>G154*(1+L154/100)</f>
        <v>0</v>
      </c>
      <c r="N154" s="170">
        <v>0</v>
      </c>
      <c r="O154" s="170">
        <f>ROUND(E154*N154,2)</f>
        <v>0</v>
      </c>
      <c r="P154" s="170">
        <v>0</v>
      </c>
      <c r="Q154" s="170">
        <f>ROUND(E154*P154,2)</f>
        <v>0</v>
      </c>
      <c r="R154" s="172"/>
      <c r="S154" s="172" t="s">
        <v>140</v>
      </c>
      <c r="T154" s="173" t="s">
        <v>134</v>
      </c>
      <c r="U154" s="157">
        <v>0</v>
      </c>
      <c r="V154" s="157">
        <f>ROUND(E154*U154,2)</f>
        <v>0</v>
      </c>
      <c r="W154" s="157"/>
      <c r="X154" s="157" t="s">
        <v>135</v>
      </c>
      <c r="Y154" s="147"/>
      <c r="Z154" s="147"/>
      <c r="AA154" s="147"/>
      <c r="AB154" s="147"/>
      <c r="AC154" s="147"/>
      <c r="AD154" s="147"/>
      <c r="AE154" s="147"/>
      <c r="AF154" s="147"/>
      <c r="AG154" s="147" t="s">
        <v>186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6" t="s">
        <v>358</v>
      </c>
      <c r="D155" s="158"/>
      <c r="E155" s="159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144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186" t="s">
        <v>359</v>
      </c>
      <c r="D156" s="158"/>
      <c r="E156" s="159"/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144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186" t="s">
        <v>360</v>
      </c>
      <c r="D157" s="158"/>
      <c r="E157" s="159"/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144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6" t="s">
        <v>361</v>
      </c>
      <c r="D158" s="158"/>
      <c r="E158" s="159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144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6" t="s">
        <v>362</v>
      </c>
      <c r="D159" s="158"/>
      <c r="E159" s="159">
        <v>365.65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144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4">
        <v>91</v>
      </c>
      <c r="B160" s="175" t="s">
        <v>363</v>
      </c>
      <c r="C160" s="184" t="s">
        <v>364</v>
      </c>
      <c r="D160" s="176" t="s">
        <v>139</v>
      </c>
      <c r="E160" s="177">
        <v>365.65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9"/>
      <c r="S160" s="179" t="s">
        <v>140</v>
      </c>
      <c r="T160" s="180" t="s">
        <v>134</v>
      </c>
      <c r="U160" s="157">
        <v>0</v>
      </c>
      <c r="V160" s="157">
        <f>ROUND(E160*U160,2)</f>
        <v>0</v>
      </c>
      <c r="W160" s="157"/>
      <c r="X160" s="157" t="s">
        <v>135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186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67">
        <v>92</v>
      </c>
      <c r="B161" s="168" t="s">
        <v>365</v>
      </c>
      <c r="C161" s="185" t="s">
        <v>366</v>
      </c>
      <c r="D161" s="169" t="s">
        <v>139</v>
      </c>
      <c r="E161" s="170">
        <v>11.25</v>
      </c>
      <c r="F161" s="171"/>
      <c r="G161" s="172">
        <f>ROUND(E161*F161,2)</f>
        <v>0</v>
      </c>
      <c r="H161" s="171"/>
      <c r="I161" s="172">
        <f>ROUND(E161*H161,2)</f>
        <v>0</v>
      </c>
      <c r="J161" s="171"/>
      <c r="K161" s="172">
        <f>ROUND(E161*J161,2)</f>
        <v>0</v>
      </c>
      <c r="L161" s="172">
        <v>21</v>
      </c>
      <c r="M161" s="172">
        <f>G161*(1+L161/100)</f>
        <v>0</v>
      </c>
      <c r="N161" s="170">
        <v>2.2000000000000001E-4</v>
      </c>
      <c r="O161" s="170">
        <f>ROUND(E161*N161,2)</f>
        <v>0</v>
      </c>
      <c r="P161" s="170">
        <v>0</v>
      </c>
      <c r="Q161" s="170">
        <f>ROUND(E161*P161,2)</f>
        <v>0</v>
      </c>
      <c r="R161" s="172"/>
      <c r="S161" s="172" t="s">
        <v>140</v>
      </c>
      <c r="T161" s="173" t="s">
        <v>134</v>
      </c>
      <c r="U161" s="157">
        <v>0</v>
      </c>
      <c r="V161" s="157">
        <f>ROUND(E161*U161,2)</f>
        <v>0</v>
      </c>
      <c r="W161" s="157"/>
      <c r="X161" s="157" t="s">
        <v>135</v>
      </c>
      <c r="Y161" s="147"/>
      <c r="Z161" s="147"/>
      <c r="AA161" s="147"/>
      <c r="AB161" s="147"/>
      <c r="AC161" s="147"/>
      <c r="AD161" s="147"/>
      <c r="AE161" s="147"/>
      <c r="AF161" s="147"/>
      <c r="AG161" s="147" t="s">
        <v>186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6" t="s">
        <v>367</v>
      </c>
      <c r="D162" s="158"/>
      <c r="E162" s="159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144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6" t="s">
        <v>368</v>
      </c>
      <c r="D163" s="158"/>
      <c r="E163" s="159">
        <v>11.25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144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x14ac:dyDescent="0.2">
      <c r="A164" s="161" t="s">
        <v>128</v>
      </c>
      <c r="B164" s="162" t="s">
        <v>97</v>
      </c>
      <c r="C164" s="183" t="s">
        <v>98</v>
      </c>
      <c r="D164" s="163"/>
      <c r="E164" s="164"/>
      <c r="F164" s="165"/>
      <c r="G164" s="165">
        <f>SUMIF(AG165:AG174,"&lt;&gt;NOR",G165:G174)</f>
        <v>0</v>
      </c>
      <c r="H164" s="165"/>
      <c r="I164" s="165">
        <f>SUM(I165:I174)</f>
        <v>0</v>
      </c>
      <c r="J164" s="165"/>
      <c r="K164" s="165">
        <f>SUM(K165:K174)</f>
        <v>0</v>
      </c>
      <c r="L164" s="165"/>
      <c r="M164" s="165">
        <f>SUM(M165:M174)</f>
        <v>0</v>
      </c>
      <c r="N164" s="164"/>
      <c r="O164" s="164">
        <f>SUM(O165:O174)</f>
        <v>0</v>
      </c>
      <c r="P164" s="164"/>
      <c r="Q164" s="164">
        <f>SUM(Q165:Q174)</f>
        <v>0</v>
      </c>
      <c r="R164" s="165"/>
      <c r="S164" s="165"/>
      <c r="T164" s="166"/>
      <c r="U164" s="160"/>
      <c r="V164" s="160">
        <f>SUM(V165:V174)</f>
        <v>0</v>
      </c>
      <c r="W164" s="160"/>
      <c r="X164" s="160"/>
      <c r="AG164" t="s">
        <v>129</v>
      </c>
    </row>
    <row r="165" spans="1:60" ht="22.5" outlineLevel="1" x14ac:dyDescent="0.2">
      <c r="A165" s="174">
        <v>93</v>
      </c>
      <c r="B165" s="175" t="s">
        <v>369</v>
      </c>
      <c r="C165" s="184" t="s">
        <v>370</v>
      </c>
      <c r="D165" s="176" t="s">
        <v>182</v>
      </c>
      <c r="E165" s="177">
        <v>12.71302</v>
      </c>
      <c r="F165" s="178"/>
      <c r="G165" s="179">
        <f t="shared" ref="G165:G170" si="35">ROUND(E165*F165,2)</f>
        <v>0</v>
      </c>
      <c r="H165" s="178"/>
      <c r="I165" s="179">
        <f t="shared" ref="I165:I170" si="36">ROUND(E165*H165,2)</f>
        <v>0</v>
      </c>
      <c r="J165" s="178"/>
      <c r="K165" s="179">
        <f t="shared" ref="K165:K170" si="37">ROUND(E165*J165,2)</f>
        <v>0</v>
      </c>
      <c r="L165" s="179">
        <v>21</v>
      </c>
      <c r="M165" s="179">
        <f t="shared" ref="M165:M170" si="38">G165*(1+L165/100)</f>
        <v>0</v>
      </c>
      <c r="N165" s="177">
        <v>0</v>
      </c>
      <c r="O165" s="177">
        <f t="shared" ref="O165:O170" si="39">ROUND(E165*N165,2)</f>
        <v>0</v>
      </c>
      <c r="P165" s="177">
        <v>0</v>
      </c>
      <c r="Q165" s="177">
        <f t="shared" ref="Q165:Q170" si="40">ROUND(E165*P165,2)</f>
        <v>0</v>
      </c>
      <c r="R165" s="179"/>
      <c r="S165" s="179" t="s">
        <v>140</v>
      </c>
      <c r="T165" s="180" t="s">
        <v>134</v>
      </c>
      <c r="U165" s="157">
        <v>0</v>
      </c>
      <c r="V165" s="157">
        <f t="shared" ref="V165:V170" si="41">ROUND(E165*U165,2)</f>
        <v>0</v>
      </c>
      <c r="W165" s="157"/>
      <c r="X165" s="157" t="s">
        <v>135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371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4">
        <v>94</v>
      </c>
      <c r="B166" s="175" t="s">
        <v>372</v>
      </c>
      <c r="C166" s="184" t="s">
        <v>373</v>
      </c>
      <c r="D166" s="176" t="s">
        <v>182</v>
      </c>
      <c r="E166" s="177">
        <v>12.71302</v>
      </c>
      <c r="F166" s="178"/>
      <c r="G166" s="179">
        <f t="shared" si="35"/>
        <v>0</v>
      </c>
      <c r="H166" s="178"/>
      <c r="I166" s="179">
        <f t="shared" si="36"/>
        <v>0</v>
      </c>
      <c r="J166" s="178"/>
      <c r="K166" s="179">
        <f t="shared" si="37"/>
        <v>0</v>
      </c>
      <c r="L166" s="179">
        <v>21</v>
      </c>
      <c r="M166" s="179">
        <f t="shared" si="38"/>
        <v>0</v>
      </c>
      <c r="N166" s="177">
        <v>0</v>
      </c>
      <c r="O166" s="177">
        <f t="shared" si="39"/>
        <v>0</v>
      </c>
      <c r="P166" s="177">
        <v>0</v>
      </c>
      <c r="Q166" s="177">
        <f t="shared" si="40"/>
        <v>0</v>
      </c>
      <c r="R166" s="179"/>
      <c r="S166" s="179" t="s">
        <v>140</v>
      </c>
      <c r="T166" s="180" t="s">
        <v>134</v>
      </c>
      <c r="U166" s="157">
        <v>0</v>
      </c>
      <c r="V166" s="157">
        <f t="shared" si="41"/>
        <v>0</v>
      </c>
      <c r="W166" s="157"/>
      <c r="X166" s="157" t="s">
        <v>135</v>
      </c>
      <c r="Y166" s="147"/>
      <c r="Z166" s="147"/>
      <c r="AA166" s="147"/>
      <c r="AB166" s="147"/>
      <c r="AC166" s="147"/>
      <c r="AD166" s="147"/>
      <c r="AE166" s="147"/>
      <c r="AF166" s="147"/>
      <c r="AG166" s="147" t="s">
        <v>371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74">
        <v>95</v>
      </c>
      <c r="B167" s="175" t="s">
        <v>374</v>
      </c>
      <c r="C167" s="184" t="s">
        <v>375</v>
      </c>
      <c r="D167" s="176" t="s">
        <v>182</v>
      </c>
      <c r="E167" s="177">
        <v>177.98231999999999</v>
      </c>
      <c r="F167" s="178"/>
      <c r="G167" s="179">
        <f t="shared" si="35"/>
        <v>0</v>
      </c>
      <c r="H167" s="178"/>
      <c r="I167" s="179">
        <f t="shared" si="36"/>
        <v>0</v>
      </c>
      <c r="J167" s="178"/>
      <c r="K167" s="179">
        <f t="shared" si="37"/>
        <v>0</v>
      </c>
      <c r="L167" s="179">
        <v>21</v>
      </c>
      <c r="M167" s="179">
        <f t="shared" si="38"/>
        <v>0</v>
      </c>
      <c r="N167" s="177">
        <v>0</v>
      </c>
      <c r="O167" s="177">
        <f t="shared" si="39"/>
        <v>0</v>
      </c>
      <c r="P167" s="177">
        <v>0</v>
      </c>
      <c r="Q167" s="177">
        <f t="shared" si="40"/>
        <v>0</v>
      </c>
      <c r="R167" s="179"/>
      <c r="S167" s="179" t="s">
        <v>140</v>
      </c>
      <c r="T167" s="180" t="s">
        <v>134</v>
      </c>
      <c r="U167" s="157">
        <v>0</v>
      </c>
      <c r="V167" s="157">
        <f t="shared" si="41"/>
        <v>0</v>
      </c>
      <c r="W167" s="157"/>
      <c r="X167" s="157" t="s">
        <v>135</v>
      </c>
      <c r="Y167" s="147"/>
      <c r="Z167" s="147"/>
      <c r="AA167" s="147"/>
      <c r="AB167" s="147"/>
      <c r="AC167" s="147"/>
      <c r="AD167" s="147"/>
      <c r="AE167" s="147"/>
      <c r="AF167" s="147"/>
      <c r="AG167" s="147" t="s">
        <v>371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4">
        <v>96</v>
      </c>
      <c r="B168" s="175" t="s">
        <v>376</v>
      </c>
      <c r="C168" s="184" t="s">
        <v>377</v>
      </c>
      <c r="D168" s="176" t="s">
        <v>182</v>
      </c>
      <c r="E168" s="177">
        <v>12.71302</v>
      </c>
      <c r="F168" s="178"/>
      <c r="G168" s="179">
        <f t="shared" si="35"/>
        <v>0</v>
      </c>
      <c r="H168" s="178"/>
      <c r="I168" s="179">
        <f t="shared" si="36"/>
        <v>0</v>
      </c>
      <c r="J168" s="178"/>
      <c r="K168" s="179">
        <f t="shared" si="37"/>
        <v>0</v>
      </c>
      <c r="L168" s="179">
        <v>21</v>
      </c>
      <c r="M168" s="179">
        <f t="shared" si="38"/>
        <v>0</v>
      </c>
      <c r="N168" s="177">
        <v>0</v>
      </c>
      <c r="O168" s="177">
        <f t="shared" si="39"/>
        <v>0</v>
      </c>
      <c r="P168" s="177">
        <v>0</v>
      </c>
      <c r="Q168" s="177">
        <f t="shared" si="40"/>
        <v>0</v>
      </c>
      <c r="R168" s="179"/>
      <c r="S168" s="179" t="s">
        <v>140</v>
      </c>
      <c r="T168" s="180" t="s">
        <v>134</v>
      </c>
      <c r="U168" s="157">
        <v>0</v>
      </c>
      <c r="V168" s="157">
        <f t="shared" si="41"/>
        <v>0</v>
      </c>
      <c r="W168" s="157"/>
      <c r="X168" s="157" t="s">
        <v>135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371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22.5" outlineLevel="1" x14ac:dyDescent="0.2">
      <c r="A169" s="174">
        <v>97</v>
      </c>
      <c r="B169" s="175" t="s">
        <v>378</v>
      </c>
      <c r="C169" s="184" t="s">
        <v>379</v>
      </c>
      <c r="D169" s="176" t="s">
        <v>182</v>
      </c>
      <c r="E169" s="177">
        <v>50.852089999999997</v>
      </c>
      <c r="F169" s="178"/>
      <c r="G169" s="179">
        <f t="shared" si="35"/>
        <v>0</v>
      </c>
      <c r="H169" s="178"/>
      <c r="I169" s="179">
        <f t="shared" si="36"/>
        <v>0</v>
      </c>
      <c r="J169" s="178"/>
      <c r="K169" s="179">
        <f t="shared" si="37"/>
        <v>0</v>
      </c>
      <c r="L169" s="179">
        <v>21</v>
      </c>
      <c r="M169" s="179">
        <f t="shared" si="38"/>
        <v>0</v>
      </c>
      <c r="N169" s="177">
        <v>0</v>
      </c>
      <c r="O169" s="177">
        <f t="shared" si="39"/>
        <v>0</v>
      </c>
      <c r="P169" s="177">
        <v>0</v>
      </c>
      <c r="Q169" s="177">
        <f t="shared" si="40"/>
        <v>0</v>
      </c>
      <c r="R169" s="179"/>
      <c r="S169" s="179" t="s">
        <v>140</v>
      </c>
      <c r="T169" s="180" t="s">
        <v>134</v>
      </c>
      <c r="U169" s="157">
        <v>0</v>
      </c>
      <c r="V169" s="157">
        <f t="shared" si="41"/>
        <v>0</v>
      </c>
      <c r="W169" s="157"/>
      <c r="X169" s="157" t="s">
        <v>135</v>
      </c>
      <c r="Y169" s="147"/>
      <c r="Z169" s="147"/>
      <c r="AA169" s="147"/>
      <c r="AB169" s="147"/>
      <c r="AC169" s="147"/>
      <c r="AD169" s="147"/>
      <c r="AE169" s="147"/>
      <c r="AF169" s="147"/>
      <c r="AG169" s="147" t="s">
        <v>371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67">
        <v>98</v>
      </c>
      <c r="B170" s="168" t="s">
        <v>380</v>
      </c>
      <c r="C170" s="185" t="s">
        <v>381</v>
      </c>
      <c r="D170" s="169" t="s">
        <v>182</v>
      </c>
      <c r="E170" s="170">
        <v>5.4023199999999996</v>
      </c>
      <c r="F170" s="171"/>
      <c r="G170" s="172">
        <f t="shared" si="35"/>
        <v>0</v>
      </c>
      <c r="H170" s="171"/>
      <c r="I170" s="172">
        <f t="shared" si="36"/>
        <v>0</v>
      </c>
      <c r="J170" s="171"/>
      <c r="K170" s="172">
        <f t="shared" si="37"/>
        <v>0</v>
      </c>
      <c r="L170" s="172">
        <v>21</v>
      </c>
      <c r="M170" s="172">
        <f t="shared" si="38"/>
        <v>0</v>
      </c>
      <c r="N170" s="170">
        <v>0</v>
      </c>
      <c r="O170" s="170">
        <f t="shared" si="39"/>
        <v>0</v>
      </c>
      <c r="P170" s="170">
        <v>0</v>
      </c>
      <c r="Q170" s="170">
        <f t="shared" si="40"/>
        <v>0</v>
      </c>
      <c r="R170" s="172"/>
      <c r="S170" s="172" t="s">
        <v>140</v>
      </c>
      <c r="T170" s="173" t="s">
        <v>134</v>
      </c>
      <c r="U170" s="157">
        <v>0</v>
      </c>
      <c r="V170" s="157">
        <f t="shared" si="41"/>
        <v>0</v>
      </c>
      <c r="W170" s="157"/>
      <c r="X170" s="157" t="s">
        <v>135</v>
      </c>
      <c r="Y170" s="147"/>
      <c r="Z170" s="147"/>
      <c r="AA170" s="147"/>
      <c r="AB170" s="147"/>
      <c r="AC170" s="147"/>
      <c r="AD170" s="147"/>
      <c r="AE170" s="147"/>
      <c r="AF170" s="147"/>
      <c r="AG170" s="147" t="s">
        <v>371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6" t="s">
        <v>382</v>
      </c>
      <c r="D171" s="158"/>
      <c r="E171" s="159"/>
      <c r="F171" s="157"/>
      <c r="G171" s="157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144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6" t="s">
        <v>383</v>
      </c>
      <c r="D172" s="158"/>
      <c r="E172" s="159">
        <v>5.4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144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4">
        <v>99</v>
      </c>
      <c r="B173" s="175" t="s">
        <v>384</v>
      </c>
      <c r="C173" s="184" t="s">
        <v>385</v>
      </c>
      <c r="D173" s="176" t="s">
        <v>182</v>
      </c>
      <c r="E173" s="177">
        <v>0.55000000000000004</v>
      </c>
      <c r="F173" s="178"/>
      <c r="G173" s="179">
        <f>ROUND(E173*F173,2)</f>
        <v>0</v>
      </c>
      <c r="H173" s="178"/>
      <c r="I173" s="179">
        <f>ROUND(E173*H173,2)</f>
        <v>0</v>
      </c>
      <c r="J173" s="178"/>
      <c r="K173" s="179">
        <f>ROUND(E173*J173,2)</f>
        <v>0</v>
      </c>
      <c r="L173" s="179">
        <v>21</v>
      </c>
      <c r="M173" s="179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9"/>
      <c r="S173" s="179" t="s">
        <v>140</v>
      </c>
      <c r="T173" s="180" t="s">
        <v>134</v>
      </c>
      <c r="U173" s="157">
        <v>0</v>
      </c>
      <c r="V173" s="157">
        <f>ROUND(E173*U173,2)</f>
        <v>0</v>
      </c>
      <c r="W173" s="157"/>
      <c r="X173" s="157" t="s">
        <v>135</v>
      </c>
      <c r="Y173" s="147"/>
      <c r="Z173" s="147"/>
      <c r="AA173" s="147"/>
      <c r="AB173" s="147"/>
      <c r="AC173" s="147"/>
      <c r="AD173" s="147"/>
      <c r="AE173" s="147"/>
      <c r="AF173" s="147"/>
      <c r="AG173" s="147" t="s">
        <v>371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4">
        <v>100</v>
      </c>
      <c r="B174" s="175" t="s">
        <v>386</v>
      </c>
      <c r="C174" s="184" t="s">
        <v>387</v>
      </c>
      <c r="D174" s="176" t="s">
        <v>182</v>
      </c>
      <c r="E174" s="177">
        <v>6.48</v>
      </c>
      <c r="F174" s="178"/>
      <c r="G174" s="179">
        <f>ROUND(E174*F174,2)</f>
        <v>0</v>
      </c>
      <c r="H174" s="178"/>
      <c r="I174" s="179">
        <f>ROUND(E174*H174,2)</f>
        <v>0</v>
      </c>
      <c r="J174" s="178"/>
      <c r="K174" s="179">
        <f>ROUND(E174*J174,2)</f>
        <v>0</v>
      </c>
      <c r="L174" s="179">
        <v>21</v>
      </c>
      <c r="M174" s="179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9"/>
      <c r="S174" s="179" t="s">
        <v>140</v>
      </c>
      <c r="T174" s="180" t="s">
        <v>134</v>
      </c>
      <c r="U174" s="157">
        <v>0</v>
      </c>
      <c r="V174" s="157">
        <f>ROUND(E174*U174,2)</f>
        <v>0</v>
      </c>
      <c r="W174" s="157"/>
      <c r="X174" s="157" t="s">
        <v>135</v>
      </c>
      <c r="Y174" s="147"/>
      <c r="Z174" s="147"/>
      <c r="AA174" s="147"/>
      <c r="AB174" s="147"/>
      <c r="AC174" s="147"/>
      <c r="AD174" s="147"/>
      <c r="AE174" s="147"/>
      <c r="AF174" s="147"/>
      <c r="AG174" s="147" t="s">
        <v>371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1" t="s">
        <v>128</v>
      </c>
      <c r="B175" s="162" t="s">
        <v>100</v>
      </c>
      <c r="C175" s="183" t="s">
        <v>27</v>
      </c>
      <c r="D175" s="163"/>
      <c r="E175" s="164"/>
      <c r="F175" s="165"/>
      <c r="G175" s="165">
        <f>SUMIF(AG176:AG178,"&lt;&gt;NOR",G176:G178)</f>
        <v>0</v>
      </c>
      <c r="H175" s="165"/>
      <c r="I175" s="165">
        <f>SUM(I176:I178)</f>
        <v>0</v>
      </c>
      <c r="J175" s="165"/>
      <c r="K175" s="165">
        <f>SUM(K176:K178)</f>
        <v>0</v>
      </c>
      <c r="L175" s="165"/>
      <c r="M175" s="165">
        <f>SUM(M176:M178)</f>
        <v>0</v>
      </c>
      <c r="N175" s="164"/>
      <c r="O175" s="164">
        <f>SUM(O176:O178)</f>
        <v>0</v>
      </c>
      <c r="P175" s="164"/>
      <c r="Q175" s="164">
        <f>SUM(Q176:Q178)</f>
        <v>0</v>
      </c>
      <c r="R175" s="165"/>
      <c r="S175" s="165"/>
      <c r="T175" s="166"/>
      <c r="U175" s="160"/>
      <c r="V175" s="160">
        <f>SUM(V176:V178)</f>
        <v>0</v>
      </c>
      <c r="W175" s="160"/>
      <c r="X175" s="160"/>
      <c r="AG175" t="s">
        <v>129</v>
      </c>
    </row>
    <row r="176" spans="1:60" outlineLevel="1" x14ac:dyDescent="0.2">
      <c r="A176" s="167">
        <v>101</v>
      </c>
      <c r="B176" s="168" t="s">
        <v>388</v>
      </c>
      <c r="C176" s="185" t="s">
        <v>389</v>
      </c>
      <c r="D176" s="169" t="s">
        <v>0</v>
      </c>
      <c r="E176" s="170">
        <v>2</v>
      </c>
      <c r="F176" s="171"/>
      <c r="G176" s="172">
        <f>ROUND(E176*F176,2)</f>
        <v>0</v>
      </c>
      <c r="H176" s="171"/>
      <c r="I176" s="172">
        <f>ROUND(E176*H176,2)</f>
        <v>0</v>
      </c>
      <c r="J176" s="171"/>
      <c r="K176" s="172">
        <f>ROUND(E176*J176,2)</f>
        <v>0</v>
      </c>
      <c r="L176" s="172">
        <v>21</v>
      </c>
      <c r="M176" s="172">
        <f>G176*(1+L176/100)</f>
        <v>0</v>
      </c>
      <c r="N176" s="170">
        <v>0</v>
      </c>
      <c r="O176" s="170">
        <f>ROUND(E176*N176,2)</f>
        <v>0</v>
      </c>
      <c r="P176" s="170">
        <v>0</v>
      </c>
      <c r="Q176" s="170">
        <f>ROUND(E176*P176,2)</f>
        <v>0</v>
      </c>
      <c r="R176" s="172"/>
      <c r="S176" s="172" t="s">
        <v>140</v>
      </c>
      <c r="T176" s="173" t="s">
        <v>134</v>
      </c>
      <c r="U176" s="157">
        <v>0</v>
      </c>
      <c r="V176" s="157">
        <f>ROUND(E176*U176,2)</f>
        <v>0</v>
      </c>
      <c r="W176" s="157"/>
      <c r="X176" s="157" t="s">
        <v>135</v>
      </c>
      <c r="Y176" s="147"/>
      <c r="Z176" s="147"/>
      <c r="AA176" s="147"/>
      <c r="AB176" s="147"/>
      <c r="AC176" s="147"/>
      <c r="AD176" s="147"/>
      <c r="AE176" s="147"/>
      <c r="AF176" s="147"/>
      <c r="AG176" s="147" t="s">
        <v>371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246" t="s">
        <v>390</v>
      </c>
      <c r="D177" s="247"/>
      <c r="E177" s="247"/>
      <c r="F177" s="247"/>
      <c r="G177" s="24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142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74">
        <v>102</v>
      </c>
      <c r="B178" s="175" t="s">
        <v>391</v>
      </c>
      <c r="C178" s="184" t="s">
        <v>392</v>
      </c>
      <c r="D178" s="176" t="s">
        <v>189</v>
      </c>
      <c r="E178" s="177">
        <v>24</v>
      </c>
      <c r="F178" s="178"/>
      <c r="G178" s="179">
        <f>ROUND(E178*F178,2)</f>
        <v>0</v>
      </c>
      <c r="H178" s="178"/>
      <c r="I178" s="179">
        <f>ROUND(E178*H178,2)</f>
        <v>0</v>
      </c>
      <c r="J178" s="178"/>
      <c r="K178" s="179">
        <f>ROUND(E178*J178,2)</f>
        <v>0</v>
      </c>
      <c r="L178" s="179">
        <v>21</v>
      </c>
      <c r="M178" s="179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9"/>
      <c r="S178" s="179" t="s">
        <v>133</v>
      </c>
      <c r="T178" s="180" t="s">
        <v>134</v>
      </c>
      <c r="U178" s="157">
        <v>0</v>
      </c>
      <c r="V178" s="157">
        <f>ROUND(E178*U178,2)</f>
        <v>0</v>
      </c>
      <c r="W178" s="157"/>
      <c r="X178" s="157" t="s">
        <v>300</v>
      </c>
      <c r="Y178" s="147"/>
      <c r="Z178" s="147"/>
      <c r="AA178" s="147"/>
      <c r="AB178" s="147"/>
      <c r="AC178" s="147"/>
      <c r="AD178" s="147"/>
      <c r="AE178" s="147"/>
      <c r="AF178" s="147"/>
      <c r="AG178" s="147" t="s">
        <v>301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x14ac:dyDescent="0.2">
      <c r="A179" s="161" t="s">
        <v>128</v>
      </c>
      <c r="B179" s="162" t="s">
        <v>101</v>
      </c>
      <c r="C179" s="183" t="s">
        <v>28</v>
      </c>
      <c r="D179" s="163"/>
      <c r="E179" s="164"/>
      <c r="F179" s="165"/>
      <c r="G179" s="165">
        <f>SUMIF(AG180:AG187,"&lt;&gt;NOR",G180:G187)</f>
        <v>0</v>
      </c>
      <c r="H179" s="165"/>
      <c r="I179" s="165">
        <f>SUM(I180:I187)</f>
        <v>0</v>
      </c>
      <c r="J179" s="165"/>
      <c r="K179" s="165">
        <f>SUM(K180:K187)</f>
        <v>0</v>
      </c>
      <c r="L179" s="165"/>
      <c r="M179" s="165">
        <f>SUM(M180:M187)</f>
        <v>0</v>
      </c>
      <c r="N179" s="164"/>
      <c r="O179" s="164">
        <f>SUM(O180:O187)</f>
        <v>0</v>
      </c>
      <c r="P179" s="164"/>
      <c r="Q179" s="164">
        <f>SUM(Q180:Q187)</f>
        <v>0</v>
      </c>
      <c r="R179" s="165"/>
      <c r="S179" s="165"/>
      <c r="T179" s="166"/>
      <c r="U179" s="160"/>
      <c r="V179" s="160">
        <f>SUM(V180:V187)</f>
        <v>0</v>
      </c>
      <c r="W179" s="160"/>
      <c r="X179" s="160"/>
      <c r="AG179" t="s">
        <v>129</v>
      </c>
    </row>
    <row r="180" spans="1:60" outlineLevel="1" x14ac:dyDescent="0.2">
      <c r="A180" s="174">
        <v>103</v>
      </c>
      <c r="B180" s="175" t="s">
        <v>47</v>
      </c>
      <c r="C180" s="184" t="s">
        <v>393</v>
      </c>
      <c r="D180" s="176" t="s">
        <v>394</v>
      </c>
      <c r="E180" s="177">
        <v>5</v>
      </c>
      <c r="F180" s="178"/>
      <c r="G180" s="179">
        <f>ROUND(E180*F180,2)</f>
        <v>0</v>
      </c>
      <c r="H180" s="178"/>
      <c r="I180" s="179">
        <f>ROUND(E180*H180,2)</f>
        <v>0</v>
      </c>
      <c r="J180" s="178"/>
      <c r="K180" s="179">
        <f>ROUND(E180*J180,2)</f>
        <v>0</v>
      </c>
      <c r="L180" s="179">
        <v>21</v>
      </c>
      <c r="M180" s="179">
        <f>G180*(1+L180/100)</f>
        <v>0</v>
      </c>
      <c r="N180" s="177">
        <v>0</v>
      </c>
      <c r="O180" s="177">
        <f>ROUND(E180*N180,2)</f>
        <v>0</v>
      </c>
      <c r="P180" s="177">
        <v>0</v>
      </c>
      <c r="Q180" s="177">
        <f>ROUND(E180*P180,2)</f>
        <v>0</v>
      </c>
      <c r="R180" s="179"/>
      <c r="S180" s="179" t="s">
        <v>133</v>
      </c>
      <c r="T180" s="180" t="s">
        <v>134</v>
      </c>
      <c r="U180" s="157">
        <v>0</v>
      </c>
      <c r="V180" s="157">
        <f>ROUND(E180*U180,2)</f>
        <v>0</v>
      </c>
      <c r="W180" s="157"/>
      <c r="X180" s="157" t="s">
        <v>135</v>
      </c>
      <c r="Y180" s="147"/>
      <c r="Z180" s="147"/>
      <c r="AA180" s="147"/>
      <c r="AB180" s="147"/>
      <c r="AC180" s="147"/>
      <c r="AD180" s="147"/>
      <c r="AE180" s="147"/>
      <c r="AF180" s="147"/>
      <c r="AG180" s="147" t="s">
        <v>371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4">
        <v>104</v>
      </c>
      <c r="B181" s="175" t="s">
        <v>395</v>
      </c>
      <c r="C181" s="184" t="s">
        <v>396</v>
      </c>
      <c r="D181" s="176" t="s">
        <v>132</v>
      </c>
      <c r="E181" s="177">
        <v>10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9"/>
      <c r="S181" s="179" t="s">
        <v>133</v>
      </c>
      <c r="T181" s="180" t="s">
        <v>134</v>
      </c>
      <c r="U181" s="157">
        <v>0</v>
      </c>
      <c r="V181" s="157">
        <f>ROUND(E181*U181,2)</f>
        <v>0</v>
      </c>
      <c r="W181" s="157"/>
      <c r="X181" s="157" t="s">
        <v>135</v>
      </c>
      <c r="Y181" s="147"/>
      <c r="Z181" s="147"/>
      <c r="AA181" s="147"/>
      <c r="AB181" s="147"/>
      <c r="AC181" s="147"/>
      <c r="AD181" s="147"/>
      <c r="AE181" s="147"/>
      <c r="AF181" s="147"/>
      <c r="AG181" s="147" t="s">
        <v>371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4">
        <v>105</v>
      </c>
      <c r="B182" s="175" t="s">
        <v>397</v>
      </c>
      <c r="C182" s="184" t="s">
        <v>398</v>
      </c>
      <c r="D182" s="176" t="s">
        <v>132</v>
      </c>
      <c r="E182" s="177">
        <v>10</v>
      </c>
      <c r="F182" s="178"/>
      <c r="G182" s="179">
        <f>ROUND(E182*F182,2)</f>
        <v>0</v>
      </c>
      <c r="H182" s="178"/>
      <c r="I182" s="179">
        <f>ROUND(E182*H182,2)</f>
        <v>0</v>
      </c>
      <c r="J182" s="178"/>
      <c r="K182" s="179">
        <f>ROUND(E182*J182,2)</f>
        <v>0</v>
      </c>
      <c r="L182" s="179">
        <v>21</v>
      </c>
      <c r="M182" s="179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9"/>
      <c r="S182" s="179" t="s">
        <v>133</v>
      </c>
      <c r="T182" s="180" t="s">
        <v>134</v>
      </c>
      <c r="U182" s="157">
        <v>0</v>
      </c>
      <c r="V182" s="157">
        <f>ROUND(E182*U182,2)</f>
        <v>0</v>
      </c>
      <c r="W182" s="157"/>
      <c r="X182" s="157" t="s">
        <v>135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371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4">
        <v>106</v>
      </c>
      <c r="B183" s="175" t="s">
        <v>50</v>
      </c>
      <c r="C183" s="184" t="s">
        <v>399</v>
      </c>
      <c r="D183" s="176" t="s">
        <v>139</v>
      </c>
      <c r="E183" s="177">
        <v>275</v>
      </c>
      <c r="F183" s="178"/>
      <c r="G183" s="179">
        <f>ROUND(E183*F183,2)</f>
        <v>0</v>
      </c>
      <c r="H183" s="178"/>
      <c r="I183" s="179">
        <f>ROUND(E183*H183,2)</f>
        <v>0</v>
      </c>
      <c r="J183" s="178"/>
      <c r="K183" s="179">
        <f>ROUND(E183*J183,2)</f>
        <v>0</v>
      </c>
      <c r="L183" s="179">
        <v>21</v>
      </c>
      <c r="M183" s="179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9"/>
      <c r="S183" s="179" t="s">
        <v>133</v>
      </c>
      <c r="T183" s="180" t="s">
        <v>134</v>
      </c>
      <c r="U183" s="157">
        <v>0</v>
      </c>
      <c r="V183" s="157">
        <f>ROUND(E183*U183,2)</f>
        <v>0</v>
      </c>
      <c r="W183" s="157"/>
      <c r="X183" s="157" t="s">
        <v>300</v>
      </c>
      <c r="Y183" s="147"/>
      <c r="Z183" s="147"/>
      <c r="AA183" s="147"/>
      <c r="AB183" s="147"/>
      <c r="AC183" s="147"/>
      <c r="AD183" s="147"/>
      <c r="AE183" s="147"/>
      <c r="AF183" s="147"/>
      <c r="AG183" s="147" t="s">
        <v>301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67">
        <v>107</v>
      </c>
      <c r="B184" s="168" t="s">
        <v>400</v>
      </c>
      <c r="C184" s="185" t="s">
        <v>401</v>
      </c>
      <c r="D184" s="169" t="s">
        <v>402</v>
      </c>
      <c r="E184" s="170">
        <v>1</v>
      </c>
      <c r="F184" s="171"/>
      <c r="G184" s="172">
        <f>ROUND(E184*F184,2)</f>
        <v>0</v>
      </c>
      <c r="H184" s="171"/>
      <c r="I184" s="172">
        <f>ROUND(E184*H184,2)</f>
        <v>0</v>
      </c>
      <c r="J184" s="171"/>
      <c r="K184" s="172">
        <f>ROUND(E184*J184,2)</f>
        <v>0</v>
      </c>
      <c r="L184" s="172">
        <v>21</v>
      </c>
      <c r="M184" s="172">
        <f>G184*(1+L184/100)</f>
        <v>0</v>
      </c>
      <c r="N184" s="170">
        <v>0</v>
      </c>
      <c r="O184" s="170">
        <f>ROUND(E184*N184,2)</f>
        <v>0</v>
      </c>
      <c r="P184" s="170">
        <v>0</v>
      </c>
      <c r="Q184" s="170">
        <f>ROUND(E184*P184,2)</f>
        <v>0</v>
      </c>
      <c r="R184" s="172"/>
      <c r="S184" s="172" t="s">
        <v>140</v>
      </c>
      <c r="T184" s="173" t="s">
        <v>134</v>
      </c>
      <c r="U184" s="157">
        <v>0</v>
      </c>
      <c r="V184" s="157">
        <f>ROUND(E184*U184,2)</f>
        <v>0</v>
      </c>
      <c r="W184" s="157"/>
      <c r="X184" s="157" t="s">
        <v>403</v>
      </c>
      <c r="Y184" s="147"/>
      <c r="Z184" s="147"/>
      <c r="AA184" s="147"/>
      <c r="AB184" s="147"/>
      <c r="AC184" s="147"/>
      <c r="AD184" s="147"/>
      <c r="AE184" s="147"/>
      <c r="AF184" s="147"/>
      <c r="AG184" s="147" t="s">
        <v>404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246" t="s">
        <v>405</v>
      </c>
      <c r="D185" s="247"/>
      <c r="E185" s="247"/>
      <c r="F185" s="247"/>
      <c r="G185" s="24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142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81" t="str">
        <f>C185</f>
        <v>Náklady spojené s povinným pojištěním dodavatele nebo stavebního díla či jeho části, v rozsahu obchodních podmínek.</v>
      </c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67">
        <v>108</v>
      </c>
      <c r="B186" s="168" t="s">
        <v>406</v>
      </c>
      <c r="C186" s="185" t="s">
        <v>407</v>
      </c>
      <c r="D186" s="169" t="s">
        <v>402</v>
      </c>
      <c r="E186" s="170">
        <v>2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0">
        <v>0</v>
      </c>
      <c r="O186" s="170">
        <f>ROUND(E186*N186,2)</f>
        <v>0</v>
      </c>
      <c r="P186" s="170">
        <v>0</v>
      </c>
      <c r="Q186" s="170">
        <f>ROUND(E186*P186,2)</f>
        <v>0</v>
      </c>
      <c r="R186" s="172"/>
      <c r="S186" s="172" t="s">
        <v>140</v>
      </c>
      <c r="T186" s="173" t="s">
        <v>134</v>
      </c>
      <c r="U186" s="157">
        <v>0</v>
      </c>
      <c r="V186" s="157">
        <f>ROUND(E186*U186,2)</f>
        <v>0</v>
      </c>
      <c r="W186" s="157"/>
      <c r="X186" s="157" t="s">
        <v>403</v>
      </c>
      <c r="Y186" s="147"/>
      <c r="Z186" s="147"/>
      <c r="AA186" s="147"/>
      <c r="AB186" s="147"/>
      <c r="AC186" s="147"/>
      <c r="AD186" s="147"/>
      <c r="AE186" s="147"/>
      <c r="AF186" s="147"/>
      <c r="AG186" s="147" t="s">
        <v>404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54"/>
      <c r="B187" s="155"/>
      <c r="C187" s="246" t="s">
        <v>408</v>
      </c>
      <c r="D187" s="247"/>
      <c r="E187" s="247"/>
      <c r="F187" s="247"/>
      <c r="G187" s="24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142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81" t="str">
        <f>C187</f>
        <v>Náklady zhotovitele spojené se zabezpečením a poskytnutím zajišťovacích bankovních záruk, pokud je zadavatel požaduje v obchodních podmínkách.</v>
      </c>
      <c r="BB187" s="147"/>
      <c r="BC187" s="147"/>
      <c r="BD187" s="147"/>
      <c r="BE187" s="147"/>
      <c r="BF187" s="147"/>
      <c r="BG187" s="147"/>
      <c r="BH187" s="147"/>
    </row>
    <row r="188" spans="1:60" x14ac:dyDescent="0.2">
      <c r="A188" s="3"/>
      <c r="B188" s="4"/>
      <c r="C188" s="187"/>
      <c r="D188" s="6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v>15</v>
      </c>
      <c r="AF188">
        <v>21</v>
      </c>
      <c r="AG188" t="s">
        <v>115</v>
      </c>
    </row>
    <row r="189" spans="1:60" x14ac:dyDescent="0.2">
      <c r="A189" s="150"/>
      <c r="B189" s="151" t="s">
        <v>29</v>
      </c>
      <c r="C189" s="188"/>
      <c r="D189" s="152"/>
      <c r="E189" s="153"/>
      <c r="F189" s="153"/>
      <c r="G189" s="182">
        <f>G8+G14+G23+G25+G34+G37+G40+G43+G45+G55+G115+G123+G133+G141+G164+G175+G179</f>
        <v>0</v>
      </c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AE189">
        <f>SUMIF(L7:L187,AE188,G7:G187)</f>
        <v>0</v>
      </c>
      <c r="AF189">
        <f>SUMIF(L7:L187,AF188,G7:G187)</f>
        <v>0</v>
      </c>
      <c r="AG189" t="s">
        <v>409</v>
      </c>
    </row>
    <row r="190" spans="1:60" x14ac:dyDescent="0.2">
      <c r="C190" s="189"/>
      <c r="D190" s="10"/>
      <c r="AG190" t="s">
        <v>410</v>
      </c>
    </row>
    <row r="191" spans="1:60" x14ac:dyDescent="0.2">
      <c r="D191" s="10"/>
    </row>
    <row r="192" spans="1:60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</sheetData>
  <mergeCells count="26">
    <mergeCell ref="C16:G16"/>
    <mergeCell ref="A1:G1"/>
    <mergeCell ref="C2:G2"/>
    <mergeCell ref="C3:G3"/>
    <mergeCell ref="C4:G4"/>
    <mergeCell ref="C11:G11"/>
    <mergeCell ref="C104:G104"/>
    <mergeCell ref="C18:G18"/>
    <mergeCell ref="C27:G27"/>
    <mergeCell ref="C29:G29"/>
    <mergeCell ref="C36:G36"/>
    <mergeCell ref="C42:G42"/>
    <mergeCell ref="C54:G54"/>
    <mergeCell ref="C58:G58"/>
    <mergeCell ref="C60:G60"/>
    <mergeCell ref="C67:G67"/>
    <mergeCell ref="C100:G100"/>
    <mergeCell ref="C102:G102"/>
    <mergeCell ref="C185:G185"/>
    <mergeCell ref="C187:G187"/>
    <mergeCell ref="C113:G113"/>
    <mergeCell ref="C122:G122"/>
    <mergeCell ref="C128:G128"/>
    <mergeCell ref="C137:G137"/>
    <mergeCell ref="C140:G140"/>
    <mergeCell ref="C177:G17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35" activePane="bottomLeft" state="frozen"/>
      <selection pane="bottomLeft" activeCell="F62" sqref="F62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8" t="s">
        <v>102</v>
      </c>
      <c r="B1" s="248"/>
      <c r="C1" s="248"/>
      <c r="D1" s="248"/>
      <c r="E1" s="248"/>
      <c r="F1" s="248"/>
      <c r="G1" s="248"/>
      <c r="AG1" t="s">
        <v>103</v>
      </c>
    </row>
    <row r="2" spans="1:60" ht="24.95" customHeight="1" x14ac:dyDescent="0.2">
      <c r="A2" s="139" t="s">
        <v>7</v>
      </c>
      <c r="B2" s="49" t="s">
        <v>43</v>
      </c>
      <c r="C2" s="249" t="s">
        <v>44</v>
      </c>
      <c r="D2" s="250"/>
      <c r="E2" s="250"/>
      <c r="F2" s="250"/>
      <c r="G2" s="251"/>
      <c r="AG2" t="s">
        <v>104</v>
      </c>
    </row>
    <row r="3" spans="1:60" ht="24.95" customHeight="1" x14ac:dyDescent="0.2">
      <c r="A3" s="139" t="s">
        <v>8</v>
      </c>
      <c r="B3" s="49" t="s">
        <v>47</v>
      </c>
      <c r="C3" s="249" t="s">
        <v>48</v>
      </c>
      <c r="D3" s="250"/>
      <c r="E3" s="250"/>
      <c r="F3" s="250"/>
      <c r="G3" s="251"/>
      <c r="AC3" s="121" t="s">
        <v>104</v>
      </c>
      <c r="AG3" t="s">
        <v>105</v>
      </c>
    </row>
    <row r="4" spans="1:60" ht="24.95" customHeight="1" x14ac:dyDescent="0.2">
      <c r="A4" s="140" t="s">
        <v>9</v>
      </c>
      <c r="B4" s="141" t="s">
        <v>50</v>
      </c>
      <c r="C4" s="252" t="s">
        <v>51</v>
      </c>
      <c r="D4" s="253"/>
      <c r="E4" s="253"/>
      <c r="F4" s="253"/>
      <c r="G4" s="254"/>
      <c r="AG4" t="s">
        <v>106</v>
      </c>
    </row>
    <row r="5" spans="1:60" x14ac:dyDescent="0.2">
      <c r="D5" s="10"/>
    </row>
    <row r="6" spans="1:60" ht="38.25" x14ac:dyDescent="0.2">
      <c r="A6" s="143" t="s">
        <v>107</v>
      </c>
      <c r="B6" s="145" t="s">
        <v>108</v>
      </c>
      <c r="C6" s="145" t="s">
        <v>109</v>
      </c>
      <c r="D6" s="144" t="s">
        <v>110</v>
      </c>
      <c r="E6" s="143" t="s">
        <v>111</v>
      </c>
      <c r="F6" s="142" t="s">
        <v>112</v>
      </c>
      <c r="G6" s="143" t="s">
        <v>29</v>
      </c>
      <c r="H6" s="146" t="s">
        <v>30</v>
      </c>
      <c r="I6" s="146" t="s">
        <v>113</v>
      </c>
      <c r="J6" s="146" t="s">
        <v>31</v>
      </c>
      <c r="K6" s="146" t="s">
        <v>114</v>
      </c>
      <c r="L6" s="146" t="s">
        <v>115</v>
      </c>
      <c r="M6" s="146" t="s">
        <v>116</v>
      </c>
      <c r="N6" s="146" t="s">
        <v>117</v>
      </c>
      <c r="O6" s="146" t="s">
        <v>118</v>
      </c>
      <c r="P6" s="146" t="s">
        <v>119</v>
      </c>
      <c r="Q6" s="146" t="s">
        <v>120</v>
      </c>
      <c r="R6" s="146" t="s">
        <v>121</v>
      </c>
      <c r="S6" s="146" t="s">
        <v>122</v>
      </c>
      <c r="T6" s="146" t="s">
        <v>123</v>
      </c>
      <c r="U6" s="146" t="s">
        <v>124</v>
      </c>
      <c r="V6" s="146" t="s">
        <v>125</v>
      </c>
      <c r="W6" s="146" t="s">
        <v>126</v>
      </c>
      <c r="X6" s="146" t="s">
        <v>127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128</v>
      </c>
      <c r="B8" s="162" t="s">
        <v>63</v>
      </c>
      <c r="C8" s="183" t="s">
        <v>64</v>
      </c>
      <c r="D8" s="163"/>
      <c r="E8" s="164"/>
      <c r="F8" s="165"/>
      <c r="G8" s="165">
        <f>SUMIF(AG9:AG34,"&lt;&gt;NOR",G9:G34)</f>
        <v>0</v>
      </c>
      <c r="H8" s="165"/>
      <c r="I8" s="165">
        <f>SUM(I9:I34)</f>
        <v>0</v>
      </c>
      <c r="J8" s="165"/>
      <c r="K8" s="165">
        <f>SUM(K9:K34)</f>
        <v>0</v>
      </c>
      <c r="L8" s="165"/>
      <c r="M8" s="165">
        <f>SUM(M9:M34)</f>
        <v>0</v>
      </c>
      <c r="N8" s="164"/>
      <c r="O8" s="164">
        <f>SUM(O9:O34)</f>
        <v>0</v>
      </c>
      <c r="P8" s="164"/>
      <c r="Q8" s="164">
        <f>SUM(Q9:Q34)</f>
        <v>0</v>
      </c>
      <c r="R8" s="165"/>
      <c r="S8" s="165"/>
      <c r="T8" s="166"/>
      <c r="U8" s="160"/>
      <c r="V8" s="160">
        <f>SUM(V9:V34)</f>
        <v>0</v>
      </c>
      <c r="W8" s="160"/>
      <c r="X8" s="160"/>
      <c r="AG8" t="s">
        <v>129</v>
      </c>
    </row>
    <row r="9" spans="1:60" outlineLevel="1" x14ac:dyDescent="0.2">
      <c r="A9" s="174">
        <v>1</v>
      </c>
      <c r="B9" s="175" t="s">
        <v>411</v>
      </c>
      <c r="C9" s="184" t="s">
        <v>412</v>
      </c>
      <c r="D9" s="176" t="s">
        <v>413</v>
      </c>
      <c r="E9" s="177">
        <v>7</v>
      </c>
      <c r="F9" s="178"/>
      <c r="G9" s="179">
        <f t="shared" ref="G9:G34" si="0">ROUND(E9*F9,2)</f>
        <v>0</v>
      </c>
      <c r="H9" s="178"/>
      <c r="I9" s="179">
        <f t="shared" ref="I9:I34" si="1">ROUND(E9*H9,2)</f>
        <v>0</v>
      </c>
      <c r="J9" s="178"/>
      <c r="K9" s="179">
        <f t="shared" ref="K9:K34" si="2">ROUND(E9*J9,2)</f>
        <v>0</v>
      </c>
      <c r="L9" s="179">
        <v>21</v>
      </c>
      <c r="M9" s="179">
        <f t="shared" ref="M9:M34" si="3">G9*(1+L9/100)</f>
        <v>0</v>
      </c>
      <c r="N9" s="177">
        <v>0</v>
      </c>
      <c r="O9" s="177">
        <f t="shared" ref="O9:O34" si="4">ROUND(E9*N9,2)</f>
        <v>0</v>
      </c>
      <c r="P9" s="177">
        <v>0</v>
      </c>
      <c r="Q9" s="177">
        <f t="shared" ref="Q9:Q34" si="5">ROUND(E9*P9,2)</f>
        <v>0</v>
      </c>
      <c r="R9" s="179"/>
      <c r="S9" s="179" t="s">
        <v>133</v>
      </c>
      <c r="T9" s="180" t="s">
        <v>134</v>
      </c>
      <c r="U9" s="157">
        <v>0</v>
      </c>
      <c r="V9" s="157">
        <f t="shared" ref="V9:V34" si="6">ROUND(E9*U9,2)</f>
        <v>0</v>
      </c>
      <c r="W9" s="157"/>
      <c r="X9" s="157" t="s">
        <v>135</v>
      </c>
      <c r="Y9" s="147"/>
      <c r="Z9" s="147"/>
      <c r="AA9" s="147"/>
      <c r="AB9" s="147"/>
      <c r="AC9" s="147"/>
      <c r="AD9" s="147"/>
      <c r="AE9" s="147"/>
      <c r="AF9" s="147"/>
      <c r="AG9" s="147" t="s">
        <v>414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4">
        <v>2</v>
      </c>
      <c r="B10" s="175" t="s">
        <v>415</v>
      </c>
      <c r="C10" s="184" t="s">
        <v>416</v>
      </c>
      <c r="D10" s="176" t="s">
        <v>413</v>
      </c>
      <c r="E10" s="177">
        <v>14</v>
      </c>
      <c r="F10" s="178"/>
      <c r="G10" s="179">
        <f t="shared" si="0"/>
        <v>0</v>
      </c>
      <c r="H10" s="178"/>
      <c r="I10" s="179">
        <f t="shared" si="1"/>
        <v>0</v>
      </c>
      <c r="J10" s="178"/>
      <c r="K10" s="179">
        <f t="shared" si="2"/>
        <v>0</v>
      </c>
      <c r="L10" s="179">
        <v>21</v>
      </c>
      <c r="M10" s="179">
        <f t="shared" si="3"/>
        <v>0</v>
      </c>
      <c r="N10" s="177">
        <v>0</v>
      </c>
      <c r="O10" s="177">
        <f t="shared" si="4"/>
        <v>0</v>
      </c>
      <c r="P10" s="177">
        <v>0</v>
      </c>
      <c r="Q10" s="177">
        <f t="shared" si="5"/>
        <v>0</v>
      </c>
      <c r="R10" s="179"/>
      <c r="S10" s="179" t="s">
        <v>133</v>
      </c>
      <c r="T10" s="180" t="s">
        <v>134</v>
      </c>
      <c r="U10" s="157">
        <v>0</v>
      </c>
      <c r="V10" s="157">
        <f t="shared" si="6"/>
        <v>0</v>
      </c>
      <c r="W10" s="157"/>
      <c r="X10" s="157" t="s">
        <v>135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414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4">
        <v>3</v>
      </c>
      <c r="B11" s="175" t="s">
        <v>69</v>
      </c>
      <c r="C11" s="184" t="s">
        <v>417</v>
      </c>
      <c r="D11" s="176" t="s">
        <v>189</v>
      </c>
      <c r="E11" s="177">
        <v>10</v>
      </c>
      <c r="F11" s="178"/>
      <c r="G11" s="179">
        <f t="shared" si="0"/>
        <v>0</v>
      </c>
      <c r="H11" s="178"/>
      <c r="I11" s="179">
        <f t="shared" si="1"/>
        <v>0</v>
      </c>
      <c r="J11" s="178"/>
      <c r="K11" s="179">
        <f t="shared" si="2"/>
        <v>0</v>
      </c>
      <c r="L11" s="179">
        <v>21</v>
      </c>
      <c r="M11" s="179">
        <f t="shared" si="3"/>
        <v>0</v>
      </c>
      <c r="N11" s="177">
        <v>0</v>
      </c>
      <c r="O11" s="177">
        <f t="shared" si="4"/>
        <v>0</v>
      </c>
      <c r="P11" s="177">
        <v>0</v>
      </c>
      <c r="Q11" s="177">
        <f t="shared" si="5"/>
        <v>0</v>
      </c>
      <c r="R11" s="179"/>
      <c r="S11" s="179" t="s">
        <v>133</v>
      </c>
      <c r="T11" s="180" t="s">
        <v>134</v>
      </c>
      <c r="U11" s="157">
        <v>0</v>
      </c>
      <c r="V11" s="157">
        <f t="shared" si="6"/>
        <v>0</v>
      </c>
      <c r="W11" s="157"/>
      <c r="X11" s="157" t="s">
        <v>135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414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4">
        <v>4</v>
      </c>
      <c r="B12" s="175" t="s">
        <v>418</v>
      </c>
      <c r="C12" s="184" t="s">
        <v>419</v>
      </c>
      <c r="D12" s="176" t="s">
        <v>413</v>
      </c>
      <c r="E12" s="177">
        <v>7</v>
      </c>
      <c r="F12" s="178"/>
      <c r="G12" s="179">
        <f t="shared" si="0"/>
        <v>0</v>
      </c>
      <c r="H12" s="178"/>
      <c r="I12" s="179">
        <f t="shared" si="1"/>
        <v>0</v>
      </c>
      <c r="J12" s="178"/>
      <c r="K12" s="179">
        <f t="shared" si="2"/>
        <v>0</v>
      </c>
      <c r="L12" s="179">
        <v>21</v>
      </c>
      <c r="M12" s="179">
        <f t="shared" si="3"/>
        <v>0</v>
      </c>
      <c r="N12" s="177">
        <v>0</v>
      </c>
      <c r="O12" s="177">
        <f t="shared" si="4"/>
        <v>0</v>
      </c>
      <c r="P12" s="177">
        <v>0</v>
      </c>
      <c r="Q12" s="177">
        <f t="shared" si="5"/>
        <v>0</v>
      </c>
      <c r="R12" s="179"/>
      <c r="S12" s="179" t="s">
        <v>133</v>
      </c>
      <c r="T12" s="180" t="s">
        <v>134</v>
      </c>
      <c r="U12" s="157">
        <v>0</v>
      </c>
      <c r="V12" s="157">
        <f t="shared" si="6"/>
        <v>0</v>
      </c>
      <c r="W12" s="157"/>
      <c r="X12" s="157" t="s">
        <v>135</v>
      </c>
      <c r="Y12" s="147"/>
      <c r="Z12" s="147"/>
      <c r="AA12" s="147"/>
      <c r="AB12" s="147"/>
      <c r="AC12" s="147"/>
      <c r="AD12" s="147"/>
      <c r="AE12" s="147"/>
      <c r="AF12" s="147"/>
      <c r="AG12" s="147" t="s">
        <v>414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4">
        <v>5</v>
      </c>
      <c r="B13" s="175" t="s">
        <v>420</v>
      </c>
      <c r="C13" s="184" t="s">
        <v>421</v>
      </c>
      <c r="D13" s="176" t="s">
        <v>413</v>
      </c>
      <c r="E13" s="177">
        <v>7</v>
      </c>
      <c r="F13" s="178"/>
      <c r="G13" s="179">
        <f t="shared" si="0"/>
        <v>0</v>
      </c>
      <c r="H13" s="178"/>
      <c r="I13" s="179">
        <f t="shared" si="1"/>
        <v>0</v>
      </c>
      <c r="J13" s="178"/>
      <c r="K13" s="179">
        <f t="shared" si="2"/>
        <v>0</v>
      </c>
      <c r="L13" s="179">
        <v>21</v>
      </c>
      <c r="M13" s="179">
        <f t="shared" si="3"/>
        <v>0</v>
      </c>
      <c r="N13" s="177">
        <v>0</v>
      </c>
      <c r="O13" s="177">
        <f t="shared" si="4"/>
        <v>0</v>
      </c>
      <c r="P13" s="177">
        <v>0</v>
      </c>
      <c r="Q13" s="177">
        <f t="shared" si="5"/>
        <v>0</v>
      </c>
      <c r="R13" s="179"/>
      <c r="S13" s="179" t="s">
        <v>133</v>
      </c>
      <c r="T13" s="180" t="s">
        <v>134</v>
      </c>
      <c r="U13" s="157">
        <v>0</v>
      </c>
      <c r="V13" s="157">
        <f t="shared" si="6"/>
        <v>0</v>
      </c>
      <c r="W13" s="157"/>
      <c r="X13" s="157" t="s">
        <v>135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414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4">
        <v>6</v>
      </c>
      <c r="B14" s="175" t="s">
        <v>422</v>
      </c>
      <c r="C14" s="184" t="s">
        <v>423</v>
      </c>
      <c r="D14" s="176" t="s">
        <v>413</v>
      </c>
      <c r="E14" s="177">
        <v>7</v>
      </c>
      <c r="F14" s="178"/>
      <c r="G14" s="179">
        <f t="shared" si="0"/>
        <v>0</v>
      </c>
      <c r="H14" s="178"/>
      <c r="I14" s="179">
        <f t="shared" si="1"/>
        <v>0</v>
      </c>
      <c r="J14" s="178"/>
      <c r="K14" s="179">
        <f t="shared" si="2"/>
        <v>0</v>
      </c>
      <c r="L14" s="179">
        <v>21</v>
      </c>
      <c r="M14" s="179">
        <f t="shared" si="3"/>
        <v>0</v>
      </c>
      <c r="N14" s="177">
        <v>0</v>
      </c>
      <c r="O14" s="177">
        <f t="shared" si="4"/>
        <v>0</v>
      </c>
      <c r="P14" s="177">
        <v>0</v>
      </c>
      <c r="Q14" s="177">
        <f t="shared" si="5"/>
        <v>0</v>
      </c>
      <c r="R14" s="179"/>
      <c r="S14" s="179" t="s">
        <v>133</v>
      </c>
      <c r="T14" s="180" t="s">
        <v>134</v>
      </c>
      <c r="U14" s="157">
        <v>0</v>
      </c>
      <c r="V14" s="157">
        <f t="shared" si="6"/>
        <v>0</v>
      </c>
      <c r="W14" s="157"/>
      <c r="X14" s="157" t="s">
        <v>135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414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4">
        <v>7</v>
      </c>
      <c r="B15" s="175" t="s">
        <v>424</v>
      </c>
      <c r="C15" s="184" t="s">
        <v>425</v>
      </c>
      <c r="D15" s="176" t="s">
        <v>413</v>
      </c>
      <c r="E15" s="177">
        <v>7</v>
      </c>
      <c r="F15" s="178"/>
      <c r="G15" s="179">
        <f t="shared" si="0"/>
        <v>0</v>
      </c>
      <c r="H15" s="178"/>
      <c r="I15" s="179">
        <f t="shared" si="1"/>
        <v>0</v>
      </c>
      <c r="J15" s="178"/>
      <c r="K15" s="179">
        <f t="shared" si="2"/>
        <v>0</v>
      </c>
      <c r="L15" s="179">
        <v>21</v>
      </c>
      <c r="M15" s="179">
        <f t="shared" si="3"/>
        <v>0</v>
      </c>
      <c r="N15" s="177">
        <v>0</v>
      </c>
      <c r="O15" s="177">
        <f t="shared" si="4"/>
        <v>0</v>
      </c>
      <c r="P15" s="177">
        <v>0</v>
      </c>
      <c r="Q15" s="177">
        <f t="shared" si="5"/>
        <v>0</v>
      </c>
      <c r="R15" s="179"/>
      <c r="S15" s="179" t="s">
        <v>133</v>
      </c>
      <c r="T15" s="180" t="s">
        <v>134</v>
      </c>
      <c r="U15" s="157">
        <v>0</v>
      </c>
      <c r="V15" s="157">
        <f t="shared" si="6"/>
        <v>0</v>
      </c>
      <c r="W15" s="157"/>
      <c r="X15" s="157" t="s">
        <v>135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414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4">
        <v>8</v>
      </c>
      <c r="B16" s="175" t="s">
        <v>426</v>
      </c>
      <c r="C16" s="184" t="s">
        <v>427</v>
      </c>
      <c r="D16" s="176" t="s">
        <v>189</v>
      </c>
      <c r="E16" s="177">
        <v>180</v>
      </c>
      <c r="F16" s="178"/>
      <c r="G16" s="179">
        <f t="shared" si="0"/>
        <v>0</v>
      </c>
      <c r="H16" s="178"/>
      <c r="I16" s="179">
        <f t="shared" si="1"/>
        <v>0</v>
      </c>
      <c r="J16" s="178"/>
      <c r="K16" s="179">
        <f t="shared" si="2"/>
        <v>0</v>
      </c>
      <c r="L16" s="179">
        <v>21</v>
      </c>
      <c r="M16" s="179">
        <f t="shared" si="3"/>
        <v>0</v>
      </c>
      <c r="N16" s="177">
        <v>0</v>
      </c>
      <c r="O16" s="177">
        <f t="shared" si="4"/>
        <v>0</v>
      </c>
      <c r="P16" s="177">
        <v>0</v>
      </c>
      <c r="Q16" s="177">
        <f t="shared" si="5"/>
        <v>0</v>
      </c>
      <c r="R16" s="179"/>
      <c r="S16" s="179" t="s">
        <v>133</v>
      </c>
      <c r="T16" s="180" t="s">
        <v>134</v>
      </c>
      <c r="U16" s="157">
        <v>0</v>
      </c>
      <c r="V16" s="157">
        <f t="shared" si="6"/>
        <v>0</v>
      </c>
      <c r="W16" s="157"/>
      <c r="X16" s="157" t="s">
        <v>135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414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4">
        <v>9</v>
      </c>
      <c r="B17" s="175" t="s">
        <v>428</v>
      </c>
      <c r="C17" s="184" t="s">
        <v>429</v>
      </c>
      <c r="D17" s="176" t="s">
        <v>413</v>
      </c>
      <c r="E17" s="177">
        <v>1</v>
      </c>
      <c r="F17" s="178"/>
      <c r="G17" s="179">
        <f t="shared" si="0"/>
        <v>0</v>
      </c>
      <c r="H17" s="178"/>
      <c r="I17" s="179">
        <f t="shared" si="1"/>
        <v>0</v>
      </c>
      <c r="J17" s="178"/>
      <c r="K17" s="179">
        <f t="shared" si="2"/>
        <v>0</v>
      </c>
      <c r="L17" s="179">
        <v>21</v>
      </c>
      <c r="M17" s="179">
        <f t="shared" si="3"/>
        <v>0</v>
      </c>
      <c r="N17" s="177">
        <v>0</v>
      </c>
      <c r="O17" s="177">
        <f t="shared" si="4"/>
        <v>0</v>
      </c>
      <c r="P17" s="177">
        <v>0</v>
      </c>
      <c r="Q17" s="177">
        <f t="shared" si="5"/>
        <v>0</v>
      </c>
      <c r="R17" s="179"/>
      <c r="S17" s="179" t="s">
        <v>133</v>
      </c>
      <c r="T17" s="180" t="s">
        <v>134</v>
      </c>
      <c r="U17" s="157">
        <v>0</v>
      </c>
      <c r="V17" s="157">
        <f t="shared" si="6"/>
        <v>0</v>
      </c>
      <c r="W17" s="157"/>
      <c r="X17" s="157" t="s">
        <v>135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414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4">
        <v>10</v>
      </c>
      <c r="B18" s="175" t="s">
        <v>430</v>
      </c>
      <c r="C18" s="184" t="s">
        <v>431</v>
      </c>
      <c r="D18" s="176" t="s">
        <v>413</v>
      </c>
      <c r="E18" s="177">
        <v>1</v>
      </c>
      <c r="F18" s="178"/>
      <c r="G18" s="179">
        <f t="shared" si="0"/>
        <v>0</v>
      </c>
      <c r="H18" s="178"/>
      <c r="I18" s="179">
        <f t="shared" si="1"/>
        <v>0</v>
      </c>
      <c r="J18" s="178"/>
      <c r="K18" s="179">
        <f t="shared" si="2"/>
        <v>0</v>
      </c>
      <c r="L18" s="179">
        <v>21</v>
      </c>
      <c r="M18" s="179">
        <f t="shared" si="3"/>
        <v>0</v>
      </c>
      <c r="N18" s="177">
        <v>0</v>
      </c>
      <c r="O18" s="177">
        <f t="shared" si="4"/>
        <v>0</v>
      </c>
      <c r="P18" s="177">
        <v>0</v>
      </c>
      <c r="Q18" s="177">
        <f t="shared" si="5"/>
        <v>0</v>
      </c>
      <c r="R18" s="179"/>
      <c r="S18" s="179" t="s">
        <v>133</v>
      </c>
      <c r="T18" s="180" t="s">
        <v>134</v>
      </c>
      <c r="U18" s="157">
        <v>0</v>
      </c>
      <c r="V18" s="157">
        <f t="shared" si="6"/>
        <v>0</v>
      </c>
      <c r="W18" s="157"/>
      <c r="X18" s="157" t="s">
        <v>135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414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4">
        <v>11</v>
      </c>
      <c r="B19" s="175" t="s">
        <v>432</v>
      </c>
      <c r="C19" s="184" t="s">
        <v>433</v>
      </c>
      <c r="D19" s="176" t="s">
        <v>413</v>
      </c>
      <c r="E19" s="177">
        <v>3</v>
      </c>
      <c r="F19" s="178"/>
      <c r="G19" s="179">
        <f t="shared" si="0"/>
        <v>0</v>
      </c>
      <c r="H19" s="178"/>
      <c r="I19" s="179">
        <f t="shared" si="1"/>
        <v>0</v>
      </c>
      <c r="J19" s="178"/>
      <c r="K19" s="179">
        <f t="shared" si="2"/>
        <v>0</v>
      </c>
      <c r="L19" s="179">
        <v>21</v>
      </c>
      <c r="M19" s="179">
        <f t="shared" si="3"/>
        <v>0</v>
      </c>
      <c r="N19" s="177">
        <v>0</v>
      </c>
      <c r="O19" s="177">
        <f t="shared" si="4"/>
        <v>0</v>
      </c>
      <c r="P19" s="177">
        <v>0</v>
      </c>
      <c r="Q19" s="177">
        <f t="shared" si="5"/>
        <v>0</v>
      </c>
      <c r="R19" s="179"/>
      <c r="S19" s="179" t="s">
        <v>133</v>
      </c>
      <c r="T19" s="180" t="s">
        <v>134</v>
      </c>
      <c r="U19" s="157">
        <v>0</v>
      </c>
      <c r="V19" s="157">
        <f t="shared" si="6"/>
        <v>0</v>
      </c>
      <c r="W19" s="157"/>
      <c r="X19" s="157" t="s">
        <v>135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414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4">
        <v>12</v>
      </c>
      <c r="B20" s="175" t="s">
        <v>434</v>
      </c>
      <c r="C20" s="184" t="s">
        <v>435</v>
      </c>
      <c r="D20" s="176" t="s">
        <v>413</v>
      </c>
      <c r="E20" s="177">
        <v>20</v>
      </c>
      <c r="F20" s="178"/>
      <c r="G20" s="179">
        <f t="shared" si="0"/>
        <v>0</v>
      </c>
      <c r="H20" s="178"/>
      <c r="I20" s="179">
        <f t="shared" si="1"/>
        <v>0</v>
      </c>
      <c r="J20" s="178"/>
      <c r="K20" s="179">
        <f t="shared" si="2"/>
        <v>0</v>
      </c>
      <c r="L20" s="179">
        <v>21</v>
      </c>
      <c r="M20" s="179">
        <f t="shared" si="3"/>
        <v>0</v>
      </c>
      <c r="N20" s="177">
        <v>0</v>
      </c>
      <c r="O20" s="177">
        <f t="shared" si="4"/>
        <v>0</v>
      </c>
      <c r="P20" s="177">
        <v>0</v>
      </c>
      <c r="Q20" s="177">
        <f t="shared" si="5"/>
        <v>0</v>
      </c>
      <c r="R20" s="179"/>
      <c r="S20" s="179" t="s">
        <v>133</v>
      </c>
      <c r="T20" s="180" t="s">
        <v>134</v>
      </c>
      <c r="U20" s="157">
        <v>0</v>
      </c>
      <c r="V20" s="157">
        <f t="shared" si="6"/>
        <v>0</v>
      </c>
      <c r="W20" s="157"/>
      <c r="X20" s="157" t="s">
        <v>135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414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4">
        <v>13</v>
      </c>
      <c r="B21" s="175" t="s">
        <v>436</v>
      </c>
      <c r="C21" s="184" t="s">
        <v>437</v>
      </c>
      <c r="D21" s="176" t="s">
        <v>413</v>
      </c>
      <c r="E21" s="177">
        <v>3</v>
      </c>
      <c r="F21" s="178"/>
      <c r="G21" s="179">
        <f t="shared" si="0"/>
        <v>0</v>
      </c>
      <c r="H21" s="178"/>
      <c r="I21" s="179">
        <f t="shared" si="1"/>
        <v>0</v>
      </c>
      <c r="J21" s="178"/>
      <c r="K21" s="179">
        <f t="shared" si="2"/>
        <v>0</v>
      </c>
      <c r="L21" s="179">
        <v>21</v>
      </c>
      <c r="M21" s="179">
        <f t="shared" si="3"/>
        <v>0</v>
      </c>
      <c r="N21" s="177">
        <v>0</v>
      </c>
      <c r="O21" s="177">
        <f t="shared" si="4"/>
        <v>0</v>
      </c>
      <c r="P21" s="177">
        <v>0</v>
      </c>
      <c r="Q21" s="177">
        <f t="shared" si="5"/>
        <v>0</v>
      </c>
      <c r="R21" s="179"/>
      <c r="S21" s="179" t="s">
        <v>133</v>
      </c>
      <c r="T21" s="180" t="s">
        <v>438</v>
      </c>
      <c r="U21" s="157">
        <v>0</v>
      </c>
      <c r="V21" s="157">
        <f t="shared" si="6"/>
        <v>0</v>
      </c>
      <c r="W21" s="157"/>
      <c r="X21" s="157" t="s">
        <v>135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414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4">
        <v>14</v>
      </c>
      <c r="B22" s="175" t="s">
        <v>439</v>
      </c>
      <c r="C22" s="184" t="s">
        <v>440</v>
      </c>
      <c r="D22" s="176" t="s">
        <v>413</v>
      </c>
      <c r="E22" s="177">
        <v>14</v>
      </c>
      <c r="F22" s="178"/>
      <c r="G22" s="179">
        <f t="shared" si="0"/>
        <v>0</v>
      </c>
      <c r="H22" s="178"/>
      <c r="I22" s="179">
        <f t="shared" si="1"/>
        <v>0</v>
      </c>
      <c r="J22" s="178"/>
      <c r="K22" s="179">
        <f t="shared" si="2"/>
        <v>0</v>
      </c>
      <c r="L22" s="179">
        <v>21</v>
      </c>
      <c r="M22" s="179">
        <f t="shared" si="3"/>
        <v>0</v>
      </c>
      <c r="N22" s="177">
        <v>0</v>
      </c>
      <c r="O22" s="177">
        <f t="shared" si="4"/>
        <v>0</v>
      </c>
      <c r="P22" s="177">
        <v>0</v>
      </c>
      <c r="Q22" s="177">
        <f t="shared" si="5"/>
        <v>0</v>
      </c>
      <c r="R22" s="179"/>
      <c r="S22" s="179" t="s">
        <v>133</v>
      </c>
      <c r="T22" s="180" t="s">
        <v>134</v>
      </c>
      <c r="U22" s="157">
        <v>0</v>
      </c>
      <c r="V22" s="157">
        <f t="shared" si="6"/>
        <v>0</v>
      </c>
      <c r="W22" s="157"/>
      <c r="X22" s="157" t="s">
        <v>135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414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4">
        <v>15</v>
      </c>
      <c r="B23" s="175" t="s">
        <v>441</v>
      </c>
      <c r="C23" s="184" t="s">
        <v>442</v>
      </c>
      <c r="D23" s="176" t="s">
        <v>413</v>
      </c>
      <c r="E23" s="177">
        <v>46</v>
      </c>
      <c r="F23" s="178"/>
      <c r="G23" s="179">
        <f t="shared" si="0"/>
        <v>0</v>
      </c>
      <c r="H23" s="178"/>
      <c r="I23" s="179">
        <f t="shared" si="1"/>
        <v>0</v>
      </c>
      <c r="J23" s="178"/>
      <c r="K23" s="179">
        <f t="shared" si="2"/>
        <v>0</v>
      </c>
      <c r="L23" s="179">
        <v>21</v>
      </c>
      <c r="M23" s="179">
        <f t="shared" si="3"/>
        <v>0</v>
      </c>
      <c r="N23" s="177">
        <v>0</v>
      </c>
      <c r="O23" s="177">
        <f t="shared" si="4"/>
        <v>0</v>
      </c>
      <c r="P23" s="177">
        <v>0</v>
      </c>
      <c r="Q23" s="177">
        <f t="shared" si="5"/>
        <v>0</v>
      </c>
      <c r="R23" s="179"/>
      <c r="S23" s="179" t="s">
        <v>133</v>
      </c>
      <c r="T23" s="180" t="s">
        <v>134</v>
      </c>
      <c r="U23" s="157">
        <v>0</v>
      </c>
      <c r="V23" s="157">
        <f t="shared" si="6"/>
        <v>0</v>
      </c>
      <c r="W23" s="157"/>
      <c r="X23" s="157" t="s">
        <v>135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414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4">
        <v>16</v>
      </c>
      <c r="B24" s="175" t="s">
        <v>443</v>
      </c>
      <c r="C24" s="184" t="s">
        <v>444</v>
      </c>
      <c r="D24" s="176" t="s">
        <v>413</v>
      </c>
      <c r="E24" s="177">
        <v>6</v>
      </c>
      <c r="F24" s="178"/>
      <c r="G24" s="179">
        <f t="shared" si="0"/>
        <v>0</v>
      </c>
      <c r="H24" s="178"/>
      <c r="I24" s="179">
        <f t="shared" si="1"/>
        <v>0</v>
      </c>
      <c r="J24" s="178"/>
      <c r="K24" s="179">
        <f t="shared" si="2"/>
        <v>0</v>
      </c>
      <c r="L24" s="179">
        <v>21</v>
      </c>
      <c r="M24" s="179">
        <f t="shared" si="3"/>
        <v>0</v>
      </c>
      <c r="N24" s="177">
        <v>0</v>
      </c>
      <c r="O24" s="177">
        <f t="shared" si="4"/>
        <v>0</v>
      </c>
      <c r="P24" s="177">
        <v>0</v>
      </c>
      <c r="Q24" s="177">
        <f t="shared" si="5"/>
        <v>0</v>
      </c>
      <c r="R24" s="179"/>
      <c r="S24" s="179" t="s">
        <v>133</v>
      </c>
      <c r="T24" s="180" t="s">
        <v>134</v>
      </c>
      <c r="U24" s="157">
        <v>0</v>
      </c>
      <c r="V24" s="157">
        <f t="shared" si="6"/>
        <v>0</v>
      </c>
      <c r="W24" s="157"/>
      <c r="X24" s="157" t="s">
        <v>135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414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4">
        <v>17</v>
      </c>
      <c r="B25" s="175" t="s">
        <v>445</v>
      </c>
      <c r="C25" s="184" t="s">
        <v>446</v>
      </c>
      <c r="D25" s="176" t="s">
        <v>413</v>
      </c>
      <c r="E25" s="177">
        <v>1</v>
      </c>
      <c r="F25" s="178"/>
      <c r="G25" s="179">
        <f t="shared" si="0"/>
        <v>0</v>
      </c>
      <c r="H25" s="178"/>
      <c r="I25" s="179">
        <f t="shared" si="1"/>
        <v>0</v>
      </c>
      <c r="J25" s="178"/>
      <c r="K25" s="179">
        <f t="shared" si="2"/>
        <v>0</v>
      </c>
      <c r="L25" s="179">
        <v>21</v>
      </c>
      <c r="M25" s="179">
        <f t="shared" si="3"/>
        <v>0</v>
      </c>
      <c r="N25" s="177">
        <v>0</v>
      </c>
      <c r="O25" s="177">
        <f t="shared" si="4"/>
        <v>0</v>
      </c>
      <c r="P25" s="177">
        <v>0</v>
      </c>
      <c r="Q25" s="177">
        <f t="shared" si="5"/>
        <v>0</v>
      </c>
      <c r="R25" s="179"/>
      <c r="S25" s="179" t="s">
        <v>133</v>
      </c>
      <c r="T25" s="180" t="s">
        <v>134</v>
      </c>
      <c r="U25" s="157">
        <v>0</v>
      </c>
      <c r="V25" s="157">
        <f t="shared" si="6"/>
        <v>0</v>
      </c>
      <c r="W25" s="157"/>
      <c r="X25" s="157" t="s">
        <v>135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414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4">
        <v>18</v>
      </c>
      <c r="B26" s="175" t="s">
        <v>447</v>
      </c>
      <c r="C26" s="184" t="s">
        <v>448</v>
      </c>
      <c r="D26" s="176" t="s">
        <v>413</v>
      </c>
      <c r="E26" s="177">
        <v>43</v>
      </c>
      <c r="F26" s="178"/>
      <c r="G26" s="179">
        <f t="shared" si="0"/>
        <v>0</v>
      </c>
      <c r="H26" s="178"/>
      <c r="I26" s="179">
        <f t="shared" si="1"/>
        <v>0</v>
      </c>
      <c r="J26" s="178"/>
      <c r="K26" s="179">
        <f t="shared" si="2"/>
        <v>0</v>
      </c>
      <c r="L26" s="179">
        <v>21</v>
      </c>
      <c r="M26" s="179">
        <f t="shared" si="3"/>
        <v>0</v>
      </c>
      <c r="N26" s="177">
        <v>0</v>
      </c>
      <c r="O26" s="177">
        <f t="shared" si="4"/>
        <v>0</v>
      </c>
      <c r="P26" s="177">
        <v>0</v>
      </c>
      <c r="Q26" s="177">
        <f t="shared" si="5"/>
        <v>0</v>
      </c>
      <c r="R26" s="179"/>
      <c r="S26" s="179" t="s">
        <v>133</v>
      </c>
      <c r="T26" s="180" t="s">
        <v>134</v>
      </c>
      <c r="U26" s="157">
        <v>0</v>
      </c>
      <c r="V26" s="157">
        <f t="shared" si="6"/>
        <v>0</v>
      </c>
      <c r="W26" s="157"/>
      <c r="X26" s="157" t="s">
        <v>135</v>
      </c>
      <c r="Y26" s="147"/>
      <c r="Z26" s="147"/>
      <c r="AA26" s="147"/>
      <c r="AB26" s="147"/>
      <c r="AC26" s="147"/>
      <c r="AD26" s="147"/>
      <c r="AE26" s="147"/>
      <c r="AF26" s="147"/>
      <c r="AG26" s="147" t="s">
        <v>414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4">
        <v>19</v>
      </c>
      <c r="B27" s="175" t="s">
        <v>449</v>
      </c>
      <c r="C27" s="184" t="s">
        <v>450</v>
      </c>
      <c r="D27" s="176" t="s">
        <v>413</v>
      </c>
      <c r="E27" s="177">
        <v>64</v>
      </c>
      <c r="F27" s="178"/>
      <c r="G27" s="179">
        <f t="shared" si="0"/>
        <v>0</v>
      </c>
      <c r="H27" s="178"/>
      <c r="I27" s="179">
        <f t="shared" si="1"/>
        <v>0</v>
      </c>
      <c r="J27" s="178"/>
      <c r="K27" s="179">
        <f t="shared" si="2"/>
        <v>0</v>
      </c>
      <c r="L27" s="179">
        <v>21</v>
      </c>
      <c r="M27" s="179">
        <f t="shared" si="3"/>
        <v>0</v>
      </c>
      <c r="N27" s="177">
        <v>0</v>
      </c>
      <c r="O27" s="177">
        <f t="shared" si="4"/>
        <v>0</v>
      </c>
      <c r="P27" s="177">
        <v>0</v>
      </c>
      <c r="Q27" s="177">
        <f t="shared" si="5"/>
        <v>0</v>
      </c>
      <c r="R27" s="179"/>
      <c r="S27" s="179" t="s">
        <v>133</v>
      </c>
      <c r="T27" s="180" t="s">
        <v>134</v>
      </c>
      <c r="U27" s="157">
        <v>0</v>
      </c>
      <c r="V27" s="157">
        <f t="shared" si="6"/>
        <v>0</v>
      </c>
      <c r="W27" s="157"/>
      <c r="X27" s="157" t="s">
        <v>135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414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4">
        <v>20</v>
      </c>
      <c r="B28" s="175" t="s">
        <v>451</v>
      </c>
      <c r="C28" s="184" t="s">
        <v>452</v>
      </c>
      <c r="D28" s="176" t="s">
        <v>413</v>
      </c>
      <c r="E28" s="177">
        <v>34</v>
      </c>
      <c r="F28" s="178"/>
      <c r="G28" s="179">
        <f t="shared" si="0"/>
        <v>0</v>
      </c>
      <c r="H28" s="178"/>
      <c r="I28" s="179">
        <f t="shared" si="1"/>
        <v>0</v>
      </c>
      <c r="J28" s="178"/>
      <c r="K28" s="179">
        <f t="shared" si="2"/>
        <v>0</v>
      </c>
      <c r="L28" s="179">
        <v>21</v>
      </c>
      <c r="M28" s="179">
        <f t="shared" si="3"/>
        <v>0</v>
      </c>
      <c r="N28" s="177">
        <v>0</v>
      </c>
      <c r="O28" s="177">
        <f t="shared" si="4"/>
        <v>0</v>
      </c>
      <c r="P28" s="177">
        <v>0</v>
      </c>
      <c r="Q28" s="177">
        <f t="shared" si="5"/>
        <v>0</v>
      </c>
      <c r="R28" s="179"/>
      <c r="S28" s="179" t="s">
        <v>133</v>
      </c>
      <c r="T28" s="180" t="s">
        <v>134</v>
      </c>
      <c r="U28" s="157">
        <v>0</v>
      </c>
      <c r="V28" s="157">
        <f t="shared" si="6"/>
        <v>0</v>
      </c>
      <c r="W28" s="157"/>
      <c r="X28" s="157" t="s">
        <v>135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414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4">
        <v>21</v>
      </c>
      <c r="B29" s="175" t="s">
        <v>453</v>
      </c>
      <c r="C29" s="184" t="s">
        <v>454</v>
      </c>
      <c r="D29" s="176" t="s">
        <v>189</v>
      </c>
      <c r="E29" s="177">
        <v>9</v>
      </c>
      <c r="F29" s="178"/>
      <c r="G29" s="179">
        <f t="shared" si="0"/>
        <v>0</v>
      </c>
      <c r="H29" s="178"/>
      <c r="I29" s="179">
        <f t="shared" si="1"/>
        <v>0</v>
      </c>
      <c r="J29" s="178"/>
      <c r="K29" s="179">
        <f t="shared" si="2"/>
        <v>0</v>
      </c>
      <c r="L29" s="179">
        <v>21</v>
      </c>
      <c r="M29" s="179">
        <f t="shared" si="3"/>
        <v>0</v>
      </c>
      <c r="N29" s="177">
        <v>0</v>
      </c>
      <c r="O29" s="177">
        <f t="shared" si="4"/>
        <v>0</v>
      </c>
      <c r="P29" s="177">
        <v>0</v>
      </c>
      <c r="Q29" s="177">
        <f t="shared" si="5"/>
        <v>0</v>
      </c>
      <c r="R29" s="179"/>
      <c r="S29" s="179" t="s">
        <v>133</v>
      </c>
      <c r="T29" s="180" t="s">
        <v>134</v>
      </c>
      <c r="U29" s="157">
        <v>0</v>
      </c>
      <c r="V29" s="157">
        <f t="shared" si="6"/>
        <v>0</v>
      </c>
      <c r="W29" s="157"/>
      <c r="X29" s="157" t="s">
        <v>135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414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4">
        <v>22</v>
      </c>
      <c r="B30" s="175" t="s">
        <v>455</v>
      </c>
      <c r="C30" s="184" t="s">
        <v>456</v>
      </c>
      <c r="D30" s="176" t="s">
        <v>189</v>
      </c>
      <c r="E30" s="177">
        <v>9</v>
      </c>
      <c r="F30" s="178"/>
      <c r="G30" s="179">
        <f t="shared" si="0"/>
        <v>0</v>
      </c>
      <c r="H30" s="178"/>
      <c r="I30" s="179">
        <f t="shared" si="1"/>
        <v>0</v>
      </c>
      <c r="J30" s="178"/>
      <c r="K30" s="179">
        <f t="shared" si="2"/>
        <v>0</v>
      </c>
      <c r="L30" s="179">
        <v>21</v>
      </c>
      <c r="M30" s="179">
        <f t="shared" si="3"/>
        <v>0</v>
      </c>
      <c r="N30" s="177">
        <v>0</v>
      </c>
      <c r="O30" s="177">
        <f t="shared" si="4"/>
        <v>0</v>
      </c>
      <c r="P30" s="177">
        <v>0</v>
      </c>
      <c r="Q30" s="177">
        <f t="shared" si="5"/>
        <v>0</v>
      </c>
      <c r="R30" s="179"/>
      <c r="S30" s="179" t="s">
        <v>133</v>
      </c>
      <c r="T30" s="180" t="s">
        <v>134</v>
      </c>
      <c r="U30" s="157">
        <v>0</v>
      </c>
      <c r="V30" s="157">
        <f t="shared" si="6"/>
        <v>0</v>
      </c>
      <c r="W30" s="157"/>
      <c r="X30" s="157" t="s">
        <v>135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414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4">
        <v>23</v>
      </c>
      <c r="B31" s="175" t="s">
        <v>457</v>
      </c>
      <c r="C31" s="184" t="s">
        <v>458</v>
      </c>
      <c r="D31" s="176" t="s">
        <v>394</v>
      </c>
      <c r="E31" s="177">
        <v>20</v>
      </c>
      <c r="F31" s="178"/>
      <c r="G31" s="179">
        <f t="shared" si="0"/>
        <v>0</v>
      </c>
      <c r="H31" s="178"/>
      <c r="I31" s="179">
        <f t="shared" si="1"/>
        <v>0</v>
      </c>
      <c r="J31" s="178"/>
      <c r="K31" s="179">
        <f t="shared" si="2"/>
        <v>0</v>
      </c>
      <c r="L31" s="179">
        <v>21</v>
      </c>
      <c r="M31" s="179">
        <f t="shared" si="3"/>
        <v>0</v>
      </c>
      <c r="N31" s="177">
        <v>0</v>
      </c>
      <c r="O31" s="177">
        <f t="shared" si="4"/>
        <v>0</v>
      </c>
      <c r="P31" s="177">
        <v>0</v>
      </c>
      <c r="Q31" s="177">
        <f t="shared" si="5"/>
        <v>0</v>
      </c>
      <c r="R31" s="179"/>
      <c r="S31" s="179" t="s">
        <v>133</v>
      </c>
      <c r="T31" s="180" t="s">
        <v>134</v>
      </c>
      <c r="U31" s="157">
        <v>0</v>
      </c>
      <c r="V31" s="157">
        <f t="shared" si="6"/>
        <v>0</v>
      </c>
      <c r="W31" s="157"/>
      <c r="X31" s="157" t="s">
        <v>135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414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4">
        <v>24</v>
      </c>
      <c r="B32" s="175" t="s">
        <v>459</v>
      </c>
      <c r="C32" s="184" t="s">
        <v>460</v>
      </c>
      <c r="D32" s="176" t="s">
        <v>413</v>
      </c>
      <c r="E32" s="177">
        <v>5</v>
      </c>
      <c r="F32" s="178"/>
      <c r="G32" s="179">
        <f t="shared" si="0"/>
        <v>0</v>
      </c>
      <c r="H32" s="178"/>
      <c r="I32" s="179">
        <f t="shared" si="1"/>
        <v>0</v>
      </c>
      <c r="J32" s="178"/>
      <c r="K32" s="179">
        <f t="shared" si="2"/>
        <v>0</v>
      </c>
      <c r="L32" s="179">
        <v>21</v>
      </c>
      <c r="M32" s="179">
        <f t="shared" si="3"/>
        <v>0</v>
      </c>
      <c r="N32" s="177">
        <v>0</v>
      </c>
      <c r="O32" s="177">
        <f t="shared" si="4"/>
        <v>0</v>
      </c>
      <c r="P32" s="177">
        <v>0</v>
      </c>
      <c r="Q32" s="177">
        <f t="shared" si="5"/>
        <v>0</v>
      </c>
      <c r="R32" s="179"/>
      <c r="S32" s="179" t="s">
        <v>133</v>
      </c>
      <c r="T32" s="180" t="s">
        <v>134</v>
      </c>
      <c r="U32" s="157">
        <v>0</v>
      </c>
      <c r="V32" s="157">
        <f t="shared" si="6"/>
        <v>0</v>
      </c>
      <c r="W32" s="157"/>
      <c r="X32" s="157" t="s">
        <v>135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414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4">
        <v>25</v>
      </c>
      <c r="B33" s="175" t="s">
        <v>461</v>
      </c>
      <c r="C33" s="184" t="s">
        <v>462</v>
      </c>
      <c r="D33" s="176" t="s">
        <v>394</v>
      </c>
      <c r="E33" s="177">
        <v>10</v>
      </c>
      <c r="F33" s="178"/>
      <c r="G33" s="179">
        <f t="shared" si="0"/>
        <v>0</v>
      </c>
      <c r="H33" s="178"/>
      <c r="I33" s="179">
        <f t="shared" si="1"/>
        <v>0</v>
      </c>
      <c r="J33" s="178"/>
      <c r="K33" s="179">
        <f t="shared" si="2"/>
        <v>0</v>
      </c>
      <c r="L33" s="179">
        <v>21</v>
      </c>
      <c r="M33" s="179">
        <f t="shared" si="3"/>
        <v>0</v>
      </c>
      <c r="N33" s="177">
        <v>0</v>
      </c>
      <c r="O33" s="177">
        <f t="shared" si="4"/>
        <v>0</v>
      </c>
      <c r="P33" s="177">
        <v>0</v>
      </c>
      <c r="Q33" s="177">
        <f t="shared" si="5"/>
        <v>0</v>
      </c>
      <c r="R33" s="179"/>
      <c r="S33" s="179" t="s">
        <v>133</v>
      </c>
      <c r="T33" s="180" t="s">
        <v>134</v>
      </c>
      <c r="U33" s="157">
        <v>0</v>
      </c>
      <c r="V33" s="157">
        <f t="shared" si="6"/>
        <v>0</v>
      </c>
      <c r="W33" s="157"/>
      <c r="X33" s="157" t="s">
        <v>135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414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4">
        <v>26</v>
      </c>
      <c r="B34" s="175" t="s">
        <v>463</v>
      </c>
      <c r="C34" s="184" t="s">
        <v>464</v>
      </c>
      <c r="D34" s="176" t="s">
        <v>394</v>
      </c>
      <c r="E34" s="177">
        <v>10</v>
      </c>
      <c r="F34" s="178"/>
      <c r="G34" s="179">
        <f t="shared" si="0"/>
        <v>0</v>
      </c>
      <c r="H34" s="178"/>
      <c r="I34" s="179">
        <f t="shared" si="1"/>
        <v>0</v>
      </c>
      <c r="J34" s="178"/>
      <c r="K34" s="179">
        <f t="shared" si="2"/>
        <v>0</v>
      </c>
      <c r="L34" s="179">
        <v>21</v>
      </c>
      <c r="M34" s="179">
        <f t="shared" si="3"/>
        <v>0</v>
      </c>
      <c r="N34" s="177">
        <v>0</v>
      </c>
      <c r="O34" s="177">
        <f t="shared" si="4"/>
        <v>0</v>
      </c>
      <c r="P34" s="177">
        <v>0</v>
      </c>
      <c r="Q34" s="177">
        <f t="shared" si="5"/>
        <v>0</v>
      </c>
      <c r="R34" s="179"/>
      <c r="S34" s="179" t="s">
        <v>133</v>
      </c>
      <c r="T34" s="180" t="s">
        <v>134</v>
      </c>
      <c r="U34" s="157">
        <v>0</v>
      </c>
      <c r="V34" s="157">
        <f t="shared" si="6"/>
        <v>0</v>
      </c>
      <c r="W34" s="157"/>
      <c r="X34" s="157" t="s">
        <v>135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414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1" t="s">
        <v>128</v>
      </c>
      <c r="B35" s="162" t="s">
        <v>65</v>
      </c>
      <c r="C35" s="183" t="s">
        <v>66</v>
      </c>
      <c r="D35" s="163"/>
      <c r="E35" s="164"/>
      <c r="F35" s="165"/>
      <c r="G35" s="165">
        <f>SUMIF(AG36:AG48,"&lt;&gt;NOR",G36:G48)</f>
        <v>0</v>
      </c>
      <c r="H35" s="165"/>
      <c r="I35" s="165">
        <f>SUM(I36:I48)</f>
        <v>0</v>
      </c>
      <c r="J35" s="165"/>
      <c r="K35" s="165">
        <f>SUM(K36:K48)</f>
        <v>0</v>
      </c>
      <c r="L35" s="165"/>
      <c r="M35" s="165">
        <f>SUM(M36:M48)</f>
        <v>0</v>
      </c>
      <c r="N35" s="164"/>
      <c r="O35" s="164">
        <f>SUM(O36:O48)</f>
        <v>0</v>
      </c>
      <c r="P35" s="164"/>
      <c r="Q35" s="164">
        <f>SUM(Q36:Q48)</f>
        <v>0</v>
      </c>
      <c r="R35" s="165"/>
      <c r="S35" s="165"/>
      <c r="T35" s="166"/>
      <c r="U35" s="160"/>
      <c r="V35" s="160">
        <f>SUM(V36:V48)</f>
        <v>0</v>
      </c>
      <c r="W35" s="160"/>
      <c r="X35" s="160"/>
      <c r="AG35" t="s">
        <v>129</v>
      </c>
    </row>
    <row r="36" spans="1:60" outlineLevel="1" x14ac:dyDescent="0.2">
      <c r="A36" s="174">
        <v>27</v>
      </c>
      <c r="B36" s="175" t="s">
        <v>465</v>
      </c>
      <c r="C36" s="184" t="s">
        <v>466</v>
      </c>
      <c r="D36" s="176" t="s">
        <v>413</v>
      </c>
      <c r="E36" s="177">
        <v>7</v>
      </c>
      <c r="F36" s="178"/>
      <c r="G36" s="179">
        <f t="shared" ref="G36:G48" si="7">ROUND(E36*F36,2)</f>
        <v>0</v>
      </c>
      <c r="H36" s="178"/>
      <c r="I36" s="179">
        <f t="shared" ref="I36:I48" si="8">ROUND(E36*H36,2)</f>
        <v>0</v>
      </c>
      <c r="J36" s="178"/>
      <c r="K36" s="179">
        <f t="shared" ref="K36:K48" si="9">ROUND(E36*J36,2)</f>
        <v>0</v>
      </c>
      <c r="L36" s="179">
        <v>21</v>
      </c>
      <c r="M36" s="179">
        <f t="shared" ref="M36:M48" si="10">G36*(1+L36/100)</f>
        <v>0</v>
      </c>
      <c r="N36" s="177">
        <v>0</v>
      </c>
      <c r="O36" s="177">
        <f t="shared" ref="O36:O48" si="11">ROUND(E36*N36,2)</f>
        <v>0</v>
      </c>
      <c r="P36" s="177">
        <v>0</v>
      </c>
      <c r="Q36" s="177">
        <f t="shared" ref="Q36:Q48" si="12">ROUND(E36*P36,2)</f>
        <v>0</v>
      </c>
      <c r="R36" s="179"/>
      <c r="S36" s="179" t="s">
        <v>133</v>
      </c>
      <c r="T36" s="180" t="s">
        <v>134</v>
      </c>
      <c r="U36" s="157">
        <v>0</v>
      </c>
      <c r="V36" s="157">
        <f t="shared" ref="V36:V48" si="13">ROUND(E36*U36,2)</f>
        <v>0</v>
      </c>
      <c r="W36" s="157"/>
      <c r="X36" s="157" t="s">
        <v>135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414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4">
        <v>28</v>
      </c>
      <c r="B37" s="175" t="s">
        <v>467</v>
      </c>
      <c r="C37" s="184" t="s">
        <v>468</v>
      </c>
      <c r="D37" s="176" t="s">
        <v>189</v>
      </c>
      <c r="E37" s="177">
        <v>80</v>
      </c>
      <c r="F37" s="178"/>
      <c r="G37" s="179">
        <f t="shared" si="7"/>
        <v>0</v>
      </c>
      <c r="H37" s="178"/>
      <c r="I37" s="179">
        <f t="shared" si="8"/>
        <v>0</v>
      </c>
      <c r="J37" s="178"/>
      <c r="K37" s="179">
        <f t="shared" si="9"/>
        <v>0</v>
      </c>
      <c r="L37" s="179">
        <v>21</v>
      </c>
      <c r="M37" s="179">
        <f t="shared" si="10"/>
        <v>0</v>
      </c>
      <c r="N37" s="177">
        <v>0</v>
      </c>
      <c r="O37" s="177">
        <f t="shared" si="11"/>
        <v>0</v>
      </c>
      <c r="P37" s="177">
        <v>0</v>
      </c>
      <c r="Q37" s="177">
        <f t="shared" si="12"/>
        <v>0</v>
      </c>
      <c r="R37" s="179"/>
      <c r="S37" s="179" t="s">
        <v>133</v>
      </c>
      <c r="T37" s="180" t="s">
        <v>134</v>
      </c>
      <c r="U37" s="157">
        <v>0</v>
      </c>
      <c r="V37" s="157">
        <f t="shared" si="13"/>
        <v>0</v>
      </c>
      <c r="W37" s="157"/>
      <c r="X37" s="157" t="s">
        <v>135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414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4">
        <v>29</v>
      </c>
      <c r="B38" s="175" t="s">
        <v>469</v>
      </c>
      <c r="C38" s="184" t="s">
        <v>470</v>
      </c>
      <c r="D38" s="176" t="s">
        <v>189</v>
      </c>
      <c r="E38" s="177">
        <v>70</v>
      </c>
      <c r="F38" s="178"/>
      <c r="G38" s="179">
        <f t="shared" si="7"/>
        <v>0</v>
      </c>
      <c r="H38" s="178"/>
      <c r="I38" s="179">
        <f t="shared" si="8"/>
        <v>0</v>
      </c>
      <c r="J38" s="178"/>
      <c r="K38" s="179">
        <f t="shared" si="9"/>
        <v>0</v>
      </c>
      <c r="L38" s="179">
        <v>21</v>
      </c>
      <c r="M38" s="179">
        <f t="shared" si="10"/>
        <v>0</v>
      </c>
      <c r="N38" s="177">
        <v>0</v>
      </c>
      <c r="O38" s="177">
        <f t="shared" si="11"/>
        <v>0</v>
      </c>
      <c r="P38" s="177">
        <v>0</v>
      </c>
      <c r="Q38" s="177">
        <f t="shared" si="12"/>
        <v>0</v>
      </c>
      <c r="R38" s="179"/>
      <c r="S38" s="179" t="s">
        <v>133</v>
      </c>
      <c r="T38" s="180" t="s">
        <v>134</v>
      </c>
      <c r="U38" s="157">
        <v>0</v>
      </c>
      <c r="V38" s="157">
        <f t="shared" si="13"/>
        <v>0</v>
      </c>
      <c r="W38" s="157"/>
      <c r="X38" s="157" t="s">
        <v>135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414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4">
        <v>30</v>
      </c>
      <c r="B39" s="175" t="s">
        <v>471</v>
      </c>
      <c r="C39" s="184" t="s">
        <v>472</v>
      </c>
      <c r="D39" s="176" t="s">
        <v>413</v>
      </c>
      <c r="E39" s="177">
        <v>4</v>
      </c>
      <c r="F39" s="178"/>
      <c r="G39" s="179">
        <f t="shared" si="7"/>
        <v>0</v>
      </c>
      <c r="H39" s="178"/>
      <c r="I39" s="179">
        <f t="shared" si="8"/>
        <v>0</v>
      </c>
      <c r="J39" s="178"/>
      <c r="K39" s="179">
        <f t="shared" si="9"/>
        <v>0</v>
      </c>
      <c r="L39" s="179">
        <v>21</v>
      </c>
      <c r="M39" s="179">
        <f t="shared" si="10"/>
        <v>0</v>
      </c>
      <c r="N39" s="177">
        <v>0</v>
      </c>
      <c r="O39" s="177">
        <f t="shared" si="11"/>
        <v>0</v>
      </c>
      <c r="P39" s="177">
        <v>0</v>
      </c>
      <c r="Q39" s="177">
        <f t="shared" si="12"/>
        <v>0</v>
      </c>
      <c r="R39" s="179"/>
      <c r="S39" s="179" t="s">
        <v>133</v>
      </c>
      <c r="T39" s="180" t="s">
        <v>438</v>
      </c>
      <c r="U39" s="157">
        <v>0</v>
      </c>
      <c r="V39" s="157">
        <f t="shared" si="13"/>
        <v>0</v>
      </c>
      <c r="W39" s="157"/>
      <c r="X39" s="157" t="s">
        <v>135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414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4">
        <v>31</v>
      </c>
      <c r="B40" s="175" t="s">
        <v>473</v>
      </c>
      <c r="C40" s="184" t="s">
        <v>474</v>
      </c>
      <c r="D40" s="176" t="s">
        <v>413</v>
      </c>
      <c r="E40" s="177">
        <v>2</v>
      </c>
      <c r="F40" s="178"/>
      <c r="G40" s="179">
        <f t="shared" si="7"/>
        <v>0</v>
      </c>
      <c r="H40" s="178"/>
      <c r="I40" s="179">
        <f t="shared" si="8"/>
        <v>0</v>
      </c>
      <c r="J40" s="178"/>
      <c r="K40" s="179">
        <f t="shared" si="9"/>
        <v>0</v>
      </c>
      <c r="L40" s="179">
        <v>21</v>
      </c>
      <c r="M40" s="179">
        <f t="shared" si="10"/>
        <v>0</v>
      </c>
      <c r="N40" s="177">
        <v>0</v>
      </c>
      <c r="O40" s="177">
        <f t="shared" si="11"/>
        <v>0</v>
      </c>
      <c r="P40" s="177">
        <v>0</v>
      </c>
      <c r="Q40" s="177">
        <f t="shared" si="12"/>
        <v>0</v>
      </c>
      <c r="R40" s="179"/>
      <c r="S40" s="179" t="s">
        <v>133</v>
      </c>
      <c r="T40" s="180" t="s">
        <v>134</v>
      </c>
      <c r="U40" s="157">
        <v>0</v>
      </c>
      <c r="V40" s="157">
        <f t="shared" si="13"/>
        <v>0</v>
      </c>
      <c r="W40" s="157"/>
      <c r="X40" s="157" t="s">
        <v>135</v>
      </c>
      <c r="Y40" s="147"/>
      <c r="Z40" s="147"/>
      <c r="AA40" s="147"/>
      <c r="AB40" s="147"/>
      <c r="AC40" s="147"/>
      <c r="AD40" s="147"/>
      <c r="AE40" s="147"/>
      <c r="AF40" s="147"/>
      <c r="AG40" s="147" t="s">
        <v>414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4">
        <v>32</v>
      </c>
      <c r="B41" s="175" t="s">
        <v>475</v>
      </c>
      <c r="C41" s="184" t="s">
        <v>476</v>
      </c>
      <c r="D41" s="176" t="s">
        <v>189</v>
      </c>
      <c r="E41" s="177">
        <v>110</v>
      </c>
      <c r="F41" s="178"/>
      <c r="G41" s="179">
        <f t="shared" si="7"/>
        <v>0</v>
      </c>
      <c r="H41" s="178"/>
      <c r="I41" s="179">
        <f t="shared" si="8"/>
        <v>0</v>
      </c>
      <c r="J41" s="178"/>
      <c r="K41" s="179">
        <f t="shared" si="9"/>
        <v>0</v>
      </c>
      <c r="L41" s="179">
        <v>21</v>
      </c>
      <c r="M41" s="179">
        <f t="shared" si="10"/>
        <v>0</v>
      </c>
      <c r="N41" s="177">
        <v>0</v>
      </c>
      <c r="O41" s="177">
        <f t="shared" si="11"/>
        <v>0</v>
      </c>
      <c r="P41" s="177">
        <v>0</v>
      </c>
      <c r="Q41" s="177">
        <f t="shared" si="12"/>
        <v>0</v>
      </c>
      <c r="R41" s="179"/>
      <c r="S41" s="179" t="s">
        <v>133</v>
      </c>
      <c r="T41" s="180" t="s">
        <v>134</v>
      </c>
      <c r="U41" s="157">
        <v>0</v>
      </c>
      <c r="V41" s="157">
        <f t="shared" si="13"/>
        <v>0</v>
      </c>
      <c r="W41" s="157"/>
      <c r="X41" s="157" t="s">
        <v>135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414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4">
        <v>33</v>
      </c>
      <c r="B42" s="175" t="s">
        <v>477</v>
      </c>
      <c r="C42" s="184" t="s">
        <v>478</v>
      </c>
      <c r="D42" s="176" t="s">
        <v>189</v>
      </c>
      <c r="E42" s="177">
        <v>110</v>
      </c>
      <c r="F42" s="178"/>
      <c r="G42" s="179">
        <f t="shared" si="7"/>
        <v>0</v>
      </c>
      <c r="H42" s="178"/>
      <c r="I42" s="179">
        <f t="shared" si="8"/>
        <v>0</v>
      </c>
      <c r="J42" s="178"/>
      <c r="K42" s="179">
        <f t="shared" si="9"/>
        <v>0</v>
      </c>
      <c r="L42" s="179">
        <v>21</v>
      </c>
      <c r="M42" s="179">
        <f t="shared" si="10"/>
        <v>0</v>
      </c>
      <c r="N42" s="177">
        <v>0</v>
      </c>
      <c r="O42" s="177">
        <f t="shared" si="11"/>
        <v>0</v>
      </c>
      <c r="P42" s="177">
        <v>0</v>
      </c>
      <c r="Q42" s="177">
        <f t="shared" si="12"/>
        <v>0</v>
      </c>
      <c r="R42" s="179"/>
      <c r="S42" s="179" t="s">
        <v>133</v>
      </c>
      <c r="T42" s="180" t="s">
        <v>134</v>
      </c>
      <c r="U42" s="157">
        <v>0</v>
      </c>
      <c r="V42" s="157">
        <f t="shared" si="13"/>
        <v>0</v>
      </c>
      <c r="W42" s="157"/>
      <c r="X42" s="157" t="s">
        <v>135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414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4">
        <v>34</v>
      </c>
      <c r="B43" s="175" t="s">
        <v>479</v>
      </c>
      <c r="C43" s="184" t="s">
        <v>480</v>
      </c>
      <c r="D43" s="176" t="s">
        <v>182</v>
      </c>
      <c r="E43" s="177">
        <v>0.22</v>
      </c>
      <c r="F43" s="178"/>
      <c r="G43" s="179">
        <f t="shared" si="7"/>
        <v>0</v>
      </c>
      <c r="H43" s="178"/>
      <c r="I43" s="179">
        <f t="shared" si="8"/>
        <v>0</v>
      </c>
      <c r="J43" s="178"/>
      <c r="K43" s="179">
        <f t="shared" si="9"/>
        <v>0</v>
      </c>
      <c r="L43" s="179">
        <v>21</v>
      </c>
      <c r="M43" s="179">
        <f t="shared" si="10"/>
        <v>0</v>
      </c>
      <c r="N43" s="177">
        <v>0</v>
      </c>
      <c r="O43" s="177">
        <f t="shared" si="11"/>
        <v>0</v>
      </c>
      <c r="P43" s="177">
        <v>0</v>
      </c>
      <c r="Q43" s="177">
        <f t="shared" si="12"/>
        <v>0</v>
      </c>
      <c r="R43" s="179"/>
      <c r="S43" s="179" t="s">
        <v>133</v>
      </c>
      <c r="T43" s="180" t="s">
        <v>134</v>
      </c>
      <c r="U43" s="157">
        <v>0</v>
      </c>
      <c r="V43" s="157">
        <f t="shared" si="13"/>
        <v>0</v>
      </c>
      <c r="W43" s="157"/>
      <c r="X43" s="157" t="s">
        <v>135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414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4">
        <v>35</v>
      </c>
      <c r="B44" s="175" t="s">
        <v>481</v>
      </c>
      <c r="C44" s="184" t="s">
        <v>482</v>
      </c>
      <c r="D44" s="176" t="s">
        <v>182</v>
      </c>
      <c r="E44" s="177">
        <v>0.22</v>
      </c>
      <c r="F44" s="178"/>
      <c r="G44" s="179">
        <f t="shared" si="7"/>
        <v>0</v>
      </c>
      <c r="H44" s="178"/>
      <c r="I44" s="179">
        <f t="shared" si="8"/>
        <v>0</v>
      </c>
      <c r="J44" s="178"/>
      <c r="K44" s="179">
        <f t="shared" si="9"/>
        <v>0</v>
      </c>
      <c r="L44" s="179">
        <v>21</v>
      </c>
      <c r="M44" s="179">
        <f t="shared" si="10"/>
        <v>0</v>
      </c>
      <c r="N44" s="177">
        <v>0</v>
      </c>
      <c r="O44" s="177">
        <f t="shared" si="11"/>
        <v>0</v>
      </c>
      <c r="P44" s="177">
        <v>0</v>
      </c>
      <c r="Q44" s="177">
        <f t="shared" si="12"/>
        <v>0</v>
      </c>
      <c r="R44" s="179"/>
      <c r="S44" s="179" t="s">
        <v>133</v>
      </c>
      <c r="T44" s="180" t="s">
        <v>134</v>
      </c>
      <c r="U44" s="157">
        <v>0</v>
      </c>
      <c r="V44" s="157">
        <f t="shared" si="13"/>
        <v>0</v>
      </c>
      <c r="W44" s="157"/>
      <c r="X44" s="157" t="s">
        <v>135</v>
      </c>
      <c r="Y44" s="147"/>
      <c r="Z44" s="147"/>
      <c r="AA44" s="147"/>
      <c r="AB44" s="147"/>
      <c r="AC44" s="147"/>
      <c r="AD44" s="147"/>
      <c r="AE44" s="147"/>
      <c r="AF44" s="147"/>
      <c r="AG44" s="147" t="s">
        <v>414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4">
        <v>36</v>
      </c>
      <c r="B45" s="175" t="s">
        <v>483</v>
      </c>
      <c r="C45" s="184" t="s">
        <v>484</v>
      </c>
      <c r="D45" s="176" t="s">
        <v>182</v>
      </c>
      <c r="E45" s="177">
        <v>1.1100000000000001</v>
      </c>
      <c r="F45" s="178"/>
      <c r="G45" s="179">
        <f t="shared" si="7"/>
        <v>0</v>
      </c>
      <c r="H45" s="178"/>
      <c r="I45" s="179">
        <f t="shared" si="8"/>
        <v>0</v>
      </c>
      <c r="J45" s="178"/>
      <c r="K45" s="179">
        <f t="shared" si="9"/>
        <v>0</v>
      </c>
      <c r="L45" s="179">
        <v>21</v>
      </c>
      <c r="M45" s="179">
        <f t="shared" si="10"/>
        <v>0</v>
      </c>
      <c r="N45" s="177">
        <v>0</v>
      </c>
      <c r="O45" s="177">
        <f t="shared" si="11"/>
        <v>0</v>
      </c>
      <c r="P45" s="177">
        <v>0</v>
      </c>
      <c r="Q45" s="177">
        <f t="shared" si="12"/>
        <v>0</v>
      </c>
      <c r="R45" s="179"/>
      <c r="S45" s="179" t="s">
        <v>133</v>
      </c>
      <c r="T45" s="180" t="s">
        <v>438</v>
      </c>
      <c r="U45" s="157">
        <v>0</v>
      </c>
      <c r="V45" s="157">
        <f t="shared" si="13"/>
        <v>0</v>
      </c>
      <c r="W45" s="157"/>
      <c r="X45" s="157" t="s">
        <v>135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414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4">
        <v>37</v>
      </c>
      <c r="B46" s="175" t="s">
        <v>485</v>
      </c>
      <c r="C46" s="184" t="s">
        <v>486</v>
      </c>
      <c r="D46" s="176" t="s">
        <v>182</v>
      </c>
      <c r="E46" s="177">
        <v>0.22</v>
      </c>
      <c r="F46" s="178"/>
      <c r="G46" s="179">
        <f t="shared" si="7"/>
        <v>0</v>
      </c>
      <c r="H46" s="178"/>
      <c r="I46" s="179">
        <f t="shared" si="8"/>
        <v>0</v>
      </c>
      <c r="J46" s="178"/>
      <c r="K46" s="179">
        <f t="shared" si="9"/>
        <v>0</v>
      </c>
      <c r="L46" s="179">
        <v>21</v>
      </c>
      <c r="M46" s="179">
        <f t="shared" si="10"/>
        <v>0</v>
      </c>
      <c r="N46" s="177">
        <v>0</v>
      </c>
      <c r="O46" s="177">
        <f t="shared" si="11"/>
        <v>0</v>
      </c>
      <c r="P46" s="177">
        <v>0</v>
      </c>
      <c r="Q46" s="177">
        <f t="shared" si="12"/>
        <v>0</v>
      </c>
      <c r="R46" s="179"/>
      <c r="S46" s="179" t="s">
        <v>133</v>
      </c>
      <c r="T46" s="180" t="s">
        <v>134</v>
      </c>
      <c r="U46" s="157">
        <v>0</v>
      </c>
      <c r="V46" s="157">
        <f t="shared" si="13"/>
        <v>0</v>
      </c>
      <c r="W46" s="157"/>
      <c r="X46" s="157" t="s">
        <v>135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414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4">
        <v>38</v>
      </c>
      <c r="B47" s="175" t="s">
        <v>487</v>
      </c>
      <c r="C47" s="184" t="s">
        <v>488</v>
      </c>
      <c r="D47" s="176" t="s">
        <v>394</v>
      </c>
      <c r="E47" s="177">
        <v>1</v>
      </c>
      <c r="F47" s="178"/>
      <c r="G47" s="179">
        <f t="shared" si="7"/>
        <v>0</v>
      </c>
      <c r="H47" s="178"/>
      <c r="I47" s="179">
        <f t="shared" si="8"/>
        <v>0</v>
      </c>
      <c r="J47" s="178"/>
      <c r="K47" s="179">
        <f t="shared" si="9"/>
        <v>0</v>
      </c>
      <c r="L47" s="179">
        <v>21</v>
      </c>
      <c r="M47" s="179">
        <f t="shared" si="10"/>
        <v>0</v>
      </c>
      <c r="N47" s="177">
        <v>0</v>
      </c>
      <c r="O47" s="177">
        <f t="shared" si="11"/>
        <v>0</v>
      </c>
      <c r="P47" s="177">
        <v>0</v>
      </c>
      <c r="Q47" s="177">
        <f t="shared" si="12"/>
        <v>0</v>
      </c>
      <c r="R47" s="179"/>
      <c r="S47" s="179" t="s">
        <v>133</v>
      </c>
      <c r="T47" s="180" t="s">
        <v>134</v>
      </c>
      <c r="U47" s="157">
        <v>0</v>
      </c>
      <c r="V47" s="157">
        <f t="shared" si="13"/>
        <v>0</v>
      </c>
      <c r="W47" s="157"/>
      <c r="X47" s="157" t="s">
        <v>135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414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4">
        <v>39</v>
      </c>
      <c r="B48" s="175" t="s">
        <v>489</v>
      </c>
      <c r="C48" s="184" t="s">
        <v>464</v>
      </c>
      <c r="D48" s="176" t="s">
        <v>394</v>
      </c>
      <c r="E48" s="177">
        <v>2</v>
      </c>
      <c r="F48" s="178"/>
      <c r="G48" s="179">
        <f t="shared" si="7"/>
        <v>0</v>
      </c>
      <c r="H48" s="178"/>
      <c r="I48" s="179">
        <f t="shared" si="8"/>
        <v>0</v>
      </c>
      <c r="J48" s="178"/>
      <c r="K48" s="179">
        <f t="shared" si="9"/>
        <v>0</v>
      </c>
      <c r="L48" s="179">
        <v>21</v>
      </c>
      <c r="M48" s="179">
        <f t="shared" si="10"/>
        <v>0</v>
      </c>
      <c r="N48" s="177">
        <v>0</v>
      </c>
      <c r="O48" s="177">
        <f t="shared" si="11"/>
        <v>0</v>
      </c>
      <c r="P48" s="177">
        <v>0</v>
      </c>
      <c r="Q48" s="177">
        <f t="shared" si="12"/>
        <v>0</v>
      </c>
      <c r="R48" s="179"/>
      <c r="S48" s="179" t="s">
        <v>133</v>
      </c>
      <c r="T48" s="180" t="s">
        <v>438</v>
      </c>
      <c r="U48" s="157">
        <v>0</v>
      </c>
      <c r="V48" s="157">
        <f t="shared" si="13"/>
        <v>0</v>
      </c>
      <c r="W48" s="157"/>
      <c r="X48" s="157" t="s">
        <v>135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414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1" t="s">
        <v>128</v>
      </c>
      <c r="B49" s="162" t="s">
        <v>67</v>
      </c>
      <c r="C49" s="183" t="s">
        <v>68</v>
      </c>
      <c r="D49" s="163"/>
      <c r="E49" s="164"/>
      <c r="F49" s="165"/>
      <c r="G49" s="165">
        <f>SUMIF(AG50:AG58,"&lt;&gt;NOR",G50:G58)</f>
        <v>0</v>
      </c>
      <c r="H49" s="165"/>
      <c r="I49" s="165">
        <f>SUM(I50:I58)</f>
        <v>0</v>
      </c>
      <c r="J49" s="165"/>
      <c r="K49" s="165">
        <f>SUM(K50:K58)</f>
        <v>0</v>
      </c>
      <c r="L49" s="165"/>
      <c r="M49" s="165">
        <f>SUM(M50:M58)</f>
        <v>0</v>
      </c>
      <c r="N49" s="164"/>
      <c r="O49" s="164">
        <f>SUM(O50:O58)</f>
        <v>0</v>
      </c>
      <c r="P49" s="164"/>
      <c r="Q49" s="164">
        <f>SUM(Q50:Q58)</f>
        <v>0</v>
      </c>
      <c r="R49" s="165"/>
      <c r="S49" s="165"/>
      <c r="T49" s="166"/>
      <c r="U49" s="160"/>
      <c r="V49" s="160">
        <f>SUM(V50:V58)</f>
        <v>0</v>
      </c>
      <c r="W49" s="160"/>
      <c r="X49" s="160"/>
      <c r="AG49" t="s">
        <v>129</v>
      </c>
    </row>
    <row r="50" spans="1:60" outlineLevel="1" x14ac:dyDescent="0.2">
      <c r="A50" s="174">
        <v>40</v>
      </c>
      <c r="B50" s="175" t="s">
        <v>490</v>
      </c>
      <c r="C50" s="184" t="s">
        <v>491</v>
      </c>
      <c r="D50" s="176" t="s">
        <v>413</v>
      </c>
      <c r="E50" s="177">
        <v>1</v>
      </c>
      <c r="F50" s="178"/>
      <c r="G50" s="179">
        <f t="shared" ref="G50:G58" si="14">ROUND(E50*F50,2)</f>
        <v>0</v>
      </c>
      <c r="H50" s="178"/>
      <c r="I50" s="179">
        <f t="shared" ref="I50:I58" si="15">ROUND(E50*H50,2)</f>
        <v>0</v>
      </c>
      <c r="J50" s="178"/>
      <c r="K50" s="179">
        <f t="shared" ref="K50:K58" si="16">ROUND(E50*J50,2)</f>
        <v>0</v>
      </c>
      <c r="L50" s="179">
        <v>21</v>
      </c>
      <c r="M50" s="179">
        <f t="shared" ref="M50:M58" si="17">G50*(1+L50/100)</f>
        <v>0</v>
      </c>
      <c r="N50" s="177">
        <v>0</v>
      </c>
      <c r="O50" s="177">
        <f t="shared" ref="O50:O58" si="18">ROUND(E50*N50,2)</f>
        <v>0</v>
      </c>
      <c r="P50" s="177">
        <v>0</v>
      </c>
      <c r="Q50" s="177">
        <f t="shared" ref="Q50:Q58" si="19">ROUND(E50*P50,2)</f>
        <v>0</v>
      </c>
      <c r="R50" s="179"/>
      <c r="S50" s="179" t="s">
        <v>133</v>
      </c>
      <c r="T50" s="180" t="s">
        <v>134</v>
      </c>
      <c r="U50" s="157">
        <v>0</v>
      </c>
      <c r="V50" s="157">
        <f t="shared" ref="V50:V58" si="20">ROUND(E50*U50,2)</f>
        <v>0</v>
      </c>
      <c r="W50" s="157"/>
      <c r="X50" s="157" t="s">
        <v>135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414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4">
        <v>41</v>
      </c>
      <c r="B51" s="175" t="s">
        <v>492</v>
      </c>
      <c r="C51" s="184" t="s">
        <v>493</v>
      </c>
      <c r="D51" s="176" t="s">
        <v>394</v>
      </c>
      <c r="E51" s="177">
        <v>3</v>
      </c>
      <c r="F51" s="178"/>
      <c r="G51" s="179">
        <f t="shared" si="14"/>
        <v>0</v>
      </c>
      <c r="H51" s="178"/>
      <c r="I51" s="179">
        <f t="shared" si="15"/>
        <v>0</v>
      </c>
      <c r="J51" s="178"/>
      <c r="K51" s="179">
        <f t="shared" si="16"/>
        <v>0</v>
      </c>
      <c r="L51" s="179">
        <v>21</v>
      </c>
      <c r="M51" s="179">
        <f t="shared" si="17"/>
        <v>0</v>
      </c>
      <c r="N51" s="177">
        <v>0</v>
      </c>
      <c r="O51" s="177">
        <f t="shared" si="18"/>
        <v>0</v>
      </c>
      <c r="P51" s="177">
        <v>0</v>
      </c>
      <c r="Q51" s="177">
        <f t="shared" si="19"/>
        <v>0</v>
      </c>
      <c r="R51" s="179"/>
      <c r="S51" s="179" t="s">
        <v>133</v>
      </c>
      <c r="T51" s="180" t="s">
        <v>134</v>
      </c>
      <c r="U51" s="157">
        <v>0</v>
      </c>
      <c r="V51" s="157">
        <f t="shared" si="20"/>
        <v>0</v>
      </c>
      <c r="W51" s="157"/>
      <c r="X51" s="157" t="s">
        <v>135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414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4">
        <v>42</v>
      </c>
      <c r="B52" s="175" t="s">
        <v>494</v>
      </c>
      <c r="C52" s="184" t="s">
        <v>495</v>
      </c>
      <c r="D52" s="176" t="s">
        <v>413</v>
      </c>
      <c r="E52" s="177">
        <v>1</v>
      </c>
      <c r="F52" s="178"/>
      <c r="G52" s="179">
        <f t="shared" si="14"/>
        <v>0</v>
      </c>
      <c r="H52" s="178"/>
      <c r="I52" s="179">
        <f t="shared" si="15"/>
        <v>0</v>
      </c>
      <c r="J52" s="178"/>
      <c r="K52" s="179">
        <f t="shared" si="16"/>
        <v>0</v>
      </c>
      <c r="L52" s="179">
        <v>21</v>
      </c>
      <c r="M52" s="179">
        <f t="shared" si="17"/>
        <v>0</v>
      </c>
      <c r="N52" s="177">
        <v>0</v>
      </c>
      <c r="O52" s="177">
        <f t="shared" si="18"/>
        <v>0</v>
      </c>
      <c r="P52" s="177">
        <v>0</v>
      </c>
      <c r="Q52" s="177">
        <f t="shared" si="19"/>
        <v>0</v>
      </c>
      <c r="R52" s="179"/>
      <c r="S52" s="179" t="s">
        <v>133</v>
      </c>
      <c r="T52" s="180" t="s">
        <v>134</v>
      </c>
      <c r="U52" s="157">
        <v>0</v>
      </c>
      <c r="V52" s="157">
        <f t="shared" si="20"/>
        <v>0</v>
      </c>
      <c r="W52" s="157"/>
      <c r="X52" s="157" t="s">
        <v>135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414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4">
        <v>43</v>
      </c>
      <c r="B53" s="175" t="s">
        <v>496</v>
      </c>
      <c r="C53" s="184" t="s">
        <v>497</v>
      </c>
      <c r="D53" s="176" t="s">
        <v>413</v>
      </c>
      <c r="E53" s="177">
        <v>7</v>
      </c>
      <c r="F53" s="178"/>
      <c r="G53" s="179">
        <f t="shared" si="14"/>
        <v>0</v>
      </c>
      <c r="H53" s="178"/>
      <c r="I53" s="179">
        <f t="shared" si="15"/>
        <v>0</v>
      </c>
      <c r="J53" s="178"/>
      <c r="K53" s="179">
        <f t="shared" si="16"/>
        <v>0</v>
      </c>
      <c r="L53" s="179">
        <v>21</v>
      </c>
      <c r="M53" s="179">
        <f t="shared" si="17"/>
        <v>0</v>
      </c>
      <c r="N53" s="177">
        <v>0</v>
      </c>
      <c r="O53" s="177">
        <f t="shared" si="18"/>
        <v>0</v>
      </c>
      <c r="P53" s="177">
        <v>0</v>
      </c>
      <c r="Q53" s="177">
        <f t="shared" si="19"/>
        <v>0</v>
      </c>
      <c r="R53" s="179"/>
      <c r="S53" s="179" t="s">
        <v>133</v>
      </c>
      <c r="T53" s="180" t="s">
        <v>134</v>
      </c>
      <c r="U53" s="157">
        <v>0</v>
      </c>
      <c r="V53" s="157">
        <f t="shared" si="20"/>
        <v>0</v>
      </c>
      <c r="W53" s="157"/>
      <c r="X53" s="157" t="s">
        <v>135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414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4">
        <v>44</v>
      </c>
      <c r="B54" s="175" t="s">
        <v>498</v>
      </c>
      <c r="C54" s="184" t="s">
        <v>499</v>
      </c>
      <c r="D54" s="176" t="s">
        <v>413</v>
      </c>
      <c r="E54" s="177">
        <v>7</v>
      </c>
      <c r="F54" s="178"/>
      <c r="G54" s="179">
        <f t="shared" si="14"/>
        <v>0</v>
      </c>
      <c r="H54" s="178"/>
      <c r="I54" s="179">
        <f t="shared" si="15"/>
        <v>0</v>
      </c>
      <c r="J54" s="178"/>
      <c r="K54" s="179">
        <f t="shared" si="16"/>
        <v>0</v>
      </c>
      <c r="L54" s="179">
        <v>21</v>
      </c>
      <c r="M54" s="179">
        <f t="shared" si="17"/>
        <v>0</v>
      </c>
      <c r="N54" s="177">
        <v>0</v>
      </c>
      <c r="O54" s="177">
        <f t="shared" si="18"/>
        <v>0</v>
      </c>
      <c r="P54" s="177">
        <v>0</v>
      </c>
      <c r="Q54" s="177">
        <f t="shared" si="19"/>
        <v>0</v>
      </c>
      <c r="R54" s="179"/>
      <c r="S54" s="179" t="s">
        <v>133</v>
      </c>
      <c r="T54" s="180" t="s">
        <v>438</v>
      </c>
      <c r="U54" s="157">
        <v>0</v>
      </c>
      <c r="V54" s="157">
        <f t="shared" si="20"/>
        <v>0</v>
      </c>
      <c r="W54" s="157"/>
      <c r="X54" s="157" t="s">
        <v>135</v>
      </c>
      <c r="Y54" s="147"/>
      <c r="Z54" s="147"/>
      <c r="AA54" s="147"/>
      <c r="AB54" s="147"/>
      <c r="AC54" s="147"/>
      <c r="AD54" s="147"/>
      <c r="AE54" s="147"/>
      <c r="AF54" s="147"/>
      <c r="AG54" s="147" t="s">
        <v>414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4">
        <v>45</v>
      </c>
      <c r="B55" s="175" t="s">
        <v>500</v>
      </c>
      <c r="C55" s="184" t="s">
        <v>501</v>
      </c>
      <c r="D55" s="176" t="s">
        <v>413</v>
      </c>
      <c r="E55" s="177">
        <v>7</v>
      </c>
      <c r="F55" s="178"/>
      <c r="G55" s="179">
        <f t="shared" si="14"/>
        <v>0</v>
      </c>
      <c r="H55" s="178"/>
      <c r="I55" s="179">
        <f t="shared" si="15"/>
        <v>0</v>
      </c>
      <c r="J55" s="178"/>
      <c r="K55" s="179">
        <f t="shared" si="16"/>
        <v>0</v>
      </c>
      <c r="L55" s="179">
        <v>21</v>
      </c>
      <c r="M55" s="179">
        <f t="shared" si="17"/>
        <v>0</v>
      </c>
      <c r="N55" s="177">
        <v>0</v>
      </c>
      <c r="O55" s="177">
        <f t="shared" si="18"/>
        <v>0</v>
      </c>
      <c r="P55" s="177">
        <v>0</v>
      </c>
      <c r="Q55" s="177">
        <f t="shared" si="19"/>
        <v>0</v>
      </c>
      <c r="R55" s="179"/>
      <c r="S55" s="179" t="s">
        <v>133</v>
      </c>
      <c r="T55" s="180" t="s">
        <v>134</v>
      </c>
      <c r="U55" s="157">
        <v>0</v>
      </c>
      <c r="V55" s="157">
        <f t="shared" si="20"/>
        <v>0</v>
      </c>
      <c r="W55" s="157"/>
      <c r="X55" s="157" t="s">
        <v>135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414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4">
        <v>46</v>
      </c>
      <c r="B56" s="175" t="s">
        <v>502</v>
      </c>
      <c r="C56" s="184" t="s">
        <v>488</v>
      </c>
      <c r="D56" s="176" t="s">
        <v>394</v>
      </c>
      <c r="E56" s="177">
        <v>1</v>
      </c>
      <c r="F56" s="178"/>
      <c r="G56" s="179">
        <f t="shared" si="14"/>
        <v>0</v>
      </c>
      <c r="H56" s="178"/>
      <c r="I56" s="179">
        <f t="shared" si="15"/>
        <v>0</v>
      </c>
      <c r="J56" s="178"/>
      <c r="K56" s="179">
        <f t="shared" si="16"/>
        <v>0</v>
      </c>
      <c r="L56" s="179">
        <v>21</v>
      </c>
      <c r="M56" s="179">
        <f t="shared" si="17"/>
        <v>0</v>
      </c>
      <c r="N56" s="177">
        <v>0</v>
      </c>
      <c r="O56" s="177">
        <f t="shared" si="18"/>
        <v>0</v>
      </c>
      <c r="P56" s="177">
        <v>0</v>
      </c>
      <c r="Q56" s="177">
        <f t="shared" si="19"/>
        <v>0</v>
      </c>
      <c r="R56" s="179"/>
      <c r="S56" s="179" t="s">
        <v>133</v>
      </c>
      <c r="T56" s="180" t="s">
        <v>134</v>
      </c>
      <c r="U56" s="157">
        <v>0</v>
      </c>
      <c r="V56" s="157">
        <f t="shared" si="20"/>
        <v>0</v>
      </c>
      <c r="W56" s="157"/>
      <c r="X56" s="157" t="s">
        <v>135</v>
      </c>
      <c r="Y56" s="147"/>
      <c r="Z56" s="147"/>
      <c r="AA56" s="147"/>
      <c r="AB56" s="147"/>
      <c r="AC56" s="147"/>
      <c r="AD56" s="147"/>
      <c r="AE56" s="147"/>
      <c r="AF56" s="147"/>
      <c r="AG56" s="147" t="s">
        <v>414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4">
        <v>47</v>
      </c>
      <c r="B57" s="175" t="s">
        <v>503</v>
      </c>
      <c r="C57" s="184" t="s">
        <v>504</v>
      </c>
      <c r="D57" s="176" t="s">
        <v>394</v>
      </c>
      <c r="E57" s="177">
        <v>6</v>
      </c>
      <c r="F57" s="178"/>
      <c r="G57" s="179">
        <f t="shared" si="14"/>
        <v>0</v>
      </c>
      <c r="H57" s="178"/>
      <c r="I57" s="179">
        <f t="shared" si="15"/>
        <v>0</v>
      </c>
      <c r="J57" s="178"/>
      <c r="K57" s="179">
        <f t="shared" si="16"/>
        <v>0</v>
      </c>
      <c r="L57" s="179">
        <v>21</v>
      </c>
      <c r="M57" s="179">
        <f t="shared" si="17"/>
        <v>0</v>
      </c>
      <c r="N57" s="177">
        <v>0</v>
      </c>
      <c r="O57" s="177">
        <f t="shared" si="18"/>
        <v>0</v>
      </c>
      <c r="P57" s="177">
        <v>0</v>
      </c>
      <c r="Q57" s="177">
        <f t="shared" si="19"/>
        <v>0</v>
      </c>
      <c r="R57" s="179"/>
      <c r="S57" s="179" t="s">
        <v>133</v>
      </c>
      <c r="T57" s="180" t="s">
        <v>134</v>
      </c>
      <c r="U57" s="157">
        <v>0</v>
      </c>
      <c r="V57" s="157">
        <f t="shared" si="20"/>
        <v>0</v>
      </c>
      <c r="W57" s="157"/>
      <c r="X57" s="157" t="s">
        <v>135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414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4">
        <v>48</v>
      </c>
      <c r="B58" s="175" t="s">
        <v>505</v>
      </c>
      <c r="C58" s="184" t="s">
        <v>464</v>
      </c>
      <c r="D58" s="176" t="s">
        <v>394</v>
      </c>
      <c r="E58" s="177">
        <v>2</v>
      </c>
      <c r="F58" s="178"/>
      <c r="G58" s="179">
        <f t="shared" si="14"/>
        <v>0</v>
      </c>
      <c r="H58" s="178"/>
      <c r="I58" s="179">
        <f t="shared" si="15"/>
        <v>0</v>
      </c>
      <c r="J58" s="178"/>
      <c r="K58" s="179">
        <f t="shared" si="16"/>
        <v>0</v>
      </c>
      <c r="L58" s="179">
        <v>21</v>
      </c>
      <c r="M58" s="179">
        <f t="shared" si="17"/>
        <v>0</v>
      </c>
      <c r="N58" s="177">
        <v>0</v>
      </c>
      <c r="O58" s="177">
        <f t="shared" si="18"/>
        <v>0</v>
      </c>
      <c r="P58" s="177">
        <v>0</v>
      </c>
      <c r="Q58" s="177">
        <f t="shared" si="19"/>
        <v>0</v>
      </c>
      <c r="R58" s="179"/>
      <c r="S58" s="179" t="s">
        <v>133</v>
      </c>
      <c r="T58" s="180" t="s">
        <v>134</v>
      </c>
      <c r="U58" s="157">
        <v>0</v>
      </c>
      <c r="V58" s="157">
        <f t="shared" si="20"/>
        <v>0</v>
      </c>
      <c r="W58" s="157"/>
      <c r="X58" s="157" t="s">
        <v>135</v>
      </c>
      <c r="Y58" s="147"/>
      <c r="Z58" s="147"/>
      <c r="AA58" s="147"/>
      <c r="AB58" s="147"/>
      <c r="AC58" s="147"/>
      <c r="AD58" s="147"/>
      <c r="AE58" s="147"/>
      <c r="AF58" s="147"/>
      <c r="AG58" s="147" t="s">
        <v>414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x14ac:dyDescent="0.2">
      <c r="A59" s="161" t="s">
        <v>128</v>
      </c>
      <c r="B59" s="162" t="s">
        <v>101</v>
      </c>
      <c r="C59" s="183" t="s">
        <v>28</v>
      </c>
      <c r="D59" s="163"/>
      <c r="E59" s="164"/>
      <c r="F59" s="165"/>
      <c r="G59" s="165">
        <f>SUMIF(AG60:AG63,"&lt;&gt;NOR",G60:G63)</f>
        <v>0</v>
      </c>
      <c r="H59" s="165"/>
      <c r="I59" s="165">
        <f>SUM(I60:I63)</f>
        <v>0</v>
      </c>
      <c r="J59" s="165"/>
      <c r="K59" s="165">
        <f>SUM(K60:K63)</f>
        <v>0</v>
      </c>
      <c r="L59" s="165"/>
      <c r="M59" s="165">
        <f>SUM(M60:M63)</f>
        <v>0</v>
      </c>
      <c r="N59" s="164"/>
      <c r="O59" s="164">
        <f>SUM(O60:O63)</f>
        <v>0</v>
      </c>
      <c r="P59" s="164"/>
      <c r="Q59" s="164">
        <f>SUM(Q60:Q63)</f>
        <v>0</v>
      </c>
      <c r="R59" s="165"/>
      <c r="S59" s="165"/>
      <c r="T59" s="166"/>
      <c r="U59" s="160"/>
      <c r="V59" s="160">
        <f>SUM(V60:V63)</f>
        <v>0</v>
      </c>
      <c r="W59" s="160"/>
      <c r="X59" s="160"/>
      <c r="AG59" t="s">
        <v>129</v>
      </c>
    </row>
    <row r="60" spans="1:60" outlineLevel="1" x14ac:dyDescent="0.2">
      <c r="A60" s="174">
        <v>49</v>
      </c>
      <c r="B60" s="175" t="s">
        <v>506</v>
      </c>
      <c r="C60" s="184" t="s">
        <v>507</v>
      </c>
      <c r="D60" s="176" t="s">
        <v>508</v>
      </c>
      <c r="E60" s="177">
        <v>1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9"/>
      <c r="S60" s="179" t="s">
        <v>133</v>
      </c>
      <c r="T60" s="180" t="s">
        <v>134</v>
      </c>
      <c r="U60" s="157">
        <v>0</v>
      </c>
      <c r="V60" s="157">
        <f>ROUND(E60*U60,2)</f>
        <v>0</v>
      </c>
      <c r="W60" s="157"/>
      <c r="X60" s="157" t="s">
        <v>135</v>
      </c>
      <c r="Y60" s="147"/>
      <c r="Z60" s="147"/>
      <c r="AA60" s="147"/>
      <c r="AB60" s="147"/>
      <c r="AC60" s="147"/>
      <c r="AD60" s="147"/>
      <c r="AE60" s="147"/>
      <c r="AF60" s="147"/>
      <c r="AG60" s="147" t="s">
        <v>414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4">
        <v>51</v>
      </c>
      <c r="B61" s="175" t="s">
        <v>509</v>
      </c>
      <c r="C61" s="184" t="s">
        <v>512</v>
      </c>
      <c r="D61" s="176" t="s">
        <v>508</v>
      </c>
      <c r="E61" s="177">
        <v>1</v>
      </c>
      <c r="F61" s="178"/>
      <c r="G61" s="179">
        <f>ROUND(E61*F61,2)</f>
        <v>0</v>
      </c>
      <c r="H61" s="178"/>
      <c r="I61" s="179">
        <f>ROUND(E61*H61,2)</f>
        <v>0</v>
      </c>
      <c r="J61" s="178"/>
      <c r="K61" s="179">
        <f>ROUND(E61*J61,2)</f>
        <v>0</v>
      </c>
      <c r="L61" s="179">
        <v>21</v>
      </c>
      <c r="M61" s="179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9"/>
      <c r="S61" s="179" t="s">
        <v>133</v>
      </c>
      <c r="T61" s="180" t="s">
        <v>134</v>
      </c>
      <c r="U61" s="157">
        <v>0</v>
      </c>
      <c r="V61" s="157">
        <f>ROUND(E61*U61,2)</f>
        <v>0</v>
      </c>
      <c r="W61" s="157"/>
      <c r="X61" s="157" t="s">
        <v>135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414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4">
        <v>52</v>
      </c>
      <c r="B62" s="175" t="s">
        <v>510</v>
      </c>
      <c r="C62" s="184" t="s">
        <v>513</v>
      </c>
      <c r="D62" s="176" t="s">
        <v>508</v>
      </c>
      <c r="E62" s="177">
        <v>1</v>
      </c>
      <c r="F62" s="178"/>
      <c r="G62" s="179">
        <f>ROUND(E62*F62,2)</f>
        <v>0</v>
      </c>
      <c r="H62" s="178"/>
      <c r="I62" s="179">
        <f>ROUND(E62*H62,2)</f>
        <v>0</v>
      </c>
      <c r="J62" s="178"/>
      <c r="K62" s="179">
        <f>ROUND(E62*J62,2)</f>
        <v>0</v>
      </c>
      <c r="L62" s="179">
        <v>21</v>
      </c>
      <c r="M62" s="179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9"/>
      <c r="S62" s="179" t="s">
        <v>133</v>
      </c>
      <c r="T62" s="180" t="s">
        <v>438</v>
      </c>
      <c r="U62" s="157">
        <v>0</v>
      </c>
      <c r="V62" s="157">
        <f>ROUND(E62*U62,2)</f>
        <v>0</v>
      </c>
      <c r="W62" s="157"/>
      <c r="X62" s="157" t="s">
        <v>135</v>
      </c>
      <c r="Y62" s="147"/>
      <c r="Z62" s="147"/>
      <c r="AA62" s="147"/>
      <c r="AB62" s="147"/>
      <c r="AC62" s="147"/>
      <c r="AD62" s="147"/>
      <c r="AE62" s="147"/>
      <c r="AF62" s="147"/>
      <c r="AG62" s="147" t="s">
        <v>414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67">
        <v>53</v>
      </c>
      <c r="B63" s="168" t="s">
        <v>511</v>
      </c>
      <c r="C63" s="185" t="s">
        <v>514</v>
      </c>
      <c r="D63" s="169" t="s">
        <v>508</v>
      </c>
      <c r="E63" s="170">
        <v>1</v>
      </c>
      <c r="F63" s="171"/>
      <c r="G63" s="172">
        <f>ROUND(E63*F63,2)</f>
        <v>0</v>
      </c>
      <c r="H63" s="171"/>
      <c r="I63" s="172">
        <f>ROUND(E63*H63,2)</f>
        <v>0</v>
      </c>
      <c r="J63" s="171"/>
      <c r="K63" s="172">
        <f>ROUND(E63*J63,2)</f>
        <v>0</v>
      </c>
      <c r="L63" s="172">
        <v>21</v>
      </c>
      <c r="M63" s="172">
        <f>G63*(1+L63/100)</f>
        <v>0</v>
      </c>
      <c r="N63" s="170">
        <v>0</v>
      </c>
      <c r="O63" s="170">
        <f>ROUND(E63*N63,2)</f>
        <v>0</v>
      </c>
      <c r="P63" s="170">
        <v>0</v>
      </c>
      <c r="Q63" s="170">
        <f>ROUND(E63*P63,2)</f>
        <v>0</v>
      </c>
      <c r="R63" s="172"/>
      <c r="S63" s="172" t="s">
        <v>133</v>
      </c>
      <c r="T63" s="173" t="s">
        <v>134</v>
      </c>
      <c r="U63" s="157">
        <v>0</v>
      </c>
      <c r="V63" s="157">
        <f>ROUND(E63*U63,2)</f>
        <v>0</v>
      </c>
      <c r="W63" s="157"/>
      <c r="X63" s="157" t="s">
        <v>135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414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3"/>
      <c r="B64" s="4"/>
      <c r="C64" s="187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AE64">
        <v>15</v>
      </c>
      <c r="AF64">
        <v>21</v>
      </c>
      <c r="AG64" t="s">
        <v>115</v>
      </c>
    </row>
    <row r="65" spans="1:33" x14ac:dyDescent="0.2">
      <c r="A65" s="150"/>
      <c r="B65" s="151" t="s">
        <v>29</v>
      </c>
      <c r="C65" s="188"/>
      <c r="D65" s="152"/>
      <c r="E65" s="153"/>
      <c r="F65" s="153"/>
      <c r="G65" s="182">
        <f>G8+G35+G49+G59</f>
        <v>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f>SUMIF(L7:L63,AE64,G7:G63)</f>
        <v>0</v>
      </c>
      <c r="AF65">
        <f>SUMIF(L7:L63,AF64,G7:G63)</f>
        <v>0</v>
      </c>
      <c r="AG65" t="s">
        <v>409</v>
      </c>
    </row>
    <row r="66" spans="1:33" x14ac:dyDescent="0.2">
      <c r="C66" s="189"/>
      <c r="D66" s="10"/>
      <c r="AG66" t="s">
        <v>410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Kubík</dc:creator>
  <cp:lastModifiedBy>Pavel Matus</cp:lastModifiedBy>
  <cp:lastPrinted>2019-03-19T12:27:02Z</cp:lastPrinted>
  <dcterms:created xsi:type="dcterms:W3CDTF">2009-04-08T07:15:50Z</dcterms:created>
  <dcterms:modified xsi:type="dcterms:W3CDTF">2022-02-10T12:30:13Z</dcterms:modified>
</cp:coreProperties>
</file>