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ldata\d\Documents and Settings\Pavlisková\Dokumenty\MĚSTO\Parkoviště Buriana\"/>
    </mc:Choice>
  </mc:AlternateContent>
  <bookViews>
    <workbookView xWindow="0" yWindow="0" windowWidth="0" windowHeight="0"/>
  </bookViews>
  <sheets>
    <sheet name="Rekapitulace stavby" sheetId="1" r:id="rId1"/>
    <sheet name="1 - SO 101 Místní komunikace" sheetId="2" r:id="rId2"/>
    <sheet name="4 - SO 301 Odvodnění" sheetId="3" r:id="rId3"/>
    <sheet name="5 - SO 351 Přeložka vodov..." sheetId="4" r:id="rId4"/>
    <sheet name="6 - SO 401 Veřejné osvětl...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SO 101 Místní komunikace'!$C$90:$K$585</definedName>
    <definedName name="_xlnm.Print_Area" localSheetId="1">'1 - SO 101 Místní komunikace'!$C$45:$J$72,'1 - SO 101 Místní komunikace'!$C$78:$K$585</definedName>
    <definedName name="_xlnm.Print_Titles" localSheetId="1">'1 - SO 101 Místní komunikace'!$90:$90</definedName>
    <definedName name="_xlnm._FilterDatabase" localSheetId="2" hidden="1">'4 - SO 301 Odvodnění'!$C$92:$K$328</definedName>
    <definedName name="_xlnm.Print_Area" localSheetId="2">'4 - SO 301 Odvodnění'!$C$45:$J$74,'4 - SO 301 Odvodnění'!$C$80:$K$328</definedName>
    <definedName name="_xlnm.Print_Titles" localSheetId="2">'4 - SO 301 Odvodnění'!$92:$92</definedName>
    <definedName name="_xlnm._FilterDatabase" localSheetId="3" hidden="1">'5 - SO 351 Přeložka vodov...'!$C$92:$K$338</definedName>
    <definedName name="_xlnm.Print_Area" localSheetId="3">'5 - SO 351 Přeložka vodov...'!$C$45:$J$74,'5 - SO 351 Přeložka vodov...'!$C$80:$K$338</definedName>
    <definedName name="_xlnm.Print_Titles" localSheetId="3">'5 - SO 351 Přeložka vodov...'!$92:$92</definedName>
    <definedName name="_xlnm._FilterDatabase" localSheetId="4" hidden="1">'6 - SO 401 Veřejné osvětl...'!$C$82:$K$149</definedName>
    <definedName name="_xlnm.Print_Area" localSheetId="4">'6 - SO 401 Veřejné osvětl...'!$C$45:$J$64,'6 - SO 401 Veřejné osvětl...'!$C$70:$K$149</definedName>
    <definedName name="_xlnm.Print_Titles" localSheetId="4">'6 - SO 401 Veřejné osvětl...'!$82:$82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4" r="J37"/>
  <c r="J36"/>
  <c i="1" r="AY57"/>
  <c i="4" r="J35"/>
  <c i="1" r="AX57"/>
  <c i="4" r="BI334"/>
  <c r="BH334"/>
  <c r="BG334"/>
  <c r="BF334"/>
  <c r="T334"/>
  <c r="T333"/>
  <c r="R334"/>
  <c r="R333"/>
  <c r="P334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T317"/>
  <c r="T316"/>
  <c r="R318"/>
  <c r="R317"/>
  <c r="R316"/>
  <c r="P318"/>
  <c r="P317"/>
  <c r="P316"/>
  <c r="BI311"/>
  <c r="BH311"/>
  <c r="BG311"/>
  <c r="BF311"/>
  <c r="T311"/>
  <c r="T310"/>
  <c r="T309"/>
  <c r="R311"/>
  <c r="R310"/>
  <c r="R309"/>
  <c r="P311"/>
  <c r="P310"/>
  <c r="P309"/>
  <c r="BI307"/>
  <c r="BH307"/>
  <c r="BG307"/>
  <c r="BF307"/>
  <c r="T307"/>
  <c r="T306"/>
  <c r="R307"/>
  <c r="R306"/>
  <c r="P307"/>
  <c r="P306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83"/>
  <c i="3" r="J37"/>
  <c r="J36"/>
  <c i="1" r="AY56"/>
  <c i="3" r="J35"/>
  <c i="1" r="AX56"/>
  <c i="3"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T313"/>
  <c r="R314"/>
  <c r="R313"/>
  <c r="P314"/>
  <c r="P313"/>
  <c r="BI309"/>
  <c r="BH309"/>
  <c r="BG309"/>
  <c r="BF309"/>
  <c r="T309"/>
  <c r="T308"/>
  <c r="T307"/>
  <c r="R309"/>
  <c r="R308"/>
  <c r="R307"/>
  <c r="P309"/>
  <c r="P308"/>
  <c r="P307"/>
  <c r="BI305"/>
  <c r="BH305"/>
  <c r="BG305"/>
  <c r="BF305"/>
  <c r="T305"/>
  <c r="T304"/>
  <c r="R305"/>
  <c r="R304"/>
  <c r="P305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18"/>
  <c r="BH118"/>
  <c r="BG118"/>
  <c r="BF118"/>
  <c r="T118"/>
  <c r="R118"/>
  <c r="P118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48"/>
  <c i="2" r="J37"/>
  <c r="J36"/>
  <c i="1" r="AY55"/>
  <c i="2" r="J35"/>
  <c i="1" r="AX55"/>
  <c i="2"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4"/>
  <c r="BH574"/>
  <c r="BG574"/>
  <c r="BF574"/>
  <c r="T574"/>
  <c r="T573"/>
  <c r="R574"/>
  <c r="R573"/>
  <c r="P574"/>
  <c r="P573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0"/>
  <c r="BH550"/>
  <c r="BG550"/>
  <c r="BF550"/>
  <c r="T550"/>
  <c r="R550"/>
  <c r="P550"/>
  <c r="BI543"/>
  <c r="BH543"/>
  <c r="BG543"/>
  <c r="BF543"/>
  <c r="T543"/>
  <c r="R543"/>
  <c r="P543"/>
  <c r="BI537"/>
  <c r="BH537"/>
  <c r="BG537"/>
  <c r="BF537"/>
  <c r="T537"/>
  <c r="R537"/>
  <c r="P537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0"/>
  <c r="BH510"/>
  <c r="BG510"/>
  <c r="BF510"/>
  <c r="T510"/>
  <c r="R510"/>
  <c r="P510"/>
  <c r="BI508"/>
  <c r="BH508"/>
  <c r="BG508"/>
  <c r="BF508"/>
  <c r="T508"/>
  <c r="R508"/>
  <c r="P508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1"/>
  <c r="BH491"/>
  <c r="BG491"/>
  <c r="BF491"/>
  <c r="T491"/>
  <c r="R491"/>
  <c r="P491"/>
  <c r="BI489"/>
  <c r="BH489"/>
  <c r="BG489"/>
  <c r="BF489"/>
  <c r="T489"/>
  <c r="R489"/>
  <c r="P489"/>
  <c r="BI479"/>
  <c r="BH479"/>
  <c r="BG479"/>
  <c r="BF479"/>
  <c r="T479"/>
  <c r="R479"/>
  <c r="P479"/>
  <c r="BI477"/>
  <c r="BH477"/>
  <c r="BG477"/>
  <c r="BF477"/>
  <c r="T477"/>
  <c r="R477"/>
  <c r="P477"/>
  <c r="BI473"/>
  <c r="BH473"/>
  <c r="BG473"/>
  <c r="BF473"/>
  <c r="T473"/>
  <c r="R473"/>
  <c r="P473"/>
  <c r="BI471"/>
  <c r="BH471"/>
  <c r="BG471"/>
  <c r="BF471"/>
  <c r="T471"/>
  <c r="R471"/>
  <c r="P471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6"/>
  <c r="BH316"/>
  <c r="BG316"/>
  <c r="BF316"/>
  <c r="T316"/>
  <c r="R316"/>
  <c r="P316"/>
  <c r="BI309"/>
  <c r="BH309"/>
  <c r="BG309"/>
  <c r="BF309"/>
  <c r="T309"/>
  <c r="R309"/>
  <c r="P309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3"/>
  <c r="BH293"/>
  <c r="BG293"/>
  <c r="BF293"/>
  <c r="T293"/>
  <c r="T287"/>
  <c r="R293"/>
  <c r="R287"/>
  <c r="P293"/>
  <c r="P287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86"/>
  <c r="BH186"/>
  <c r="BG186"/>
  <c r="BF186"/>
  <c r="T186"/>
  <c r="R186"/>
  <c r="P186"/>
  <c r="BI181"/>
  <c r="BH181"/>
  <c r="BG181"/>
  <c r="BF181"/>
  <c r="T181"/>
  <c r="R181"/>
  <c r="P181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1" r="L50"/>
  <c r="AM50"/>
  <c r="AM49"/>
  <c r="L49"/>
  <c r="AM47"/>
  <c r="L47"/>
  <c r="L45"/>
  <c r="L44"/>
  <c i="2" r="BK163"/>
  <c r="BK581"/>
  <c r="J498"/>
  <c r="BK477"/>
  <c r="J437"/>
  <c r="J392"/>
  <c r="J370"/>
  <c r="BK326"/>
  <c r="J303"/>
  <c r="J288"/>
  <c r="BK272"/>
  <c r="BK216"/>
  <c r="BK168"/>
  <c r="BK117"/>
  <c r="J102"/>
  <c r="J577"/>
  <c r="J563"/>
  <c r="BK550"/>
  <c r="BK520"/>
  <c r="J479"/>
  <c r="BK441"/>
  <c r="J430"/>
  <c r="BK417"/>
  <c r="J380"/>
  <c r="J342"/>
  <c r="BK301"/>
  <c r="BK250"/>
  <c r="BK218"/>
  <c r="J181"/>
  <c r="BK139"/>
  <c r="J111"/>
  <c r="J98"/>
  <c r="J583"/>
  <c r="J574"/>
  <c r="BK543"/>
  <c r="J530"/>
  <c r="J518"/>
  <c r="BK479"/>
  <c r="BK420"/>
  <c r="J386"/>
  <c r="J348"/>
  <c r="BK293"/>
  <c r="BK260"/>
  <c r="J250"/>
  <c r="BK222"/>
  <c r="BK207"/>
  <c r="BK173"/>
  <c r="J149"/>
  <c r="BK114"/>
  <c i="3" r="J298"/>
  <c r="J288"/>
  <c r="J217"/>
  <c r="J170"/>
  <c r="J129"/>
  <c r="BK108"/>
  <c r="J322"/>
  <c r="BK288"/>
  <c r="BK273"/>
  <c r="BK251"/>
  <c r="J208"/>
  <c r="J187"/>
  <c r="BK163"/>
  <c r="J302"/>
  <c r="J284"/>
  <c r="J246"/>
  <c r="BK210"/>
  <c r="J167"/>
  <c r="BK129"/>
  <c r="J113"/>
  <c r="J96"/>
  <c r="BK322"/>
  <c r="BK302"/>
  <c r="J273"/>
  <c r="BK258"/>
  <c r="BK238"/>
  <c r="BK217"/>
  <c r="BK190"/>
  <c r="BK155"/>
  <c r="BK136"/>
  <c i="4" r="BK334"/>
  <c r="J299"/>
  <c r="BK264"/>
  <c r="BK231"/>
  <c r="J215"/>
  <c r="J173"/>
  <c r="J121"/>
  <c r="BK303"/>
  <c r="BK244"/>
  <c r="BK218"/>
  <c r="BK190"/>
  <c r="J170"/>
  <c r="J126"/>
  <c r="J106"/>
  <c r="BK307"/>
  <c r="J281"/>
  <c r="J257"/>
  <c r="BK242"/>
  <c r="J201"/>
  <c r="BK170"/>
  <c r="J145"/>
  <c r="BK116"/>
  <c r="BK141"/>
  <c r="BK111"/>
  <c i="5" r="J146"/>
  <c r="J139"/>
  <c r="J123"/>
  <c r="J115"/>
  <c r="J102"/>
  <c r="J109"/>
  <c r="J85"/>
  <c r="J140"/>
  <c r="BK129"/>
  <c r="J119"/>
  <c r="J105"/>
  <c r="J87"/>
  <c r="BK142"/>
  <c r="J136"/>
  <c r="J133"/>
  <c r="BK127"/>
  <c r="BK119"/>
  <c r="J107"/>
  <c r="BK96"/>
  <c r="J89"/>
  <c i="2" r="J581"/>
  <c r="BK557"/>
  <c r="BK532"/>
  <c r="BK528"/>
  <c r="J516"/>
  <c r="J502"/>
  <c r="BK491"/>
  <c r="J464"/>
  <c r="BK454"/>
  <c r="BK430"/>
  <c r="BK424"/>
  <c r="J390"/>
  <c r="J376"/>
  <c r="BK336"/>
  <c r="BK316"/>
  <c r="BK263"/>
  <c r="J245"/>
  <c r="BK226"/>
  <c r="BK212"/>
  <c r="BK149"/>
  <c r="BK129"/>
  <c r="J117"/>
  <c r="BK563"/>
  <c r="J543"/>
  <c r="J491"/>
  <c r="BK464"/>
  <c r="J441"/>
  <c r="J417"/>
  <c r="BK384"/>
  <c r="BK353"/>
  <c r="J309"/>
  <c r="J293"/>
  <c r="BK277"/>
  <c r="J201"/>
  <c r="BK134"/>
  <c r="BK115"/>
  <c r="BK98"/>
  <c r="J582"/>
  <c r="J571"/>
  <c r="J555"/>
  <c r="J522"/>
  <c r="J508"/>
  <c r="J454"/>
  <c r="J429"/>
  <c r="J419"/>
  <c r="J384"/>
  <c r="J353"/>
  <c r="J316"/>
  <c r="J253"/>
  <c r="J235"/>
  <c r="J205"/>
  <c r="J155"/>
  <c r="J114"/>
  <c r="BK102"/>
  <c r="BK578"/>
  <c r="J567"/>
  <c r="J537"/>
  <c r="BK522"/>
  <c r="BK502"/>
  <c r="BK471"/>
  <c r="BK419"/>
  <c r="BK370"/>
  <c r="BK356"/>
  <c r="J300"/>
  <c r="BK281"/>
  <c r="J258"/>
  <c r="J226"/>
  <c r="J212"/>
  <c r="BK186"/>
  <c r="J163"/>
  <c r="J115"/>
  <c r="BK94"/>
  <c i="3" r="J293"/>
  <c r="BK222"/>
  <c r="BK197"/>
  <c r="J150"/>
  <c r="BK96"/>
  <c r="J319"/>
  <c r="BK284"/>
  <c r="J270"/>
  <c r="BK230"/>
  <c r="BK194"/>
  <c r="BK170"/>
  <c r="J108"/>
  <c r="BK298"/>
  <c r="BK290"/>
  <c r="BK267"/>
  <c r="J233"/>
  <c r="J179"/>
  <c r="BK159"/>
  <c r="J118"/>
  <c r="BK326"/>
  <c r="BK309"/>
  <c r="J277"/>
  <c r="BK261"/>
  <c r="J251"/>
  <c r="J230"/>
  <c r="J197"/>
  <c r="BK167"/>
  <c r="J141"/>
  <c i="4" r="BK323"/>
  <c r="J296"/>
  <c r="J239"/>
  <c r="J223"/>
  <c r="J190"/>
  <c r="BK131"/>
  <c r="J323"/>
  <c r="J268"/>
  <c r="J242"/>
  <c r="J233"/>
  <c r="BK194"/>
  <c r="BK173"/>
  <c r="J154"/>
  <c r="BK114"/>
  <c r="J96"/>
  <c r="J300"/>
  <c r="BK268"/>
  <c r="J255"/>
  <c r="BK237"/>
  <c r="BK205"/>
  <c r="J186"/>
  <c r="BK154"/>
  <c r="J141"/>
  <c r="BK162"/>
  <c r="J136"/>
  <c i="5" r="BK147"/>
  <c r="BK140"/>
  <c r="BK135"/>
  <c r="J106"/>
  <c r="BK87"/>
  <c r="J145"/>
  <c r="J122"/>
  <c r="J92"/>
  <c r="BK146"/>
  <c r="BK139"/>
  <c r="J127"/>
  <c r="J113"/>
  <c r="BK106"/>
  <c r="BK98"/>
  <c r="BK85"/>
  <c r="BK137"/>
  <c r="BK131"/>
  <c r="BK125"/>
  <c r="BK122"/>
  <c r="BK115"/>
  <c r="J98"/>
  <c r="BK90"/>
  <c i="2" r="J580"/>
  <c r="J520"/>
  <c r="BK510"/>
  <c r="J500"/>
  <c r="J489"/>
  <c r="J459"/>
  <c r="J442"/>
  <c r="J425"/>
  <c r="BK392"/>
  <c r="BK380"/>
  <c r="BK348"/>
  <c r="J331"/>
  <c r="BK285"/>
  <c r="BK235"/>
  <c r="J218"/>
  <c r="BK201"/>
  <c r="J139"/>
  <c r="BK119"/>
  <c r="BK580"/>
  <c r="BK561"/>
  <c r="BK537"/>
  <c r="J471"/>
  <c r="BK459"/>
  <c r="J420"/>
  <c r="BK386"/>
  <c r="BK367"/>
  <c r="BK309"/>
  <c r="J301"/>
  <c r="J285"/>
  <c r="BK245"/>
  <c r="J207"/>
  <c r="BK155"/>
  <c r="J107"/>
  <c r="J585"/>
  <c r="J578"/>
  <c r="BK574"/>
  <c r="J561"/>
  <c r="BK527"/>
  <c r="BK500"/>
  <c r="J445"/>
  <c r="BK437"/>
  <c r="BK425"/>
  <c r="BK416"/>
  <c r="BK376"/>
  <c r="J336"/>
  <c r="J267"/>
  <c r="J241"/>
  <c r="J214"/>
  <c r="J173"/>
  <c r="J119"/>
  <c r="J105"/>
  <c r="J94"/>
  <c r="BK585"/>
  <c r="BK577"/>
  <c r="J565"/>
  <c r="J527"/>
  <c r="J510"/>
  <c r="BK489"/>
  <c r="BK440"/>
  <c r="BK418"/>
  <c r="J367"/>
  <c r="J324"/>
  <c r="BK288"/>
  <c r="BK267"/>
  <c r="BK253"/>
  <c r="BK239"/>
  <c r="J216"/>
  <c r="BK181"/>
  <c r="J144"/>
  <c r="BK111"/>
  <c i="3" r="BK319"/>
  <c r="BK264"/>
  <c r="BK179"/>
  <c r="J155"/>
  <c r="J106"/>
  <c r="J305"/>
  <c r="BK277"/>
  <c r="J258"/>
  <c r="J210"/>
  <c r="J190"/>
  <c r="BK141"/>
  <c r="BK106"/>
  <c r="BK294"/>
  <c r="J281"/>
  <c r="J255"/>
  <c r="J225"/>
  <c r="J194"/>
  <c r="BK145"/>
  <c r="J125"/>
  <c r="J101"/>
  <c r="BK314"/>
  <c r="J290"/>
  <c r="J267"/>
  <c r="BK255"/>
  <c r="BK242"/>
  <c r="J222"/>
  <c r="J200"/>
  <c r="BK182"/>
  <c r="BK150"/>
  <c r="BK118"/>
  <c i="4" r="J328"/>
  <c r="J303"/>
  <c r="BK285"/>
  <c r="J248"/>
  <c r="BK226"/>
  <c r="J205"/>
  <c r="BK136"/>
  <c r="J334"/>
  <c r="BK289"/>
  <c r="BK255"/>
  <c r="J237"/>
  <c r="BK207"/>
  <c r="BK181"/>
  <c r="BK158"/>
  <c r="BK121"/>
  <c r="BK101"/>
  <c r="BK311"/>
  <c r="J285"/>
  <c r="J260"/>
  <c r="J250"/>
  <c r="BK210"/>
  <c r="J178"/>
  <c r="BK149"/>
  <c r="J114"/>
  <c r="J158"/>
  <c r="BK126"/>
  <c i="5" r="BK145"/>
  <c r="J137"/>
  <c r="J121"/>
  <c r="BK113"/>
  <c r="J100"/>
  <c r="BK149"/>
  <c r="J143"/>
  <c r="J94"/>
  <c r="J147"/>
  <c r="BK133"/>
  <c r="BK121"/>
  <c r="J111"/>
  <c r="J96"/>
  <c r="BK111"/>
  <c r="BK92"/>
  <c i="2" r="BK582"/>
  <c r="BK567"/>
  <c r="BK555"/>
  <c r="BK530"/>
  <c r="BK518"/>
  <c r="BK508"/>
  <c r="BK498"/>
  <c r="BK473"/>
  <c r="BK445"/>
  <c r="BK429"/>
  <c r="J416"/>
  <c r="BK382"/>
  <c r="J356"/>
  <c r="BK342"/>
  <c r="J326"/>
  <c r="J277"/>
  <c r="J260"/>
  <c r="J230"/>
  <c r="BK214"/>
  <c r="J196"/>
  <c r="BK144"/>
  <c r="BK124"/>
  <c r="BK571"/>
  <c r="J550"/>
  <c r="J532"/>
  <c r="J473"/>
  <c r="BK442"/>
  <c r="J418"/>
  <c r="BK390"/>
  <c r="J382"/>
  <c r="BK331"/>
  <c r="BK300"/>
  <c r="J281"/>
  <c r="J239"/>
  <c r="J186"/>
  <c r="J124"/>
  <c r="BK105"/>
  <c r="BK583"/>
  <c r="BK565"/>
  <c r="J557"/>
  <c r="J528"/>
  <c r="BK516"/>
  <c r="J477"/>
  <c r="J440"/>
  <c r="J424"/>
  <c r="J388"/>
  <c r="J364"/>
  <c r="BK324"/>
  <c r="BK258"/>
  <c r="BK230"/>
  <c r="BK196"/>
  <c r="J134"/>
  <c r="BK107"/>
  <c r="J100"/>
  <c i="1" r="AS54"/>
  <c i="2" r="BK388"/>
  <c r="BK364"/>
  <c r="BK303"/>
  <c r="J272"/>
  <c r="J263"/>
  <c r="BK241"/>
  <c r="J222"/>
  <c r="BK205"/>
  <c r="J168"/>
  <c r="J129"/>
  <c r="BK100"/>
  <c i="3" r="J294"/>
  <c r="BK225"/>
  <c r="BK200"/>
  <c r="J159"/>
  <c r="BK113"/>
  <c r="BK101"/>
  <c r="J314"/>
  <c r="BK281"/>
  <c r="J261"/>
  <c r="J242"/>
  <c r="BK207"/>
  <c r="J182"/>
  <c r="BK125"/>
  <c r="J309"/>
  <c r="BK293"/>
  <c r="BK270"/>
  <c r="J238"/>
  <c r="BK208"/>
  <c r="J163"/>
  <c r="J136"/>
  <c r="J111"/>
  <c r="J326"/>
  <c r="BK305"/>
  <c r="J264"/>
  <c r="BK246"/>
  <c r="BK233"/>
  <c r="J207"/>
  <c r="BK187"/>
  <c r="J145"/>
  <c r="BK111"/>
  <c i="4" r="BK328"/>
  <c r="BK318"/>
  <c r="J289"/>
  <c r="BK253"/>
  <c r="J207"/>
  <c r="J149"/>
  <c r="J307"/>
  <c r="BK276"/>
  <c r="J253"/>
  <c r="BK239"/>
  <c r="BK215"/>
  <c r="BK186"/>
  <c r="J131"/>
  <c r="J111"/>
  <c r="J318"/>
  <c r="BK296"/>
  <c r="BK272"/>
  <c r="J244"/>
  <c r="BK235"/>
  <c r="J194"/>
  <c r="J162"/>
  <c r="BK106"/>
  <c r="J101"/>
  <c r="J311"/>
  <c r="BK300"/>
  <c r="BK299"/>
  <c r="BK281"/>
  <c r="J276"/>
  <c r="J272"/>
  <c r="J264"/>
  <c r="BK260"/>
  <c r="BK257"/>
  <c r="BK250"/>
  <c r="BK248"/>
  <c r="J235"/>
  <c r="BK233"/>
  <c r="J231"/>
  <c r="J226"/>
  <c r="BK223"/>
  <c r="J218"/>
  <c r="J210"/>
  <c r="BK201"/>
  <c r="J181"/>
  <c r="BK178"/>
  <c r="BK145"/>
  <c r="J116"/>
  <c r="BK96"/>
  <c i="5" r="BK143"/>
  <c r="BK136"/>
  <c r="BK117"/>
  <c r="BK105"/>
  <c r="BK89"/>
  <c r="BK148"/>
  <c r="J142"/>
  <c r="BK107"/>
  <c r="J149"/>
  <c r="J131"/>
  <c r="J125"/>
  <c r="BK109"/>
  <c r="BK102"/>
  <c r="J90"/>
  <c r="J148"/>
  <c r="J135"/>
  <c r="J129"/>
  <c r="BK123"/>
  <c r="J117"/>
  <c r="BK100"/>
  <c r="BK94"/>
  <c i="2" l="1" r="R93"/>
  <c r="R113"/>
  <c r="R276"/>
  <c r="T299"/>
  <c r="BK302"/>
  <c r="J302"/>
  <c r="J66"/>
  <c r="P379"/>
  <c r="BK391"/>
  <c r="J391"/>
  <c r="J68"/>
  <c r="BK554"/>
  <c r="J554"/>
  <c r="J69"/>
  <c r="BK576"/>
  <c r="J576"/>
  <c r="J71"/>
  <c i="3" r="R95"/>
  <c r="T206"/>
  <c r="T216"/>
  <c r="T276"/>
  <c r="T287"/>
  <c r="T318"/>
  <c r="T317"/>
  <c i="4" r="T95"/>
  <c r="P200"/>
  <c r="BK280"/>
  <c r="J280"/>
  <c r="J64"/>
  <c r="R288"/>
  <c r="BK322"/>
  <c r="J322"/>
  <c r="J72"/>
  <c i="5" r="R84"/>
  <c r="T104"/>
  <c i="2" r="P93"/>
  <c r="T113"/>
  <c r="T276"/>
  <c r="R299"/>
  <c r="P302"/>
  <c r="BK379"/>
  <c r="J379"/>
  <c r="J67"/>
  <c r="P391"/>
  <c r="P554"/>
  <c r="P576"/>
  <c i="3" r="T95"/>
  <c r="T94"/>
  <c r="T93"/>
  <c r="P206"/>
  <c r="P216"/>
  <c r="P276"/>
  <c r="R287"/>
  <c r="BK318"/>
  <c r="J318"/>
  <c r="J73"/>
  <c i="4" r="P95"/>
  <c r="T200"/>
  <c r="T280"/>
  <c r="P288"/>
  <c r="T322"/>
  <c r="T321"/>
  <c i="5" r="BK84"/>
  <c r="T84"/>
  <c r="P120"/>
  <c i="2" r="T93"/>
  <c r="BK113"/>
  <c r="J113"/>
  <c r="J62"/>
  <c r="BK276"/>
  <c r="J276"/>
  <c r="J63"/>
  <c r="BK299"/>
  <c r="J299"/>
  <c r="J65"/>
  <c r="T302"/>
  <c r="T379"/>
  <c r="T391"/>
  <c r="T554"/>
  <c r="T576"/>
  <c i="3" r="P95"/>
  <c r="P94"/>
  <c r="BK206"/>
  <c r="J206"/>
  <c r="J63"/>
  <c r="R216"/>
  <c r="R276"/>
  <c r="P287"/>
  <c r="R318"/>
  <c r="R317"/>
  <c i="4" r="R95"/>
  <c r="BK200"/>
  <c r="J200"/>
  <c r="J63"/>
  <c r="P280"/>
  <c r="BK288"/>
  <c r="J288"/>
  <c r="J65"/>
  <c r="R322"/>
  <c r="R321"/>
  <c i="5" r="P104"/>
  <c i="2" r="BK93"/>
  <c r="P113"/>
  <c r="P276"/>
  <c r="P299"/>
  <c r="R302"/>
  <c r="R379"/>
  <c r="R391"/>
  <c r="R554"/>
  <c r="R576"/>
  <c i="3" r="BK95"/>
  <c r="J95"/>
  <c r="J61"/>
  <c r="R206"/>
  <c r="BK216"/>
  <c r="J216"/>
  <c r="J65"/>
  <c r="BK276"/>
  <c r="J276"/>
  <c r="J66"/>
  <c r="BK287"/>
  <c r="J287"/>
  <c r="J67"/>
  <c r="P318"/>
  <c r="P317"/>
  <c r="P93"/>
  <c i="1" r="AU56"/>
  <c i="4" r="BK95"/>
  <c r="J95"/>
  <c r="J61"/>
  <c r="R200"/>
  <c r="R280"/>
  <c r="T288"/>
  <c r="P322"/>
  <c r="P321"/>
  <c i="5" r="P84"/>
  <c r="BK104"/>
  <c r="J104"/>
  <c r="J61"/>
  <c r="R104"/>
  <c r="BK120"/>
  <c r="J120"/>
  <c r="J62"/>
  <c r="R120"/>
  <c r="T120"/>
  <c r="BK144"/>
  <c r="J144"/>
  <c r="J63"/>
  <c r="P144"/>
  <c r="R144"/>
  <c r="T144"/>
  <c i="2" r="BK573"/>
  <c r="J573"/>
  <c r="J70"/>
  <c i="4" r="BK306"/>
  <c r="J306"/>
  <c r="J66"/>
  <c i="3" r="BK313"/>
  <c r="J313"/>
  <c r="J71"/>
  <c i="4" r="BK193"/>
  <c r="J193"/>
  <c r="J62"/>
  <c i="2" r="BK287"/>
  <c r="J287"/>
  <c r="J64"/>
  <c i="3" r="BK209"/>
  <c r="J209"/>
  <c r="J64"/>
  <c i="4" r="BK310"/>
  <c r="J310"/>
  <c r="J68"/>
  <c i="3" r="BK199"/>
  <c r="J199"/>
  <c r="J62"/>
  <c r="BK304"/>
  <c r="J304"/>
  <c r="J68"/>
  <c r="BK308"/>
  <c r="J308"/>
  <c r="J70"/>
  <c i="4" r="BK317"/>
  <c r="J317"/>
  <c r="J70"/>
  <c r="BK333"/>
  <c r="J333"/>
  <c r="J73"/>
  <c r="BK309"/>
  <c r="J309"/>
  <c r="J67"/>
  <c i="5" r="E73"/>
  <c r="BE85"/>
  <c r="BE90"/>
  <c r="BE102"/>
  <c r="BE105"/>
  <c r="BE139"/>
  <c r="BE143"/>
  <c r="BE147"/>
  <c r="BE149"/>
  <c r="J52"/>
  <c r="F55"/>
  <c r="BE113"/>
  <c r="BE136"/>
  <c r="BE140"/>
  <c r="BE142"/>
  <c r="BE148"/>
  <c r="BE87"/>
  <c r="BE89"/>
  <c r="BE94"/>
  <c r="BE96"/>
  <c r="BE98"/>
  <c r="BE100"/>
  <c r="BE109"/>
  <c r="BE111"/>
  <c r="BE117"/>
  <c r="BE123"/>
  <c r="BE125"/>
  <c r="BE131"/>
  <c r="BE135"/>
  <c r="BE137"/>
  <c r="BE145"/>
  <c r="BE146"/>
  <c r="BE92"/>
  <c r="BE106"/>
  <c r="BE107"/>
  <c r="BE115"/>
  <c r="BE119"/>
  <c r="BE121"/>
  <c r="BE122"/>
  <c r="BE127"/>
  <c r="BE129"/>
  <c r="BE133"/>
  <c i="4" r="BE101"/>
  <c r="BE116"/>
  <c r="BE136"/>
  <c r="BE149"/>
  <c r="BE170"/>
  <c r="BE190"/>
  <c r="BE194"/>
  <c r="BE205"/>
  <c r="BE207"/>
  <c r="BE210"/>
  <c r="BE237"/>
  <c r="BE272"/>
  <c r="BE285"/>
  <c r="BE289"/>
  <c r="BE318"/>
  <c i="3" r="BK307"/>
  <c r="J307"/>
  <c r="J69"/>
  <c i="4" r="J52"/>
  <c r="F90"/>
  <c r="BE96"/>
  <c r="BE126"/>
  <c r="BE131"/>
  <c r="BE158"/>
  <c r="BE178"/>
  <c r="BE186"/>
  <c r="BE223"/>
  <c r="BE231"/>
  <c r="BE239"/>
  <c r="BE250"/>
  <c r="BE253"/>
  <c r="BE255"/>
  <c r="BE260"/>
  <c r="BE276"/>
  <c r="E48"/>
  <c r="BE145"/>
  <c r="BE218"/>
  <c r="BE226"/>
  <c r="BE233"/>
  <c r="BE257"/>
  <c r="BE281"/>
  <c r="BE296"/>
  <c r="BE303"/>
  <c r="BE311"/>
  <c r="BE328"/>
  <c r="BE106"/>
  <c r="BE111"/>
  <c r="BE114"/>
  <c r="BE121"/>
  <c r="BE141"/>
  <c r="BE154"/>
  <c r="BE162"/>
  <c r="BE173"/>
  <c r="BE181"/>
  <c r="BE201"/>
  <c r="BE215"/>
  <c r="BE235"/>
  <c r="BE242"/>
  <c r="BE244"/>
  <c r="BE248"/>
  <c r="BE264"/>
  <c r="BE268"/>
  <c r="BE299"/>
  <c r="BE300"/>
  <c r="BE307"/>
  <c r="BE323"/>
  <c r="BE334"/>
  <c i="2" r="J93"/>
  <c r="J61"/>
  <c i="3" r="J52"/>
  <c r="BE96"/>
  <c r="BE190"/>
  <c r="BE208"/>
  <c r="BE288"/>
  <c r="BE293"/>
  <c r="BE294"/>
  <c r="BE319"/>
  <c r="BE322"/>
  <c r="BE326"/>
  <c r="E83"/>
  <c r="BE101"/>
  <c r="BE106"/>
  <c r="BE136"/>
  <c r="BE150"/>
  <c r="BE194"/>
  <c r="BE197"/>
  <c r="BE200"/>
  <c r="BE225"/>
  <c r="BE238"/>
  <c r="BE255"/>
  <c r="BE261"/>
  <c r="BE273"/>
  <c r="BE284"/>
  <c r="BE305"/>
  <c r="BE309"/>
  <c r="F55"/>
  <c r="BE108"/>
  <c r="BE111"/>
  <c r="BE113"/>
  <c r="BE129"/>
  <c r="BE145"/>
  <c r="BE155"/>
  <c r="BE170"/>
  <c r="BE179"/>
  <c r="BE210"/>
  <c r="BE233"/>
  <c r="BE264"/>
  <c r="BE298"/>
  <c r="BE118"/>
  <c r="BE125"/>
  <c r="BE141"/>
  <c r="BE159"/>
  <c r="BE163"/>
  <c r="BE167"/>
  <c r="BE182"/>
  <c r="BE187"/>
  <c r="BE207"/>
  <c r="BE217"/>
  <c r="BE222"/>
  <c r="BE230"/>
  <c r="BE242"/>
  <c r="BE246"/>
  <c r="BE251"/>
  <c r="BE258"/>
  <c r="BE267"/>
  <c r="BE270"/>
  <c r="BE277"/>
  <c r="BE281"/>
  <c r="BE290"/>
  <c r="BE302"/>
  <c r="BE314"/>
  <c i="2" r="E48"/>
  <c r="J85"/>
  <c r="BE134"/>
  <c r="BE214"/>
  <c r="BE216"/>
  <c r="BE230"/>
  <c r="BE285"/>
  <c r="BE316"/>
  <c r="BE331"/>
  <c r="BE376"/>
  <c r="BE380"/>
  <c r="BE382"/>
  <c r="BE390"/>
  <c r="BE424"/>
  <c r="BE425"/>
  <c r="BE430"/>
  <c r="BE441"/>
  <c r="BE454"/>
  <c r="BE473"/>
  <c r="BE491"/>
  <c r="BE510"/>
  <c r="BE528"/>
  <c r="BE550"/>
  <c r="BE557"/>
  <c r="BE578"/>
  <c r="BE580"/>
  <c r="BE583"/>
  <c r="F55"/>
  <c r="BE115"/>
  <c r="BE117"/>
  <c r="BE124"/>
  <c r="BE144"/>
  <c r="BE149"/>
  <c r="BE163"/>
  <c r="BE205"/>
  <c r="BE222"/>
  <c r="BE235"/>
  <c r="BE239"/>
  <c r="BE241"/>
  <c r="BE260"/>
  <c r="BE263"/>
  <c r="BE272"/>
  <c r="BE277"/>
  <c r="BE348"/>
  <c r="BE353"/>
  <c r="BE370"/>
  <c r="BE392"/>
  <c r="BE420"/>
  <c r="BE442"/>
  <c r="BE459"/>
  <c r="BE464"/>
  <c r="BE471"/>
  <c r="BE479"/>
  <c r="BE502"/>
  <c r="BE508"/>
  <c r="BE518"/>
  <c r="BE530"/>
  <c r="BE532"/>
  <c r="BE577"/>
  <c r="BE581"/>
  <c r="BE107"/>
  <c r="BE111"/>
  <c r="BE114"/>
  <c r="BE119"/>
  <c r="BE129"/>
  <c r="BE139"/>
  <c r="BE155"/>
  <c r="BE173"/>
  <c r="BE186"/>
  <c r="BE196"/>
  <c r="BE201"/>
  <c r="BE207"/>
  <c r="BE212"/>
  <c r="BE218"/>
  <c r="BE226"/>
  <c r="BE250"/>
  <c r="BE258"/>
  <c r="BE301"/>
  <c r="BE309"/>
  <c r="BE336"/>
  <c r="BE342"/>
  <c r="BE356"/>
  <c r="BE418"/>
  <c r="BE429"/>
  <c r="BE440"/>
  <c r="BE445"/>
  <c r="BE516"/>
  <c r="BE520"/>
  <c r="BE527"/>
  <c r="BE555"/>
  <c r="BE563"/>
  <c r="BE565"/>
  <c r="BE567"/>
  <c r="BE582"/>
  <c r="BE94"/>
  <c r="BE98"/>
  <c r="BE100"/>
  <c r="BE102"/>
  <c r="BE105"/>
  <c r="BE168"/>
  <c r="BE181"/>
  <c r="BE245"/>
  <c r="BE253"/>
  <c r="BE267"/>
  <c r="BE281"/>
  <c r="BE288"/>
  <c r="BE293"/>
  <c r="BE300"/>
  <c r="BE303"/>
  <c r="BE324"/>
  <c r="BE326"/>
  <c r="BE364"/>
  <c r="BE367"/>
  <c r="BE384"/>
  <c r="BE386"/>
  <c r="BE388"/>
  <c r="BE416"/>
  <c r="BE417"/>
  <c r="BE419"/>
  <c r="BE437"/>
  <c r="BE477"/>
  <c r="BE489"/>
  <c r="BE498"/>
  <c r="BE500"/>
  <c r="BE522"/>
  <c r="BE537"/>
  <c r="BE543"/>
  <c r="BE561"/>
  <c r="BE571"/>
  <c r="BE574"/>
  <c r="BE585"/>
  <c r="F35"/>
  <c i="1" r="BB55"/>
  <c i="3" r="J34"/>
  <c i="1" r="AW56"/>
  <c i="4" r="J34"/>
  <c i="1" r="AW57"/>
  <c i="5" r="F37"/>
  <c i="1" r="BD58"/>
  <c i="5" r="F35"/>
  <c i="1" r="BB58"/>
  <c i="2" r="F37"/>
  <c i="1" r="BD55"/>
  <c i="2" r="F34"/>
  <c i="1" r="BA55"/>
  <c i="3" r="F37"/>
  <c i="1" r="BD56"/>
  <c i="4" r="F36"/>
  <c i="1" r="BC57"/>
  <c i="5" r="F34"/>
  <c i="1" r="BA58"/>
  <c i="5" r="F36"/>
  <c i="1" r="BC58"/>
  <c i="2" r="J34"/>
  <c i="1" r="AW55"/>
  <c i="3" r="F36"/>
  <c i="1" r="BC56"/>
  <c i="4" r="F35"/>
  <c i="1" r="BB57"/>
  <c i="4" r="F37"/>
  <c i="1" r="BD57"/>
  <c i="2" r="F36"/>
  <c i="1" r="BC55"/>
  <c i="3" r="F34"/>
  <c i="1" r="BA56"/>
  <c i="3" r="F35"/>
  <c i="1" r="BB56"/>
  <c i="4" r="F34"/>
  <c i="1" r="BA57"/>
  <c i="5" r="J34"/>
  <c i="1" r="AW58"/>
  <c i="2" l="1" r="BK92"/>
  <c r="BK91"/>
  <c r="J91"/>
  <c i="4" r="R94"/>
  <c r="R93"/>
  <c i="5" r="T83"/>
  <c i="2" r="P92"/>
  <c r="P91"/>
  <c i="1" r="AU55"/>
  <c i="5" r="P83"/>
  <c i="1" r="AU58"/>
  <c i="2" r="T92"/>
  <c r="T91"/>
  <c i="4" r="P94"/>
  <c r="P93"/>
  <c i="1" r="AU57"/>
  <c i="5" r="R83"/>
  <c i="4" r="T94"/>
  <c r="T93"/>
  <c i="3" r="R94"/>
  <c r="R93"/>
  <c i="5" r="BK83"/>
  <c r="J83"/>
  <c i="2" r="R92"/>
  <c r="R91"/>
  <c i="5" r="J84"/>
  <c r="J60"/>
  <c i="3" r="BK94"/>
  <c r="J94"/>
  <c r="J60"/>
  <c r="BK317"/>
  <c r="J317"/>
  <c r="J72"/>
  <c i="4" r="BK94"/>
  <c r="J94"/>
  <c r="J60"/>
  <c r="BK316"/>
  <c r="J316"/>
  <c r="J69"/>
  <c r="BK321"/>
  <c r="J321"/>
  <c r="J71"/>
  <c r="BK93"/>
  <c r="J93"/>
  <c r="J59"/>
  <c i="3" r="BK93"/>
  <c r="J93"/>
  <c r="J59"/>
  <c i="2" r="J30"/>
  <c i="1" r="AG55"/>
  <c i="5" r="J30"/>
  <c i="1" r="AG58"/>
  <c i="3" r="F33"/>
  <c i="1" r="AZ56"/>
  <c i="4" r="J33"/>
  <c i="1" r="AV57"/>
  <c r="AT57"/>
  <c r="BC54"/>
  <c r="W32"/>
  <c r="BB54"/>
  <c r="AX54"/>
  <c i="2" r="F33"/>
  <c i="1" r="AZ55"/>
  <c r="BD54"/>
  <c r="W33"/>
  <c i="5" r="J33"/>
  <c i="1" r="AV58"/>
  <c r="AT58"/>
  <c r="AN58"/>
  <c i="3" r="J33"/>
  <c i="1" r="AV56"/>
  <c r="AT56"/>
  <c i="4" r="F33"/>
  <c i="1" r="AZ57"/>
  <c r="BA54"/>
  <c r="W30"/>
  <c i="2" r="J33"/>
  <c i="1" r="AV55"/>
  <c r="AT55"/>
  <c r="AN55"/>
  <c i="5" r="F33"/>
  <c i="1" r="AZ58"/>
  <c i="5" l="1" r="J59"/>
  <c i="2" r="J92"/>
  <c r="J60"/>
  <c r="J59"/>
  <c i="5" r="J39"/>
  <c i="2" r="J39"/>
  <c i="1" r="AU54"/>
  <c i="4" r="J30"/>
  <c i="1" r="AG57"/>
  <c r="AN57"/>
  <c r="W31"/>
  <c r="AZ54"/>
  <c r="W29"/>
  <c r="AY54"/>
  <c i="3" r="J30"/>
  <c i="1" r="AG56"/>
  <c r="AW54"/>
  <c r="AK30"/>
  <c i="4" l="1" r="J39"/>
  <c i="3" r="J3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<sst xmlns="http://schemas.openxmlformats.org/spreadsheetml/2006/main">
  <si>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</si>
  <si>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</si>
  <si>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</si>
  <si>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</si>
  <si>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</si>
  <si>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{6a5166c2-c705-4690-a9fb-e983ed58a7b5}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</si>
  <si>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</si>
  <si>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</si>
  <si>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</si>
  <si>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</si>
  <si>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</si>
  <si>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</si>
  <si>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</si>
  <si>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</si>
  <si>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</si>
  <si>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</si>
  <si>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</si>
  <si>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na ul.Zd.Buriana - oprava1</t>
  </si>
  <si>
    <t>KSO:</t>
  </si>
  <si>
    <t/>
  </si>
  <si>
    <t>CC-CZ:</t>
  </si>
  <si>
    <t>Místo:</t>
  </si>
  <si>
    <t xml:space="preserve"> </t>
  </si>
  <si>
    <t>Datum:</t>
  </si>
  <si>
    <t>24. 7. 2022</t>
  </si>
  <si>
    <t>Zadavatel:</t>
  </si>
  <si>
    <t>IČ:</t>
  </si>
  <si>
    <t xml:space="preserve"> Město Kopřivnice</t>
  </si>
  <si>
    <t>DIČ:</t>
  </si>
  <si>
    <t>Uchazeč:</t>
  </si>
  <si>
    <t>Vyplň údaj</t>
  </si>
  <si>
    <t>Projektant:</t>
  </si>
  <si>
    <t xml:space="preserve"> ing. Ondřej Bojko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</si>
  <si>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</si>
  <si>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</si>
  <si>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</si>
  <si>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</si>
  <si>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</si>
  <si>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</si>
  <si>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</si>
  <si>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</si>
  <si>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</si>
  <si>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</si>
  <si>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</si>
  <si>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</si>
  <si>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</si>
  <si>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</si>
  <si>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</si>
  <si>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</si>
  <si>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</si>
  <si>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</si>
  <si>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</si>
  <si>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</si>
  <si>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</si>
  <si>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</si>
  <si>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</si>
  <si>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</si>
  <si>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</si>
  <si>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</si>
  <si>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</si>
  <si>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</si>
  <si>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</si>
  <si>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</si>
  <si>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</si>
  <si>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</si>
  <si>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</si>
  <si>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</si>
  <si>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</si>
  <si>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</si>
  <si>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</si>
  <si>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</si>
  <si>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</si>
  <si>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</si>
  <si>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</si>
  <si>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</si>
  <si>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</si>
  <si>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</si>
  <si>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Místní komunikace</t>
  </si>
  <si>
    <t>STA</t>
  </si>
  <si>
    <t>{c021c584-6e97-4aea-a4e2-f9188031d7d3}</t>
  </si>
  <si>
    <t>2</t>
  </si>
  <si>
    <t>4</t>
  </si>
  <si>
    <t>SO 301 Odvodnění</t>
  </si>
  <si>
    <t>{93e5d4ea-5ead-45e9-8954-cf31ba7f2977}</t>
  </si>
  <si>
    <t>5</t>
  </si>
  <si>
    <t>SO 351 Přeložka vodovodu - NECENIT, DODÁVKA INVESTORA</t>
  </si>
  <si>
    <t>{b3354ade-db1f-49a4-a81a-7a7221f96297}</t>
  </si>
  <si>
    <t>6</t>
  </si>
  <si>
    <t>SO 401 Veřejné osvětl...</t>
  </si>
  <si>
    <t>{a7c5935e-8599-4371-bb41-c0b0aa6a0f36}</t>
  </si>
  <si>
    <t>KRYCÍ LIST SOUPISU PRACÍ</t>
  </si>
  <si>
    <t>Objekt:</t>
  </si>
  <si>
    <t>1 - SO 101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</si>
  <si>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</si>
  <si>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</si>
  <si>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</si>
  <si>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</si>
  <si>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</si>
  <si>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</si>
  <si>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</si>
  <si>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</si>
  <si>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</si>
  <si>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</si>
  <si>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</si>
  <si>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</si>
  <si>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</si>
  <si>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</si>
  <si>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</si>
  <si>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</si>
  <si>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</si>
  <si>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</si>
  <si>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</si>
  <si>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</si>
  <si>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</si>
  <si>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</si>
  <si>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</si>
  <si>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</si>
  <si>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</si>
  <si>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</si>
  <si>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</si>
  <si>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</si>
  <si>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</si>
  <si>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</si>
  <si>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</si>
  <si>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</si>
  <si>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</t>
  </si>
  <si>
    <t>Sanace podloží</t>
  </si>
  <si>
    <t>K</t>
  </si>
  <si>
    <t>122151103</t>
  </si>
  <si>
    <t>Odkopávky a prokopávky nezapažené strojně v hornině třídy těžitelnosti I skupiny 1 a 2 přes 50 do 100 m3</t>
  </si>
  <si>
    <t>m3</t>
  </si>
  <si>
    <t>CS ÚRS 2022 01</t>
  </si>
  <si>
    <t>-338627812</t>
  </si>
  <si>
    <t>Online PSC</t>
  </si>
  <si>
    <t>https://podminky.urs.cz/item/CS_URS_2022_01/122151103</t>
  </si>
  <si>
    <t>VV</t>
  </si>
  <si>
    <t>796,0*0,3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</si>
  <si>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</si>
  <si>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</si>
  <si>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</si>
  <si>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22217366</t>
  </si>
  <si>
    <t>https://podminky.urs.cz/item/CS_URS_2022_01/162751117</t>
  </si>
  <si>
    <t>3</t>
  </si>
  <si>
    <t>171151112</t>
  </si>
  <si>
    <t>Uložení sypanin do násypů strojně s rozprostřením sypaniny ve vrstvách a s hrubým urovnáním zhutněných z hornin nesoudržných kamenitých</t>
  </si>
  <si>
    <t>1319415233</t>
  </si>
  <si>
    <t>https://podminky.urs.cz/item/CS_URS_2022_01/171151112</t>
  </si>
  <si>
    <t>M</t>
  </si>
  <si>
    <t>58333688</t>
  </si>
  <si>
    <t>kamenivo těžené hrubé frakce 32/63</t>
  </si>
  <si>
    <t>t</t>
  </si>
  <si>
    <t>8</t>
  </si>
  <si>
    <t>2040726788</t>
  </si>
  <si>
    <t>238,8*2,0</t>
  </si>
  <si>
    <t>171201201</t>
  </si>
  <si>
    <t>Uložení sypaniny na skládky nebo meziskládky bez hutnění s upravením uložené sypaniny do předepsaného tvaru</t>
  </si>
  <si>
    <t>-663188979</t>
  </si>
  <si>
    <t>https://podminky.urs.cz/item/CS_URS_2022_01/171201201</t>
  </si>
  <si>
    <t>171201231</t>
  </si>
  <si>
    <t>Poplatek za uložení stavebního odpadu na skládce (skládkovné) zeminy a kamení zatříděného do Katalogu odpadů pod kódem 17 05 04</t>
  </si>
  <si>
    <t>1724821160</t>
  </si>
  <si>
    <t>https://podminky.urs.cz/item/CS_URS_2022_01/171201231</t>
  </si>
  <si>
    <t>238,8*1,5</t>
  </si>
  <si>
    <t>7</t>
  </si>
  <si>
    <t>919726122</t>
  </si>
  <si>
    <t>Geotextilie netkaná pro ochranu, separaci nebo filtraci měrná hmotnost přes 200 do 300 g/m2</t>
  </si>
  <si>
    <t>m2</t>
  </si>
  <si>
    <t>979156739</t>
  </si>
  <si>
    <t>https://podminky.urs.cz/item/CS_URS_2022_01/919726122</t>
  </si>
  <si>
    <t>Zemní práce</t>
  </si>
  <si>
    <t>1-0</t>
  </si>
  <si>
    <t>Demolice pozůstatků prvků hřiště vč.ocel.konstrukcí-odvoz a uložení na skládku</t>
  </si>
  <si>
    <t>celk</t>
  </si>
  <si>
    <t>-741978075</t>
  </si>
  <si>
    <t>9</t>
  </si>
  <si>
    <t>112101102</t>
  </si>
  <si>
    <t>Odstranění stromů s odřezáním kmene a s odvětvením listnatých, průměru kmene přes 300 do 500 mm</t>
  </si>
  <si>
    <t>kus</t>
  </si>
  <si>
    <t>250541246</t>
  </si>
  <si>
    <t>https://podminky.urs.cz/item/CS_URS_2022_01/112101102</t>
  </si>
  <si>
    <t>10</t>
  </si>
  <si>
    <t>112201114</t>
  </si>
  <si>
    <t>Odstranění pařezu v rovině nebo na svahu do 1:5 o průměru pařezu na řezné ploše přes 400 do 500 mm s odklizením a zasypáním jámy</t>
  </si>
  <si>
    <t>1409089016</t>
  </si>
  <si>
    <t>https://podminky.urs.cz/item/CS_URS_2022_01/112201114</t>
  </si>
  <si>
    <t>11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</si>
  <si>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</si>
  <si>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</si>
  <si>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-2007241417</t>
  </si>
  <si>
    <t>https://podminky.urs.cz/item/CS_URS_2022_01/113107152</t>
  </si>
  <si>
    <t>chodník</t>
  </si>
  <si>
    <t>145</t>
  </si>
  <si>
    <t>12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</si>
  <si>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</si>
  <si>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</si>
  <si>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1567878391</t>
  </si>
  <si>
    <t>https://podminky.urs.cz/item/CS_URS_2022_01/113107163</t>
  </si>
  <si>
    <t>asfaltová vozovka</t>
  </si>
  <si>
    <t>160,0</t>
  </si>
  <si>
    <t>13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</si>
  <si>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</si>
  <si>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</si>
  <si>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-872492714</t>
  </si>
  <si>
    <t>https://podminky.urs.cz/item/CS_URS_2022_01/113107171</t>
  </si>
  <si>
    <t>14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</si>
  <si>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</si>
  <si>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</si>
  <si>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-826209264</t>
  </si>
  <si>
    <t>https://podminky.urs.cz/item/CS_URS_2022_01/113107172</t>
  </si>
  <si>
    <t>dle TZ betonová plocha</t>
  </si>
  <si>
    <t>13,0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</si>
  <si>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</si>
  <si>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</si>
  <si>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93373618</t>
  </si>
  <si>
    <t>https://podminky.urs.cz/item/CS_URS_2022_01/113107181</t>
  </si>
  <si>
    <t>16</t>
  </si>
  <si>
    <t>113107184</t>
  </si>
  <si>
    <t>Odstranění podkladů nebo krytů strojně plochy jednotlivě přes 50 m2 do 200 m2 s přemístěním hmot na skládku na vzdálenost do 20 m nebo s naložením na dopravní prostředek živičných, o tl. vrstvy přes 150 do 200 mm</t>
  </si>
  <si>
    <t>41224029</t>
  </si>
  <si>
    <t>https://podminky.urs.cz/item/CS_URS_2022_01/113107184</t>
  </si>
  <si>
    <t>dle TZ asfaltová vozovka</t>
  </si>
  <si>
    <t>17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</si>
  <si>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</si>
  <si>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</si>
  <si>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</si>
  <si>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938476707</t>
  </si>
  <si>
    <t>https://podminky.urs.cz/item/CS_URS_2022_01/113201112</t>
  </si>
  <si>
    <t>dle TZ</t>
  </si>
  <si>
    <t>OP3</t>
  </si>
  <si>
    <t>40,0</t>
  </si>
  <si>
    <t>18</t>
  </si>
  <si>
    <t>113202111</t>
  </si>
  <si>
    <t>Vytrhání obrub s vybouráním lože, s přemístěním hmot na skládku na vzdálenost do 3 m nebo s naložením na dopravní prostředek z krajníků nebo obrubníků stojatých</t>
  </si>
  <si>
    <t>-87435225</t>
  </si>
  <si>
    <t>https://podminky.urs.cz/item/CS_URS_2022_01/113202111</t>
  </si>
  <si>
    <t>betonový obrubník</t>
  </si>
  <si>
    <t>85,0</t>
  </si>
  <si>
    <t>kamenný krajník</t>
  </si>
  <si>
    <t>19</t>
  </si>
  <si>
    <t>113203111</t>
  </si>
  <si>
    <t>Vytrhání obrub s vybouráním lože, s přemístěním hmot na skládku na vzdálenost do 3 m nebo s naložením na dopravní prostředek z dlažebních kostek</t>
  </si>
  <si>
    <t>983709503</t>
  </si>
  <si>
    <t>https://podminky.urs.cz/item/CS_URS_2022_01/113203111</t>
  </si>
  <si>
    <t>dle TZ-jednořádek z žulových kostek</t>
  </si>
  <si>
    <t>20</t>
  </si>
  <si>
    <t>121151114</t>
  </si>
  <si>
    <t>Sejmutí ornice strojně při souvislé ploše přes 100 do 500 m2, tl. vrstvy přes 200 do 250 mm</t>
  </si>
  <si>
    <t>-760702350</t>
  </si>
  <si>
    <t>https://podminky.urs.cz/item/CS_URS_2022_01/121151114</t>
  </si>
  <si>
    <t xml:space="preserve">dle TZ  a situace</t>
  </si>
  <si>
    <t>570</t>
  </si>
  <si>
    <t>122251103</t>
  </si>
  <si>
    <t>Odkopávky a prokopávky nezapažené strojně v hornině třídy těžitelnosti I skupiny 3 přes 50 do 100 m3</t>
  </si>
  <si>
    <t>1796481861</t>
  </si>
  <si>
    <t>https://podminky.urs.cz/item/CS_URS_2022_01/122251103</t>
  </si>
  <si>
    <t>těžení a naložení ornice na meziskládce</t>
  </si>
  <si>
    <t>pro ohumusování</t>
  </si>
  <si>
    <t>29</t>
  </si>
  <si>
    <t>těžení a naložení ornice pro odvoz</t>
  </si>
  <si>
    <t>(570*0,1-29)</t>
  </si>
  <si>
    <t>22</t>
  </si>
  <si>
    <t>122552203</t>
  </si>
  <si>
    <t>Odkopávky a prokopávky nezapažené pro silnice a dálnice strojně v hornině třídy těžitelnosti III do 100 m3</t>
  </si>
  <si>
    <t>1417563917</t>
  </si>
  <si>
    <t>https://podminky.urs.cz/item/CS_URS_2022_01/122552203</t>
  </si>
  <si>
    <t>dle PD</t>
  </si>
  <si>
    <t>290</t>
  </si>
  <si>
    <t>23</t>
  </si>
  <si>
    <t>132251101</t>
  </si>
  <si>
    <t>Hloubení nezapažených rýh šířky do 800 mm strojně s urovnáním dna do předepsaného profilu a spádu v hornině třídy těžitelnosti I skupiny 3 do 20 m3</t>
  </si>
  <si>
    <t>-883339047</t>
  </si>
  <si>
    <t>https://podminky.urs.cz/item/CS_URS_2022_01/132251101</t>
  </si>
  <si>
    <t>výkop pro drenáž</t>
  </si>
  <si>
    <t>52,0*0,4*0,5</t>
  </si>
  <si>
    <t>výkop pro chráničky</t>
  </si>
  <si>
    <t>7,0*0,6*0,8</t>
  </si>
  <si>
    <t>6,0*0,5*0,6</t>
  </si>
  <si>
    <t>pro vpustě</t>
  </si>
  <si>
    <t>1,2*1,2*1,5*2</t>
  </si>
  <si>
    <t>24</t>
  </si>
  <si>
    <t>132212121</t>
  </si>
  <si>
    <t>Hloubení zapažených rýh šířky do 800 mm ručně s urovnáním dna do předepsaného profilu a spádu v hornině třídy těžitelnosti I skupiny 3 soudržných</t>
  </si>
  <si>
    <t>-15648398</t>
  </si>
  <si>
    <t>https://podminky.urs.cz/item/CS_URS_2022_01/132212121</t>
  </si>
  <si>
    <t xml:space="preserve"> ruční výkop ztíženost vukopávky - zvýšená opatrnost v souběhu či křížení s kabelovým vedením</t>
  </si>
  <si>
    <t>25</t>
  </si>
  <si>
    <t>151101101</t>
  </si>
  <si>
    <t>Zřízení pažení a rozepření stěn rýh pro podzemní vedení příložné pro jakoukoliv mezerovitost, hloubky do 2 m</t>
  </si>
  <si>
    <t>-1726338627</t>
  </si>
  <si>
    <t>https://podminky.urs.cz/item/CS_URS_2022_01/151101101</t>
  </si>
  <si>
    <t>2*(1,2+1,2)*1,5*2</t>
  </si>
  <si>
    <t>26</t>
  </si>
  <si>
    <t>151101111</t>
  </si>
  <si>
    <t>Odstranění pažení a rozepření stěn rýh pro podzemní vedení s uložením materiálu na vzdálenost do 3 m od kraje výkopu příložné, hloubky do 2 m</t>
  </si>
  <si>
    <t>-990361436</t>
  </si>
  <si>
    <t>https://podminky.urs.cz/item/CS_URS_2022_01/151101111</t>
  </si>
  <si>
    <t>27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</si>
  <si>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</si>
  <si>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</si>
  <si>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-1674381413</t>
  </si>
  <si>
    <t>https://podminky.urs.cz/item/CS_URS_2022_01/162351103</t>
  </si>
  <si>
    <t>dovoz ornice z meziskládky pro ohumusování</t>
  </si>
  <si>
    <t>28</t>
  </si>
  <si>
    <t>162201402</t>
  </si>
  <si>
    <t>Vodorovné přemístění větví, kmenů nebo pařezů s naložením, složením a dopravou do 1000 m větví stromů listnatých, průměru kmene přes 300 do 500 mm</t>
  </si>
  <si>
    <t>2088876661</t>
  </si>
  <si>
    <t>https://podminky.urs.cz/item/CS_URS_2022_01/162201402</t>
  </si>
  <si>
    <t>162201412</t>
  </si>
  <si>
    <t>Vodorovné přemístění větví, kmenů nebo pařezů s naložením, složením a dopravou do 1000 m kmenů stromů listnatých, průměru přes 300 do 500 mm</t>
  </si>
  <si>
    <t>-814056900</t>
  </si>
  <si>
    <t>https://podminky.urs.cz/item/CS_URS_2022_01/162201412</t>
  </si>
  <si>
    <t>30</t>
  </si>
  <si>
    <t>162201422</t>
  </si>
  <si>
    <t>Vodorovné přemístění větví, kmenů nebo pařezů s naložením, složením a dopravou do 1000 m pařezů kmenů, průměru přes 300 do 500 mm</t>
  </si>
  <si>
    <t>651708550</t>
  </si>
  <si>
    <t>https://podminky.urs.cz/item/CS_URS_2022_01/162201422</t>
  </si>
  <si>
    <t>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</si>
  <si>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</si>
  <si>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</si>
  <si>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2125723422</t>
  </si>
  <si>
    <t>https://podminky.urs.cz/item/CS_URS_2022_01/162301932</t>
  </si>
  <si>
    <t>1*9</t>
  </si>
  <si>
    <t>32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</si>
  <si>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</si>
  <si>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</si>
  <si>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1673774848</t>
  </si>
  <si>
    <t>https://podminky.urs.cz/item/CS_URS_2022_01/162301952</t>
  </si>
  <si>
    <t>33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</si>
  <si>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</si>
  <si>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</si>
  <si>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2017834209</t>
  </si>
  <si>
    <t>https://podminky.urs.cz/item/CS_URS_2022_01/162301972</t>
  </si>
  <si>
    <t>34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</si>
  <si>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</si>
  <si>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</si>
  <si>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-1574775471</t>
  </si>
  <si>
    <t>https://podminky.urs.cz/item/CS_URS_2022_01/162651112</t>
  </si>
  <si>
    <t xml:space="preserve">odvoz přebytečné ornice  na skládku</t>
  </si>
  <si>
    <t>570*0,1-29</t>
  </si>
  <si>
    <t>35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</si>
  <si>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</si>
  <si>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</si>
  <si>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CS ÚRS 2017 01</t>
  </si>
  <si>
    <t>1695809809</t>
  </si>
  <si>
    <t>odvoz přebytečné zeminy na skládku</t>
  </si>
  <si>
    <t>(290+19,88)-12,0</t>
  </si>
  <si>
    <t>36</t>
  </si>
  <si>
    <t>171251201</t>
  </si>
  <si>
    <t>1806197866</t>
  </si>
  <si>
    <t>https://podminky.urs.cz/item/CS_URS_2022_01/171251201</t>
  </si>
  <si>
    <t>37</t>
  </si>
  <si>
    <t>1578937442</t>
  </si>
  <si>
    <t>297,56*1,6</t>
  </si>
  <si>
    <t>38</t>
  </si>
  <si>
    <t>174151101</t>
  </si>
  <si>
    <t>Zásyp sypaninou z jakékoliv horniny strojně s uložením výkopku ve vrstvách se zhutněním jam, šachet, rýh nebo kolem objektů v těchto vykopávkách</t>
  </si>
  <si>
    <t>-874228041</t>
  </si>
  <si>
    <t>https://podminky.urs.cz/item/CS_URS_2022_01/174151101</t>
  </si>
  <si>
    <t>4,32-(0,45*2)</t>
  </si>
  <si>
    <t>-0,288</t>
  </si>
  <si>
    <t>39</t>
  </si>
  <si>
    <t>58331351</t>
  </si>
  <si>
    <t>kamenivo těžené drobné frakce 0/4</t>
  </si>
  <si>
    <t>20840599</t>
  </si>
  <si>
    <t>3,132*2,0</t>
  </si>
  <si>
    <t>40</t>
  </si>
  <si>
    <t>181351103</t>
  </si>
  <si>
    <t>Rozprostření a urovnání ornice v rovině nebo ve svahu sklonu do 1:5 strojně při souvislé ploše přes 100 do 500 m2, tl. vrstvy do 200 mm</t>
  </si>
  <si>
    <t>-1612641440</t>
  </si>
  <si>
    <t>https://podminky.urs.cz/item/CS_URS_2022_01/181351103</t>
  </si>
  <si>
    <t>dle TZ a situace</t>
  </si>
  <si>
    <t>290,0</t>
  </si>
  <si>
    <t>41</t>
  </si>
  <si>
    <t>181411131</t>
  </si>
  <si>
    <t>Založení trávníku na půdě předem připravené plochy do 1000 m2 výsevem včetně utažení parkového v rovině nebo na svahu do 1:5</t>
  </si>
  <si>
    <t>-714866591</t>
  </si>
  <si>
    <t>https://podminky.urs.cz/item/CS_URS_2022_01/181411131</t>
  </si>
  <si>
    <t>42</t>
  </si>
  <si>
    <t>00572410</t>
  </si>
  <si>
    <t>osivo směs travní parková</t>
  </si>
  <si>
    <t>kg</t>
  </si>
  <si>
    <t>2131606359</t>
  </si>
  <si>
    <t>290,0*0,04</t>
  </si>
  <si>
    <t>43</t>
  </si>
  <si>
    <t>181951112</t>
  </si>
  <si>
    <t>Úprava pláně vyrovnáním výškových rozdílů strojně v hornině třídy těžitelnosti I, skupiny 1 až 3 se zhutněním</t>
  </si>
  <si>
    <t>-380303211</t>
  </si>
  <si>
    <t>https://podminky.urs.cz/item/CS_URS_2022_01/181951112</t>
  </si>
  <si>
    <t>817,4</t>
  </si>
  <si>
    <t>44</t>
  </si>
  <si>
    <t>184818232</t>
  </si>
  <si>
    <t>Ochrana kmene bedněním před poškozením stavebním provozem zřízení včetně odstranění výšky bednění do 2 m průměru kmene přes 300 do 500 mm</t>
  </si>
  <si>
    <t>1868307190</t>
  </si>
  <si>
    <t>https://podminky.urs.cz/item/CS_URS_2022_01/184818232</t>
  </si>
  <si>
    <t>20,0</t>
  </si>
  <si>
    <t>45</t>
  </si>
  <si>
    <t>185803111</t>
  </si>
  <si>
    <t>Ošetření trávníku jednorázové v rovině nebo na svahu do 1:5</t>
  </si>
  <si>
    <t>652312184</t>
  </si>
  <si>
    <t>https://podminky.urs.cz/item/CS_URS_2022_01/185803111</t>
  </si>
  <si>
    <t>290,0*2</t>
  </si>
  <si>
    <t>Zakládání</t>
  </si>
  <si>
    <t>46</t>
  </si>
  <si>
    <t>211571121</t>
  </si>
  <si>
    <t>Výplň kamenivem do rýh odvodňovacích žeber nebo trativodů bez zhutnění, s úpravou povrchu výplně kamenivem drobným těženým</t>
  </si>
  <si>
    <t>-644366116</t>
  </si>
  <si>
    <t>https://podminky.urs.cz/item/CS_URS_2022_01/211571121</t>
  </si>
  <si>
    <t>52*0,4*0,4</t>
  </si>
  <si>
    <t>47</t>
  </si>
  <si>
    <t>212572121</t>
  </si>
  <si>
    <t>Lože pro trativody z kameniva drobného těženého</t>
  </si>
  <si>
    <t>-731626696</t>
  </si>
  <si>
    <t>https://podminky.urs.cz/item/CS_URS_2022_01/212572121</t>
  </si>
  <si>
    <t>52*0,4*0,1</t>
  </si>
  <si>
    <t>48</t>
  </si>
  <si>
    <t>212755214</t>
  </si>
  <si>
    <t>Trativody bez lože z drenážních trubek plastových flexibilních D 100 mm</t>
  </si>
  <si>
    <t>579040547</t>
  </si>
  <si>
    <t>https://podminky.urs.cz/item/CS_URS_2022_01/212755214</t>
  </si>
  <si>
    <t>Vodorovné konstrukce</t>
  </si>
  <si>
    <t>49</t>
  </si>
  <si>
    <t>451572111</t>
  </si>
  <si>
    <t>Lože pod potrubí, stoky a drobné objekty v otevřeném výkopu z kameniva drobného těženého 0 až 4 mm</t>
  </si>
  <si>
    <t>-2095187808</t>
  </si>
  <si>
    <t>https://podminky.urs.cz/item/CS_URS_2022_01/451572111</t>
  </si>
  <si>
    <t xml:space="preserve">pod vpustě </t>
  </si>
  <si>
    <t>1,2*1,2*0,1*2</t>
  </si>
  <si>
    <t>50</t>
  </si>
  <si>
    <t>451577777</t>
  </si>
  <si>
    <t>Podklad nebo lože pod dlažbu (přídlažbu) v ploše vodorovné nebo ve sklonu do 1:5, tloušťky od 30 do 100 mm z kameniva těženého</t>
  </si>
  <si>
    <t>-2059125935</t>
  </si>
  <si>
    <t>https://podminky.urs.cz/item/CS_URS_2022_01/451577777</t>
  </si>
  <si>
    <t>pod dlažbu</t>
  </si>
  <si>
    <t>280+26+5</t>
  </si>
  <si>
    <t>469</t>
  </si>
  <si>
    <t>Stavební práce při elektromontážích</t>
  </si>
  <si>
    <t>51</t>
  </si>
  <si>
    <t>469-0</t>
  </si>
  <si>
    <t>Chránička pro vedení SEK-vč.lože a obsypu D+M</t>
  </si>
  <si>
    <t>-209726528</t>
  </si>
  <si>
    <t>52</t>
  </si>
  <si>
    <t>469-1</t>
  </si>
  <si>
    <t>Chránička půlená AROT +půlená chránička PE110 vč.lože a obsypu</t>
  </si>
  <si>
    <t>1770684664</t>
  </si>
  <si>
    <t>Komunikace pozemní</t>
  </si>
  <si>
    <t>53</t>
  </si>
  <si>
    <t>564851111</t>
  </si>
  <si>
    <t>Podklad ze štěrkodrti ŠD s rozprostřením a zhutněním plochy přes 100 m2, po zhutnění tl. 150 mm</t>
  </si>
  <si>
    <t>1702756442</t>
  </si>
  <si>
    <t>https://podminky.urs.cz/item/CS_URS_2022_01/564851111</t>
  </si>
  <si>
    <t>dle TZ a vzorových řezů</t>
  </si>
  <si>
    <t>chodník dlažba</t>
  </si>
  <si>
    <t>150</t>
  </si>
  <si>
    <t>54</t>
  </si>
  <si>
    <t>564861111</t>
  </si>
  <si>
    <t>Podklad ze štěrkodrti ŠD s rozprostřením a zhutněním plochy přes 100 m2, po zhutnění tl. 200 mm</t>
  </si>
  <si>
    <t>746582724</t>
  </si>
  <si>
    <t>https://podminky.urs.cz/item/CS_URS_2022_01/564861111</t>
  </si>
  <si>
    <t>příjezdná komunikace</t>
  </si>
  <si>
    <t>340,0*1,02</t>
  </si>
  <si>
    <t>340,0</t>
  </si>
  <si>
    <t>55</t>
  </si>
  <si>
    <t>564871116</t>
  </si>
  <si>
    <t>Podklad ze štěrkodrti ŠD s rozprostřením a zhutněním plochy přes 100 m2, po zhutnění tl. 300 mm</t>
  </si>
  <si>
    <t>-121784004</t>
  </si>
  <si>
    <t>https://podminky.urs.cz/item/CS_URS_2022_01/564871116</t>
  </si>
  <si>
    <t>parkoviště zatravňovací tvárnice</t>
  </si>
  <si>
    <t>280*1,02</t>
  </si>
  <si>
    <t>parkoviště zámková dlažba</t>
  </si>
  <si>
    <t>56</t>
  </si>
  <si>
    <t>569903311</t>
  </si>
  <si>
    <t>Zřízení zemních krajnic z hornin jakékoliv třídy se zhutněním</t>
  </si>
  <si>
    <t>-444729087</t>
  </si>
  <si>
    <t>https://podminky.urs.cz/item/CS_URS_2022_01/569903311</t>
  </si>
  <si>
    <t>57</t>
  </si>
  <si>
    <t>573191111</t>
  </si>
  <si>
    <t>Postřik infiltrační kationaktivní emulzí v množství 1,00 kg/m2</t>
  </si>
  <si>
    <t>1422026928</t>
  </si>
  <si>
    <t>https://podminky.urs.cz/item/CS_URS_2022_01/573191111</t>
  </si>
  <si>
    <t>příjezdná vozovka</t>
  </si>
  <si>
    <t>58</t>
  </si>
  <si>
    <t>573211108</t>
  </si>
  <si>
    <t>Postřik spojovací PS bez posypu kamenivem z asfaltu silničního, v množství 0,40 kg/m2</t>
  </si>
  <si>
    <t>149422679</t>
  </si>
  <si>
    <t>https://podminky.urs.cz/item/CS_URS_2022_01/573211108</t>
  </si>
  <si>
    <t>59</t>
  </si>
  <si>
    <t>577134121</t>
  </si>
  <si>
    <t>Asfaltový beton vrstva obrusná ACO 11 (ABS) s rozprostřením a se zhutněním z nemodifikovaného asfaltu v pruhu šířky přes 3 m tř. I, po zhutnění tl. 40 mm</t>
  </si>
  <si>
    <t>-2028700581</t>
  </si>
  <si>
    <t>https://podminky.urs.cz/item/CS_URS_2022_01/577134121</t>
  </si>
  <si>
    <t>60</t>
  </si>
  <si>
    <t>577145121</t>
  </si>
  <si>
    <t>Asfaltový beton vrstva obrusná ACO 16 (ABH) s rozprostřením a zhutněním z nemodifikovaného asfaltu v pruhu šířky přes 3 m, po zhutnění tl. 50 mm</t>
  </si>
  <si>
    <t>-212363647</t>
  </si>
  <si>
    <t>https://podminky.urs.cz/item/CS_URS_2022_01/577145121</t>
  </si>
  <si>
    <t>61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</si>
  <si>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</si>
  <si>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</si>
  <si>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198448547</t>
  </si>
  <si>
    <t>https://podminky.urs.cz/item/CS_URS_2022_01/596412212</t>
  </si>
  <si>
    <t>zatravňovací tvárnice 20*20*8</t>
  </si>
  <si>
    <t>280</t>
  </si>
  <si>
    <t>62</t>
  </si>
  <si>
    <t>5-1</t>
  </si>
  <si>
    <t>zatravňovací dlažba vegetační 20*20*8mm</t>
  </si>
  <si>
    <t>-474844902</t>
  </si>
  <si>
    <t>63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</si>
  <si>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</si>
  <si>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</si>
  <si>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-188336764</t>
  </si>
  <si>
    <t>https://podminky.urs.cz/item/CS_URS_2022_01/596211112</t>
  </si>
  <si>
    <t xml:space="preserve">dle TZ  a vzorových řezů</t>
  </si>
  <si>
    <t>dlažba šedá</t>
  </si>
  <si>
    <t>76+65</t>
  </si>
  <si>
    <t>dlažba reliéfní</t>
  </si>
  <si>
    <t>9,0</t>
  </si>
  <si>
    <t>64</t>
  </si>
  <si>
    <t>59245006</t>
  </si>
  <si>
    <t>dlažba tvar obdélník betonová pro nevidomé 200x100x60mm barevná</t>
  </si>
  <si>
    <t>2034641004</t>
  </si>
  <si>
    <t>9,0*1,02</t>
  </si>
  <si>
    <t>65</t>
  </si>
  <si>
    <t>59245019</t>
  </si>
  <si>
    <t>dlažba tvar obdélník betonová pro nevidomé 200x100x60mm přírodní</t>
  </si>
  <si>
    <t>703119403</t>
  </si>
  <si>
    <t>141*1,02</t>
  </si>
  <si>
    <t>66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</si>
  <si>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</si>
  <si>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</si>
  <si>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2145851410</t>
  </si>
  <si>
    <t>https://podminky.urs.cz/item/CS_URS_2022_01/596212210</t>
  </si>
  <si>
    <t>parkoviště</t>
  </si>
  <si>
    <t>26,0</t>
  </si>
  <si>
    <t>67</t>
  </si>
  <si>
    <t>592453170</t>
  </si>
  <si>
    <t>dlažba skladebná betonová základní 20x20x8 cm přírodní</t>
  </si>
  <si>
    <t>-1584382484</t>
  </si>
  <si>
    <t>26,0*1,02</t>
  </si>
  <si>
    <t>Trubní vedení</t>
  </si>
  <si>
    <t>68</t>
  </si>
  <si>
    <t>895941341</t>
  </si>
  <si>
    <t>Osazení vpusti uliční z betonových dílců DN 500 dno s výtokem</t>
  </si>
  <si>
    <t>-236789380</t>
  </si>
  <si>
    <t>https://podminky.urs.cz/item/CS_URS_2022_01/895941341</t>
  </si>
  <si>
    <t>69</t>
  </si>
  <si>
    <t>895941351</t>
  </si>
  <si>
    <t>Osazení vpusti uliční z betonových dílců DN 500 skruž horní pro čtvercovou vtokovou mříž</t>
  </si>
  <si>
    <t>-431878573</t>
  </si>
  <si>
    <t>https://podminky.urs.cz/item/CS_URS_2022_01/895941351</t>
  </si>
  <si>
    <t>70</t>
  </si>
  <si>
    <t>895941362</t>
  </si>
  <si>
    <t>Osazení vpusti uliční z betonových dílců DN 500 skruž středová 590 mm</t>
  </si>
  <si>
    <t>-1635329736</t>
  </si>
  <si>
    <t>https://podminky.urs.cz/item/CS_URS_2022_01/895941362</t>
  </si>
  <si>
    <t>71</t>
  </si>
  <si>
    <t>899204112</t>
  </si>
  <si>
    <t>Osazení mříží litinových včetně rámů a košů na bahno pro třídu zatížení D400, E600</t>
  </si>
  <si>
    <t>-145163722</t>
  </si>
  <si>
    <t>https://podminky.urs.cz/item/CS_URS_2022_01/899204112</t>
  </si>
  <si>
    <t>72</t>
  </si>
  <si>
    <t>899331111</t>
  </si>
  <si>
    <t>Výšková úprava uličního vstupu nebo vpusti do 200 mm zvýšením poklopu</t>
  </si>
  <si>
    <t>-800378756</t>
  </si>
  <si>
    <t>https://podminky.urs.cz/item/CS_URS_2022_01/899331111</t>
  </si>
  <si>
    <t>73</t>
  </si>
  <si>
    <t>8-1</t>
  </si>
  <si>
    <t xml:space="preserve">Vpusť uliční - celková sestava betonových prefabrikátů  vč.mříže rámem s panty a koše</t>
  </si>
  <si>
    <t>ks</t>
  </si>
  <si>
    <t>291992131</t>
  </si>
  <si>
    <t>Ostatní konstrukce a práce, bourání</t>
  </si>
  <si>
    <t>74</t>
  </si>
  <si>
    <t>914111111</t>
  </si>
  <si>
    <t>Montáž svislé dopravní značky základní velikosti do 1 m2 objímkami na sloupky nebo konzoly</t>
  </si>
  <si>
    <t>1295436103</t>
  </si>
  <si>
    <t>https://podminky.urs.cz/item/CS_URS_2022_01/914111111</t>
  </si>
  <si>
    <t>IP6</t>
  </si>
  <si>
    <t>IP4</t>
  </si>
  <si>
    <t>IP10a</t>
  </si>
  <si>
    <t>A9</t>
  </si>
  <si>
    <t>IP11a</t>
  </si>
  <si>
    <t>IP11b</t>
  </si>
  <si>
    <t>IP12+225</t>
  </si>
  <si>
    <t>E1</t>
  </si>
  <si>
    <t>E6</t>
  </si>
  <si>
    <t>přemístění stávajících značek - znovuosazení</t>
  </si>
  <si>
    <t>75</t>
  </si>
  <si>
    <t>40445616</t>
  </si>
  <si>
    <t>značky upravující přednost IP6 900mm retroreflexní</t>
  </si>
  <si>
    <t>1548038064</t>
  </si>
  <si>
    <t>76</t>
  </si>
  <si>
    <t>40445610</t>
  </si>
  <si>
    <t>značky upravující přednost IP4 1250mm retroreflexní</t>
  </si>
  <si>
    <t>-202032441</t>
  </si>
  <si>
    <t>77</t>
  </si>
  <si>
    <t>404456181</t>
  </si>
  <si>
    <t>značky upravující přednost A9</t>
  </si>
  <si>
    <t>-1608961506</t>
  </si>
  <si>
    <t>78</t>
  </si>
  <si>
    <t>40445641</t>
  </si>
  <si>
    <t>informativní značky směrové IP 10a 500x500mm</t>
  </si>
  <si>
    <t>-1439853300</t>
  </si>
  <si>
    <t>79</t>
  </si>
  <si>
    <t>404456251</t>
  </si>
  <si>
    <t xml:space="preserve">informativní značky provozní IP11a  500x700mm</t>
  </si>
  <si>
    <t>-1439033562</t>
  </si>
  <si>
    <t>E8e</t>
  </si>
  <si>
    <t>80</t>
  </si>
  <si>
    <t>404456252</t>
  </si>
  <si>
    <t>informativní značky provozní IP11b 500x700mm</t>
  </si>
  <si>
    <t>-1014928265</t>
  </si>
  <si>
    <t>81</t>
  </si>
  <si>
    <t>404456253</t>
  </si>
  <si>
    <t>informativní značky provozní IP 12 500x700mm</t>
  </si>
  <si>
    <t>-487120027</t>
  </si>
  <si>
    <t>IP12</t>
  </si>
  <si>
    <t xml:space="preserve">Součet                                                       </t>
  </si>
  <si>
    <t>82</t>
  </si>
  <si>
    <t>40445647</t>
  </si>
  <si>
    <t>dodatkové tabulky E1, E2a,b , E6, E9, E10 E12c, E17 500x500mm</t>
  </si>
  <si>
    <t>1954695813</t>
  </si>
  <si>
    <t>83</t>
  </si>
  <si>
    <t>914511112</t>
  </si>
  <si>
    <t>Montáž sloupku dopravních značek délky do 3,5 m do hliníkové patky</t>
  </si>
  <si>
    <t>-1507529889</t>
  </si>
  <si>
    <t>https://podminky.urs.cz/item/CS_URS_2022_01/914511112</t>
  </si>
  <si>
    <t>nové značky</t>
  </si>
  <si>
    <t>osazení stávajících</t>
  </si>
  <si>
    <t>84</t>
  </si>
  <si>
    <t>40445225</t>
  </si>
  <si>
    <t>sloupek pro dopravní značku Zn D 60mm v 3,5m</t>
  </si>
  <si>
    <t>1330719832</t>
  </si>
  <si>
    <t>85</t>
  </si>
  <si>
    <t>40445240</t>
  </si>
  <si>
    <t>patka pro sloupek Al D 60mm</t>
  </si>
  <si>
    <t>987745917</t>
  </si>
  <si>
    <t>86</t>
  </si>
  <si>
    <t>40445253</t>
  </si>
  <si>
    <t>víčko plastové na sloupek D 60mm</t>
  </si>
  <si>
    <t>-171142045</t>
  </si>
  <si>
    <t>87</t>
  </si>
  <si>
    <t>40445256</t>
  </si>
  <si>
    <t>svorka upínací na sloupek dopravní značky D 60mm</t>
  </si>
  <si>
    <t>1430234208</t>
  </si>
  <si>
    <t>12*2</t>
  </si>
  <si>
    <t>88</t>
  </si>
  <si>
    <t>915111112</t>
  </si>
  <si>
    <t>Vodorovné dopravní značení stříkané barvou dělící čára šířky 125 mm souvislá bílá retroreflexní</t>
  </si>
  <si>
    <t>90276528</t>
  </si>
  <si>
    <t>https://podminky.urs.cz/item/CS_URS_2022_01/915111112</t>
  </si>
  <si>
    <t>V10b</t>
  </si>
  <si>
    <t>67,5</t>
  </si>
  <si>
    <t>V10c</t>
  </si>
  <si>
    <t>33,0</t>
  </si>
  <si>
    <t>V1a</t>
  </si>
  <si>
    <t>89</t>
  </si>
  <si>
    <t>915111116</t>
  </si>
  <si>
    <t>Vodorovné dopravní značení stříkané barvou dělící čára šířky 125 mm souvislá žlutá retroreflexní</t>
  </si>
  <si>
    <t>1668978159</t>
  </si>
  <si>
    <t>https://podminky.urs.cz/item/CS_URS_2022_01/915111116</t>
  </si>
  <si>
    <t>V12a</t>
  </si>
  <si>
    <t>90</t>
  </si>
  <si>
    <t>915121112</t>
  </si>
  <si>
    <t>Vodorovné dopravní značení stříkané barvou vodící čára bílá šířky 250 mm souvislá retroreflexní</t>
  </si>
  <si>
    <t>5638566</t>
  </si>
  <si>
    <t>https://podminky.urs.cz/item/CS_URS_2022_01/915121112</t>
  </si>
  <si>
    <t>V4</t>
  </si>
  <si>
    <t>91</t>
  </si>
  <si>
    <t>915131112</t>
  </si>
  <si>
    <t>Vodorovné dopravní značení stříkané barvou přechody pro chodce, šipky, symboly bílé retroreflexní</t>
  </si>
  <si>
    <t>-1927264888</t>
  </si>
  <si>
    <t>https://podminky.urs.cz/item/CS_URS_2022_01/915131112</t>
  </si>
  <si>
    <t>V10f</t>
  </si>
  <si>
    <t>2*5,0</t>
  </si>
  <si>
    <t>V13</t>
  </si>
  <si>
    <t>6,0*2</t>
  </si>
  <si>
    <t>92</t>
  </si>
  <si>
    <t>915321115</t>
  </si>
  <si>
    <t>Vodorovné značení předformovaným termoplastem vodící pás pro slabozraké z 6 proužků</t>
  </si>
  <si>
    <t>1413578117</t>
  </si>
  <si>
    <t>https://podminky.urs.cz/item/CS_URS_2022_01/915321115</t>
  </si>
  <si>
    <t>93</t>
  </si>
  <si>
    <t>915611111</t>
  </si>
  <si>
    <t>Předznačení pro vodorovné značení stříkané barvou nebo prováděné z nátěrových hmot liniové dělicí čáry, vodicí proužky</t>
  </si>
  <si>
    <t>-1575009653</t>
  </si>
  <si>
    <t>https://podminky.urs.cz/item/CS_URS_2022_01/915611111</t>
  </si>
  <si>
    <t>109,5+40+13</t>
  </si>
  <si>
    <t>94</t>
  </si>
  <si>
    <t>915621111</t>
  </si>
  <si>
    <t>Předznačení pro vodorovné značení stříkané barvou nebo prováděné z nátěrových hmot plošné šipky, symboly, nápisy</t>
  </si>
  <si>
    <t>-683373790</t>
  </si>
  <si>
    <t>https://podminky.urs.cz/item/CS_URS_2022_01/915621111</t>
  </si>
  <si>
    <t>95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</si>
  <si>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</si>
  <si>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</si>
  <si>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-1286876569</t>
  </si>
  <si>
    <t>https://podminky.urs.cz/item/CS_URS_2022_01/916131213</t>
  </si>
  <si>
    <t>silničný obrubník 150/250rovný</t>
  </si>
  <si>
    <t>rovný</t>
  </si>
  <si>
    <t>121-16</t>
  </si>
  <si>
    <t>R1,0</t>
  </si>
  <si>
    <t>4,0</t>
  </si>
  <si>
    <t>R4,0</t>
  </si>
  <si>
    <t>12,0</t>
  </si>
  <si>
    <t>96</t>
  </si>
  <si>
    <t>59217031</t>
  </si>
  <si>
    <t>obrubník betonový silniční 1000x150x250mm</t>
  </si>
  <si>
    <t>-1494646971</t>
  </si>
  <si>
    <t>121*1,02 'Přepočtené koeficientem množství</t>
  </si>
  <si>
    <t>97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</si>
  <si>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</si>
  <si>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</si>
  <si>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-408342570</t>
  </si>
  <si>
    <t>https://podminky.urs.cz/item/CS_URS_2022_01/916231213</t>
  </si>
  <si>
    <t>dle TZ-obrubník 80/250</t>
  </si>
  <si>
    <t>obrubník 100/250</t>
  </si>
  <si>
    <t>98</t>
  </si>
  <si>
    <t>59217016</t>
  </si>
  <si>
    <t>obrubník betonový chodníkový 1000x80x250mm</t>
  </si>
  <si>
    <t>1934070848</t>
  </si>
  <si>
    <t>60*1,02 'Přepočtené koeficientem množství</t>
  </si>
  <si>
    <t>99</t>
  </si>
  <si>
    <t>59217017</t>
  </si>
  <si>
    <t>obrubník betonový chodníkový 1000x100x250mm</t>
  </si>
  <si>
    <t>1860416286</t>
  </si>
  <si>
    <t>78*1,02 'Přepočtené koeficientem množství</t>
  </si>
  <si>
    <t>100</t>
  </si>
  <si>
    <t>916241112</t>
  </si>
  <si>
    <t>Osazení obrubníku kamenného se zřízením lože, s vyplněním a zatřením spár cementovou maltou ležatého bez boční opěry, do lože z betonu prostého</t>
  </si>
  <si>
    <t>-1880835003</t>
  </si>
  <si>
    <t>https://podminky.urs.cz/item/CS_URS_2022_01/916241112</t>
  </si>
  <si>
    <t>39,0</t>
  </si>
  <si>
    <t>101</t>
  </si>
  <si>
    <t>58380004</t>
  </si>
  <si>
    <t>obrubník kamenný žulový přímý 1000x250x200mm</t>
  </si>
  <si>
    <t>49666664</t>
  </si>
  <si>
    <t>39*1,02 'Přepočtené koeficientem množství</t>
  </si>
  <si>
    <t>102</t>
  </si>
  <si>
    <t>916241213</t>
  </si>
  <si>
    <t>Osazení obrubníku kamenného se zřízením lože, s vyplněním a zatřením spár cementovou maltou stojatého s boční opěrou z betonu prostého, do lože z betonu prostého</t>
  </si>
  <si>
    <t>-795099524</t>
  </si>
  <si>
    <t>https://podminky.urs.cz/item/CS_URS_2022_01/916241213</t>
  </si>
  <si>
    <t xml:space="preserve">dle TZ a situace </t>
  </si>
  <si>
    <t>krajník KS3</t>
  </si>
  <si>
    <t>37,0+10</t>
  </si>
  <si>
    <t>103</t>
  </si>
  <si>
    <t>583802110</t>
  </si>
  <si>
    <t>krajník silniční kamenný, žula 13x20 x 30-80</t>
  </si>
  <si>
    <t>-728851100</t>
  </si>
  <si>
    <t>47*1,02 'Přepočtené koeficientem množství</t>
  </si>
  <si>
    <t>104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</si>
  <si>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</si>
  <si>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</si>
  <si>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-363400882</t>
  </si>
  <si>
    <t>https://podminky.urs.cz/item/CS_URS_2022_01/919121121</t>
  </si>
  <si>
    <t>105</t>
  </si>
  <si>
    <t>919735112</t>
  </si>
  <si>
    <t>Řezání stávajícího živičného krytu nebo podkladu hloubky přes 50 do 100 mm</t>
  </si>
  <si>
    <t>948528993</t>
  </si>
  <si>
    <t>https://podminky.urs.cz/item/CS_URS_2022_01/919735112</t>
  </si>
  <si>
    <t>106</t>
  </si>
  <si>
    <t>936104211</t>
  </si>
  <si>
    <t>Montáž odpadkového koše do betonové patky</t>
  </si>
  <si>
    <t>-1862286138</t>
  </si>
  <si>
    <t>https://podminky.urs.cz/item/CS_URS_2022_01/936104211</t>
  </si>
  <si>
    <t>1,0</t>
  </si>
  <si>
    <t>107</t>
  </si>
  <si>
    <t>74910130</t>
  </si>
  <si>
    <t>koš odpadkový kovový kotvený, uzamykatelný v 885mm š 370mm obsah 60L</t>
  </si>
  <si>
    <t>1481953751</t>
  </si>
  <si>
    <t>108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</si>
  <si>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</si>
  <si>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</si>
  <si>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-623046612</t>
  </si>
  <si>
    <t>https://podminky.urs.cz/item/CS_URS_2022_01/966006132</t>
  </si>
  <si>
    <t>109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</si>
  <si>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</si>
  <si>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</si>
  <si>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-1175560115</t>
  </si>
  <si>
    <t>https://podminky.urs.cz/item/CS_URS_2022_01/966006211</t>
  </si>
  <si>
    <t>110</t>
  </si>
  <si>
    <t>966007111</t>
  </si>
  <si>
    <t>Odstranění vodorovného dopravního značení frézováním značeného barvou čáry šířky do 125 mm</t>
  </si>
  <si>
    <t>796689094</t>
  </si>
  <si>
    <t>https://podminky.urs.cz/item/CS_URS_2022_01/966007111</t>
  </si>
  <si>
    <t>dle TZ V10d</t>
  </si>
  <si>
    <t>25,0</t>
  </si>
  <si>
    <t>111</t>
  </si>
  <si>
    <t>966007113</t>
  </si>
  <si>
    <t>Odstranění vodorovného dopravního značení frézováním značeného barvou plošného</t>
  </si>
  <si>
    <t>-1258646379</t>
  </si>
  <si>
    <t>https://podminky.urs.cz/item/CS_URS_2022_01/966007113</t>
  </si>
  <si>
    <t>5,0</t>
  </si>
  <si>
    <t>112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</si>
  <si>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</si>
  <si>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</si>
  <si>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-585476895</t>
  </si>
  <si>
    <t>https://podminky.urs.cz/item/CS_URS_2022_01/979024443</t>
  </si>
  <si>
    <t xml:space="preserve">OP3 </t>
  </si>
  <si>
    <t xml:space="preserve">krajník </t>
  </si>
  <si>
    <t>113</t>
  </si>
  <si>
    <t>979071022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</si>
  <si>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živicí nebo cementovou maltou</t>
  </si>
  <si>
    <t>222577266</t>
  </si>
  <si>
    <t>https://podminky.urs.cz/item/CS_URS_2022_01/979071022</t>
  </si>
  <si>
    <t>0,1*0,1*8*85</t>
  </si>
  <si>
    <t>997</t>
  </si>
  <si>
    <t>Přesun sutě</t>
  </si>
  <si>
    <t>114</t>
  </si>
  <si>
    <t>997221551</t>
  </si>
  <si>
    <t>Vodorovná doprava suti bez naložení, ale se složením a s hrubým urovnáním ze sypkých materiálů, na vzdálenost do 1 km</t>
  </si>
  <si>
    <t>1145423463</t>
  </si>
  <si>
    <t>https://podminky.urs.cz/item/CS_URS_2022_01/997221551</t>
  </si>
  <si>
    <t>115</t>
  </si>
  <si>
    <t>997221559</t>
  </si>
  <si>
    <t>Vodorovná doprava suti bez naložení, ale se složením a s hrubým urovnáním Příplatek k ceně za každý další i započatý 1 km přes 1 km</t>
  </si>
  <si>
    <t>-1344251209</t>
  </si>
  <si>
    <t>https://podminky.urs.cz/item/CS_URS_2022_01/997221559</t>
  </si>
  <si>
    <t>302,692*16</t>
  </si>
  <si>
    <t>116</t>
  </si>
  <si>
    <t>997221611</t>
  </si>
  <si>
    <t>Nakládání na dopravní prostředky pro vodorovnou dopravu suti</t>
  </si>
  <si>
    <t>-1925627455</t>
  </si>
  <si>
    <t>https://podminky.urs.cz/item/CS_URS_2022_01/997221611</t>
  </si>
  <si>
    <t>117</t>
  </si>
  <si>
    <t>997221615</t>
  </si>
  <si>
    <t>Poplatek za uložení stavebního odpadu na skládce (skládkovné) z prostého betonu zatříděného do Katalogu odpadů pod kódem 17 01 01</t>
  </si>
  <si>
    <t>1548540330</t>
  </si>
  <si>
    <t>https://podminky.urs.cz/item/CS_URS_2022_01/997221615</t>
  </si>
  <si>
    <t>118</t>
  </si>
  <si>
    <t>997221645</t>
  </si>
  <si>
    <t>Poplatek za uložení stavebního odpadu na skládce (skládkovné) asfaltového bez obsahu dehtu zatříděného do Katalogu odpadů pod kódem 17 03 02</t>
  </si>
  <si>
    <t>1131614685</t>
  </si>
  <si>
    <t>https://podminky.urs.cz/item/CS_URS_2022_01/997221645</t>
  </si>
  <si>
    <t>119</t>
  </si>
  <si>
    <t>997221655</t>
  </si>
  <si>
    <t>1113510728</t>
  </si>
  <si>
    <t>https://podminky.urs.cz/item/CS_URS_2022_01/997221655</t>
  </si>
  <si>
    <t>302,36-86,21-102,25</t>
  </si>
  <si>
    <t>120</t>
  </si>
  <si>
    <t>997013631</t>
  </si>
  <si>
    <t>Poplatek za uložení stavebního odpadu na skládce (skládkovné) směsného stavebního a demoličního zatříděného do Katalogu odpadů pod kódem 17 09 04</t>
  </si>
  <si>
    <t>564345801</t>
  </si>
  <si>
    <t>https://podminky.urs.cz/item/CS_URS_2022_01/997013631</t>
  </si>
  <si>
    <t>998</t>
  </si>
  <si>
    <t>Přesun hmot</t>
  </si>
  <si>
    <t>121</t>
  </si>
  <si>
    <t>998223011</t>
  </si>
  <si>
    <t>Přesun hmot pro pozemní komunikace s krytem dlážděným dopravní vzdálenost do 200 m jakékoliv délky objektu</t>
  </si>
  <si>
    <t>-446984879</t>
  </si>
  <si>
    <t>https://podminky.urs.cz/item/CS_URS_2022_01/998223011</t>
  </si>
  <si>
    <t>VRN</t>
  </si>
  <si>
    <t>Vedlejší rozpočtové náklady</t>
  </si>
  <si>
    <t>122</t>
  </si>
  <si>
    <t>Provizorní dopravní značení vč.zajištění zvláštního užívání , poplatky - po celou dobu výstavby - platí pro všechny objekty</t>
  </si>
  <si>
    <t>soubor</t>
  </si>
  <si>
    <t>1604280528</t>
  </si>
  <si>
    <t>123</t>
  </si>
  <si>
    <t>Zařízení staveniště - platí pro všechny objekty</t>
  </si>
  <si>
    <t>455821390</t>
  </si>
  <si>
    <t>P</t>
  </si>
  <si>
    <t>Poznámka k položce:_x000d_
- mobilní WC, buňka dle potřeby, oplocení, osvětlení, zajištění přechodů přes výkopy dle potřeby, zajištění energií pro stavbu, opatření pro BOZP a PO, skládka dle potřeby včetně zajištění ploch a nájmu za plochy</t>
  </si>
  <si>
    <t>124</t>
  </si>
  <si>
    <t>Dokumentace skutečného provedení stavby vč.zaměření a geometrických plánů</t>
  </si>
  <si>
    <t>1429210436</t>
  </si>
  <si>
    <t>125</t>
  </si>
  <si>
    <t>Vytýčení stávajícíh inž.sítí (popř.zajištění aktualizace stanovisek správců inž.sítí</t>
  </si>
  <si>
    <t>1341839723</t>
  </si>
  <si>
    <t>126</t>
  </si>
  <si>
    <t>Geodetické práce po dokončení stavebních prací</t>
  </si>
  <si>
    <t>-1503489066</t>
  </si>
  <si>
    <t>127</t>
  </si>
  <si>
    <t>Geodetické práce před zahájením stavebních prací, vytýčení staveniště</t>
  </si>
  <si>
    <t>-1149159058</t>
  </si>
  <si>
    <t>Poznámka k položce:_x000d_
zajištění výškových bodů, laviček dle potřeby</t>
  </si>
  <si>
    <t>128</t>
  </si>
  <si>
    <t>Čištění komunikací - kartáč, voda - minimálně 2x týdně po dobu výstavby a dle potřeby</t>
  </si>
  <si>
    <t>-288115570</t>
  </si>
  <si>
    <t>4 - SO 301 Odvodnění</t>
  </si>
  <si>
    <t xml:space="preserve">    3 - Svislé a kompletní konstrukce</t>
  </si>
  <si>
    <t xml:space="preserve">    9 - Ostatní konstrukce a práce-bourání</t>
  </si>
  <si>
    <t>M - Práce a dodávky M</t>
  </si>
  <si>
    <t xml:space="preserve">    23-M - Montáže potrubí</t>
  </si>
  <si>
    <t xml:space="preserve">    46-M - Zemní práce při extr.mont.pracích</t>
  </si>
  <si>
    <t xml:space="preserve">    VRN1 - Průzkumné, geodetické a projektové práce</t>
  </si>
  <si>
    <t>113107025</t>
  </si>
  <si>
    <t>Odstranění podkladů nebo krytů při překopech inženýrských sítí s přemístěním hmot na skládku ve vzdálenosti do 3 m nebo s naložením na dopravní prostředek ručně z kameniva hrubého drceného, o tl. vrstvy přes 400 do 500 mm</t>
  </si>
  <si>
    <t>-1028558416</t>
  </si>
  <si>
    <t>https://podminky.urs.cz/item/CS_URS_2022_01/113107025</t>
  </si>
  <si>
    <t>ze situace-stáv.chodník</t>
  </si>
  <si>
    <t>2,00*3,0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</si>
  <si>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</si>
  <si>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</si>
  <si>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715962886</t>
  </si>
  <si>
    <t>https://podminky.urs.cz/item/CS_URS_2022_01/113107041</t>
  </si>
  <si>
    <t>2,00*3,00</t>
  </si>
  <si>
    <t>115101201</t>
  </si>
  <si>
    <t>Čerpání vody na dopravní výšku do 10 m s uvažovaným průměrným přítokem do 500 l/min</t>
  </si>
  <si>
    <t>hod</t>
  </si>
  <si>
    <t>1052923681</t>
  </si>
  <si>
    <t>https://podminky.urs.cz/item/CS_URS_2022_01/115101201</t>
  </si>
  <si>
    <t>115001101</t>
  </si>
  <si>
    <t>Převedení vody potrubím průměru DN do 100</t>
  </si>
  <si>
    <t>951201410</t>
  </si>
  <si>
    <t>https://podminky.urs.cz/item/CS_URS_2022_01/115001101</t>
  </si>
  <si>
    <t>Poznámka k položce:_x000d_
hadice včetně kompresoru+ pohon čerpadla</t>
  </si>
  <si>
    <t>115101301</t>
  </si>
  <si>
    <t>Pohotovost záložní čerpací soupravy pro dopravní výšku do 10 m s uvažovaným průměrným přítokem do 500 l/min</t>
  </si>
  <si>
    <t>den</t>
  </si>
  <si>
    <t>-369065509</t>
  </si>
  <si>
    <t>https://podminky.urs.cz/item/CS_URS_2022_01/115101301</t>
  </si>
  <si>
    <t>132212221</t>
  </si>
  <si>
    <t>Hloubení zapažených rýh šířky přes 800 do 2 000 mm ručně s urovnáním dna do předepsaného profilu a spádu v hornině třídy těžitelnosti I skupiny 3 soudržných</t>
  </si>
  <si>
    <t>375403371</t>
  </si>
  <si>
    <t>https://podminky.urs.cz/item/CS_URS_2022_01/132212221</t>
  </si>
  <si>
    <t>ruční výkop -ztíženost vykopávky- ochranná pásma stávajících sítí a v blízkosti stromů</t>
  </si>
  <si>
    <t>1,0*2,0*1,0*4+1,0*2,0*5,0</t>
  </si>
  <si>
    <t>121151113</t>
  </si>
  <si>
    <t>Sejmutí ornice strojně při souvislé ploše přes 100 do 500 m2, tl. vrstvy do 200 mm</t>
  </si>
  <si>
    <t>1190794378</t>
  </si>
  <si>
    <t>https://podminky.urs.cz/item/CS_URS_2022_01/121151113</t>
  </si>
  <si>
    <t>ze situace</t>
  </si>
  <si>
    <t>2*(19,1-1,0)*0,15</t>
  </si>
  <si>
    <t>2,0*(25,6-2)*0,15</t>
  </si>
  <si>
    <t>3,8*6,2</t>
  </si>
  <si>
    <t>131251203</t>
  </si>
  <si>
    <t>Hloubení zapažených jam a zářezů strojně s urovnáním dna do předepsaného profilu a spádu v hornině třídy těžitelnosti I skupiny 3 přes 50 do 100 m3</t>
  </si>
  <si>
    <t>-640495626</t>
  </si>
  <si>
    <t>https://podminky.urs.cz/item/CS_URS_2022_01/131251203</t>
  </si>
  <si>
    <t>z výkresu RN</t>
  </si>
  <si>
    <t>3,80*6,20*3,30</t>
  </si>
  <si>
    <t>132154203</t>
  </si>
  <si>
    <t>Hloubení zapažených rýh šířky přes 800 do 2 000 mm strojně s urovnáním dna do předepsaného profilu a spádu v hornině třídy těžitelnosti I skupiny 1 a 2 přes 50 do 100 m3</t>
  </si>
  <si>
    <t>1930853836</t>
  </si>
  <si>
    <t>https://podminky.urs.cz/item/CS_URS_2022_01/132154203</t>
  </si>
  <si>
    <t>1,20*(3,40-0,30)*1,00</t>
  </si>
  <si>
    <t>1,00*(2,00-0,30)*2,00</t>
  </si>
  <si>
    <t>1,20*(3,40-0,15)*18,10</t>
  </si>
  <si>
    <t>1,00*(3,40-0,15)*23,60</t>
  </si>
  <si>
    <t>774044761</t>
  </si>
  <si>
    <t>2*19,10*3,40</t>
  </si>
  <si>
    <t>2*25,60*2,00</t>
  </si>
  <si>
    <t>-399612148</t>
  </si>
  <si>
    <t>232,28</t>
  </si>
  <si>
    <t>15319111R</t>
  </si>
  <si>
    <t>Zřízení a odstranění variabilního pažení výkopu -např kluznicové pažení, nebo jiné dle možností realizační firmy včetně nájemného manipulačních strojů</t>
  </si>
  <si>
    <t>-2071326035</t>
  </si>
  <si>
    <t>Poznámka k položce:_x000d_
variantně rozšířený výkop ve vhodné konzistenci zeminy při zajištění bezpečnosti prací a ochranných pásem stávajících sítí</t>
  </si>
  <si>
    <t>dle výkresu RN</t>
  </si>
  <si>
    <t>2*(3,8+6,2)*4,0</t>
  </si>
  <si>
    <t>161151103</t>
  </si>
  <si>
    <t>Svislé přemístění výkopku strojně bez naložení do dopravní nádoby avšak s vyprázdněním dopravní nádoby na hromadu nebo do dopravního prostředku z horniny třídy těžitelnosti I skupiny 1 až 3</t>
  </si>
  <si>
    <t>1531237701</t>
  </si>
  <si>
    <t>https://podminky.urs.cz/item/CS_URS_2022_01/161151103</t>
  </si>
  <si>
    <t>jáma a rýhy</t>
  </si>
  <si>
    <t>77,748+154,410</t>
  </si>
  <si>
    <t>-1962782813</t>
  </si>
  <si>
    <t>232,158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</si>
  <si>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</si>
  <si>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</si>
  <si>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256642691</t>
  </si>
  <si>
    <t>https://podminky.urs.cz/item/CS_URS_2022_01/162751119</t>
  </si>
  <si>
    <t>9*220,818</t>
  </si>
  <si>
    <t>-1231574206</t>
  </si>
  <si>
    <t>171201211</t>
  </si>
  <si>
    <t>Poplatek za uložení odpadu ze sypaniny na skládce (skládkovné)</t>
  </si>
  <si>
    <t>-1287966153</t>
  </si>
  <si>
    <t>232,158*1,6</t>
  </si>
  <si>
    <t>174101101</t>
  </si>
  <si>
    <t>-1722684507</t>
  </si>
  <si>
    <t>https://podminky.urs.cz/item/CS_URS_2022_01/174101101</t>
  </si>
  <si>
    <t>1,20*(3,40-0,15-0,15-0,30-0,50)*19,10</t>
  </si>
  <si>
    <t>1,00*(2,00-0,15-0,15-0,30-0,50)*12,60</t>
  </si>
  <si>
    <t>1,00*(2,00-0,15-0,15-0,30-0,15)*13,00</t>
  </si>
  <si>
    <t>3,80*6,20*2,70</t>
  </si>
  <si>
    <t>-(2,60*5,00*1,20)</t>
  </si>
  <si>
    <t>-3,14*0,50*0,50*1,50</t>
  </si>
  <si>
    <t>58344197</t>
  </si>
  <si>
    <t>štěrkodrť frakce 0/63</t>
  </si>
  <si>
    <t>353984603</t>
  </si>
  <si>
    <t>127,14*2,0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</si>
  <si>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</si>
  <si>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</si>
  <si>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-1225512328</t>
  </si>
  <si>
    <t>https://podminky.urs.cz/item/CS_URS_2022_01/175151101</t>
  </si>
  <si>
    <t>0,50*1,20*19,10</t>
  </si>
  <si>
    <t>0,45*1,00*25,60</t>
  </si>
  <si>
    <t>58337310</t>
  </si>
  <si>
    <t>štěrkopísek frakce 0/4</t>
  </si>
  <si>
    <t>131835319</t>
  </si>
  <si>
    <t>22,98*2,0</t>
  </si>
  <si>
    <t>477290481</t>
  </si>
  <si>
    <t>2,00*13,00</t>
  </si>
  <si>
    <t>-1504095245</t>
  </si>
  <si>
    <t>26,00</t>
  </si>
  <si>
    <t>2114091683</t>
  </si>
  <si>
    <t>26,00*0,04</t>
  </si>
  <si>
    <t>271562211</t>
  </si>
  <si>
    <t>Podsyp pod základové konstrukce se zhutněním a urovnáním povrchu z kameniva drobného, frakce 0 - 4 mm</t>
  </si>
  <si>
    <t>-1856754033</t>
  </si>
  <si>
    <t>https://podminky.urs.cz/item/CS_URS_2022_01/271562211</t>
  </si>
  <si>
    <t>lože RN</t>
  </si>
  <si>
    <t>0,10*3,80*6,20</t>
  </si>
  <si>
    <t>0,06*(3,80+6,20)*2</t>
  </si>
  <si>
    <t>Svislé a kompletní konstrukce</t>
  </si>
  <si>
    <t>38032614101R</t>
  </si>
  <si>
    <t>Dod+mont RN- doprava, montáž, dodávka prefa - dno+zálryt, výlezový tubus, poklop, navrtání otvorů pro kanalizaci, nerez žebřík</t>
  </si>
  <si>
    <t>-1867618442</t>
  </si>
  <si>
    <t>42215445001R</t>
  </si>
  <si>
    <t>Dod + mont omezovač průtoku 3l/s</t>
  </si>
  <si>
    <t>-1327169415</t>
  </si>
  <si>
    <t>451573111</t>
  </si>
  <si>
    <t>Lože pod potrubí, stoky a drobné objekty v otevřeném výkopu z písku a štěrkopísku do 63 mm</t>
  </si>
  <si>
    <t>-818781773</t>
  </si>
  <si>
    <t>https://podminky.urs.cz/item/CS_URS_2022_01/451573111</t>
  </si>
  <si>
    <t>ze vzorového uložení</t>
  </si>
  <si>
    <t>0,15*1,20*19,10</t>
  </si>
  <si>
    <t>0,15*1,00*25,60</t>
  </si>
  <si>
    <t>871310310</t>
  </si>
  <si>
    <t>Montáž kanalizačního potrubí z plastů z polypropylenu PP hladkého plnostěnného SN 10 DN 150</t>
  </si>
  <si>
    <t>-835098076</t>
  </si>
  <si>
    <t>https://podminky.urs.cz/item/CS_URS_2022_01/871310310</t>
  </si>
  <si>
    <t>25,60</t>
  </si>
  <si>
    <t>28617003</t>
  </si>
  <si>
    <t>trubka kanalizační PP plnostěnná třívrstvá DN 150x1000mm SN10</t>
  </si>
  <si>
    <t>995397983</t>
  </si>
  <si>
    <t>25,6*1,02</t>
  </si>
  <si>
    <t>871350310</t>
  </si>
  <si>
    <t>Montáž kanalizačního potrubí z plastů z polypropylenu PP hladkého plnostěnného SN 10 DN 200</t>
  </si>
  <si>
    <t>1669887495</t>
  </si>
  <si>
    <t>https://podminky.urs.cz/item/CS_URS_2022_01/871350310</t>
  </si>
  <si>
    <t>19,10</t>
  </si>
  <si>
    <t>28617004</t>
  </si>
  <si>
    <t>trubka kanalizační PP plnostěnná třívrstvá DN 200x1000mm SN10</t>
  </si>
  <si>
    <t>839975377</t>
  </si>
  <si>
    <t>19,1*1,02</t>
  </si>
  <si>
    <t>894812321</t>
  </si>
  <si>
    <t>Revizní a čistící šachta z polypropylenu PP pro hladké trouby DN 600 šachtové dno (DN šachty / DN trubního vedení) DN 600/250 průtočné</t>
  </si>
  <si>
    <t>-261544559</t>
  </si>
  <si>
    <t>https://podminky.urs.cz/item/CS_URS_2022_01/894812321</t>
  </si>
  <si>
    <t>z PP</t>
  </si>
  <si>
    <t>894812333</t>
  </si>
  <si>
    <t>Revizní a čistící šachta z polypropylenu PP pro hladké trouby DN 600 roura šachtová korugovaná, světlé hloubky 3 000 mm</t>
  </si>
  <si>
    <t>1796534957</t>
  </si>
  <si>
    <t>https://podminky.urs.cz/item/CS_URS_2022_01/894812333</t>
  </si>
  <si>
    <t>894812339</t>
  </si>
  <si>
    <t>Revizní a čistící šachta z polypropylenu PP pro hladké trouby DN 600 Příplatek k cenám 2331 - 2334 za uříznutí šachtové roury</t>
  </si>
  <si>
    <t>1123629151</t>
  </si>
  <si>
    <t>https://podminky.urs.cz/item/CS_URS_2022_01/894812339</t>
  </si>
  <si>
    <t>894812376</t>
  </si>
  <si>
    <t>Revizní a čistící šachta z polypropylenu PP pro hladké trouby DN 600 poklop (mříž) litinový pro třídu zatížení D400 s betonovým prstencem a adaptérem</t>
  </si>
  <si>
    <t>-831656808</t>
  </si>
  <si>
    <t>https://podminky.urs.cz/item/CS_URS_2022_01/894812376</t>
  </si>
  <si>
    <t>895941111</t>
  </si>
  <si>
    <t>Zřízení vpusti kanalizační uliční z betonových dílců typ UV-50 normální</t>
  </si>
  <si>
    <t>CS ÚRS 2021 02</t>
  </si>
  <si>
    <t>1455619627</t>
  </si>
  <si>
    <t>https://podminky.urs.cz/item/CS_URS_2021_02/895941111</t>
  </si>
  <si>
    <t>59223852</t>
  </si>
  <si>
    <t>dno pro uliční vpusť s kalovou prohlubní betonové 450x300x50mm</t>
  </si>
  <si>
    <t>-800936476</t>
  </si>
  <si>
    <t>59223854</t>
  </si>
  <si>
    <t>skruž pro uliční vpusť s výtokovým otvorem PVC betonová 450x350x50mm</t>
  </si>
  <si>
    <t>-942039585</t>
  </si>
  <si>
    <t>59223858</t>
  </si>
  <si>
    <t>skruž pro uliční vpusť horní betonová 450x570x50mm</t>
  </si>
  <si>
    <t>-845547980</t>
  </si>
  <si>
    <t>59223862</t>
  </si>
  <si>
    <t>skruž pro uliční vpusť středová betonová 450x295x50mm</t>
  </si>
  <si>
    <t>733874780</t>
  </si>
  <si>
    <t>59223864</t>
  </si>
  <si>
    <t>prstenec pro uliční vpusť vyrovnávací betonový 390x60x130mm</t>
  </si>
  <si>
    <t>-1199519027</t>
  </si>
  <si>
    <t>59224481</t>
  </si>
  <si>
    <t>mříž vtoková s rámem pro uliční vpusť 500x500, zatížení 40 tun</t>
  </si>
  <si>
    <t>1538748127</t>
  </si>
  <si>
    <t>28661784</t>
  </si>
  <si>
    <t>revizní šachty D 400-kalový koš pro D 315</t>
  </si>
  <si>
    <t>816987080</t>
  </si>
  <si>
    <t>Ostatní konstrukce a práce-bourání</t>
  </si>
  <si>
    <t>-1271235965</t>
  </si>
  <si>
    <t>2*3,00</t>
  </si>
  <si>
    <t>933901111</t>
  </si>
  <si>
    <t>Zkoušky objektů a vymývání provedení zkoušky vodotěsnosti betonové nádrže jakéhokoliv druhu a tvaru, o obsahu do 1000 m3</t>
  </si>
  <si>
    <t>-15312718</t>
  </si>
  <si>
    <t>https://podminky.urs.cz/item/CS_URS_2022_01/933901111</t>
  </si>
  <si>
    <t>2,60*8,00*1,20</t>
  </si>
  <si>
    <t>96902112101R</t>
  </si>
  <si>
    <t>Napojení potrubí DN do 250 na stáv. kanalizaci</t>
  </si>
  <si>
    <t>-491651656</t>
  </si>
  <si>
    <t>Poznámka k položce:_x000d_
napojení na stávající stoku DN 400 PB (stoka AE-17-1) vč. navrtávací tvarovky</t>
  </si>
  <si>
    <t>997221571</t>
  </si>
  <si>
    <t>Vodorovná doprava vybouraných hmot bez naložení, ale se složením a s hrubým urovnáním na vzdálenost do 1 km</t>
  </si>
  <si>
    <t>1345117147</t>
  </si>
  <si>
    <t>https://podminky.urs.cz/item/CS_URS_2022_01/997221571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</si>
  <si>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</si>
  <si>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</si>
  <si>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-1843170487</t>
  </si>
  <si>
    <t>https://podminky.urs.cz/item/CS_URS_2022_01/997221579</t>
  </si>
  <si>
    <t>5,151*16 'Přepočtené koeficientem množství</t>
  </si>
  <si>
    <t>2125676969</t>
  </si>
  <si>
    <t>950667241</t>
  </si>
  <si>
    <t>0,588</t>
  </si>
  <si>
    <t>1626382580</t>
  </si>
  <si>
    <t>4,5</t>
  </si>
  <si>
    <t>-1298387018</t>
  </si>
  <si>
    <t>998276101</t>
  </si>
  <si>
    <t>Přesun hmot pro trubní vedení hloubené z trub z plastických hmot nebo sklolaminátových pro vodovody nebo kanalizace v otevřeném výkopu dopravní vzdálenost do 15 m</t>
  </si>
  <si>
    <t>1757335652</t>
  </si>
  <si>
    <t>https://podminky.urs.cz/item/CS_URS_2022_01/998276101</t>
  </si>
  <si>
    <t>Práce a dodávky M</t>
  </si>
  <si>
    <t>23-M</t>
  </si>
  <si>
    <t>Montáže potrubí</t>
  </si>
  <si>
    <t>230170014</t>
  </si>
  <si>
    <t>Zkouška těsnosti potrubí DN přes 125 do 200</t>
  </si>
  <si>
    <t>-482461700</t>
  </si>
  <si>
    <t>https://podminky.urs.cz/item/CS_URS_2022_01/230170014</t>
  </si>
  <si>
    <t>viz.pol.871310310 a 871350310</t>
  </si>
  <si>
    <t>19,10+25,60</t>
  </si>
  <si>
    <t>46-M</t>
  </si>
  <si>
    <t>Zemní práce při extr.mont.pracích</t>
  </si>
  <si>
    <t>460010025</t>
  </si>
  <si>
    <t>Vytyčení trasy inženýrských sítí v zastavěném prostoru</t>
  </si>
  <si>
    <t>km</t>
  </si>
  <si>
    <t>-1872326066</t>
  </si>
  <si>
    <t>https://podminky.urs.cz/item/CS_URS_2022_01/460010025</t>
  </si>
  <si>
    <t>0,20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</si>
  <si>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</si>
  <si>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</si>
  <si>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</si>
  <si>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</si>
  <si>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</si>
  <si>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</si>
  <si>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-560035031</t>
  </si>
  <si>
    <t>https://podminky.urs.cz/item/CS_URS_2022_01/012203000</t>
  </si>
  <si>
    <t>Poznámka k položce:_x000d_
vytýčení tras kanalizace a umístění RN, lavičky, výškové body dle potřeby</t>
  </si>
  <si>
    <t>012303000</t>
  </si>
  <si>
    <t>Geodetické práce po výstavbě</t>
  </si>
  <si>
    <t>1188237774</t>
  </si>
  <si>
    <t>https://podminky.urs.cz/item/CS_URS_2022_01/012303000</t>
  </si>
  <si>
    <t>Poznámka k položce:_x000d_
zamšření skutečného provedení stavby</t>
  </si>
  <si>
    <t>013254000</t>
  </si>
  <si>
    <t>Dokumentace skutečného provedení stavby</t>
  </si>
  <si>
    <t>-1210680059</t>
  </si>
  <si>
    <t>https://podminky.urs.cz/item/CS_URS_2022_01/013254000</t>
  </si>
  <si>
    <t>5 - SO 351 Přeložka vodovodu - NECENIT, DODÁVKA INVESTORA</t>
  </si>
  <si>
    <t>PSV - Práce a dodávky PSV</t>
  </si>
  <si>
    <t xml:space="preserve">    744 - Elektromontáže - rozvody vodičů měděných</t>
  </si>
  <si>
    <t xml:space="preserve">    VRN4 - Inženýrská činnost</t>
  </si>
  <si>
    <t>314706806</t>
  </si>
  <si>
    <t>2,00*8,50</t>
  </si>
  <si>
    <t>1856948129</t>
  </si>
  <si>
    <t>859599985</t>
  </si>
  <si>
    <t>odhad</t>
  </si>
  <si>
    <t>1453814208</t>
  </si>
  <si>
    <t>-295465492</t>
  </si>
  <si>
    <t>132212331</t>
  </si>
  <si>
    <t>Hloubení nezapažených rýh šířky přes 800 do 2 000 mm ručně s urovnáním dna do předepsaného profilu a spádu v hornině třídy těžitelnosti I skupiny 3 soudržných</t>
  </si>
  <si>
    <t>1167428437</t>
  </si>
  <si>
    <t>https://podminky.urs.cz/item/CS_URS_2022_01/132212331</t>
  </si>
  <si>
    <t xml:space="preserve"> ruční výkop - ztíženost vykopávky v blízkosti stávajících sítí</t>
  </si>
  <si>
    <t>1,0*1,5*2*3</t>
  </si>
  <si>
    <t>121151103</t>
  </si>
  <si>
    <t>Sejmutí ornice strojně při souvislé ploše do 100 m2, tl. vrstvy do 200 mm</t>
  </si>
  <si>
    <t>-1076018837</t>
  </si>
  <si>
    <t>https://podminky.urs.cz/item/CS_URS_2022_01/121151103</t>
  </si>
  <si>
    <t>2,00*36,50*0,15</t>
  </si>
  <si>
    <t>132254202</t>
  </si>
  <si>
    <t>Hloubení zapažených rýh šířky přes 800 do 2 000 mm strojně s urovnáním dna do předepsaného profilu a spádu v hornině třídy těžitelnosti I skupiny 3 přes 20 do 50 m3</t>
  </si>
  <si>
    <t>1546275309</t>
  </si>
  <si>
    <t>https://podminky.urs.cz/item/CS_URS_2022_01/132254202</t>
  </si>
  <si>
    <t>1,00*(1,50-0,50)*8,50</t>
  </si>
  <si>
    <t>1,00*(1,50-0,15)*36,50</t>
  </si>
  <si>
    <t>939135691</t>
  </si>
  <si>
    <t>2*45,00*1,65</t>
  </si>
  <si>
    <t>26010608</t>
  </si>
  <si>
    <t>viz.pol.151101101</t>
  </si>
  <si>
    <t>148,50</t>
  </si>
  <si>
    <t>366738559</t>
  </si>
  <si>
    <t>57,775</t>
  </si>
  <si>
    <t>1714314141</t>
  </si>
  <si>
    <t>9*35,375</t>
  </si>
  <si>
    <t>167151101</t>
  </si>
  <si>
    <t>Nakládání, skládání a překládání neulehlého výkopku nebo sypaniny strojně nakládání, množství do 100 m3, z horniny třídy těžitelnosti I, skupiny 1 až 3</t>
  </si>
  <si>
    <t>2096015520</t>
  </si>
  <si>
    <t>https://podminky.urs.cz/item/CS_URS_2022_01/167151101</t>
  </si>
  <si>
    <t>pro zpětný zásyp</t>
  </si>
  <si>
    <t>22,4</t>
  </si>
  <si>
    <t>-1169849202</t>
  </si>
  <si>
    <t>57,775-22,40</t>
  </si>
  <si>
    <t>Poplatek za uložení zeminy a kamení skládce (skládkovné) kód odpadu 17 05 04</t>
  </si>
  <si>
    <t>159860637</t>
  </si>
  <si>
    <t>35,375*1,6</t>
  </si>
  <si>
    <t>913861394</t>
  </si>
  <si>
    <t>z PP-nakupovaným mat.</t>
  </si>
  <si>
    <t>1,00*(1,50-0,15-0,10-0,30-0,50)*10,60</t>
  </si>
  <si>
    <t>1,00*(1,50-0,15-0,15-0,30-0,50)*6,40</t>
  </si>
  <si>
    <t>z PP-vykopanou zeminou</t>
  </si>
  <si>
    <t>1,00*(1,50-0,15-0,10-0,30-0,15)*28,00</t>
  </si>
  <si>
    <t>1572860778</t>
  </si>
  <si>
    <t>(4,77+2,56)*2,0</t>
  </si>
  <si>
    <t>-642031971</t>
  </si>
  <si>
    <t>0,40*1,00*36,00</t>
  </si>
  <si>
    <t>0,45*1,00*9,00</t>
  </si>
  <si>
    <t>-1784289999</t>
  </si>
  <si>
    <t>(18,45+6,75)*2,0</t>
  </si>
  <si>
    <t>181351003</t>
  </si>
  <si>
    <t>Rozprostření a urovnání ornice v rovině nebo ve svahu sklonu do 1:5 strojně při souvislé ploše do 100 m2, tl. vrstvy do 200 mm</t>
  </si>
  <si>
    <t>1256353530</t>
  </si>
  <si>
    <t>https://podminky.urs.cz/item/CS_URS_2022_01/181351003</t>
  </si>
  <si>
    <t>2,00*28,00</t>
  </si>
  <si>
    <t>820998841</t>
  </si>
  <si>
    <t>viz.pol.181301102</t>
  </si>
  <si>
    <t>-51103872</t>
  </si>
  <si>
    <t>56,00*0,04</t>
  </si>
  <si>
    <t>1439583941</t>
  </si>
  <si>
    <t>0,15*1,00*36,00</t>
  </si>
  <si>
    <t>0,15*1,00*9,00</t>
  </si>
  <si>
    <t>899721111</t>
  </si>
  <si>
    <t>Signalizační vodič DN do 150 mm na potrubí včetně dodávky materiálu</t>
  </si>
  <si>
    <t>747950613</t>
  </si>
  <si>
    <t>https://podminky.urs.cz/item/CS_URS_2022_01/899721111</t>
  </si>
  <si>
    <t>45,00</t>
  </si>
  <si>
    <t>899722113</t>
  </si>
  <si>
    <t>Krytí potrubí z plastů výstražnou fólií z PVC šířky 34 cm</t>
  </si>
  <si>
    <t>-1432847795</t>
  </si>
  <si>
    <t>https://podminky.urs.cz/item/CS_URS_2022_01/899722113</t>
  </si>
  <si>
    <t>JTA.0013703.URS</t>
  </si>
  <si>
    <t>výstražná fólie z polyethylenu šíře 33cm s potiskem</t>
  </si>
  <si>
    <t>-1082569959</t>
  </si>
  <si>
    <t>851261131</t>
  </si>
  <si>
    <t>Montáž potrubí z trub litinových tlakových hrdlových v otevřeném výkopu s integrovaným těsněním DN 100</t>
  </si>
  <si>
    <t>1437967088</t>
  </si>
  <si>
    <t>https://podminky.urs.cz/item/CS_URS_2022_01/851261131</t>
  </si>
  <si>
    <t>36,00</t>
  </si>
  <si>
    <t>DKT.ST100C100</t>
  </si>
  <si>
    <t xml:space="preserve">Duktus VTH dl. 6m, DN 100  ZINEK Standard 200g/m2(ZN) C 100, pro spoj TYTON nebo BRS (Sit Plus)</t>
  </si>
  <si>
    <t>1901892778</t>
  </si>
  <si>
    <t>851311131</t>
  </si>
  <si>
    <t>Montáž potrubí z trub litinových tlakových hrdlových v otevřeném výkopu s integrovaným těsněním DN 150</t>
  </si>
  <si>
    <t>-1825961529</t>
  </si>
  <si>
    <t>https://podminky.urs.cz/item/CS_URS_2022_01/851311131</t>
  </si>
  <si>
    <t>9,00</t>
  </si>
  <si>
    <t>DKT.ST150C64</t>
  </si>
  <si>
    <t xml:space="preserve">Duktus VTH dl. 6m, DN 150  ZINEK Standard 200g/m2(ZN) C 64, pro spoj TYTON nebo BRS (Sit Plus)</t>
  </si>
  <si>
    <t>-52902014</t>
  </si>
  <si>
    <t>857261131</t>
  </si>
  <si>
    <t>Montáž litinových tvarovek na potrubí litinovém tlakovém jednoosých na potrubí z trub hrdlových v otevřeném výkopu, kanálu nebo v šachtě s integrovaným těsněním DN 100</t>
  </si>
  <si>
    <t>-1556688515</t>
  </si>
  <si>
    <t>https://podminky.urs.cz/item/CS_URS_2022_01/857261131</t>
  </si>
  <si>
    <t>viz.kladečské schéma</t>
  </si>
  <si>
    <t>552539170</t>
  </si>
  <si>
    <t xml:space="preserve">Trouby a tvarovky litinové tlakové kolena hrdlová (K) MMK kolena hrdlová zn. MMK, MMQ tvárná litina dle ČSN EN 545 uvnitř i vně: práškový epoxid dle GSK-RAL, min. tl. 250 µm DN  100 - 22,5°</t>
  </si>
  <si>
    <t>-1787823167</t>
  </si>
  <si>
    <t>552539410</t>
  </si>
  <si>
    <t xml:space="preserve">Trouby a tvarovky litinové tlakové kolena hrdlová (K) MMK kolena hrdlová zn. MMK, MMQ tvárná litina dle ČSN EN 545 uvnitř i vně: práškový epoxid dle GSK-RAL, min. tl. 250 µm DN  100 - 45°</t>
  </si>
  <si>
    <t>-302889810</t>
  </si>
  <si>
    <t>55251152001R</t>
  </si>
  <si>
    <t>Spojka jištěná do DN 100</t>
  </si>
  <si>
    <t>564256140</t>
  </si>
  <si>
    <t>552512630</t>
  </si>
  <si>
    <t>Trouby a tvarovky litinové tlakové trouby litinové hrdlové GGG vodovodní systémy tvarovky BLUTOP F - přírubová tvarovka s hladkým koncem BLUTOP PN 10-16 DN 110/ příruba DN100</t>
  </si>
  <si>
    <t>1165864931</t>
  </si>
  <si>
    <t>857311131</t>
  </si>
  <si>
    <t>Montáž litinových tvarovek na potrubí litinovém tlakovém jednoosých na potrubí z trub hrdlových v otevřeném výkopu, kanálu nebo v šachtě s integrovaným těsněním DN 150</t>
  </si>
  <si>
    <t>-413652718</t>
  </si>
  <si>
    <t>https://podminky.urs.cz/item/CS_URS_2022_01/857311131</t>
  </si>
  <si>
    <t>55251152002R</t>
  </si>
  <si>
    <t>Spojka jištěná do DN 150</t>
  </si>
  <si>
    <t>-1334123627</t>
  </si>
  <si>
    <t>857313131</t>
  </si>
  <si>
    <t>Montáž litinových tvarovek na potrubí litinovém tlakovém odbočných na potrubí z trub hrdlových v otevřeném výkopu, kanálu nebo v šachtě s integrovaným těsněním DN 150</t>
  </si>
  <si>
    <t>1153992217</t>
  </si>
  <si>
    <t>https://podminky.urs.cz/item/CS_URS_2022_01/857313131</t>
  </si>
  <si>
    <t>552585430</t>
  </si>
  <si>
    <t xml:space="preserve">Trouby a tvarovky litinové tlakové tvarovky hrdlové s přírubovou odbočkou zn.(A) MMA, tvárná litina tvarovky hrdlové s přírubovou odbočkou zn. MMA  (SG) DN 150/100 mm   natural</t>
  </si>
  <si>
    <t>-904516303</t>
  </si>
  <si>
    <t>891261111</t>
  </si>
  <si>
    <t>Montáž vodovodních armatur na potrubí šoupátek v otevřeném výkopu nebo v šachtách s osazením zemní soupravy (bez poklopů) DN 100</t>
  </si>
  <si>
    <t>-772306973</t>
  </si>
  <si>
    <t>422211070</t>
  </si>
  <si>
    <t>Šoupátka do PN 40 šoupátka z tvárné litiny GGG 400 - DIN 1693 šoupátka s přírubami krátká pitná voda, neagresívní odpadní voda kat.č.: 4000A DN 100 mm PN 16</t>
  </si>
  <si>
    <t>883583165</t>
  </si>
  <si>
    <t>422910740</t>
  </si>
  <si>
    <t>Díly (sestavy) k armaturám průmyslovým soupravy zemní LADA pro ovládání armatur zakopaných v zemi typ A pro šoupátko EKO, BETA 200, BETA Zz, BETA-Z DN 40 a 50 nástavec a spojka z tvárné litiny GGG-40, prodlužovací tyč z uhlíkové oceli, ochranná trubka z plastu, kolíky z nerezu pro krycí hloubku Rd 1,5 m DN 100-150 mm</t>
  </si>
  <si>
    <t>-404261865</t>
  </si>
  <si>
    <t>899401112</t>
  </si>
  <si>
    <t>Osazení poklopů litinových šoupátkových</t>
  </si>
  <si>
    <t>-2133077727</t>
  </si>
  <si>
    <t>https://podminky.urs.cz/item/CS_URS_2022_01/899401112</t>
  </si>
  <si>
    <t>892271111</t>
  </si>
  <si>
    <t>Tlakové zkoušky vodou na potrubí DN 100 nebo 125</t>
  </si>
  <si>
    <t>807111434</t>
  </si>
  <si>
    <t>https://podminky.urs.cz/item/CS_URS_2022_01/892271111</t>
  </si>
  <si>
    <t>viz.pol.851261131</t>
  </si>
  <si>
    <t>892273122</t>
  </si>
  <si>
    <t>Proplach a dezinfekce vodovodního potrubí DN od 80 do 125</t>
  </si>
  <si>
    <t>-1059400093</t>
  </si>
  <si>
    <t>https://podminky.urs.cz/item/CS_URS_2022_01/892273122</t>
  </si>
  <si>
    <t>892351111</t>
  </si>
  <si>
    <t>Tlakové zkoušky vodou na potrubí DN 150 nebo 200</t>
  </si>
  <si>
    <t>606103032</t>
  </si>
  <si>
    <t>https://podminky.urs.cz/item/CS_URS_2022_01/892351111</t>
  </si>
  <si>
    <t>viz.pol.851311131</t>
  </si>
  <si>
    <t>892353122</t>
  </si>
  <si>
    <t>Proplach a dezinfekce vodovodního potrubí DN 150 nebo 200</t>
  </si>
  <si>
    <t>-316422547</t>
  </si>
  <si>
    <t>https://podminky.urs.cz/item/CS_URS_2022_01/892353122</t>
  </si>
  <si>
    <t>892372111</t>
  </si>
  <si>
    <t>Tlakové zkoušky vodou zabezpečení konců potrubí při tlakových zkouškách DN do 300</t>
  </si>
  <si>
    <t>1151094541</t>
  </si>
  <si>
    <t>https://podminky.urs.cz/item/CS_URS_2022_01/892372111</t>
  </si>
  <si>
    <t>-1496852787</t>
  </si>
  <si>
    <t>2*8,50</t>
  </si>
  <si>
    <t>969011131</t>
  </si>
  <si>
    <t>Vybourání vodovodního, plynového a pod. vedení DN do 125 mm</t>
  </si>
  <si>
    <t>1918705185</t>
  </si>
  <si>
    <t>34,00+9,00</t>
  </si>
  <si>
    <t>1549607523</t>
  </si>
  <si>
    <t>živice</t>
  </si>
  <si>
    <t>17,00*0,05*1,30</t>
  </si>
  <si>
    <t>podkladní vrsty (štěrk)</t>
  </si>
  <si>
    <t>17,00*0,50*1,80</t>
  </si>
  <si>
    <t>-1834672397</t>
  </si>
  <si>
    <t>16,148*16 'Přepočtené koeficientem množství</t>
  </si>
  <si>
    <t>1268232861</t>
  </si>
  <si>
    <t>997221845</t>
  </si>
  <si>
    <t>Poplatek za uložení stavebního odpadu na skládce (skládkovné) z asfaltových povrchů</t>
  </si>
  <si>
    <t>-2093066915</t>
  </si>
  <si>
    <t>997221855</t>
  </si>
  <si>
    <t>Poplatek za uložení stavebního odpadu na skládce (skládkovné) z kameniva</t>
  </si>
  <si>
    <t>-1938998722</t>
  </si>
  <si>
    <t>998273102</t>
  </si>
  <si>
    <t>Přesun hmot pro trubní vedení hloubené z trub litinových pro vodovody nebo kanalizace v otevřeném výkopu dopravní vzdálenost do 15 m</t>
  </si>
  <si>
    <t>91468206</t>
  </si>
  <si>
    <t>https://podminky.urs.cz/item/CS_URS_2022_01/998273102</t>
  </si>
  <si>
    <t>PSV</t>
  </si>
  <si>
    <t>Práce a dodávky PSV</t>
  </si>
  <si>
    <t>744</t>
  </si>
  <si>
    <t>Elektromontáže - rozvody vodičů měděných</t>
  </si>
  <si>
    <t>744991211</t>
  </si>
  <si>
    <t>Zkoušky vodičů a kabelů izolační kabelu silového do 1 kV, počtu a průřezu žil do 4x 25 mm2</t>
  </si>
  <si>
    <t>-551960155</t>
  </si>
  <si>
    <t>https://podminky.urs.cz/item/CS_URS_2022_01/744991211</t>
  </si>
  <si>
    <t>Poznámka k položce:_x000d_
zkouška signalizačního vodiče</t>
  </si>
  <si>
    <t>-726849463</t>
  </si>
  <si>
    <t>980652889</t>
  </si>
  <si>
    <t>Poznámka k položce:_x000d_
zaměření skutečného provedení stavby</t>
  </si>
  <si>
    <t>-558890961</t>
  </si>
  <si>
    <t>Poznámka k položce:_x000d_
včetně protokolů, předávací dokumentace dle zvyklosí a požadavků správce sítě</t>
  </si>
  <si>
    <t>VRN4</t>
  </si>
  <si>
    <t>Inženýrská činnost</t>
  </si>
  <si>
    <t>043194000</t>
  </si>
  <si>
    <t>Ostatní zkoušky</t>
  </si>
  <si>
    <t>1894342905</t>
  </si>
  <si>
    <t>https://podminky.urs.cz/item/CS_URS_2022_01/043194000</t>
  </si>
  <si>
    <t>Poznámka k položce:_x000d_
rozbor vody</t>
  </si>
  <si>
    <t>6 - SO 401 Veřejné osvětl...</t>
  </si>
  <si>
    <t>B. - Montáž</t>
  </si>
  <si>
    <t>C. - Nosný materiál</t>
  </si>
  <si>
    <t>D. - Zemní práce 846-9</t>
  </si>
  <si>
    <t>E. - Ostatní práce</t>
  </si>
  <si>
    <t>B.</t>
  </si>
  <si>
    <t>Montáž</t>
  </si>
  <si>
    <t>741110012</t>
  </si>
  <si>
    <t>Montáž trubek elektroinstalačních s nasunutím nebo našroubováním do krabic plastových tuhých, uložených volně, vnější Ø přes 23 do 35 mm</t>
  </si>
  <si>
    <t>-500998641</t>
  </si>
  <si>
    <t>https://podminky.urs.cz/item/CS_URS_2022_01/741110012</t>
  </si>
  <si>
    <t>741130134</t>
  </si>
  <si>
    <t>Ukončení šnůř se zapojením počtu a průřezu žil 4x10 mm2</t>
  </si>
  <si>
    <t>-916485353</t>
  </si>
  <si>
    <t>https://podminky.urs.cz/item/CS_URS_2022_01/741130134</t>
  </si>
  <si>
    <t>202013</t>
  </si>
  <si>
    <t>Montáž 16 LED svítidlo , NV, 28W</t>
  </si>
  <si>
    <t>881651521</t>
  </si>
  <si>
    <t>210204011</t>
  </si>
  <si>
    <t>Montáž stožárů osvětlení ocelových samostatně stojících, délky do 12 m</t>
  </si>
  <si>
    <t>-281834296</t>
  </si>
  <si>
    <t>https://podminky.urs.cz/item/CS_URS_2022_01/210204011</t>
  </si>
  <si>
    <t>210100103</t>
  </si>
  <si>
    <t>Montáž krytu svorkovnice</t>
  </si>
  <si>
    <t>-1600758515</t>
  </si>
  <si>
    <t>https://podminky.urs.cz/item/CS_URS_2022_01/210100103</t>
  </si>
  <si>
    <t>210204201</t>
  </si>
  <si>
    <t>Montáž elektrovýzbroje stožárů osvětlení 1 okruh</t>
  </si>
  <si>
    <t>1515709972</t>
  </si>
  <si>
    <t>https://podminky.urs.cz/item/CS_URS_2022_01/210204201</t>
  </si>
  <si>
    <t>741410021</t>
  </si>
  <si>
    <t>Montáž uzemňovacího vedení s upevněním, propojením a připojením pomocí svorek v zemi s izolací spojů pásku průřezu do 120 mm2 v městské zástavbě</t>
  </si>
  <si>
    <t>-2086959161</t>
  </si>
  <si>
    <t>https://podminky.urs.cz/item/CS_URS_2022_01/741410021</t>
  </si>
  <si>
    <t>741410003</t>
  </si>
  <si>
    <t>Montáž uzemňovacího vedení s upevněním, propojením a připojením pomocí svorek na povrchu drátu nebo lana Ø do 10 mm</t>
  </si>
  <si>
    <t>1551291275</t>
  </si>
  <si>
    <t>https://podminky.urs.cz/item/CS_URS_2022_01/741410003</t>
  </si>
  <si>
    <t>741122211</t>
  </si>
  <si>
    <t>Montáž kabelů měděných bez ukončení uložených volně nebo v liště plných kulatých (např. CYKY) počtu a průřezu žil 3x1,5 až 6 mm2</t>
  </si>
  <si>
    <t>-189155609</t>
  </si>
  <si>
    <t>https://podminky.urs.cz/item/CS_URS_2022_01/741122211</t>
  </si>
  <si>
    <t>741122222</t>
  </si>
  <si>
    <t>Montáž kabelů měděných bez ukončení uložených volně nebo v liště plných kulatých (např. CYKY) počtu a průřezu žil 4x10 mm2</t>
  </si>
  <si>
    <t>-127532768</t>
  </si>
  <si>
    <t>https://podminky.urs.cz/item/CS_URS_2022_01/741122222</t>
  </si>
  <si>
    <t>C.</t>
  </si>
  <si>
    <t>Nosný materiál</t>
  </si>
  <si>
    <t>2000000342</t>
  </si>
  <si>
    <t xml:space="preserve">CYKY-J  3x2,5 RE + 5% prořez</t>
  </si>
  <si>
    <t>256</t>
  </si>
  <si>
    <t>-465640073</t>
  </si>
  <si>
    <t>2000000346</t>
  </si>
  <si>
    <t xml:space="preserve">CYKY-J  4x10 RE + 5% prořez</t>
  </si>
  <si>
    <t>-39287353</t>
  </si>
  <si>
    <t>pol. 3</t>
  </si>
  <si>
    <t>16 LED svítidlo , NV, 28W</t>
  </si>
  <si>
    <t>2084166832</t>
  </si>
  <si>
    <t>Poznámka k položce:_x000d_
viz. situace</t>
  </si>
  <si>
    <t>35441073</t>
  </si>
  <si>
    <t>drát D 10mm FeZn</t>
  </si>
  <si>
    <t>-1967595691</t>
  </si>
  <si>
    <t>Poznámka k položce:_x000d_
viz. tech. zp.</t>
  </si>
  <si>
    <t>pol. 5</t>
  </si>
  <si>
    <t>Osv. stožár BM6, žár. zn.</t>
  </si>
  <si>
    <t>1543120793</t>
  </si>
  <si>
    <t>pol. 6</t>
  </si>
  <si>
    <t>Elektrovýzbroj stož. SR 721-27ZCu</t>
  </si>
  <si>
    <t>-1116346852</t>
  </si>
  <si>
    <t>pol. 7</t>
  </si>
  <si>
    <t>Kryt svorkovnice KS56</t>
  </si>
  <si>
    <t>1986961268</t>
  </si>
  <si>
    <t>35442062</t>
  </si>
  <si>
    <t>pás zemnící 30x4mm FeZn</t>
  </si>
  <si>
    <t>860407178</t>
  </si>
  <si>
    <t>34571065</t>
  </si>
  <si>
    <t>trubka elektroinstalační ohebná z PVC (ČSN) 2336 + 5% prořez</t>
  </si>
  <si>
    <t>-1970078864</t>
  </si>
  <si>
    <t>D.</t>
  </si>
  <si>
    <t>Zemní práce 846-9</t>
  </si>
  <si>
    <t>11000-2200</t>
  </si>
  <si>
    <t>Vytýčení kabel. Trasy</t>
  </si>
  <si>
    <t>-366440467</t>
  </si>
  <si>
    <t>13131-1121</t>
  </si>
  <si>
    <t>Výkop jámy pro stožár v zem. Tř. 3</t>
  </si>
  <si>
    <t>-1809428961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</si>
  <si>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</si>
  <si>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</si>
  <si>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-1972202482</t>
  </si>
  <si>
    <t>https://podminky.urs.cz/item/CS_URS_2022_01/460171172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</si>
  <si>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</si>
  <si>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</si>
  <si>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-1828141155</t>
  </si>
  <si>
    <t>https://podminky.urs.cz/item/CS_URS_2022_01/460171322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</si>
  <si>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</si>
  <si>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</si>
  <si>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1900000889</t>
  </si>
  <si>
    <t>https://podminky.urs.cz/item/CS_URS_2022_01/460451182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</si>
  <si>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</si>
  <si>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</si>
  <si>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648816050</t>
  </si>
  <si>
    <t>https://podminky.urs.cz/item/CS_URS_2022_01/460451332</t>
  </si>
  <si>
    <t>460481122</t>
  </si>
  <si>
    <t>Úprava pláně ručně v hornině třídy těžitelnosti I skupiny 3 se zhutněním</t>
  </si>
  <si>
    <t>-68831313</t>
  </si>
  <si>
    <t>https://podminky.urs.cz/item/CS_URS_2022_01/460481122</t>
  </si>
  <si>
    <t>460641113</t>
  </si>
  <si>
    <t>Základové konstrukce základ bez bednění do rostlé zeminy z monolitického betonu tř. C 16/20</t>
  </si>
  <si>
    <t>1730489662</t>
  </si>
  <si>
    <t>https://podminky.urs.cz/item/CS_URS_2022_01/460641113</t>
  </si>
  <si>
    <t>33871-1120</t>
  </si>
  <si>
    <t>Plast. Roura pr. 200mm do zákl. stožáru</t>
  </si>
  <si>
    <t>1708641419</t>
  </si>
  <si>
    <t>38879-1330</t>
  </si>
  <si>
    <t>Chránička DVK110, řez B-B</t>
  </si>
  <si>
    <t>-1155776764</t>
  </si>
  <si>
    <t>460671113</t>
  </si>
  <si>
    <t>Výstražná fólie z PVC pro krytí kabelů včetně vyrovnání povrchu rýhy, rozvinutí a uložení fólie šířky do 34 cm</t>
  </si>
  <si>
    <t>637344093</t>
  </si>
  <si>
    <t>https://podminky.urs.cz/item/CS_URS_2022_01/460671113</t>
  </si>
  <si>
    <t>45157-2110</t>
  </si>
  <si>
    <t>Plast. Trubka AR50, řez A-A´, vč. Přísluš.</t>
  </si>
  <si>
    <t>-647720941</t>
  </si>
  <si>
    <t>460661512</t>
  </si>
  <si>
    <t>Kabelové lože z písku včetně podsypu, zhutnění a urovnání povrchu pro kabely nn zakryté plastovou fólií, šířky přes 25 do 50 cm</t>
  </si>
  <si>
    <t>1393355126</t>
  </si>
  <si>
    <t>https://podminky.urs.cz/item/CS_URS_2022_01/460661512</t>
  </si>
  <si>
    <t>97908-9110</t>
  </si>
  <si>
    <t>Odvoz zbylých hmot na skládku do 1km</t>
  </si>
  <si>
    <t>-1485027051</t>
  </si>
  <si>
    <t>97908-9210</t>
  </si>
  <si>
    <t>Příplatek za každý další 1km</t>
  </si>
  <si>
    <t>-382655184</t>
  </si>
  <si>
    <t>E.</t>
  </si>
  <si>
    <t>Ostatní práce</t>
  </si>
  <si>
    <t>Pol1</t>
  </si>
  <si>
    <t>Zajištění beznapěťového stavu</t>
  </si>
  <si>
    <t>kompl.</t>
  </si>
  <si>
    <t>1200548359</t>
  </si>
  <si>
    <t>Pol2</t>
  </si>
  <si>
    <t>Výchozí revize</t>
  </si>
  <si>
    <t>662431369</t>
  </si>
  <si>
    <t>Pol3</t>
  </si>
  <si>
    <t>Světelnětechnické měření soustavy</t>
  </si>
  <si>
    <t>-1922115212</t>
  </si>
  <si>
    <t>Pol4</t>
  </si>
  <si>
    <t>Demontáže</t>
  </si>
  <si>
    <t>935321780</t>
  </si>
  <si>
    <t>Pol5</t>
  </si>
  <si>
    <t>Mechanismy - jeřáb, plošina, …</t>
  </si>
  <si>
    <t>-1591994555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</si>
</sst>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151103" TargetMode="External" /><Relationship Id="rId2" Type="http://schemas.openxmlformats.org/officeDocument/2006/relationships/hyperlink" Target="https://podminky.urs.cz/item/CS_URS_2022_01/162751117" TargetMode="External" /><Relationship Id="rId3" Type="http://schemas.openxmlformats.org/officeDocument/2006/relationships/hyperlink" Target="https://podminky.urs.cz/item/CS_URS_2022_01/171151112" TargetMode="External" /><Relationship Id="rId4" Type="http://schemas.openxmlformats.org/officeDocument/2006/relationships/hyperlink" Target="https://podminky.urs.cz/item/CS_URS_2022_01/171201201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919726122" TargetMode="External" /><Relationship Id="rId7" Type="http://schemas.openxmlformats.org/officeDocument/2006/relationships/hyperlink" Target="https://podminky.urs.cz/item/CS_URS_2022_01/112101102" TargetMode="External" /><Relationship Id="rId8" Type="http://schemas.openxmlformats.org/officeDocument/2006/relationships/hyperlink" Target="https://podminky.urs.cz/item/CS_URS_2022_01/112201114" TargetMode="External" /><Relationship Id="rId9" Type="http://schemas.openxmlformats.org/officeDocument/2006/relationships/hyperlink" Target="https://podminky.urs.cz/item/CS_URS_2022_01/113107152" TargetMode="External" /><Relationship Id="rId10" Type="http://schemas.openxmlformats.org/officeDocument/2006/relationships/hyperlink" Target="https://podminky.urs.cz/item/CS_URS_2022_01/113107163" TargetMode="External" /><Relationship Id="rId11" Type="http://schemas.openxmlformats.org/officeDocument/2006/relationships/hyperlink" Target="https://podminky.urs.cz/item/CS_URS_2022_01/113107171" TargetMode="External" /><Relationship Id="rId12" Type="http://schemas.openxmlformats.org/officeDocument/2006/relationships/hyperlink" Target="https://podminky.urs.cz/item/CS_URS_2022_01/113107172" TargetMode="External" /><Relationship Id="rId13" Type="http://schemas.openxmlformats.org/officeDocument/2006/relationships/hyperlink" Target="https://podminky.urs.cz/item/CS_URS_2022_01/113107181" TargetMode="External" /><Relationship Id="rId14" Type="http://schemas.openxmlformats.org/officeDocument/2006/relationships/hyperlink" Target="https://podminky.urs.cz/item/CS_URS_2022_01/113107184" TargetMode="External" /><Relationship Id="rId15" Type="http://schemas.openxmlformats.org/officeDocument/2006/relationships/hyperlink" Target="https://podminky.urs.cz/item/CS_URS_2022_01/113201112" TargetMode="External" /><Relationship Id="rId16" Type="http://schemas.openxmlformats.org/officeDocument/2006/relationships/hyperlink" Target="https://podminky.urs.cz/item/CS_URS_2022_01/113202111" TargetMode="External" /><Relationship Id="rId17" Type="http://schemas.openxmlformats.org/officeDocument/2006/relationships/hyperlink" Target="https://podminky.urs.cz/item/CS_URS_2022_01/113203111" TargetMode="External" /><Relationship Id="rId18" Type="http://schemas.openxmlformats.org/officeDocument/2006/relationships/hyperlink" Target="https://podminky.urs.cz/item/CS_URS_2022_01/121151114" TargetMode="External" /><Relationship Id="rId19" Type="http://schemas.openxmlformats.org/officeDocument/2006/relationships/hyperlink" Target="https://podminky.urs.cz/item/CS_URS_2022_01/122251103" TargetMode="External" /><Relationship Id="rId20" Type="http://schemas.openxmlformats.org/officeDocument/2006/relationships/hyperlink" Target="https://podminky.urs.cz/item/CS_URS_2022_01/122552203" TargetMode="External" /><Relationship Id="rId21" Type="http://schemas.openxmlformats.org/officeDocument/2006/relationships/hyperlink" Target="https://podminky.urs.cz/item/CS_URS_2022_01/132251101" TargetMode="External" /><Relationship Id="rId22" Type="http://schemas.openxmlformats.org/officeDocument/2006/relationships/hyperlink" Target="https://podminky.urs.cz/item/CS_URS_2022_01/132212121" TargetMode="External" /><Relationship Id="rId23" Type="http://schemas.openxmlformats.org/officeDocument/2006/relationships/hyperlink" Target="https://podminky.urs.cz/item/CS_URS_2022_01/151101101" TargetMode="External" /><Relationship Id="rId24" Type="http://schemas.openxmlformats.org/officeDocument/2006/relationships/hyperlink" Target="https://podminky.urs.cz/item/CS_URS_2022_01/151101111" TargetMode="External" /><Relationship Id="rId25" Type="http://schemas.openxmlformats.org/officeDocument/2006/relationships/hyperlink" Target="https://podminky.urs.cz/item/CS_URS_2022_01/162351103" TargetMode="External" /><Relationship Id="rId26" Type="http://schemas.openxmlformats.org/officeDocument/2006/relationships/hyperlink" Target="https://podminky.urs.cz/item/CS_URS_2022_01/162201402" TargetMode="External" /><Relationship Id="rId27" Type="http://schemas.openxmlformats.org/officeDocument/2006/relationships/hyperlink" Target="https://podminky.urs.cz/item/CS_URS_2022_01/162201412" TargetMode="External" /><Relationship Id="rId28" Type="http://schemas.openxmlformats.org/officeDocument/2006/relationships/hyperlink" Target="https://podminky.urs.cz/item/CS_URS_2022_01/162201422" TargetMode="External" /><Relationship Id="rId29" Type="http://schemas.openxmlformats.org/officeDocument/2006/relationships/hyperlink" Target="https://podminky.urs.cz/item/CS_URS_2022_01/162301932" TargetMode="External" /><Relationship Id="rId30" Type="http://schemas.openxmlformats.org/officeDocument/2006/relationships/hyperlink" Target="https://podminky.urs.cz/item/CS_URS_2022_01/162301952" TargetMode="External" /><Relationship Id="rId31" Type="http://schemas.openxmlformats.org/officeDocument/2006/relationships/hyperlink" Target="https://podminky.urs.cz/item/CS_URS_2022_01/162301972" TargetMode="External" /><Relationship Id="rId32" Type="http://schemas.openxmlformats.org/officeDocument/2006/relationships/hyperlink" Target="https://podminky.urs.cz/item/CS_URS_2022_01/162651112" TargetMode="External" /><Relationship Id="rId33" Type="http://schemas.openxmlformats.org/officeDocument/2006/relationships/hyperlink" Target="https://podminky.urs.cz/item/CS_URS_2022_01/171251201" TargetMode="External" /><Relationship Id="rId34" Type="http://schemas.openxmlformats.org/officeDocument/2006/relationships/hyperlink" Target="https://podminky.urs.cz/item/CS_URS_2022_01/171201231" TargetMode="External" /><Relationship Id="rId35" Type="http://schemas.openxmlformats.org/officeDocument/2006/relationships/hyperlink" Target="https://podminky.urs.cz/item/CS_URS_2022_01/174151101" TargetMode="External" /><Relationship Id="rId36" Type="http://schemas.openxmlformats.org/officeDocument/2006/relationships/hyperlink" Target="https://podminky.urs.cz/item/CS_URS_2022_01/181351103" TargetMode="External" /><Relationship Id="rId37" Type="http://schemas.openxmlformats.org/officeDocument/2006/relationships/hyperlink" Target="https://podminky.urs.cz/item/CS_URS_2022_01/181411131" TargetMode="External" /><Relationship Id="rId38" Type="http://schemas.openxmlformats.org/officeDocument/2006/relationships/hyperlink" Target="https://podminky.urs.cz/item/CS_URS_2022_01/181951112" TargetMode="External" /><Relationship Id="rId39" Type="http://schemas.openxmlformats.org/officeDocument/2006/relationships/hyperlink" Target="https://podminky.urs.cz/item/CS_URS_2022_01/184818232" TargetMode="External" /><Relationship Id="rId40" Type="http://schemas.openxmlformats.org/officeDocument/2006/relationships/hyperlink" Target="https://podminky.urs.cz/item/CS_URS_2022_01/185803111" TargetMode="External" /><Relationship Id="rId41" Type="http://schemas.openxmlformats.org/officeDocument/2006/relationships/hyperlink" Target="https://podminky.urs.cz/item/CS_URS_2022_01/211571121" TargetMode="External" /><Relationship Id="rId42" Type="http://schemas.openxmlformats.org/officeDocument/2006/relationships/hyperlink" Target="https://podminky.urs.cz/item/CS_URS_2022_01/212572121" TargetMode="External" /><Relationship Id="rId43" Type="http://schemas.openxmlformats.org/officeDocument/2006/relationships/hyperlink" Target="https://podminky.urs.cz/item/CS_URS_2022_01/212755214" TargetMode="External" /><Relationship Id="rId44" Type="http://schemas.openxmlformats.org/officeDocument/2006/relationships/hyperlink" Target="https://podminky.urs.cz/item/CS_URS_2022_01/451572111" TargetMode="External" /><Relationship Id="rId45" Type="http://schemas.openxmlformats.org/officeDocument/2006/relationships/hyperlink" Target="https://podminky.urs.cz/item/CS_URS_2022_01/451577777" TargetMode="External" /><Relationship Id="rId46" Type="http://schemas.openxmlformats.org/officeDocument/2006/relationships/hyperlink" Target="https://podminky.urs.cz/item/CS_URS_2022_01/564851111" TargetMode="External" /><Relationship Id="rId47" Type="http://schemas.openxmlformats.org/officeDocument/2006/relationships/hyperlink" Target="https://podminky.urs.cz/item/CS_URS_2022_01/564861111" TargetMode="External" /><Relationship Id="rId48" Type="http://schemas.openxmlformats.org/officeDocument/2006/relationships/hyperlink" Target="https://podminky.urs.cz/item/CS_URS_2022_01/564871116" TargetMode="External" /><Relationship Id="rId49" Type="http://schemas.openxmlformats.org/officeDocument/2006/relationships/hyperlink" Target="https://podminky.urs.cz/item/CS_URS_2022_01/569903311" TargetMode="External" /><Relationship Id="rId50" Type="http://schemas.openxmlformats.org/officeDocument/2006/relationships/hyperlink" Target="https://podminky.urs.cz/item/CS_URS_2022_01/573191111" TargetMode="External" /><Relationship Id="rId51" Type="http://schemas.openxmlformats.org/officeDocument/2006/relationships/hyperlink" Target="https://podminky.urs.cz/item/CS_URS_2022_01/573211108" TargetMode="External" /><Relationship Id="rId52" Type="http://schemas.openxmlformats.org/officeDocument/2006/relationships/hyperlink" Target="https://podminky.urs.cz/item/CS_URS_2022_01/577134121" TargetMode="External" /><Relationship Id="rId53" Type="http://schemas.openxmlformats.org/officeDocument/2006/relationships/hyperlink" Target="https://podminky.urs.cz/item/CS_URS_2022_01/577145121" TargetMode="External" /><Relationship Id="rId54" Type="http://schemas.openxmlformats.org/officeDocument/2006/relationships/hyperlink" Target="https://podminky.urs.cz/item/CS_URS_2022_01/596412212" TargetMode="External" /><Relationship Id="rId55" Type="http://schemas.openxmlformats.org/officeDocument/2006/relationships/hyperlink" Target="https://podminky.urs.cz/item/CS_URS_2022_01/596211112" TargetMode="External" /><Relationship Id="rId56" Type="http://schemas.openxmlformats.org/officeDocument/2006/relationships/hyperlink" Target="https://podminky.urs.cz/item/CS_URS_2022_01/596212210" TargetMode="External" /><Relationship Id="rId57" Type="http://schemas.openxmlformats.org/officeDocument/2006/relationships/hyperlink" Target="https://podminky.urs.cz/item/CS_URS_2022_01/895941341" TargetMode="External" /><Relationship Id="rId58" Type="http://schemas.openxmlformats.org/officeDocument/2006/relationships/hyperlink" Target="https://podminky.urs.cz/item/CS_URS_2022_01/895941351" TargetMode="External" /><Relationship Id="rId59" Type="http://schemas.openxmlformats.org/officeDocument/2006/relationships/hyperlink" Target="https://podminky.urs.cz/item/CS_URS_2022_01/895941362" TargetMode="External" /><Relationship Id="rId60" Type="http://schemas.openxmlformats.org/officeDocument/2006/relationships/hyperlink" Target="https://podminky.urs.cz/item/CS_URS_2022_01/899204112" TargetMode="External" /><Relationship Id="rId61" Type="http://schemas.openxmlformats.org/officeDocument/2006/relationships/hyperlink" Target="https://podminky.urs.cz/item/CS_URS_2022_01/899331111" TargetMode="External" /><Relationship Id="rId62" Type="http://schemas.openxmlformats.org/officeDocument/2006/relationships/hyperlink" Target="https://podminky.urs.cz/item/CS_URS_2022_01/914111111" TargetMode="External" /><Relationship Id="rId63" Type="http://schemas.openxmlformats.org/officeDocument/2006/relationships/hyperlink" Target="https://podminky.urs.cz/item/CS_URS_2022_01/914511112" TargetMode="External" /><Relationship Id="rId64" Type="http://schemas.openxmlformats.org/officeDocument/2006/relationships/hyperlink" Target="https://podminky.urs.cz/item/CS_URS_2022_01/915111112" TargetMode="External" /><Relationship Id="rId65" Type="http://schemas.openxmlformats.org/officeDocument/2006/relationships/hyperlink" Target="https://podminky.urs.cz/item/CS_URS_2022_01/915111116" TargetMode="External" /><Relationship Id="rId66" Type="http://schemas.openxmlformats.org/officeDocument/2006/relationships/hyperlink" Target="https://podminky.urs.cz/item/CS_URS_2022_01/915121112" TargetMode="External" /><Relationship Id="rId67" Type="http://schemas.openxmlformats.org/officeDocument/2006/relationships/hyperlink" Target="https://podminky.urs.cz/item/CS_URS_2022_01/915131112" TargetMode="External" /><Relationship Id="rId68" Type="http://schemas.openxmlformats.org/officeDocument/2006/relationships/hyperlink" Target="https://podminky.urs.cz/item/CS_URS_2022_01/915321115" TargetMode="External" /><Relationship Id="rId69" Type="http://schemas.openxmlformats.org/officeDocument/2006/relationships/hyperlink" Target="https://podminky.urs.cz/item/CS_URS_2022_01/915611111" TargetMode="External" /><Relationship Id="rId70" Type="http://schemas.openxmlformats.org/officeDocument/2006/relationships/hyperlink" Target="https://podminky.urs.cz/item/CS_URS_2022_01/915621111" TargetMode="External" /><Relationship Id="rId71" Type="http://schemas.openxmlformats.org/officeDocument/2006/relationships/hyperlink" Target="https://podminky.urs.cz/item/CS_URS_2022_01/916131213" TargetMode="External" /><Relationship Id="rId72" Type="http://schemas.openxmlformats.org/officeDocument/2006/relationships/hyperlink" Target="https://podminky.urs.cz/item/CS_URS_2022_01/916231213" TargetMode="External" /><Relationship Id="rId73" Type="http://schemas.openxmlformats.org/officeDocument/2006/relationships/hyperlink" Target="https://podminky.urs.cz/item/CS_URS_2022_01/916241112" TargetMode="External" /><Relationship Id="rId74" Type="http://schemas.openxmlformats.org/officeDocument/2006/relationships/hyperlink" Target="https://podminky.urs.cz/item/CS_URS_2022_01/916241213" TargetMode="External" /><Relationship Id="rId75" Type="http://schemas.openxmlformats.org/officeDocument/2006/relationships/hyperlink" Target="https://podminky.urs.cz/item/CS_URS_2022_01/919121121" TargetMode="External" /><Relationship Id="rId76" Type="http://schemas.openxmlformats.org/officeDocument/2006/relationships/hyperlink" Target="https://podminky.urs.cz/item/CS_URS_2022_01/919735112" TargetMode="External" /><Relationship Id="rId77" Type="http://schemas.openxmlformats.org/officeDocument/2006/relationships/hyperlink" Target="https://podminky.urs.cz/item/CS_URS_2022_01/936104211" TargetMode="External" /><Relationship Id="rId78" Type="http://schemas.openxmlformats.org/officeDocument/2006/relationships/hyperlink" Target="https://podminky.urs.cz/item/CS_URS_2022_01/966006132" TargetMode="External" /><Relationship Id="rId79" Type="http://schemas.openxmlformats.org/officeDocument/2006/relationships/hyperlink" Target="https://podminky.urs.cz/item/CS_URS_2022_01/966006211" TargetMode="External" /><Relationship Id="rId80" Type="http://schemas.openxmlformats.org/officeDocument/2006/relationships/hyperlink" Target="https://podminky.urs.cz/item/CS_URS_2022_01/966007111" TargetMode="External" /><Relationship Id="rId81" Type="http://schemas.openxmlformats.org/officeDocument/2006/relationships/hyperlink" Target="https://podminky.urs.cz/item/CS_URS_2022_01/966007113" TargetMode="External" /><Relationship Id="rId82" Type="http://schemas.openxmlformats.org/officeDocument/2006/relationships/hyperlink" Target="https://podminky.urs.cz/item/CS_URS_2022_01/979024443" TargetMode="External" /><Relationship Id="rId83" Type="http://schemas.openxmlformats.org/officeDocument/2006/relationships/hyperlink" Target="https://podminky.urs.cz/item/CS_URS_2022_01/979071022" TargetMode="External" /><Relationship Id="rId84" Type="http://schemas.openxmlformats.org/officeDocument/2006/relationships/hyperlink" Target="https://podminky.urs.cz/item/CS_URS_2022_01/997221551" TargetMode="External" /><Relationship Id="rId85" Type="http://schemas.openxmlformats.org/officeDocument/2006/relationships/hyperlink" Target="https://podminky.urs.cz/item/CS_URS_2022_01/997221559" TargetMode="External" /><Relationship Id="rId86" Type="http://schemas.openxmlformats.org/officeDocument/2006/relationships/hyperlink" Target="https://podminky.urs.cz/item/CS_URS_2022_01/997221611" TargetMode="External" /><Relationship Id="rId87" Type="http://schemas.openxmlformats.org/officeDocument/2006/relationships/hyperlink" Target="https://podminky.urs.cz/item/CS_URS_2022_01/997221615" TargetMode="External" /><Relationship Id="rId88" Type="http://schemas.openxmlformats.org/officeDocument/2006/relationships/hyperlink" Target="https://podminky.urs.cz/item/CS_URS_2022_01/997221645" TargetMode="External" /><Relationship Id="rId89" Type="http://schemas.openxmlformats.org/officeDocument/2006/relationships/hyperlink" Target="https://podminky.urs.cz/item/CS_URS_2022_01/997221655" TargetMode="External" /><Relationship Id="rId90" Type="http://schemas.openxmlformats.org/officeDocument/2006/relationships/hyperlink" Target="https://podminky.urs.cz/item/CS_URS_2022_01/997013631" TargetMode="External" /><Relationship Id="rId91" Type="http://schemas.openxmlformats.org/officeDocument/2006/relationships/hyperlink" Target="https://podminky.urs.cz/item/CS_URS_2022_01/998223011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025" TargetMode="External" /><Relationship Id="rId2" Type="http://schemas.openxmlformats.org/officeDocument/2006/relationships/hyperlink" Target="https://podminky.urs.cz/item/CS_URS_2022_01/113107041" TargetMode="External" /><Relationship Id="rId3" Type="http://schemas.openxmlformats.org/officeDocument/2006/relationships/hyperlink" Target="https://podminky.urs.cz/item/CS_URS_2022_01/115101201" TargetMode="External" /><Relationship Id="rId4" Type="http://schemas.openxmlformats.org/officeDocument/2006/relationships/hyperlink" Target="https://podminky.urs.cz/item/CS_URS_2022_01/115001101" TargetMode="External" /><Relationship Id="rId5" Type="http://schemas.openxmlformats.org/officeDocument/2006/relationships/hyperlink" Target="https://podminky.urs.cz/item/CS_URS_2022_01/115101301" TargetMode="External" /><Relationship Id="rId6" Type="http://schemas.openxmlformats.org/officeDocument/2006/relationships/hyperlink" Target="https://podminky.urs.cz/item/CS_URS_2022_01/132212221" TargetMode="External" /><Relationship Id="rId7" Type="http://schemas.openxmlformats.org/officeDocument/2006/relationships/hyperlink" Target="https://podminky.urs.cz/item/CS_URS_2022_01/121151113" TargetMode="External" /><Relationship Id="rId8" Type="http://schemas.openxmlformats.org/officeDocument/2006/relationships/hyperlink" Target="https://podminky.urs.cz/item/CS_URS_2022_01/131251203" TargetMode="External" /><Relationship Id="rId9" Type="http://schemas.openxmlformats.org/officeDocument/2006/relationships/hyperlink" Target="https://podminky.urs.cz/item/CS_URS_2022_01/132154203" TargetMode="External" /><Relationship Id="rId10" Type="http://schemas.openxmlformats.org/officeDocument/2006/relationships/hyperlink" Target="https://podminky.urs.cz/item/CS_URS_2022_01/151101101" TargetMode="External" /><Relationship Id="rId11" Type="http://schemas.openxmlformats.org/officeDocument/2006/relationships/hyperlink" Target="https://podminky.urs.cz/item/CS_URS_2022_01/151101111" TargetMode="External" /><Relationship Id="rId12" Type="http://schemas.openxmlformats.org/officeDocument/2006/relationships/hyperlink" Target="https://podminky.urs.cz/item/CS_URS_2022_01/161151103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71201201" TargetMode="External" /><Relationship Id="rId16" Type="http://schemas.openxmlformats.org/officeDocument/2006/relationships/hyperlink" Target="https://podminky.urs.cz/item/CS_URS_2022_01/174101101" TargetMode="External" /><Relationship Id="rId17" Type="http://schemas.openxmlformats.org/officeDocument/2006/relationships/hyperlink" Target="https://podminky.urs.cz/item/CS_URS_2022_01/175151101" TargetMode="External" /><Relationship Id="rId18" Type="http://schemas.openxmlformats.org/officeDocument/2006/relationships/hyperlink" Target="https://podminky.urs.cz/item/CS_URS_2022_01/181351103" TargetMode="External" /><Relationship Id="rId19" Type="http://schemas.openxmlformats.org/officeDocument/2006/relationships/hyperlink" Target="https://podminky.urs.cz/item/CS_URS_2022_01/181411131" TargetMode="External" /><Relationship Id="rId20" Type="http://schemas.openxmlformats.org/officeDocument/2006/relationships/hyperlink" Target="https://podminky.urs.cz/item/CS_URS_2022_01/271562211" TargetMode="External" /><Relationship Id="rId21" Type="http://schemas.openxmlformats.org/officeDocument/2006/relationships/hyperlink" Target="https://podminky.urs.cz/item/CS_URS_2022_01/451573111" TargetMode="External" /><Relationship Id="rId22" Type="http://schemas.openxmlformats.org/officeDocument/2006/relationships/hyperlink" Target="https://podminky.urs.cz/item/CS_URS_2022_01/871310310" TargetMode="External" /><Relationship Id="rId23" Type="http://schemas.openxmlformats.org/officeDocument/2006/relationships/hyperlink" Target="https://podminky.urs.cz/item/CS_URS_2022_01/871350310" TargetMode="External" /><Relationship Id="rId24" Type="http://schemas.openxmlformats.org/officeDocument/2006/relationships/hyperlink" Target="https://podminky.urs.cz/item/CS_URS_2022_01/894812321" TargetMode="External" /><Relationship Id="rId25" Type="http://schemas.openxmlformats.org/officeDocument/2006/relationships/hyperlink" Target="https://podminky.urs.cz/item/CS_URS_2022_01/894812333" TargetMode="External" /><Relationship Id="rId26" Type="http://schemas.openxmlformats.org/officeDocument/2006/relationships/hyperlink" Target="https://podminky.urs.cz/item/CS_URS_2022_01/894812339" TargetMode="External" /><Relationship Id="rId27" Type="http://schemas.openxmlformats.org/officeDocument/2006/relationships/hyperlink" Target="https://podminky.urs.cz/item/CS_URS_2022_01/894812376" TargetMode="External" /><Relationship Id="rId28" Type="http://schemas.openxmlformats.org/officeDocument/2006/relationships/hyperlink" Target="https://podminky.urs.cz/item/CS_URS_2021_02/895941111" TargetMode="External" /><Relationship Id="rId29" Type="http://schemas.openxmlformats.org/officeDocument/2006/relationships/hyperlink" Target="https://podminky.urs.cz/item/CS_URS_2022_01/919735112" TargetMode="External" /><Relationship Id="rId30" Type="http://schemas.openxmlformats.org/officeDocument/2006/relationships/hyperlink" Target="https://podminky.urs.cz/item/CS_URS_2022_01/933901111" TargetMode="External" /><Relationship Id="rId31" Type="http://schemas.openxmlformats.org/officeDocument/2006/relationships/hyperlink" Target="https://podminky.urs.cz/item/CS_URS_2022_01/997221571" TargetMode="External" /><Relationship Id="rId32" Type="http://schemas.openxmlformats.org/officeDocument/2006/relationships/hyperlink" Target="https://podminky.urs.cz/item/CS_URS_2022_01/997221579" TargetMode="External" /><Relationship Id="rId33" Type="http://schemas.openxmlformats.org/officeDocument/2006/relationships/hyperlink" Target="https://podminky.urs.cz/item/CS_URS_2022_01/997221645" TargetMode="External" /><Relationship Id="rId34" Type="http://schemas.openxmlformats.org/officeDocument/2006/relationships/hyperlink" Target="https://podminky.urs.cz/item/CS_URS_2022_01/997221655" TargetMode="External" /><Relationship Id="rId35" Type="http://schemas.openxmlformats.org/officeDocument/2006/relationships/hyperlink" Target="https://podminky.urs.cz/item/CS_URS_2022_01/997013631" TargetMode="External" /><Relationship Id="rId36" Type="http://schemas.openxmlformats.org/officeDocument/2006/relationships/hyperlink" Target="https://podminky.urs.cz/item/CS_URS_2022_01/998276101" TargetMode="External" /><Relationship Id="rId37" Type="http://schemas.openxmlformats.org/officeDocument/2006/relationships/hyperlink" Target="https://podminky.urs.cz/item/CS_URS_2022_01/230170014" TargetMode="External" /><Relationship Id="rId38" Type="http://schemas.openxmlformats.org/officeDocument/2006/relationships/hyperlink" Target="https://podminky.urs.cz/item/CS_URS_2022_01/460010025" TargetMode="External" /><Relationship Id="rId39" Type="http://schemas.openxmlformats.org/officeDocument/2006/relationships/hyperlink" Target="https://podminky.urs.cz/item/CS_URS_2022_01/012203000" TargetMode="External" /><Relationship Id="rId40" Type="http://schemas.openxmlformats.org/officeDocument/2006/relationships/hyperlink" Target="https://podminky.urs.cz/item/CS_URS_2022_01/012303000" TargetMode="External" /><Relationship Id="rId41" Type="http://schemas.openxmlformats.org/officeDocument/2006/relationships/hyperlink" Target="https://podminky.urs.cz/item/CS_URS_2022_01/013254000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025" TargetMode="External" /><Relationship Id="rId2" Type="http://schemas.openxmlformats.org/officeDocument/2006/relationships/hyperlink" Target="https://podminky.urs.cz/item/CS_URS_2022_01/113107041" TargetMode="External" /><Relationship Id="rId3" Type="http://schemas.openxmlformats.org/officeDocument/2006/relationships/hyperlink" Target="https://podminky.urs.cz/item/CS_URS_2022_01/115101201" TargetMode="External" /><Relationship Id="rId4" Type="http://schemas.openxmlformats.org/officeDocument/2006/relationships/hyperlink" Target="https://podminky.urs.cz/item/CS_URS_2022_01/115001101" TargetMode="External" /><Relationship Id="rId5" Type="http://schemas.openxmlformats.org/officeDocument/2006/relationships/hyperlink" Target="https://podminky.urs.cz/item/CS_URS_2022_01/115101301" TargetMode="External" /><Relationship Id="rId6" Type="http://schemas.openxmlformats.org/officeDocument/2006/relationships/hyperlink" Target="https://podminky.urs.cz/item/CS_URS_2022_01/132212331" TargetMode="External" /><Relationship Id="rId7" Type="http://schemas.openxmlformats.org/officeDocument/2006/relationships/hyperlink" Target="https://podminky.urs.cz/item/CS_URS_2022_01/121151103" TargetMode="External" /><Relationship Id="rId8" Type="http://schemas.openxmlformats.org/officeDocument/2006/relationships/hyperlink" Target="https://podminky.urs.cz/item/CS_URS_2022_01/132254202" TargetMode="External" /><Relationship Id="rId9" Type="http://schemas.openxmlformats.org/officeDocument/2006/relationships/hyperlink" Target="https://podminky.urs.cz/item/CS_URS_2022_01/151101101" TargetMode="External" /><Relationship Id="rId10" Type="http://schemas.openxmlformats.org/officeDocument/2006/relationships/hyperlink" Target="https://podminky.urs.cz/item/CS_URS_2022_01/151101111" TargetMode="External" /><Relationship Id="rId11" Type="http://schemas.openxmlformats.org/officeDocument/2006/relationships/hyperlink" Target="https://podminky.urs.cz/item/CS_URS_2022_01/162751117" TargetMode="External" /><Relationship Id="rId12" Type="http://schemas.openxmlformats.org/officeDocument/2006/relationships/hyperlink" Target="https://podminky.urs.cz/item/CS_URS_2022_01/162751119" TargetMode="External" /><Relationship Id="rId13" Type="http://schemas.openxmlformats.org/officeDocument/2006/relationships/hyperlink" Target="https://podminky.urs.cz/item/CS_URS_2022_01/167151101" TargetMode="External" /><Relationship Id="rId14" Type="http://schemas.openxmlformats.org/officeDocument/2006/relationships/hyperlink" Target="https://podminky.urs.cz/item/CS_URS_2022_01/171201201" TargetMode="External" /><Relationship Id="rId15" Type="http://schemas.openxmlformats.org/officeDocument/2006/relationships/hyperlink" Target="https://podminky.urs.cz/item/CS_URS_2022_01/171201231" TargetMode="External" /><Relationship Id="rId16" Type="http://schemas.openxmlformats.org/officeDocument/2006/relationships/hyperlink" Target="https://podminky.urs.cz/item/CS_URS_2022_01/174101101" TargetMode="External" /><Relationship Id="rId17" Type="http://schemas.openxmlformats.org/officeDocument/2006/relationships/hyperlink" Target="https://podminky.urs.cz/item/CS_URS_2022_01/175151101" TargetMode="External" /><Relationship Id="rId18" Type="http://schemas.openxmlformats.org/officeDocument/2006/relationships/hyperlink" Target="https://podminky.urs.cz/item/CS_URS_2022_01/181351003" TargetMode="External" /><Relationship Id="rId19" Type="http://schemas.openxmlformats.org/officeDocument/2006/relationships/hyperlink" Target="https://podminky.urs.cz/item/CS_URS_2022_01/181411131" TargetMode="External" /><Relationship Id="rId20" Type="http://schemas.openxmlformats.org/officeDocument/2006/relationships/hyperlink" Target="https://podminky.urs.cz/item/CS_URS_2022_01/451573111" TargetMode="External" /><Relationship Id="rId21" Type="http://schemas.openxmlformats.org/officeDocument/2006/relationships/hyperlink" Target="https://podminky.urs.cz/item/CS_URS_2022_01/899721111" TargetMode="External" /><Relationship Id="rId22" Type="http://schemas.openxmlformats.org/officeDocument/2006/relationships/hyperlink" Target="https://podminky.urs.cz/item/CS_URS_2022_01/899722113" TargetMode="External" /><Relationship Id="rId23" Type="http://schemas.openxmlformats.org/officeDocument/2006/relationships/hyperlink" Target="https://podminky.urs.cz/item/CS_URS_2022_01/851261131" TargetMode="External" /><Relationship Id="rId24" Type="http://schemas.openxmlformats.org/officeDocument/2006/relationships/hyperlink" Target="https://podminky.urs.cz/item/CS_URS_2022_01/851311131" TargetMode="External" /><Relationship Id="rId25" Type="http://schemas.openxmlformats.org/officeDocument/2006/relationships/hyperlink" Target="https://podminky.urs.cz/item/CS_URS_2022_01/857261131" TargetMode="External" /><Relationship Id="rId26" Type="http://schemas.openxmlformats.org/officeDocument/2006/relationships/hyperlink" Target="https://podminky.urs.cz/item/CS_URS_2022_01/857311131" TargetMode="External" /><Relationship Id="rId27" Type="http://schemas.openxmlformats.org/officeDocument/2006/relationships/hyperlink" Target="https://podminky.urs.cz/item/CS_URS_2022_01/857313131" TargetMode="External" /><Relationship Id="rId28" Type="http://schemas.openxmlformats.org/officeDocument/2006/relationships/hyperlink" Target="https://podminky.urs.cz/item/CS_URS_2022_01/899401112" TargetMode="External" /><Relationship Id="rId29" Type="http://schemas.openxmlformats.org/officeDocument/2006/relationships/hyperlink" Target="https://podminky.urs.cz/item/CS_URS_2022_01/892271111" TargetMode="External" /><Relationship Id="rId30" Type="http://schemas.openxmlformats.org/officeDocument/2006/relationships/hyperlink" Target="https://podminky.urs.cz/item/CS_URS_2022_01/892273122" TargetMode="External" /><Relationship Id="rId31" Type="http://schemas.openxmlformats.org/officeDocument/2006/relationships/hyperlink" Target="https://podminky.urs.cz/item/CS_URS_2022_01/892351111" TargetMode="External" /><Relationship Id="rId32" Type="http://schemas.openxmlformats.org/officeDocument/2006/relationships/hyperlink" Target="https://podminky.urs.cz/item/CS_URS_2022_01/892353122" TargetMode="External" /><Relationship Id="rId33" Type="http://schemas.openxmlformats.org/officeDocument/2006/relationships/hyperlink" Target="https://podminky.urs.cz/item/CS_URS_2022_01/892372111" TargetMode="External" /><Relationship Id="rId34" Type="http://schemas.openxmlformats.org/officeDocument/2006/relationships/hyperlink" Target="https://podminky.urs.cz/item/CS_URS_2022_01/919735112" TargetMode="External" /><Relationship Id="rId35" Type="http://schemas.openxmlformats.org/officeDocument/2006/relationships/hyperlink" Target="https://podminky.urs.cz/item/CS_URS_2022_01/997221571" TargetMode="External" /><Relationship Id="rId36" Type="http://schemas.openxmlformats.org/officeDocument/2006/relationships/hyperlink" Target="https://podminky.urs.cz/item/CS_URS_2022_01/997221579" TargetMode="External" /><Relationship Id="rId37" Type="http://schemas.openxmlformats.org/officeDocument/2006/relationships/hyperlink" Target="https://podminky.urs.cz/item/CS_URS_2022_01/998273102" TargetMode="External" /><Relationship Id="rId38" Type="http://schemas.openxmlformats.org/officeDocument/2006/relationships/hyperlink" Target="https://podminky.urs.cz/item/CS_URS_2022_01/744991211" TargetMode="External" /><Relationship Id="rId39" Type="http://schemas.openxmlformats.org/officeDocument/2006/relationships/hyperlink" Target="https://podminky.urs.cz/item/CS_URS_2022_01/460010025" TargetMode="External" /><Relationship Id="rId40" Type="http://schemas.openxmlformats.org/officeDocument/2006/relationships/hyperlink" Target="https://podminky.urs.cz/item/CS_URS_2022_01/012303000" TargetMode="External" /><Relationship Id="rId41" Type="http://schemas.openxmlformats.org/officeDocument/2006/relationships/hyperlink" Target="https://podminky.urs.cz/item/CS_URS_2022_01/013254000" TargetMode="External" /><Relationship Id="rId42" Type="http://schemas.openxmlformats.org/officeDocument/2006/relationships/hyperlink" Target="https://podminky.urs.cz/item/CS_URS_2022_01/043194000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110012" TargetMode="External" /><Relationship Id="rId2" Type="http://schemas.openxmlformats.org/officeDocument/2006/relationships/hyperlink" Target="https://podminky.urs.cz/item/CS_URS_2022_01/741130134" TargetMode="External" /><Relationship Id="rId3" Type="http://schemas.openxmlformats.org/officeDocument/2006/relationships/hyperlink" Target="https://podminky.urs.cz/item/CS_URS_2022_01/210204011" TargetMode="External" /><Relationship Id="rId4" Type="http://schemas.openxmlformats.org/officeDocument/2006/relationships/hyperlink" Target="https://podminky.urs.cz/item/CS_URS_2022_01/210100103" TargetMode="External" /><Relationship Id="rId5" Type="http://schemas.openxmlformats.org/officeDocument/2006/relationships/hyperlink" Target="https://podminky.urs.cz/item/CS_URS_2022_01/210204201" TargetMode="External" /><Relationship Id="rId6" Type="http://schemas.openxmlformats.org/officeDocument/2006/relationships/hyperlink" Target="https://podminky.urs.cz/item/CS_URS_2022_01/741410021" TargetMode="External" /><Relationship Id="rId7" Type="http://schemas.openxmlformats.org/officeDocument/2006/relationships/hyperlink" Target="https://podminky.urs.cz/item/CS_URS_2022_01/741410003" TargetMode="External" /><Relationship Id="rId8" Type="http://schemas.openxmlformats.org/officeDocument/2006/relationships/hyperlink" Target="https://podminky.urs.cz/item/CS_URS_2022_01/741122211" TargetMode="External" /><Relationship Id="rId9" Type="http://schemas.openxmlformats.org/officeDocument/2006/relationships/hyperlink" Target="https://podminky.urs.cz/item/CS_URS_2022_01/741122222" TargetMode="External" /><Relationship Id="rId10" Type="http://schemas.openxmlformats.org/officeDocument/2006/relationships/hyperlink" Target="https://podminky.urs.cz/item/CS_URS_2022_01/460171172" TargetMode="External" /><Relationship Id="rId11" Type="http://schemas.openxmlformats.org/officeDocument/2006/relationships/hyperlink" Target="https://podminky.urs.cz/item/CS_URS_2022_01/460171322" TargetMode="External" /><Relationship Id="rId12" Type="http://schemas.openxmlformats.org/officeDocument/2006/relationships/hyperlink" Target="https://podminky.urs.cz/item/CS_URS_2022_01/460451182" TargetMode="External" /><Relationship Id="rId13" Type="http://schemas.openxmlformats.org/officeDocument/2006/relationships/hyperlink" Target="https://podminky.urs.cz/item/CS_URS_2022_01/460451332" TargetMode="External" /><Relationship Id="rId14" Type="http://schemas.openxmlformats.org/officeDocument/2006/relationships/hyperlink" Target="https://podminky.urs.cz/item/CS_URS_2022_01/460481122" TargetMode="External" /><Relationship Id="rId15" Type="http://schemas.openxmlformats.org/officeDocument/2006/relationships/hyperlink" Target="https://podminky.urs.cz/item/CS_URS_2022_01/460641113" TargetMode="External" /><Relationship Id="rId16" Type="http://schemas.openxmlformats.org/officeDocument/2006/relationships/hyperlink" Target="https://podminky.urs.cz/item/CS_URS_2022_01/460671113" TargetMode="External" /><Relationship Id="rId17" Type="http://schemas.openxmlformats.org/officeDocument/2006/relationships/hyperlink" Target="https://podminky.urs.cz/item/CS_URS_2022_01/460661512" TargetMode="External" /><Relationship Id="rId18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2022-039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Parkoviště na ul.Zd.Buriana - oprava1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24. 7. 2022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Město Kopřivnice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ing. Ondřej Bojko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 101 Místní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'1 - SO 101 Místní komunikace'!P91</f>
        <v>0</v>
      </c>
      <c r="AV55" s="120">
        <f>'1 - SO 101 Místní komunikace'!J33</f>
        <v>0</v>
      </c>
      <c r="AW55" s="120">
        <f>'1 - SO 101 Místní komunikace'!J34</f>
        <v>0</v>
      </c>
      <c r="AX55" s="120">
        <f>'1 - SO 101 Místní komunikace'!J35</f>
        <v>0</v>
      </c>
      <c r="AY55" s="120">
        <f>'1 - SO 101 Místní komunikace'!J36</f>
        <v>0</v>
      </c>
      <c r="AZ55" s="120">
        <f>'1 - SO 101 Místní komunikace'!F33</f>
        <v>0</v>
      </c>
      <c r="BA55" s="120">
        <f>'1 - SO 101 Místní komunikace'!F34</f>
        <v>0</v>
      </c>
      <c r="BB55" s="120">
        <f>'1 - SO 101 Místní komunikace'!F35</f>
        <v>0</v>
      </c>
      <c r="BC55" s="120">
        <f>'1 - SO 101 Místní komunikace'!F36</f>
        <v>0</v>
      </c>
      <c r="BD55" s="122">
        <f>'1 - SO 101 Místní komunikace'!F37</f>
        <v>0</v>
      </c>
      <c r="BE55" s="7"/>
      <c r="BT55" s="123" t="s">
        <v>76</v>
      </c>
      <c r="BV55" s="123" t="s">
        <v>73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6.5" customHeight="1">
      <c r="A56" s="111" t="s">
        <v>75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'4 - SO 301 Odvodnění'!J30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'4 - SO 301 Odvodnění'!P93</f>
        <v>0</v>
      </c>
      <c r="AV56" s="120">
        <f>'4 - SO 301 Odvodnění'!J33</f>
        <v>0</v>
      </c>
      <c r="AW56" s="120">
        <f>'4 - SO 301 Odvodnění'!J34</f>
        <v>0</v>
      </c>
      <c r="AX56" s="120">
        <f>'4 - SO 301 Odvodnění'!J35</f>
        <v>0</v>
      </c>
      <c r="AY56" s="120">
        <f>'4 - SO 301 Odvodnění'!J36</f>
        <v>0</v>
      </c>
      <c r="AZ56" s="120">
        <f>'4 - SO 301 Odvodnění'!F33</f>
        <v>0</v>
      </c>
      <c r="BA56" s="120">
        <f>'4 - SO 301 Odvodnění'!F34</f>
        <v>0</v>
      </c>
      <c r="BB56" s="120">
        <f>'4 - SO 301 Odvodnění'!F35</f>
        <v>0</v>
      </c>
      <c r="BC56" s="120">
        <f>'4 - SO 301 Odvodnění'!F36</f>
        <v>0</v>
      </c>
      <c r="BD56" s="122">
        <f>'4 - SO 301 Odvodnění'!F37</f>
        <v>0</v>
      </c>
      <c r="BE56" s="7"/>
      <c r="BT56" s="123" t="s">
        <v>76</v>
      </c>
      <c r="BV56" s="123" t="s">
        <v>73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7" customFormat="1" ht="24.75" customHeight="1">
      <c r="A57" s="111" t="s">
        <v>75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'5 - SO 351 Přeložka vodov...'!J30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ROUND(SUM(AV57:AW57),2)</f>
        <v>0</v>
      </c>
      <c r="AU57" s="121">
        <f>'5 - SO 351 Přeložka vodov...'!P93</f>
        <v>0</v>
      </c>
      <c r="AV57" s="120">
        <f>'5 - SO 351 Přeložka vodov...'!J33</f>
        <v>0</v>
      </c>
      <c r="AW57" s="120">
        <f>'5 - SO 351 Přeložka vodov...'!J34</f>
        <v>0</v>
      </c>
      <c r="AX57" s="120">
        <f>'5 - SO 351 Přeložka vodov...'!J35</f>
        <v>0</v>
      </c>
      <c r="AY57" s="120">
        <f>'5 - SO 351 Přeložka vodov...'!J36</f>
        <v>0</v>
      </c>
      <c r="AZ57" s="120">
        <f>'5 - SO 351 Přeložka vodov...'!F33</f>
        <v>0</v>
      </c>
      <c r="BA57" s="120">
        <f>'5 - SO 351 Přeložka vodov...'!F34</f>
        <v>0</v>
      </c>
      <c r="BB57" s="120">
        <f>'5 - SO 351 Přeložka vodov...'!F35</f>
        <v>0</v>
      </c>
      <c r="BC57" s="120">
        <f>'5 - SO 351 Přeložka vodov...'!F36</f>
        <v>0</v>
      </c>
      <c r="BD57" s="122">
        <f>'5 - SO 351 Přeložka vodov...'!F37</f>
        <v>0</v>
      </c>
      <c r="BE57" s="7"/>
      <c r="BT57" s="123" t="s">
        <v>76</v>
      </c>
      <c r="BV57" s="123" t="s">
        <v>73</v>
      </c>
      <c r="BW57" s="123" t="s">
        <v>86</v>
      </c>
      <c r="BX57" s="123" t="s">
        <v>5</v>
      </c>
      <c r="CL57" s="123" t="s">
        <v>19</v>
      </c>
      <c r="CM57" s="123" t="s">
        <v>80</v>
      </c>
    </row>
    <row r="58" s="7" customFormat="1" ht="16.5" customHeight="1">
      <c r="A58" s="111" t="s">
        <v>75</v>
      </c>
      <c r="B58" s="112"/>
      <c r="C58" s="113"/>
      <c r="D58" s="114" t="s">
        <v>87</v>
      </c>
      <c r="E58" s="114"/>
      <c r="F58" s="114"/>
      <c r="G58" s="114"/>
      <c r="H58" s="114"/>
      <c r="I58" s="115"/>
      <c r="J58" s="114" t="s">
        <v>88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'6 - SO 401 Veřejné osvětl...'!J30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24">
        <v>0</v>
      </c>
      <c r="AT58" s="125">
        <f>ROUND(SUM(AV58:AW58),2)</f>
        <v>0</v>
      </c>
      <c r="AU58" s="126">
        <f>'6 - SO 401 Veřejné osvětl...'!P83</f>
        <v>0</v>
      </c>
      <c r="AV58" s="125">
        <f>'6 - SO 401 Veřejné osvětl...'!J33</f>
        <v>0</v>
      </c>
      <c r="AW58" s="125">
        <f>'6 - SO 401 Veřejné osvětl...'!J34</f>
        <v>0</v>
      </c>
      <c r="AX58" s="125">
        <f>'6 - SO 401 Veřejné osvětl...'!J35</f>
        <v>0</v>
      </c>
      <c r="AY58" s="125">
        <f>'6 - SO 401 Veřejné osvětl...'!J36</f>
        <v>0</v>
      </c>
      <c r="AZ58" s="125">
        <f>'6 - SO 401 Veřejné osvětl...'!F33</f>
        <v>0</v>
      </c>
      <c r="BA58" s="125">
        <f>'6 - SO 401 Veřejné osvětl...'!F34</f>
        <v>0</v>
      </c>
      <c r="BB58" s="125">
        <f>'6 - SO 401 Veřejné osvětl...'!F35</f>
        <v>0</v>
      </c>
      <c r="BC58" s="125">
        <f>'6 - SO 401 Veřejné osvětl...'!F36</f>
        <v>0</v>
      </c>
      <c r="BD58" s="127">
        <f>'6 - SO 401 Veřejné osvětl...'!F37</f>
        <v>0</v>
      </c>
      <c r="BE58" s="7"/>
      <c r="BT58" s="123" t="s">
        <v>76</v>
      </c>
      <c r="BV58" s="123" t="s">
        <v>73</v>
      </c>
      <c r="BW58" s="123" t="s">
        <v>89</v>
      </c>
      <c r="BX58" s="123" t="s">
        <v>5</v>
      </c>
      <c r="CL58" s="123" t="s">
        <v>19</v>
      </c>
      <c r="CM58" s="123" t="s">
        <v>80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g18BS/OYGEbVBksds7jXpaW6s1TuNsZ6IQZepxsQmFKMh/cDTLzS5AJtfO3croVBmrwUw83d1X2Pw0/pc3cmFw==" hashValue="EgdV5enodTrqdcB7sI3HeRcor+3Ekgk5TXbZsWGO8aVI1o8GB/LaFBnayG4xT/WUY6E3ill2z3AXTRuGJNF1zQ==" algorithmName="SHA-512" password="C68C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SO 101 Místní komunikace'!C2" display="/"/>
    <hyperlink ref="A56" location="'4 - SO 301 Odvodnění'!C2" display="/"/>
    <hyperlink ref="A57" location="'5 - SO 351 Přeložka vodov...'!C2" display="/"/>
    <hyperlink ref="A58" location="'6 - SO 401 Veřejné osvět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hidden="1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Parkoviště na ul.Zd.Buriana - oprava1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24. 7. 2022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ROUND((SUM(BE91:BE585)),  2)</f>
        <v>0</v>
      </c>
      <c r="G33" s="38"/>
      <c r="H33" s="38"/>
      <c r="I33" s="148">
        <v>0.20999999999999999</v>
      </c>
      <c r="J33" s="147">
        <f>ROUND(((SUM(BE91:BE585))*I33),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43</v>
      </c>
      <c r="F34" s="147">
        <f>ROUND((SUM(BF91:BF585)),  2)</f>
        <v>0</v>
      </c>
      <c r="G34" s="38"/>
      <c r="H34" s="38"/>
      <c r="I34" s="148">
        <v>0.14999999999999999</v>
      </c>
      <c r="J34" s="147">
        <f>ROUND(((SUM(BF91:BF585))*I34),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ROUND((SUM(BG91:BG585)),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ROUND((SUM(BH91:BH585)),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ROUND((SUM(BI91:BI585)),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Parkoviště na ul.Zd.Buriana - oprava1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SO 101 Místní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24. 7. 2022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98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99</v>
      </c>
      <c r="E62" s="174"/>
      <c r="F62" s="174"/>
      <c r="G62" s="174"/>
      <c r="H62" s="174"/>
      <c r="I62" s="174"/>
      <c r="J62" s="175">
        <f>J113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100</v>
      </c>
      <c r="E63" s="174"/>
      <c r="F63" s="174"/>
      <c r="G63" s="174"/>
      <c r="H63" s="174"/>
      <c r="I63" s="174"/>
      <c r="J63" s="175">
        <f>J276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J287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102</v>
      </c>
      <c r="E65" s="174"/>
      <c r="F65" s="174"/>
      <c r="G65" s="174"/>
      <c r="H65" s="174"/>
      <c r="I65" s="174"/>
      <c r="J65" s="175">
        <f>J299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103</v>
      </c>
      <c r="E66" s="174"/>
      <c r="F66" s="174"/>
      <c r="G66" s="174"/>
      <c r="H66" s="174"/>
      <c r="I66" s="174"/>
      <c r="J66" s="175">
        <f>J302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104</v>
      </c>
      <c r="E67" s="174"/>
      <c r="F67" s="174"/>
      <c r="G67" s="174"/>
      <c r="H67" s="174"/>
      <c r="I67" s="174"/>
      <c r="J67" s="175">
        <f>J379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105</v>
      </c>
      <c r="E68" s="174"/>
      <c r="F68" s="174"/>
      <c r="G68" s="174"/>
      <c r="H68" s="174"/>
      <c r="I68" s="174"/>
      <c r="J68" s="175">
        <f>J391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106</v>
      </c>
      <c r="E69" s="174"/>
      <c r="F69" s="174"/>
      <c r="G69" s="174"/>
      <c r="H69" s="174"/>
      <c r="I69" s="174"/>
      <c r="J69" s="175">
        <f>J554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107</v>
      </c>
      <c r="E70" s="174"/>
      <c r="F70" s="174"/>
      <c r="G70" s="174"/>
      <c r="H70" s="174"/>
      <c r="I70" s="174"/>
      <c r="J70" s="175">
        <f>J573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108</v>
      </c>
      <c r="E71" s="168"/>
      <c r="F71" s="168"/>
      <c r="G71" s="168"/>
      <c r="H71" s="168"/>
      <c r="I71" s="168"/>
      <c r="J71" s="169">
        <f>J576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109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Parkoviště na ul.Zd.Buriana - oprava1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91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1 - SO 101 Místní komunikace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2" t="str">
        <f>IF(J12="","",J12)</f>
        <v>24. 7. 2022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 xml:space="preserve"> </v>
      </c>
      <c r="G87" s="40"/>
      <c r="H87" s="40"/>
      <c r="I87" s="32" t="s">
        <v>31</v>
      </c>
      <c r="J87" s="36" t="str">
        <f>E21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110</v>
      </c>
      <c r="D90" s="180" t="s">
        <v>56</v>
      </c>
      <c r="E90" s="180" t="s">
        <v>52</v>
      </c>
      <c r="F90" s="180" t="s">
        <v>53</v>
      </c>
      <c r="G90" s="180" t="s">
        <v>111</v>
      </c>
      <c r="H90" s="180" t="s">
        <v>112</v>
      </c>
      <c r="I90" s="180" t="s">
        <v>113</v>
      </c>
      <c r="J90" s="180" t="s">
        <v>95</v>
      </c>
      <c r="K90" s="181" t="s">
        <v>114</v>
      </c>
      <c r="L90" s="182"/>
      <c r="M90" s="92" t="s">
        <v>19</v>
      </c>
      <c r="N90" s="93" t="s">
        <v>41</v>
      </c>
      <c r="O90" s="93" t="s">
        <v>115</v>
      </c>
      <c r="P90" s="93" t="s">
        <v>116</v>
      </c>
      <c r="Q90" s="93" t="s">
        <v>117</v>
      </c>
      <c r="R90" s="93" t="s">
        <v>118</v>
      </c>
      <c r="S90" s="93" t="s">
        <v>119</v>
      </c>
      <c r="T90" s="94" t="s">
        <v>120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121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P92+P576</f>
        <v>0</v>
      </c>
      <c r="Q91" s="96"/>
      <c r="R91" s="185">
        <f>R92+R576</f>
        <v>1382.2879599600001</v>
      </c>
      <c r="S91" s="96"/>
      <c r="T91" s="186">
        <f>T92+T576</f>
        <v>302.69200000000001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70</v>
      </c>
      <c r="AU91" s="17" t="s">
        <v>96</v>
      </c>
      <c r="BK91" s="187">
        <f>BK92+BK576</f>
        <v>0</v>
      </c>
    </row>
    <row r="92" s="12" customFormat="1" ht="25.92" customHeight="1">
      <c r="A92" s="12"/>
      <c r="B92" s="188"/>
      <c r="C92" s="189"/>
      <c r="D92" s="190" t="s">
        <v>70</v>
      </c>
      <c r="E92" s="191" t="s">
        <v>122</v>
      </c>
      <c r="F92" s="191" t="s">
        <v>123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P93+P113+P276+P287+P299+P302+P379+P391+P554+P573</f>
        <v>0</v>
      </c>
      <c r="Q92" s="196"/>
      <c r="R92" s="197">
        <f>R93+R113+R276+R287+R299+R302+R379+R391+R554+R573</f>
        <v>1382.2879599600001</v>
      </c>
      <c r="S92" s="196"/>
      <c r="T92" s="198">
        <f>T93+T113+T276+T287+T299+T302+T379+T391+T554+T573</f>
        <v>302.69200000000001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76</v>
      </c>
      <c r="AT92" s="200" t="s">
        <v>70</v>
      </c>
      <c r="AU92" s="200" t="s">
        <v>71</v>
      </c>
      <c r="AY92" s="199" t="s">
        <v>124</v>
      </c>
      <c r="BK92" s="201">
        <f>BK93+BK113+BK276+BK287+BK299+BK302+BK379+BK391+BK554+BK573</f>
        <v>0</v>
      </c>
    </row>
    <row r="93" s="12" customFormat="1" ht="22.8" customHeight="1">
      <c r="A93" s="12"/>
      <c r="B93" s="188"/>
      <c r="C93" s="189"/>
      <c r="D93" s="190" t="s">
        <v>70</v>
      </c>
      <c r="E93" s="202" t="s">
        <v>125</v>
      </c>
      <c r="F93" s="202" t="s">
        <v>126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SUM(P94:P112)</f>
        <v>0</v>
      </c>
      <c r="Q93" s="196"/>
      <c r="R93" s="197">
        <f>SUM(R94:R112)</f>
        <v>477.97412000000003</v>
      </c>
      <c r="S93" s="196"/>
      <c r="T93" s="198">
        <f>SUM(T94:T112)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76</v>
      </c>
      <c r="AT93" s="200" t="s">
        <v>70</v>
      </c>
      <c r="AU93" s="200" t="s">
        <v>76</v>
      </c>
      <c r="AY93" s="199" t="s">
        <v>124</v>
      </c>
      <c r="BK93" s="201">
        <f>SUM(BK94:BK112)</f>
        <v>0</v>
      </c>
    </row>
    <row r="94" s="2" customFormat="1" ht="33" customHeight="1">
      <c r="A94" s="38"/>
      <c r="B94" s="39"/>
      <c r="C94" s="204" t="s">
        <v>76</v>
      </c>
      <c r="D94" s="204" t="s">
        <v>127</v>
      </c>
      <c r="E94" s="205" t="s">
        <v>128</v>
      </c>
      <c r="F94" s="206" t="s">
        <v>129</v>
      </c>
      <c r="G94" s="207" t="s">
        <v>130</v>
      </c>
      <c r="H94" s="208">
        <v>238.80000000000001</v>
      </c>
      <c r="I94" s="209"/>
      <c r="J94" s="210">
        <f>ROUND(I94*H94,2)</f>
        <v>0</v>
      </c>
      <c r="K94" s="206" t="s">
        <v>131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81</v>
      </c>
      <c r="AT94" s="215" t="s">
        <v>127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81</v>
      </c>
      <c r="BM94" s="215" t="s">
        <v>132</v>
      </c>
    </row>
    <row r="95" s="2" customFormat="1">
      <c r="A95" s="38"/>
      <c r="B95" s="39"/>
      <c r="C95" s="40"/>
      <c r="D95" s="217" t="s">
        <v>133</v>
      </c>
      <c r="E95" s="40"/>
      <c r="F95" s="218" t="s">
        <v>134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13" customFormat="1">
      <c r="A96" s="13"/>
      <c r="B96" s="222"/>
      <c r="C96" s="223"/>
      <c r="D96" s="224" t="s">
        <v>135</v>
      </c>
      <c r="E96" s="225" t="s">
        <v>19</v>
      </c>
      <c r="F96" s="226" t="s">
        <v>136</v>
      </c>
      <c r="G96" s="223"/>
      <c r="H96" s="227">
        <v>238.80000000000001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135</v>
      </c>
      <c r="AU96" s="233" t="s">
        <v>80</v>
      </c>
      <c r="AV96" s="13" t="s">
        <v>80</v>
      </c>
      <c r="AW96" s="13" t="s">
        <v>33</v>
      </c>
      <c r="AX96" s="13" t="s">
        <v>71</v>
      </c>
      <c r="AY96" s="233" t="s">
        <v>124</v>
      </c>
    </row>
    <row r="97" s="14" customFormat="1">
      <c r="A97" s="14"/>
      <c r="B97" s="234"/>
      <c r="C97" s="235"/>
      <c r="D97" s="224" t="s">
        <v>135</v>
      </c>
      <c r="E97" s="236" t="s">
        <v>19</v>
      </c>
      <c r="F97" s="237" t="s">
        <v>137</v>
      </c>
      <c r="G97" s="235"/>
      <c r="H97" s="238">
        <v>238.80000000000001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135</v>
      </c>
      <c r="AU97" s="244" t="s">
        <v>80</v>
      </c>
      <c r="AV97" s="14" t="s">
        <v>81</v>
      </c>
      <c r="AW97" s="14" t="s">
        <v>33</v>
      </c>
      <c r="AX97" s="14" t="s">
        <v>76</v>
      </c>
      <c r="AY97" s="244" t="s">
        <v>124</v>
      </c>
    </row>
    <row r="98" s="2" customFormat="1" ht="62.7" customHeight="1">
      <c r="A98" s="38"/>
      <c r="B98" s="39"/>
      <c r="C98" s="204" t="s">
        <v>80</v>
      </c>
      <c r="D98" s="204" t="s">
        <v>127</v>
      </c>
      <c r="E98" s="205" t="s">
        <v>138</v>
      </c>
      <c r="F98" s="206" t="s">
        <v>139</v>
      </c>
      <c r="G98" s="207" t="s">
        <v>130</v>
      </c>
      <c r="H98" s="208">
        <v>238.80000000000001</v>
      </c>
      <c r="I98" s="209"/>
      <c r="J98" s="210">
        <f>ROUND(I98*H98,2)</f>
        <v>0</v>
      </c>
      <c r="K98" s="206" t="s">
        <v>131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81</v>
      </c>
      <c r="AT98" s="215" t="s">
        <v>127</v>
      </c>
      <c r="AU98" s="215" t="s">
        <v>80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76</v>
      </c>
      <c r="BK98" s="216">
        <f>ROUND(I98*H98,2)</f>
        <v>0</v>
      </c>
      <c r="BL98" s="17" t="s">
        <v>81</v>
      </c>
      <c r="BM98" s="215" t="s">
        <v>140</v>
      </c>
    </row>
    <row r="99" s="2" customFormat="1">
      <c r="A99" s="38"/>
      <c r="B99" s="39"/>
      <c r="C99" s="40"/>
      <c r="D99" s="217" t="s">
        <v>133</v>
      </c>
      <c r="E99" s="40"/>
      <c r="F99" s="218" t="s">
        <v>141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80</v>
      </c>
    </row>
    <row r="100" s="2" customFormat="1" ht="44.25" customHeight="1">
      <c r="A100" s="38"/>
      <c r="B100" s="39"/>
      <c r="C100" s="204" t="s">
        <v>142</v>
      </c>
      <c r="D100" s="204" t="s">
        <v>127</v>
      </c>
      <c r="E100" s="205" t="s">
        <v>143</v>
      </c>
      <c r="F100" s="206" t="s">
        <v>144</v>
      </c>
      <c r="G100" s="207" t="s">
        <v>130</v>
      </c>
      <c r="H100" s="208">
        <v>238.80000000000001</v>
      </c>
      <c r="I100" s="209"/>
      <c r="J100" s="210">
        <f>ROUND(I100*H100,2)</f>
        <v>0</v>
      </c>
      <c r="K100" s="206" t="s">
        <v>131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81</v>
      </c>
      <c r="AT100" s="215" t="s">
        <v>127</v>
      </c>
      <c r="AU100" s="215" t="s">
        <v>80</v>
      </c>
      <c r="AY100" s="17" t="s">
        <v>124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76</v>
      </c>
      <c r="BK100" s="216">
        <f>ROUND(I100*H100,2)</f>
        <v>0</v>
      </c>
      <c r="BL100" s="17" t="s">
        <v>81</v>
      </c>
      <c r="BM100" s="215" t="s">
        <v>145</v>
      </c>
    </row>
    <row r="101" s="2" customFormat="1">
      <c r="A101" s="38"/>
      <c r="B101" s="39"/>
      <c r="C101" s="40"/>
      <c r="D101" s="217" t="s">
        <v>133</v>
      </c>
      <c r="E101" s="40"/>
      <c r="F101" s="218" t="s">
        <v>146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80</v>
      </c>
    </row>
    <row r="102" s="2" customFormat="1" ht="16.5" customHeight="1">
      <c r="A102" s="38"/>
      <c r="B102" s="39"/>
      <c r="C102" s="245" t="s">
        <v>81</v>
      </c>
      <c r="D102" s="245" t="s">
        <v>147</v>
      </c>
      <c r="E102" s="246" t="s">
        <v>148</v>
      </c>
      <c r="F102" s="247" t="s">
        <v>149</v>
      </c>
      <c r="G102" s="248" t="s">
        <v>150</v>
      </c>
      <c r="H102" s="249">
        <v>477.60000000000002</v>
      </c>
      <c r="I102" s="250"/>
      <c r="J102" s="251">
        <f>ROUND(I102*H102,2)</f>
        <v>0</v>
      </c>
      <c r="K102" s="247" t="s">
        <v>131</v>
      </c>
      <c r="L102" s="252"/>
      <c r="M102" s="253" t="s">
        <v>19</v>
      </c>
      <c r="N102" s="254" t="s">
        <v>42</v>
      </c>
      <c r="O102" s="84"/>
      <c r="P102" s="213">
        <f>O102*H102</f>
        <v>0</v>
      </c>
      <c r="Q102" s="213">
        <v>1</v>
      </c>
      <c r="R102" s="213">
        <f>Q102*H102</f>
        <v>477.60000000000002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151</v>
      </c>
      <c r="AT102" s="215" t="s">
        <v>147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76</v>
      </c>
      <c r="BK102" s="216">
        <f>ROUND(I102*H102,2)</f>
        <v>0</v>
      </c>
      <c r="BL102" s="17" t="s">
        <v>81</v>
      </c>
      <c r="BM102" s="215" t="s">
        <v>152</v>
      </c>
    </row>
    <row r="103" s="13" customFormat="1">
      <c r="A103" s="13"/>
      <c r="B103" s="222"/>
      <c r="C103" s="223"/>
      <c r="D103" s="224" t="s">
        <v>135</v>
      </c>
      <c r="E103" s="225" t="s">
        <v>19</v>
      </c>
      <c r="F103" s="226" t="s">
        <v>153</v>
      </c>
      <c r="G103" s="223"/>
      <c r="H103" s="227">
        <v>477.60000000000002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80</v>
      </c>
      <c r="AV103" s="13" t="s">
        <v>80</v>
      </c>
      <c r="AW103" s="13" t="s">
        <v>33</v>
      </c>
      <c r="AX103" s="13" t="s">
        <v>71</v>
      </c>
      <c r="AY103" s="233" t="s">
        <v>124</v>
      </c>
    </row>
    <row r="104" s="14" customFormat="1">
      <c r="A104" s="14"/>
      <c r="B104" s="234"/>
      <c r="C104" s="235"/>
      <c r="D104" s="224" t="s">
        <v>135</v>
      </c>
      <c r="E104" s="236" t="s">
        <v>19</v>
      </c>
      <c r="F104" s="237" t="s">
        <v>137</v>
      </c>
      <c r="G104" s="235"/>
      <c r="H104" s="238">
        <v>477.60000000000002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135</v>
      </c>
      <c r="AU104" s="244" t="s">
        <v>80</v>
      </c>
      <c r="AV104" s="14" t="s">
        <v>81</v>
      </c>
      <c r="AW104" s="14" t="s">
        <v>33</v>
      </c>
      <c r="AX104" s="14" t="s">
        <v>76</v>
      </c>
      <c r="AY104" s="244" t="s">
        <v>124</v>
      </c>
    </row>
    <row r="105" s="2" customFormat="1" ht="37.8" customHeight="1">
      <c r="A105" s="38"/>
      <c r="B105" s="39"/>
      <c r="C105" s="204" t="s">
        <v>84</v>
      </c>
      <c r="D105" s="204" t="s">
        <v>127</v>
      </c>
      <c r="E105" s="205" t="s">
        <v>154</v>
      </c>
      <c r="F105" s="206" t="s">
        <v>155</v>
      </c>
      <c r="G105" s="207" t="s">
        <v>130</v>
      </c>
      <c r="H105" s="208">
        <v>238.80000000000001</v>
      </c>
      <c r="I105" s="209"/>
      <c r="J105" s="210">
        <f>ROUND(I105*H105,2)</f>
        <v>0</v>
      </c>
      <c r="K105" s="206" t="s">
        <v>131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81</v>
      </c>
      <c r="AT105" s="215" t="s">
        <v>127</v>
      </c>
      <c r="AU105" s="215" t="s">
        <v>80</v>
      </c>
      <c r="AY105" s="17" t="s">
        <v>124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81</v>
      </c>
      <c r="BM105" s="215" t="s">
        <v>156</v>
      </c>
    </row>
    <row r="106" s="2" customFormat="1">
      <c r="A106" s="38"/>
      <c r="B106" s="39"/>
      <c r="C106" s="40"/>
      <c r="D106" s="217" t="s">
        <v>133</v>
      </c>
      <c r="E106" s="40"/>
      <c r="F106" s="218" t="s">
        <v>157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80</v>
      </c>
    </row>
    <row r="107" s="2" customFormat="1" ht="44.25" customHeight="1">
      <c r="A107" s="38"/>
      <c r="B107" s="39"/>
      <c r="C107" s="204" t="s">
        <v>87</v>
      </c>
      <c r="D107" s="204" t="s">
        <v>127</v>
      </c>
      <c r="E107" s="205" t="s">
        <v>158</v>
      </c>
      <c r="F107" s="206" t="s">
        <v>159</v>
      </c>
      <c r="G107" s="207" t="s">
        <v>150</v>
      </c>
      <c r="H107" s="208">
        <v>358.19999999999999</v>
      </c>
      <c r="I107" s="209"/>
      <c r="J107" s="210">
        <f>ROUND(I107*H107,2)</f>
        <v>0</v>
      </c>
      <c r="K107" s="206" t="s">
        <v>131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81</v>
      </c>
      <c r="AT107" s="215" t="s">
        <v>127</v>
      </c>
      <c r="AU107" s="215" t="s">
        <v>80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76</v>
      </c>
      <c r="BK107" s="216">
        <f>ROUND(I107*H107,2)</f>
        <v>0</v>
      </c>
      <c r="BL107" s="17" t="s">
        <v>81</v>
      </c>
      <c r="BM107" s="215" t="s">
        <v>160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161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80</v>
      </c>
    </row>
    <row r="109" s="13" customFormat="1">
      <c r="A109" s="13"/>
      <c r="B109" s="222"/>
      <c r="C109" s="223"/>
      <c r="D109" s="224" t="s">
        <v>135</v>
      </c>
      <c r="E109" s="225" t="s">
        <v>19</v>
      </c>
      <c r="F109" s="226" t="s">
        <v>162</v>
      </c>
      <c r="G109" s="223"/>
      <c r="H109" s="227">
        <v>358.19999999999999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80</v>
      </c>
      <c r="AV109" s="13" t="s">
        <v>80</v>
      </c>
      <c r="AW109" s="13" t="s">
        <v>33</v>
      </c>
      <c r="AX109" s="13" t="s">
        <v>71</v>
      </c>
      <c r="AY109" s="233" t="s">
        <v>124</v>
      </c>
    </row>
    <row r="110" s="14" customFormat="1">
      <c r="A110" s="14"/>
      <c r="B110" s="234"/>
      <c r="C110" s="235"/>
      <c r="D110" s="224" t="s">
        <v>135</v>
      </c>
      <c r="E110" s="236" t="s">
        <v>19</v>
      </c>
      <c r="F110" s="237" t="s">
        <v>137</v>
      </c>
      <c r="G110" s="235"/>
      <c r="H110" s="238">
        <v>358.19999999999999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135</v>
      </c>
      <c r="AU110" s="244" t="s">
        <v>80</v>
      </c>
      <c r="AV110" s="14" t="s">
        <v>81</v>
      </c>
      <c r="AW110" s="14" t="s">
        <v>33</v>
      </c>
      <c r="AX110" s="14" t="s">
        <v>76</v>
      </c>
      <c r="AY110" s="244" t="s">
        <v>124</v>
      </c>
    </row>
    <row r="111" s="2" customFormat="1" ht="24.15" customHeight="1">
      <c r="A111" s="38"/>
      <c r="B111" s="39"/>
      <c r="C111" s="204" t="s">
        <v>163</v>
      </c>
      <c r="D111" s="204" t="s">
        <v>127</v>
      </c>
      <c r="E111" s="205" t="s">
        <v>164</v>
      </c>
      <c r="F111" s="206" t="s">
        <v>165</v>
      </c>
      <c r="G111" s="207" t="s">
        <v>166</v>
      </c>
      <c r="H111" s="208">
        <v>796</v>
      </c>
      <c r="I111" s="209"/>
      <c r="J111" s="210">
        <f>ROUND(I111*H111,2)</f>
        <v>0</v>
      </c>
      <c r="K111" s="206" t="s">
        <v>131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0.00046999999999999999</v>
      </c>
      <c r="R111" s="213">
        <f>Q111*H111</f>
        <v>0.37412000000000001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81</v>
      </c>
      <c r="AT111" s="215" t="s">
        <v>127</v>
      </c>
      <c r="AU111" s="215" t="s">
        <v>80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81</v>
      </c>
      <c r="BM111" s="215" t="s">
        <v>167</v>
      </c>
    </row>
    <row r="112" s="2" customFormat="1">
      <c r="A112" s="38"/>
      <c r="B112" s="39"/>
      <c r="C112" s="40"/>
      <c r="D112" s="217" t="s">
        <v>133</v>
      </c>
      <c r="E112" s="40"/>
      <c r="F112" s="218" t="s">
        <v>168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133</v>
      </c>
      <c r="AU112" s="17" t="s">
        <v>80</v>
      </c>
    </row>
    <row r="113" s="12" customFormat="1" ht="22.8" customHeight="1">
      <c r="A113" s="12"/>
      <c r="B113" s="188"/>
      <c r="C113" s="189"/>
      <c r="D113" s="190" t="s">
        <v>70</v>
      </c>
      <c r="E113" s="202" t="s">
        <v>76</v>
      </c>
      <c r="F113" s="202" t="s">
        <v>169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SUM(P114:P275)</f>
        <v>0</v>
      </c>
      <c r="Q113" s="196"/>
      <c r="R113" s="197">
        <f>SUM(R114:R275)</f>
        <v>6.714696</v>
      </c>
      <c r="S113" s="196"/>
      <c r="T113" s="198">
        <f>SUM(T114:T275)</f>
        <v>302.36000000000001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76</v>
      </c>
      <c r="AT113" s="200" t="s">
        <v>70</v>
      </c>
      <c r="AU113" s="200" t="s">
        <v>76</v>
      </c>
      <c r="AY113" s="199" t="s">
        <v>124</v>
      </c>
      <c r="BK113" s="201">
        <f>SUM(BK114:BK275)</f>
        <v>0</v>
      </c>
    </row>
    <row r="114" s="2" customFormat="1" ht="24.15" customHeight="1">
      <c r="A114" s="38"/>
      <c r="B114" s="39"/>
      <c r="C114" s="204" t="s">
        <v>151</v>
      </c>
      <c r="D114" s="204" t="s">
        <v>127</v>
      </c>
      <c r="E114" s="205" t="s">
        <v>170</v>
      </c>
      <c r="F114" s="206" t="s">
        <v>171</v>
      </c>
      <c r="G114" s="207" t="s">
        <v>172</v>
      </c>
      <c r="H114" s="208">
        <v>1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81</v>
      </c>
      <c r="AT114" s="215" t="s">
        <v>127</v>
      </c>
      <c r="AU114" s="215" t="s">
        <v>80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76</v>
      </c>
      <c r="BK114" s="216">
        <f>ROUND(I114*H114,2)</f>
        <v>0</v>
      </c>
      <c r="BL114" s="17" t="s">
        <v>81</v>
      </c>
      <c r="BM114" s="215" t="s">
        <v>173</v>
      </c>
    </row>
    <row r="115" s="2" customFormat="1" ht="33" customHeight="1">
      <c r="A115" s="38"/>
      <c r="B115" s="39"/>
      <c r="C115" s="204" t="s">
        <v>174</v>
      </c>
      <c r="D115" s="204" t="s">
        <v>127</v>
      </c>
      <c r="E115" s="205" t="s">
        <v>175</v>
      </c>
      <c r="F115" s="206" t="s">
        <v>176</v>
      </c>
      <c r="G115" s="207" t="s">
        <v>177</v>
      </c>
      <c r="H115" s="208">
        <v>1</v>
      </c>
      <c r="I115" s="209"/>
      <c r="J115" s="210">
        <f>ROUND(I115*H115,2)</f>
        <v>0</v>
      </c>
      <c r="K115" s="206" t="s">
        <v>131</v>
      </c>
      <c r="L115" s="44"/>
      <c r="M115" s="211" t="s">
        <v>19</v>
      </c>
      <c r="N115" s="212" t="s">
        <v>42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81</v>
      </c>
      <c r="AT115" s="215" t="s">
        <v>127</v>
      </c>
      <c r="AU115" s="215" t="s">
        <v>80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76</v>
      </c>
      <c r="BK115" s="216">
        <f>ROUND(I115*H115,2)</f>
        <v>0</v>
      </c>
      <c r="BL115" s="17" t="s">
        <v>81</v>
      </c>
      <c r="BM115" s="215" t="s">
        <v>178</v>
      </c>
    </row>
    <row r="116" s="2" customFormat="1">
      <c r="A116" s="38"/>
      <c r="B116" s="39"/>
      <c r="C116" s="40"/>
      <c r="D116" s="217" t="s">
        <v>133</v>
      </c>
      <c r="E116" s="40"/>
      <c r="F116" s="218" t="s">
        <v>179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80</v>
      </c>
    </row>
    <row r="117" s="2" customFormat="1" ht="37.8" customHeight="1">
      <c r="A117" s="38"/>
      <c r="B117" s="39"/>
      <c r="C117" s="204" t="s">
        <v>180</v>
      </c>
      <c r="D117" s="204" t="s">
        <v>127</v>
      </c>
      <c r="E117" s="205" t="s">
        <v>181</v>
      </c>
      <c r="F117" s="206" t="s">
        <v>182</v>
      </c>
      <c r="G117" s="207" t="s">
        <v>177</v>
      </c>
      <c r="H117" s="208">
        <v>1</v>
      </c>
      <c r="I117" s="209"/>
      <c r="J117" s="210">
        <f>ROUND(I117*H117,2)</f>
        <v>0</v>
      </c>
      <c r="K117" s="206" t="s">
        <v>131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81</v>
      </c>
      <c r="AT117" s="215" t="s">
        <v>127</v>
      </c>
      <c r="AU117" s="215" t="s">
        <v>80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76</v>
      </c>
      <c r="BK117" s="216">
        <f>ROUND(I117*H117,2)</f>
        <v>0</v>
      </c>
      <c r="BL117" s="17" t="s">
        <v>81</v>
      </c>
      <c r="BM117" s="215" t="s">
        <v>183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184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80</v>
      </c>
    </row>
    <row r="119" s="2" customFormat="1" ht="66.75" customHeight="1">
      <c r="A119" s="38"/>
      <c r="B119" s="39"/>
      <c r="C119" s="204" t="s">
        <v>185</v>
      </c>
      <c r="D119" s="204" t="s">
        <v>127</v>
      </c>
      <c r="E119" s="205" t="s">
        <v>186</v>
      </c>
      <c r="F119" s="206" t="s">
        <v>187</v>
      </c>
      <c r="G119" s="207" t="s">
        <v>166</v>
      </c>
      <c r="H119" s="208">
        <v>145</v>
      </c>
      <c r="I119" s="209"/>
      <c r="J119" s="210">
        <f>ROUND(I119*H119,2)</f>
        <v>0</v>
      </c>
      <c r="K119" s="206" t="s">
        <v>131</v>
      </c>
      <c r="L119" s="44"/>
      <c r="M119" s="211" t="s">
        <v>19</v>
      </c>
      <c r="N119" s="212" t="s">
        <v>42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0.29999999999999999</v>
      </c>
      <c r="T119" s="214">
        <f>S119*H119</f>
        <v>43.5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81</v>
      </c>
      <c r="AT119" s="215" t="s">
        <v>127</v>
      </c>
      <c r="AU119" s="215" t="s">
        <v>80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76</v>
      </c>
      <c r="BK119" s="216">
        <f>ROUND(I119*H119,2)</f>
        <v>0</v>
      </c>
      <c r="BL119" s="17" t="s">
        <v>81</v>
      </c>
      <c r="BM119" s="215" t="s">
        <v>188</v>
      </c>
    </row>
    <row r="120" s="2" customFormat="1">
      <c r="A120" s="38"/>
      <c r="B120" s="39"/>
      <c r="C120" s="40"/>
      <c r="D120" s="217" t="s">
        <v>133</v>
      </c>
      <c r="E120" s="40"/>
      <c r="F120" s="218" t="s">
        <v>189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133</v>
      </c>
      <c r="AU120" s="17" t="s">
        <v>80</v>
      </c>
    </row>
    <row r="121" s="15" customFormat="1">
      <c r="A121" s="15"/>
      <c r="B121" s="255"/>
      <c r="C121" s="256"/>
      <c r="D121" s="224" t="s">
        <v>135</v>
      </c>
      <c r="E121" s="257" t="s">
        <v>19</v>
      </c>
      <c r="F121" s="258" t="s">
        <v>190</v>
      </c>
      <c r="G121" s="256"/>
      <c r="H121" s="257" t="s">
        <v>19</v>
      </c>
      <c r="I121" s="259"/>
      <c r="J121" s="256"/>
      <c r="K121" s="256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135</v>
      </c>
      <c r="AU121" s="264" t="s">
        <v>80</v>
      </c>
      <c r="AV121" s="15" t="s">
        <v>76</v>
      </c>
      <c r="AW121" s="15" t="s">
        <v>33</v>
      </c>
      <c r="AX121" s="15" t="s">
        <v>71</v>
      </c>
      <c r="AY121" s="264" t="s">
        <v>124</v>
      </c>
    </row>
    <row r="122" s="13" customFormat="1">
      <c r="A122" s="13"/>
      <c r="B122" s="222"/>
      <c r="C122" s="223"/>
      <c r="D122" s="224" t="s">
        <v>135</v>
      </c>
      <c r="E122" s="225" t="s">
        <v>19</v>
      </c>
      <c r="F122" s="226" t="s">
        <v>191</v>
      </c>
      <c r="G122" s="223"/>
      <c r="H122" s="227">
        <v>145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135</v>
      </c>
      <c r="AU122" s="233" t="s">
        <v>80</v>
      </c>
      <c r="AV122" s="13" t="s">
        <v>80</v>
      </c>
      <c r="AW122" s="13" t="s">
        <v>33</v>
      </c>
      <c r="AX122" s="13" t="s">
        <v>71</v>
      </c>
      <c r="AY122" s="233" t="s">
        <v>124</v>
      </c>
    </row>
    <row r="123" s="14" customFormat="1">
      <c r="A123" s="14"/>
      <c r="B123" s="234"/>
      <c r="C123" s="235"/>
      <c r="D123" s="224" t="s">
        <v>135</v>
      </c>
      <c r="E123" s="236" t="s">
        <v>19</v>
      </c>
      <c r="F123" s="237" t="s">
        <v>137</v>
      </c>
      <c r="G123" s="235"/>
      <c r="H123" s="238">
        <v>145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135</v>
      </c>
      <c r="AU123" s="244" t="s">
        <v>80</v>
      </c>
      <c r="AV123" s="14" t="s">
        <v>81</v>
      </c>
      <c r="AW123" s="14" t="s">
        <v>33</v>
      </c>
      <c r="AX123" s="14" t="s">
        <v>76</v>
      </c>
      <c r="AY123" s="244" t="s">
        <v>124</v>
      </c>
    </row>
    <row r="124" s="2" customFormat="1" ht="66.75" customHeight="1">
      <c r="A124" s="38"/>
      <c r="B124" s="39"/>
      <c r="C124" s="204" t="s">
        <v>192</v>
      </c>
      <c r="D124" s="204" t="s">
        <v>127</v>
      </c>
      <c r="E124" s="205" t="s">
        <v>193</v>
      </c>
      <c r="F124" s="206" t="s">
        <v>194</v>
      </c>
      <c r="G124" s="207" t="s">
        <v>166</v>
      </c>
      <c r="H124" s="208">
        <v>160</v>
      </c>
      <c r="I124" s="209"/>
      <c r="J124" s="210">
        <f>ROUND(I124*H124,2)</f>
        <v>0</v>
      </c>
      <c r="K124" s="206" t="s">
        <v>131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0.44</v>
      </c>
      <c r="T124" s="214">
        <f>S124*H124</f>
        <v>70.400000000000006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81</v>
      </c>
      <c r="AT124" s="215" t="s">
        <v>127</v>
      </c>
      <c r="AU124" s="215" t="s">
        <v>80</v>
      </c>
      <c r="AY124" s="17" t="s">
        <v>124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76</v>
      </c>
      <c r="BK124" s="216">
        <f>ROUND(I124*H124,2)</f>
        <v>0</v>
      </c>
      <c r="BL124" s="17" t="s">
        <v>81</v>
      </c>
      <c r="BM124" s="215" t="s">
        <v>195</v>
      </c>
    </row>
    <row r="125" s="2" customFormat="1">
      <c r="A125" s="38"/>
      <c r="B125" s="39"/>
      <c r="C125" s="40"/>
      <c r="D125" s="217" t="s">
        <v>133</v>
      </c>
      <c r="E125" s="40"/>
      <c r="F125" s="218" t="s">
        <v>196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80</v>
      </c>
    </row>
    <row r="126" s="15" customFormat="1">
      <c r="A126" s="15"/>
      <c r="B126" s="255"/>
      <c r="C126" s="256"/>
      <c r="D126" s="224" t="s">
        <v>135</v>
      </c>
      <c r="E126" s="257" t="s">
        <v>19</v>
      </c>
      <c r="F126" s="258" t="s">
        <v>197</v>
      </c>
      <c r="G126" s="256"/>
      <c r="H126" s="257" t="s">
        <v>19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135</v>
      </c>
      <c r="AU126" s="264" t="s">
        <v>80</v>
      </c>
      <c r="AV126" s="15" t="s">
        <v>76</v>
      </c>
      <c r="AW126" s="15" t="s">
        <v>33</v>
      </c>
      <c r="AX126" s="15" t="s">
        <v>71</v>
      </c>
      <c r="AY126" s="264" t="s">
        <v>124</v>
      </c>
    </row>
    <row r="127" s="13" customFormat="1">
      <c r="A127" s="13"/>
      <c r="B127" s="222"/>
      <c r="C127" s="223"/>
      <c r="D127" s="224" t="s">
        <v>135</v>
      </c>
      <c r="E127" s="225" t="s">
        <v>19</v>
      </c>
      <c r="F127" s="226" t="s">
        <v>198</v>
      </c>
      <c r="G127" s="223"/>
      <c r="H127" s="227">
        <v>160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135</v>
      </c>
      <c r="AU127" s="233" t="s">
        <v>80</v>
      </c>
      <c r="AV127" s="13" t="s">
        <v>80</v>
      </c>
      <c r="AW127" s="13" t="s">
        <v>33</v>
      </c>
      <c r="AX127" s="13" t="s">
        <v>71</v>
      </c>
      <c r="AY127" s="233" t="s">
        <v>124</v>
      </c>
    </row>
    <row r="128" s="14" customFormat="1">
      <c r="A128" s="14"/>
      <c r="B128" s="234"/>
      <c r="C128" s="235"/>
      <c r="D128" s="224" t="s">
        <v>135</v>
      </c>
      <c r="E128" s="236" t="s">
        <v>19</v>
      </c>
      <c r="F128" s="237" t="s">
        <v>137</v>
      </c>
      <c r="G128" s="235"/>
      <c r="H128" s="238">
        <v>160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135</v>
      </c>
      <c r="AU128" s="244" t="s">
        <v>80</v>
      </c>
      <c r="AV128" s="14" t="s">
        <v>81</v>
      </c>
      <c r="AW128" s="14" t="s">
        <v>33</v>
      </c>
      <c r="AX128" s="14" t="s">
        <v>76</v>
      </c>
      <c r="AY128" s="244" t="s">
        <v>124</v>
      </c>
    </row>
    <row r="129" s="2" customFormat="1" ht="66.75" customHeight="1">
      <c r="A129" s="38"/>
      <c r="B129" s="39"/>
      <c r="C129" s="204" t="s">
        <v>199</v>
      </c>
      <c r="D129" s="204" t="s">
        <v>127</v>
      </c>
      <c r="E129" s="205" t="s">
        <v>200</v>
      </c>
      <c r="F129" s="206" t="s">
        <v>201</v>
      </c>
      <c r="G129" s="207" t="s">
        <v>166</v>
      </c>
      <c r="H129" s="208">
        <v>145</v>
      </c>
      <c r="I129" s="209"/>
      <c r="J129" s="210">
        <f>ROUND(I129*H129,2)</f>
        <v>0</v>
      </c>
      <c r="K129" s="206" t="s">
        <v>131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0.32500000000000001</v>
      </c>
      <c r="T129" s="214">
        <f>S129*H129</f>
        <v>47.125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81</v>
      </c>
      <c r="AT129" s="215" t="s">
        <v>127</v>
      </c>
      <c r="AU129" s="215" t="s">
        <v>80</v>
      </c>
      <c r="AY129" s="17" t="s">
        <v>124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76</v>
      </c>
      <c r="BK129" s="216">
        <f>ROUND(I129*H129,2)</f>
        <v>0</v>
      </c>
      <c r="BL129" s="17" t="s">
        <v>81</v>
      </c>
      <c r="BM129" s="215" t="s">
        <v>202</v>
      </c>
    </row>
    <row r="130" s="2" customFormat="1">
      <c r="A130" s="38"/>
      <c r="B130" s="39"/>
      <c r="C130" s="40"/>
      <c r="D130" s="217" t="s">
        <v>133</v>
      </c>
      <c r="E130" s="40"/>
      <c r="F130" s="218" t="s">
        <v>203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80</v>
      </c>
    </row>
    <row r="131" s="15" customFormat="1">
      <c r="A131" s="15"/>
      <c r="B131" s="255"/>
      <c r="C131" s="256"/>
      <c r="D131" s="224" t="s">
        <v>135</v>
      </c>
      <c r="E131" s="257" t="s">
        <v>19</v>
      </c>
      <c r="F131" s="258" t="s">
        <v>190</v>
      </c>
      <c r="G131" s="256"/>
      <c r="H131" s="257" t="s">
        <v>19</v>
      </c>
      <c r="I131" s="259"/>
      <c r="J131" s="256"/>
      <c r="K131" s="256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135</v>
      </c>
      <c r="AU131" s="264" t="s">
        <v>80</v>
      </c>
      <c r="AV131" s="15" t="s">
        <v>76</v>
      </c>
      <c r="AW131" s="15" t="s">
        <v>33</v>
      </c>
      <c r="AX131" s="15" t="s">
        <v>71</v>
      </c>
      <c r="AY131" s="264" t="s">
        <v>124</v>
      </c>
    </row>
    <row r="132" s="13" customFormat="1">
      <c r="A132" s="13"/>
      <c r="B132" s="222"/>
      <c r="C132" s="223"/>
      <c r="D132" s="224" t="s">
        <v>135</v>
      </c>
      <c r="E132" s="225" t="s">
        <v>19</v>
      </c>
      <c r="F132" s="226" t="s">
        <v>191</v>
      </c>
      <c r="G132" s="223"/>
      <c r="H132" s="227">
        <v>145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135</v>
      </c>
      <c r="AU132" s="233" t="s">
        <v>80</v>
      </c>
      <c r="AV132" s="13" t="s">
        <v>80</v>
      </c>
      <c r="AW132" s="13" t="s">
        <v>33</v>
      </c>
      <c r="AX132" s="13" t="s">
        <v>71</v>
      </c>
      <c r="AY132" s="233" t="s">
        <v>124</v>
      </c>
    </row>
    <row r="133" s="14" customFormat="1">
      <c r="A133" s="14"/>
      <c r="B133" s="234"/>
      <c r="C133" s="235"/>
      <c r="D133" s="224" t="s">
        <v>135</v>
      </c>
      <c r="E133" s="236" t="s">
        <v>19</v>
      </c>
      <c r="F133" s="237" t="s">
        <v>137</v>
      </c>
      <c r="G133" s="235"/>
      <c r="H133" s="238">
        <v>145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135</v>
      </c>
      <c r="AU133" s="244" t="s">
        <v>80</v>
      </c>
      <c r="AV133" s="14" t="s">
        <v>81</v>
      </c>
      <c r="AW133" s="14" t="s">
        <v>33</v>
      </c>
      <c r="AX133" s="14" t="s">
        <v>76</v>
      </c>
      <c r="AY133" s="244" t="s">
        <v>124</v>
      </c>
    </row>
    <row r="134" s="2" customFormat="1" ht="66.75" customHeight="1">
      <c r="A134" s="38"/>
      <c r="B134" s="39"/>
      <c r="C134" s="204" t="s">
        <v>204</v>
      </c>
      <c r="D134" s="204" t="s">
        <v>127</v>
      </c>
      <c r="E134" s="205" t="s">
        <v>205</v>
      </c>
      <c r="F134" s="206" t="s">
        <v>206</v>
      </c>
      <c r="G134" s="207" t="s">
        <v>166</v>
      </c>
      <c r="H134" s="208">
        <v>13</v>
      </c>
      <c r="I134" s="209"/>
      <c r="J134" s="210">
        <f>ROUND(I134*H134,2)</f>
        <v>0</v>
      </c>
      <c r="K134" s="206" t="s">
        <v>131</v>
      </c>
      <c r="L134" s="44"/>
      <c r="M134" s="211" t="s">
        <v>19</v>
      </c>
      <c r="N134" s="212" t="s">
        <v>42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0.625</v>
      </c>
      <c r="T134" s="214">
        <f>S134*H134</f>
        <v>8.125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81</v>
      </c>
      <c r="AT134" s="215" t="s">
        <v>127</v>
      </c>
      <c r="AU134" s="215" t="s">
        <v>80</v>
      </c>
      <c r="AY134" s="17" t="s">
        <v>124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76</v>
      </c>
      <c r="BK134" s="216">
        <f>ROUND(I134*H134,2)</f>
        <v>0</v>
      </c>
      <c r="BL134" s="17" t="s">
        <v>81</v>
      </c>
      <c r="BM134" s="215" t="s">
        <v>207</v>
      </c>
    </row>
    <row r="135" s="2" customFormat="1">
      <c r="A135" s="38"/>
      <c r="B135" s="39"/>
      <c r="C135" s="40"/>
      <c r="D135" s="217" t="s">
        <v>133</v>
      </c>
      <c r="E135" s="40"/>
      <c r="F135" s="218" t="s">
        <v>208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80</v>
      </c>
    </row>
    <row r="136" s="15" customFormat="1">
      <c r="A136" s="15"/>
      <c r="B136" s="255"/>
      <c r="C136" s="256"/>
      <c r="D136" s="224" t="s">
        <v>135</v>
      </c>
      <c r="E136" s="257" t="s">
        <v>19</v>
      </c>
      <c r="F136" s="258" t="s">
        <v>209</v>
      </c>
      <c r="G136" s="256"/>
      <c r="H136" s="257" t="s">
        <v>19</v>
      </c>
      <c r="I136" s="259"/>
      <c r="J136" s="256"/>
      <c r="K136" s="256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135</v>
      </c>
      <c r="AU136" s="264" t="s">
        <v>80</v>
      </c>
      <c r="AV136" s="15" t="s">
        <v>76</v>
      </c>
      <c r="AW136" s="15" t="s">
        <v>33</v>
      </c>
      <c r="AX136" s="15" t="s">
        <v>71</v>
      </c>
      <c r="AY136" s="264" t="s">
        <v>124</v>
      </c>
    </row>
    <row r="137" s="13" customFormat="1">
      <c r="A137" s="13"/>
      <c r="B137" s="222"/>
      <c r="C137" s="223"/>
      <c r="D137" s="224" t="s">
        <v>135</v>
      </c>
      <c r="E137" s="225" t="s">
        <v>19</v>
      </c>
      <c r="F137" s="226" t="s">
        <v>210</v>
      </c>
      <c r="G137" s="223"/>
      <c r="H137" s="227">
        <v>13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135</v>
      </c>
      <c r="AU137" s="233" t="s">
        <v>80</v>
      </c>
      <c r="AV137" s="13" t="s">
        <v>80</v>
      </c>
      <c r="AW137" s="13" t="s">
        <v>33</v>
      </c>
      <c r="AX137" s="13" t="s">
        <v>71</v>
      </c>
      <c r="AY137" s="233" t="s">
        <v>124</v>
      </c>
    </row>
    <row r="138" s="14" customFormat="1">
      <c r="A138" s="14"/>
      <c r="B138" s="234"/>
      <c r="C138" s="235"/>
      <c r="D138" s="224" t="s">
        <v>135</v>
      </c>
      <c r="E138" s="236" t="s">
        <v>19</v>
      </c>
      <c r="F138" s="237" t="s">
        <v>137</v>
      </c>
      <c r="G138" s="235"/>
      <c r="H138" s="238">
        <v>13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80</v>
      </c>
      <c r="AV138" s="14" t="s">
        <v>81</v>
      </c>
      <c r="AW138" s="14" t="s">
        <v>33</v>
      </c>
      <c r="AX138" s="14" t="s">
        <v>76</v>
      </c>
      <c r="AY138" s="244" t="s">
        <v>124</v>
      </c>
    </row>
    <row r="139" s="2" customFormat="1" ht="55.5" customHeight="1">
      <c r="A139" s="38"/>
      <c r="B139" s="39"/>
      <c r="C139" s="204" t="s">
        <v>8</v>
      </c>
      <c r="D139" s="204" t="s">
        <v>127</v>
      </c>
      <c r="E139" s="205" t="s">
        <v>211</v>
      </c>
      <c r="F139" s="206" t="s">
        <v>212</v>
      </c>
      <c r="G139" s="207" t="s">
        <v>166</v>
      </c>
      <c r="H139" s="208">
        <v>145</v>
      </c>
      <c r="I139" s="209"/>
      <c r="J139" s="210">
        <f>ROUND(I139*H139,2)</f>
        <v>0</v>
      </c>
      <c r="K139" s="206" t="s">
        <v>131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0.098000000000000004</v>
      </c>
      <c r="T139" s="214">
        <f>S139*H139</f>
        <v>14.210000000000001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81</v>
      </c>
      <c r="AT139" s="215" t="s">
        <v>127</v>
      </c>
      <c r="AU139" s="215" t="s">
        <v>80</v>
      </c>
      <c r="AY139" s="17" t="s">
        <v>124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76</v>
      </c>
      <c r="BK139" s="216">
        <f>ROUND(I139*H139,2)</f>
        <v>0</v>
      </c>
      <c r="BL139" s="17" t="s">
        <v>81</v>
      </c>
      <c r="BM139" s="215" t="s">
        <v>213</v>
      </c>
    </row>
    <row r="140" s="2" customFormat="1">
      <c r="A140" s="38"/>
      <c r="B140" s="39"/>
      <c r="C140" s="40"/>
      <c r="D140" s="217" t="s">
        <v>133</v>
      </c>
      <c r="E140" s="40"/>
      <c r="F140" s="218" t="s">
        <v>214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133</v>
      </c>
      <c r="AU140" s="17" t="s">
        <v>80</v>
      </c>
    </row>
    <row r="141" s="15" customFormat="1">
      <c r="A141" s="15"/>
      <c r="B141" s="255"/>
      <c r="C141" s="256"/>
      <c r="D141" s="224" t="s">
        <v>135</v>
      </c>
      <c r="E141" s="257" t="s">
        <v>19</v>
      </c>
      <c r="F141" s="258" t="s">
        <v>190</v>
      </c>
      <c r="G141" s="256"/>
      <c r="H141" s="257" t="s">
        <v>19</v>
      </c>
      <c r="I141" s="259"/>
      <c r="J141" s="256"/>
      <c r="K141" s="256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135</v>
      </c>
      <c r="AU141" s="264" t="s">
        <v>80</v>
      </c>
      <c r="AV141" s="15" t="s">
        <v>76</v>
      </c>
      <c r="AW141" s="15" t="s">
        <v>33</v>
      </c>
      <c r="AX141" s="15" t="s">
        <v>71</v>
      </c>
      <c r="AY141" s="264" t="s">
        <v>124</v>
      </c>
    </row>
    <row r="142" s="13" customFormat="1">
      <c r="A142" s="13"/>
      <c r="B142" s="222"/>
      <c r="C142" s="223"/>
      <c r="D142" s="224" t="s">
        <v>135</v>
      </c>
      <c r="E142" s="225" t="s">
        <v>19</v>
      </c>
      <c r="F142" s="226" t="s">
        <v>191</v>
      </c>
      <c r="G142" s="223"/>
      <c r="H142" s="227">
        <v>145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135</v>
      </c>
      <c r="AU142" s="233" t="s">
        <v>80</v>
      </c>
      <c r="AV142" s="13" t="s">
        <v>80</v>
      </c>
      <c r="AW142" s="13" t="s">
        <v>33</v>
      </c>
      <c r="AX142" s="13" t="s">
        <v>71</v>
      </c>
      <c r="AY142" s="233" t="s">
        <v>124</v>
      </c>
    </row>
    <row r="143" s="14" customFormat="1">
      <c r="A143" s="14"/>
      <c r="B143" s="234"/>
      <c r="C143" s="235"/>
      <c r="D143" s="224" t="s">
        <v>135</v>
      </c>
      <c r="E143" s="236" t="s">
        <v>19</v>
      </c>
      <c r="F143" s="237" t="s">
        <v>137</v>
      </c>
      <c r="G143" s="235"/>
      <c r="H143" s="238">
        <v>145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135</v>
      </c>
      <c r="AU143" s="244" t="s">
        <v>80</v>
      </c>
      <c r="AV143" s="14" t="s">
        <v>81</v>
      </c>
      <c r="AW143" s="14" t="s">
        <v>33</v>
      </c>
      <c r="AX143" s="14" t="s">
        <v>76</v>
      </c>
      <c r="AY143" s="244" t="s">
        <v>124</v>
      </c>
    </row>
    <row r="144" s="2" customFormat="1" ht="66.75" customHeight="1">
      <c r="A144" s="38"/>
      <c r="B144" s="39"/>
      <c r="C144" s="204" t="s">
        <v>215</v>
      </c>
      <c r="D144" s="204" t="s">
        <v>127</v>
      </c>
      <c r="E144" s="205" t="s">
        <v>216</v>
      </c>
      <c r="F144" s="206" t="s">
        <v>217</v>
      </c>
      <c r="G144" s="207" t="s">
        <v>166</v>
      </c>
      <c r="H144" s="208">
        <v>160</v>
      </c>
      <c r="I144" s="209"/>
      <c r="J144" s="210">
        <f>ROUND(I144*H144,2)</f>
        <v>0</v>
      </c>
      <c r="K144" s="206" t="s">
        <v>131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0.45000000000000001</v>
      </c>
      <c r="T144" s="214">
        <f>S144*H144</f>
        <v>72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81</v>
      </c>
      <c r="AT144" s="215" t="s">
        <v>127</v>
      </c>
      <c r="AU144" s="215" t="s">
        <v>80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76</v>
      </c>
      <c r="BK144" s="216">
        <f>ROUND(I144*H144,2)</f>
        <v>0</v>
      </c>
      <c r="BL144" s="17" t="s">
        <v>81</v>
      </c>
      <c r="BM144" s="215" t="s">
        <v>218</v>
      </c>
    </row>
    <row r="145" s="2" customFormat="1">
      <c r="A145" s="38"/>
      <c r="B145" s="39"/>
      <c r="C145" s="40"/>
      <c r="D145" s="217" t="s">
        <v>133</v>
      </c>
      <c r="E145" s="40"/>
      <c r="F145" s="218" t="s">
        <v>219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80</v>
      </c>
    </row>
    <row r="146" s="15" customFormat="1">
      <c r="A146" s="15"/>
      <c r="B146" s="255"/>
      <c r="C146" s="256"/>
      <c r="D146" s="224" t="s">
        <v>135</v>
      </c>
      <c r="E146" s="257" t="s">
        <v>19</v>
      </c>
      <c r="F146" s="258" t="s">
        <v>220</v>
      </c>
      <c r="G146" s="256"/>
      <c r="H146" s="257" t="s">
        <v>19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135</v>
      </c>
      <c r="AU146" s="264" t="s">
        <v>80</v>
      </c>
      <c r="AV146" s="15" t="s">
        <v>76</v>
      </c>
      <c r="AW146" s="15" t="s">
        <v>33</v>
      </c>
      <c r="AX146" s="15" t="s">
        <v>71</v>
      </c>
      <c r="AY146" s="264" t="s">
        <v>124</v>
      </c>
    </row>
    <row r="147" s="13" customFormat="1">
      <c r="A147" s="13"/>
      <c r="B147" s="222"/>
      <c r="C147" s="223"/>
      <c r="D147" s="224" t="s">
        <v>135</v>
      </c>
      <c r="E147" s="225" t="s">
        <v>19</v>
      </c>
      <c r="F147" s="226" t="s">
        <v>198</v>
      </c>
      <c r="G147" s="223"/>
      <c r="H147" s="227">
        <v>160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80</v>
      </c>
      <c r="AV147" s="13" t="s">
        <v>80</v>
      </c>
      <c r="AW147" s="13" t="s">
        <v>33</v>
      </c>
      <c r="AX147" s="13" t="s">
        <v>71</v>
      </c>
      <c r="AY147" s="233" t="s">
        <v>124</v>
      </c>
    </row>
    <row r="148" s="14" customFormat="1">
      <c r="A148" s="14"/>
      <c r="B148" s="234"/>
      <c r="C148" s="235"/>
      <c r="D148" s="224" t="s">
        <v>135</v>
      </c>
      <c r="E148" s="236" t="s">
        <v>19</v>
      </c>
      <c r="F148" s="237" t="s">
        <v>137</v>
      </c>
      <c r="G148" s="235"/>
      <c r="H148" s="238">
        <v>160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135</v>
      </c>
      <c r="AU148" s="244" t="s">
        <v>80</v>
      </c>
      <c r="AV148" s="14" t="s">
        <v>81</v>
      </c>
      <c r="AW148" s="14" t="s">
        <v>33</v>
      </c>
      <c r="AX148" s="14" t="s">
        <v>76</v>
      </c>
      <c r="AY148" s="244" t="s">
        <v>124</v>
      </c>
    </row>
    <row r="149" s="2" customFormat="1" ht="44.25" customHeight="1">
      <c r="A149" s="38"/>
      <c r="B149" s="39"/>
      <c r="C149" s="204" t="s">
        <v>221</v>
      </c>
      <c r="D149" s="204" t="s">
        <v>127</v>
      </c>
      <c r="E149" s="205" t="s">
        <v>222</v>
      </c>
      <c r="F149" s="206" t="s">
        <v>223</v>
      </c>
      <c r="G149" s="207" t="s">
        <v>224</v>
      </c>
      <c r="H149" s="208">
        <v>40</v>
      </c>
      <c r="I149" s="209"/>
      <c r="J149" s="210">
        <f>ROUND(I149*H149,2)</f>
        <v>0</v>
      </c>
      <c r="K149" s="206" t="s">
        <v>131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0.28999999999999998</v>
      </c>
      <c r="T149" s="214">
        <f>S149*H149</f>
        <v>11.6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81</v>
      </c>
      <c r="AT149" s="215" t="s">
        <v>127</v>
      </c>
      <c r="AU149" s="215" t="s">
        <v>80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76</v>
      </c>
      <c r="BK149" s="216">
        <f>ROUND(I149*H149,2)</f>
        <v>0</v>
      </c>
      <c r="BL149" s="17" t="s">
        <v>81</v>
      </c>
      <c r="BM149" s="215" t="s">
        <v>225</v>
      </c>
    </row>
    <row r="150" s="2" customFormat="1">
      <c r="A150" s="38"/>
      <c r="B150" s="39"/>
      <c r="C150" s="40"/>
      <c r="D150" s="217" t="s">
        <v>133</v>
      </c>
      <c r="E150" s="40"/>
      <c r="F150" s="218" t="s">
        <v>226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80</v>
      </c>
    </row>
    <row r="151" s="15" customFormat="1">
      <c r="A151" s="15"/>
      <c r="B151" s="255"/>
      <c r="C151" s="256"/>
      <c r="D151" s="224" t="s">
        <v>135</v>
      </c>
      <c r="E151" s="257" t="s">
        <v>19</v>
      </c>
      <c r="F151" s="258" t="s">
        <v>227</v>
      </c>
      <c r="G151" s="256"/>
      <c r="H151" s="257" t="s">
        <v>19</v>
      </c>
      <c r="I151" s="259"/>
      <c r="J151" s="256"/>
      <c r="K151" s="256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135</v>
      </c>
      <c r="AU151" s="264" t="s">
        <v>80</v>
      </c>
      <c r="AV151" s="15" t="s">
        <v>76</v>
      </c>
      <c r="AW151" s="15" t="s">
        <v>33</v>
      </c>
      <c r="AX151" s="15" t="s">
        <v>71</v>
      </c>
      <c r="AY151" s="264" t="s">
        <v>124</v>
      </c>
    </row>
    <row r="152" s="15" customFormat="1">
      <c r="A152" s="15"/>
      <c r="B152" s="255"/>
      <c r="C152" s="256"/>
      <c r="D152" s="224" t="s">
        <v>135</v>
      </c>
      <c r="E152" s="257" t="s">
        <v>19</v>
      </c>
      <c r="F152" s="258" t="s">
        <v>228</v>
      </c>
      <c r="G152" s="256"/>
      <c r="H152" s="257" t="s">
        <v>19</v>
      </c>
      <c r="I152" s="259"/>
      <c r="J152" s="256"/>
      <c r="K152" s="256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135</v>
      </c>
      <c r="AU152" s="264" t="s">
        <v>80</v>
      </c>
      <c r="AV152" s="15" t="s">
        <v>76</v>
      </c>
      <c r="AW152" s="15" t="s">
        <v>33</v>
      </c>
      <c r="AX152" s="15" t="s">
        <v>71</v>
      </c>
      <c r="AY152" s="264" t="s">
        <v>124</v>
      </c>
    </row>
    <row r="153" s="13" customFormat="1">
      <c r="A153" s="13"/>
      <c r="B153" s="222"/>
      <c r="C153" s="223"/>
      <c r="D153" s="224" t="s">
        <v>135</v>
      </c>
      <c r="E153" s="225" t="s">
        <v>19</v>
      </c>
      <c r="F153" s="226" t="s">
        <v>229</v>
      </c>
      <c r="G153" s="223"/>
      <c r="H153" s="227">
        <v>40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135</v>
      </c>
      <c r="AU153" s="233" t="s">
        <v>80</v>
      </c>
      <c r="AV153" s="13" t="s">
        <v>80</v>
      </c>
      <c r="AW153" s="13" t="s">
        <v>33</v>
      </c>
      <c r="AX153" s="13" t="s">
        <v>71</v>
      </c>
      <c r="AY153" s="233" t="s">
        <v>124</v>
      </c>
    </row>
    <row r="154" s="14" customFormat="1">
      <c r="A154" s="14"/>
      <c r="B154" s="234"/>
      <c r="C154" s="235"/>
      <c r="D154" s="224" t="s">
        <v>135</v>
      </c>
      <c r="E154" s="236" t="s">
        <v>19</v>
      </c>
      <c r="F154" s="237" t="s">
        <v>137</v>
      </c>
      <c r="G154" s="235"/>
      <c r="H154" s="238">
        <v>40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135</v>
      </c>
      <c r="AU154" s="244" t="s">
        <v>80</v>
      </c>
      <c r="AV154" s="14" t="s">
        <v>81</v>
      </c>
      <c r="AW154" s="14" t="s">
        <v>33</v>
      </c>
      <c r="AX154" s="14" t="s">
        <v>76</v>
      </c>
      <c r="AY154" s="244" t="s">
        <v>124</v>
      </c>
    </row>
    <row r="155" s="2" customFormat="1" ht="49.05" customHeight="1">
      <c r="A155" s="38"/>
      <c r="B155" s="39"/>
      <c r="C155" s="204" t="s">
        <v>230</v>
      </c>
      <c r="D155" s="204" t="s">
        <v>127</v>
      </c>
      <c r="E155" s="205" t="s">
        <v>231</v>
      </c>
      <c r="F155" s="206" t="s">
        <v>232</v>
      </c>
      <c r="G155" s="207" t="s">
        <v>224</v>
      </c>
      <c r="H155" s="208">
        <v>125</v>
      </c>
      <c r="I155" s="209"/>
      <c r="J155" s="210">
        <f>ROUND(I155*H155,2)</f>
        <v>0</v>
      </c>
      <c r="K155" s="206" t="s">
        <v>131</v>
      </c>
      <c r="L155" s="44"/>
      <c r="M155" s="211" t="s">
        <v>19</v>
      </c>
      <c r="N155" s="212" t="s">
        <v>42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0.20499999999999999</v>
      </c>
      <c r="T155" s="214">
        <f>S155*H155</f>
        <v>25.625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81</v>
      </c>
      <c r="AT155" s="215" t="s">
        <v>127</v>
      </c>
      <c r="AU155" s="215" t="s">
        <v>80</v>
      </c>
      <c r="AY155" s="17" t="s">
        <v>124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76</v>
      </c>
      <c r="BK155" s="216">
        <f>ROUND(I155*H155,2)</f>
        <v>0</v>
      </c>
      <c r="BL155" s="17" t="s">
        <v>81</v>
      </c>
      <c r="BM155" s="215" t="s">
        <v>233</v>
      </c>
    </row>
    <row r="156" s="2" customFormat="1">
      <c r="A156" s="38"/>
      <c r="B156" s="39"/>
      <c r="C156" s="40"/>
      <c r="D156" s="217" t="s">
        <v>133</v>
      </c>
      <c r="E156" s="40"/>
      <c r="F156" s="218" t="s">
        <v>234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80</v>
      </c>
    </row>
    <row r="157" s="15" customFormat="1">
      <c r="A157" s="15"/>
      <c r="B157" s="255"/>
      <c r="C157" s="256"/>
      <c r="D157" s="224" t="s">
        <v>135</v>
      </c>
      <c r="E157" s="257" t="s">
        <v>19</v>
      </c>
      <c r="F157" s="258" t="s">
        <v>227</v>
      </c>
      <c r="G157" s="256"/>
      <c r="H157" s="257" t="s">
        <v>19</v>
      </c>
      <c r="I157" s="259"/>
      <c r="J157" s="256"/>
      <c r="K157" s="256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135</v>
      </c>
      <c r="AU157" s="264" t="s">
        <v>80</v>
      </c>
      <c r="AV157" s="15" t="s">
        <v>76</v>
      </c>
      <c r="AW157" s="15" t="s">
        <v>33</v>
      </c>
      <c r="AX157" s="15" t="s">
        <v>71</v>
      </c>
      <c r="AY157" s="264" t="s">
        <v>124</v>
      </c>
    </row>
    <row r="158" s="15" customFormat="1">
      <c r="A158" s="15"/>
      <c r="B158" s="255"/>
      <c r="C158" s="256"/>
      <c r="D158" s="224" t="s">
        <v>135</v>
      </c>
      <c r="E158" s="257" t="s">
        <v>19</v>
      </c>
      <c r="F158" s="258" t="s">
        <v>235</v>
      </c>
      <c r="G158" s="256"/>
      <c r="H158" s="257" t="s">
        <v>19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135</v>
      </c>
      <c r="AU158" s="264" t="s">
        <v>80</v>
      </c>
      <c r="AV158" s="15" t="s">
        <v>76</v>
      </c>
      <c r="AW158" s="15" t="s">
        <v>33</v>
      </c>
      <c r="AX158" s="15" t="s">
        <v>71</v>
      </c>
      <c r="AY158" s="264" t="s">
        <v>124</v>
      </c>
    </row>
    <row r="159" s="13" customFormat="1">
      <c r="A159" s="13"/>
      <c r="B159" s="222"/>
      <c r="C159" s="223"/>
      <c r="D159" s="224" t="s">
        <v>135</v>
      </c>
      <c r="E159" s="225" t="s">
        <v>19</v>
      </c>
      <c r="F159" s="226" t="s">
        <v>236</v>
      </c>
      <c r="G159" s="223"/>
      <c r="H159" s="227">
        <v>85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135</v>
      </c>
      <c r="AU159" s="233" t="s">
        <v>80</v>
      </c>
      <c r="AV159" s="13" t="s">
        <v>80</v>
      </c>
      <c r="AW159" s="13" t="s">
        <v>33</v>
      </c>
      <c r="AX159" s="13" t="s">
        <v>71</v>
      </c>
      <c r="AY159" s="233" t="s">
        <v>124</v>
      </c>
    </row>
    <row r="160" s="15" customFormat="1">
      <c r="A160" s="15"/>
      <c r="B160" s="255"/>
      <c r="C160" s="256"/>
      <c r="D160" s="224" t="s">
        <v>135</v>
      </c>
      <c r="E160" s="257" t="s">
        <v>19</v>
      </c>
      <c r="F160" s="258" t="s">
        <v>237</v>
      </c>
      <c r="G160" s="256"/>
      <c r="H160" s="257" t="s">
        <v>19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135</v>
      </c>
      <c r="AU160" s="264" t="s">
        <v>80</v>
      </c>
      <c r="AV160" s="15" t="s">
        <v>76</v>
      </c>
      <c r="AW160" s="15" t="s">
        <v>33</v>
      </c>
      <c r="AX160" s="15" t="s">
        <v>71</v>
      </c>
      <c r="AY160" s="264" t="s">
        <v>124</v>
      </c>
    </row>
    <row r="161" s="13" customFormat="1">
      <c r="A161" s="13"/>
      <c r="B161" s="222"/>
      <c r="C161" s="223"/>
      <c r="D161" s="224" t="s">
        <v>135</v>
      </c>
      <c r="E161" s="225" t="s">
        <v>19</v>
      </c>
      <c r="F161" s="226" t="s">
        <v>229</v>
      </c>
      <c r="G161" s="223"/>
      <c r="H161" s="227">
        <v>40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135</v>
      </c>
      <c r="AU161" s="233" t="s">
        <v>80</v>
      </c>
      <c r="AV161" s="13" t="s">
        <v>80</v>
      </c>
      <c r="AW161" s="13" t="s">
        <v>33</v>
      </c>
      <c r="AX161" s="13" t="s">
        <v>71</v>
      </c>
      <c r="AY161" s="233" t="s">
        <v>124</v>
      </c>
    </row>
    <row r="162" s="14" customFormat="1">
      <c r="A162" s="14"/>
      <c r="B162" s="234"/>
      <c r="C162" s="235"/>
      <c r="D162" s="224" t="s">
        <v>135</v>
      </c>
      <c r="E162" s="236" t="s">
        <v>19</v>
      </c>
      <c r="F162" s="237" t="s">
        <v>137</v>
      </c>
      <c r="G162" s="235"/>
      <c r="H162" s="238">
        <v>125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135</v>
      </c>
      <c r="AU162" s="244" t="s">
        <v>80</v>
      </c>
      <c r="AV162" s="14" t="s">
        <v>81</v>
      </c>
      <c r="AW162" s="14" t="s">
        <v>33</v>
      </c>
      <c r="AX162" s="14" t="s">
        <v>76</v>
      </c>
      <c r="AY162" s="244" t="s">
        <v>124</v>
      </c>
    </row>
    <row r="163" s="2" customFormat="1" ht="44.25" customHeight="1">
      <c r="A163" s="38"/>
      <c r="B163" s="39"/>
      <c r="C163" s="204" t="s">
        <v>238</v>
      </c>
      <c r="D163" s="204" t="s">
        <v>127</v>
      </c>
      <c r="E163" s="205" t="s">
        <v>239</v>
      </c>
      <c r="F163" s="206" t="s">
        <v>240</v>
      </c>
      <c r="G163" s="207" t="s">
        <v>224</v>
      </c>
      <c r="H163" s="208">
        <v>85</v>
      </c>
      <c r="I163" s="209"/>
      <c r="J163" s="210">
        <f>ROUND(I163*H163,2)</f>
        <v>0</v>
      </c>
      <c r="K163" s="206" t="s">
        <v>131</v>
      </c>
      <c r="L163" s="44"/>
      <c r="M163" s="211" t="s">
        <v>19</v>
      </c>
      <c r="N163" s="212" t="s">
        <v>42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0.11500000000000001</v>
      </c>
      <c r="T163" s="214">
        <f>S163*H163</f>
        <v>9.7750000000000004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81</v>
      </c>
      <c r="AT163" s="215" t="s">
        <v>127</v>
      </c>
      <c r="AU163" s="215" t="s">
        <v>80</v>
      </c>
      <c r="AY163" s="17" t="s">
        <v>124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76</v>
      </c>
      <c r="BK163" s="216">
        <f>ROUND(I163*H163,2)</f>
        <v>0</v>
      </c>
      <c r="BL163" s="17" t="s">
        <v>81</v>
      </c>
      <c r="BM163" s="215" t="s">
        <v>241</v>
      </c>
    </row>
    <row r="164" s="2" customFormat="1">
      <c r="A164" s="38"/>
      <c r="B164" s="39"/>
      <c r="C164" s="40"/>
      <c r="D164" s="217" t="s">
        <v>133</v>
      </c>
      <c r="E164" s="40"/>
      <c r="F164" s="218" t="s">
        <v>242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80</v>
      </c>
    </row>
    <row r="165" s="15" customFormat="1">
      <c r="A165" s="15"/>
      <c r="B165" s="255"/>
      <c r="C165" s="256"/>
      <c r="D165" s="224" t="s">
        <v>135</v>
      </c>
      <c r="E165" s="257" t="s">
        <v>19</v>
      </c>
      <c r="F165" s="258" t="s">
        <v>243</v>
      </c>
      <c r="G165" s="256"/>
      <c r="H165" s="257" t="s">
        <v>19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135</v>
      </c>
      <c r="AU165" s="264" t="s">
        <v>80</v>
      </c>
      <c r="AV165" s="15" t="s">
        <v>76</v>
      </c>
      <c r="AW165" s="15" t="s">
        <v>33</v>
      </c>
      <c r="AX165" s="15" t="s">
        <v>71</v>
      </c>
      <c r="AY165" s="264" t="s">
        <v>124</v>
      </c>
    </row>
    <row r="166" s="13" customFormat="1">
      <c r="A166" s="13"/>
      <c r="B166" s="222"/>
      <c r="C166" s="223"/>
      <c r="D166" s="224" t="s">
        <v>135</v>
      </c>
      <c r="E166" s="225" t="s">
        <v>19</v>
      </c>
      <c r="F166" s="226" t="s">
        <v>236</v>
      </c>
      <c r="G166" s="223"/>
      <c r="H166" s="227">
        <v>85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135</v>
      </c>
      <c r="AU166" s="233" t="s">
        <v>80</v>
      </c>
      <c r="AV166" s="13" t="s">
        <v>80</v>
      </c>
      <c r="AW166" s="13" t="s">
        <v>33</v>
      </c>
      <c r="AX166" s="13" t="s">
        <v>71</v>
      </c>
      <c r="AY166" s="233" t="s">
        <v>124</v>
      </c>
    </row>
    <row r="167" s="14" customFormat="1">
      <c r="A167" s="14"/>
      <c r="B167" s="234"/>
      <c r="C167" s="235"/>
      <c r="D167" s="224" t="s">
        <v>135</v>
      </c>
      <c r="E167" s="236" t="s">
        <v>19</v>
      </c>
      <c r="F167" s="237" t="s">
        <v>137</v>
      </c>
      <c r="G167" s="235"/>
      <c r="H167" s="238">
        <v>85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135</v>
      </c>
      <c r="AU167" s="244" t="s">
        <v>80</v>
      </c>
      <c r="AV167" s="14" t="s">
        <v>81</v>
      </c>
      <c r="AW167" s="14" t="s">
        <v>33</v>
      </c>
      <c r="AX167" s="14" t="s">
        <v>76</v>
      </c>
      <c r="AY167" s="244" t="s">
        <v>124</v>
      </c>
    </row>
    <row r="168" s="2" customFormat="1" ht="33" customHeight="1">
      <c r="A168" s="38"/>
      <c r="B168" s="39"/>
      <c r="C168" s="204" t="s">
        <v>244</v>
      </c>
      <c r="D168" s="204" t="s">
        <v>127</v>
      </c>
      <c r="E168" s="205" t="s">
        <v>245</v>
      </c>
      <c r="F168" s="206" t="s">
        <v>246</v>
      </c>
      <c r="G168" s="207" t="s">
        <v>166</v>
      </c>
      <c r="H168" s="208">
        <v>570</v>
      </c>
      <c r="I168" s="209"/>
      <c r="J168" s="210">
        <f>ROUND(I168*H168,2)</f>
        <v>0</v>
      </c>
      <c r="K168" s="206" t="s">
        <v>131</v>
      </c>
      <c r="L168" s="44"/>
      <c r="M168" s="211" t="s">
        <v>19</v>
      </c>
      <c r="N168" s="212" t="s">
        <v>42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81</v>
      </c>
      <c r="AT168" s="215" t="s">
        <v>127</v>
      </c>
      <c r="AU168" s="215" t="s">
        <v>80</v>
      </c>
      <c r="AY168" s="17" t="s">
        <v>124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76</v>
      </c>
      <c r="BK168" s="216">
        <f>ROUND(I168*H168,2)</f>
        <v>0</v>
      </c>
      <c r="BL168" s="17" t="s">
        <v>81</v>
      </c>
      <c r="BM168" s="215" t="s">
        <v>247</v>
      </c>
    </row>
    <row r="169" s="2" customFormat="1">
      <c r="A169" s="38"/>
      <c r="B169" s="39"/>
      <c r="C169" s="40"/>
      <c r="D169" s="217" t="s">
        <v>133</v>
      </c>
      <c r="E169" s="40"/>
      <c r="F169" s="218" t="s">
        <v>248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80</v>
      </c>
    </row>
    <row r="170" s="15" customFormat="1">
      <c r="A170" s="15"/>
      <c r="B170" s="255"/>
      <c r="C170" s="256"/>
      <c r="D170" s="224" t="s">
        <v>135</v>
      </c>
      <c r="E170" s="257" t="s">
        <v>19</v>
      </c>
      <c r="F170" s="258" t="s">
        <v>249</v>
      </c>
      <c r="G170" s="256"/>
      <c r="H170" s="257" t="s">
        <v>19</v>
      </c>
      <c r="I170" s="259"/>
      <c r="J170" s="256"/>
      <c r="K170" s="256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135</v>
      </c>
      <c r="AU170" s="264" t="s">
        <v>80</v>
      </c>
      <c r="AV170" s="15" t="s">
        <v>76</v>
      </c>
      <c r="AW170" s="15" t="s">
        <v>33</v>
      </c>
      <c r="AX170" s="15" t="s">
        <v>71</v>
      </c>
      <c r="AY170" s="264" t="s">
        <v>124</v>
      </c>
    </row>
    <row r="171" s="13" customFormat="1">
      <c r="A171" s="13"/>
      <c r="B171" s="222"/>
      <c r="C171" s="223"/>
      <c r="D171" s="224" t="s">
        <v>135</v>
      </c>
      <c r="E171" s="225" t="s">
        <v>19</v>
      </c>
      <c r="F171" s="226" t="s">
        <v>250</v>
      </c>
      <c r="G171" s="223"/>
      <c r="H171" s="227">
        <v>570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135</v>
      </c>
      <c r="AU171" s="233" t="s">
        <v>80</v>
      </c>
      <c r="AV171" s="13" t="s">
        <v>80</v>
      </c>
      <c r="AW171" s="13" t="s">
        <v>33</v>
      </c>
      <c r="AX171" s="13" t="s">
        <v>71</v>
      </c>
      <c r="AY171" s="233" t="s">
        <v>124</v>
      </c>
    </row>
    <row r="172" s="14" customFormat="1">
      <c r="A172" s="14"/>
      <c r="B172" s="234"/>
      <c r="C172" s="235"/>
      <c r="D172" s="224" t="s">
        <v>135</v>
      </c>
      <c r="E172" s="236" t="s">
        <v>19</v>
      </c>
      <c r="F172" s="237" t="s">
        <v>137</v>
      </c>
      <c r="G172" s="235"/>
      <c r="H172" s="238">
        <v>570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135</v>
      </c>
      <c r="AU172" s="244" t="s">
        <v>80</v>
      </c>
      <c r="AV172" s="14" t="s">
        <v>81</v>
      </c>
      <c r="AW172" s="14" t="s">
        <v>33</v>
      </c>
      <c r="AX172" s="14" t="s">
        <v>76</v>
      </c>
      <c r="AY172" s="244" t="s">
        <v>124</v>
      </c>
    </row>
    <row r="173" s="2" customFormat="1" ht="33" customHeight="1">
      <c r="A173" s="38"/>
      <c r="B173" s="39"/>
      <c r="C173" s="204" t="s">
        <v>7</v>
      </c>
      <c r="D173" s="204" t="s">
        <v>127</v>
      </c>
      <c r="E173" s="205" t="s">
        <v>251</v>
      </c>
      <c r="F173" s="206" t="s">
        <v>252</v>
      </c>
      <c r="G173" s="207" t="s">
        <v>130</v>
      </c>
      <c r="H173" s="208">
        <v>57</v>
      </c>
      <c r="I173" s="209"/>
      <c r="J173" s="210">
        <f>ROUND(I173*H173,2)</f>
        <v>0</v>
      </c>
      <c r="K173" s="206" t="s">
        <v>131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81</v>
      </c>
      <c r="AT173" s="215" t="s">
        <v>127</v>
      </c>
      <c r="AU173" s="215" t="s">
        <v>80</v>
      </c>
      <c r="AY173" s="17" t="s">
        <v>124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76</v>
      </c>
      <c r="BK173" s="216">
        <f>ROUND(I173*H173,2)</f>
        <v>0</v>
      </c>
      <c r="BL173" s="17" t="s">
        <v>81</v>
      </c>
      <c r="BM173" s="215" t="s">
        <v>253</v>
      </c>
    </row>
    <row r="174" s="2" customFormat="1">
      <c r="A174" s="38"/>
      <c r="B174" s="39"/>
      <c r="C174" s="40"/>
      <c r="D174" s="217" t="s">
        <v>133</v>
      </c>
      <c r="E174" s="40"/>
      <c r="F174" s="218" t="s">
        <v>254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80</v>
      </c>
    </row>
    <row r="175" s="15" customFormat="1">
      <c r="A175" s="15"/>
      <c r="B175" s="255"/>
      <c r="C175" s="256"/>
      <c r="D175" s="224" t="s">
        <v>135</v>
      </c>
      <c r="E175" s="257" t="s">
        <v>19</v>
      </c>
      <c r="F175" s="258" t="s">
        <v>255</v>
      </c>
      <c r="G175" s="256"/>
      <c r="H175" s="257" t="s">
        <v>19</v>
      </c>
      <c r="I175" s="259"/>
      <c r="J175" s="256"/>
      <c r="K175" s="256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135</v>
      </c>
      <c r="AU175" s="264" t="s">
        <v>80</v>
      </c>
      <c r="AV175" s="15" t="s">
        <v>76</v>
      </c>
      <c r="AW175" s="15" t="s">
        <v>33</v>
      </c>
      <c r="AX175" s="15" t="s">
        <v>71</v>
      </c>
      <c r="AY175" s="264" t="s">
        <v>124</v>
      </c>
    </row>
    <row r="176" s="15" customFormat="1">
      <c r="A176" s="15"/>
      <c r="B176" s="255"/>
      <c r="C176" s="256"/>
      <c r="D176" s="224" t="s">
        <v>135</v>
      </c>
      <c r="E176" s="257" t="s">
        <v>19</v>
      </c>
      <c r="F176" s="258" t="s">
        <v>256</v>
      </c>
      <c r="G176" s="256"/>
      <c r="H176" s="257" t="s">
        <v>19</v>
      </c>
      <c r="I176" s="259"/>
      <c r="J176" s="256"/>
      <c r="K176" s="256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135</v>
      </c>
      <c r="AU176" s="264" t="s">
        <v>80</v>
      </c>
      <c r="AV176" s="15" t="s">
        <v>76</v>
      </c>
      <c r="AW176" s="15" t="s">
        <v>33</v>
      </c>
      <c r="AX176" s="15" t="s">
        <v>71</v>
      </c>
      <c r="AY176" s="264" t="s">
        <v>124</v>
      </c>
    </row>
    <row r="177" s="13" customFormat="1">
      <c r="A177" s="13"/>
      <c r="B177" s="222"/>
      <c r="C177" s="223"/>
      <c r="D177" s="224" t="s">
        <v>135</v>
      </c>
      <c r="E177" s="225" t="s">
        <v>19</v>
      </c>
      <c r="F177" s="226" t="s">
        <v>257</v>
      </c>
      <c r="G177" s="223"/>
      <c r="H177" s="227">
        <v>29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135</v>
      </c>
      <c r="AU177" s="233" t="s">
        <v>80</v>
      </c>
      <c r="AV177" s="13" t="s">
        <v>80</v>
      </c>
      <c r="AW177" s="13" t="s">
        <v>33</v>
      </c>
      <c r="AX177" s="13" t="s">
        <v>71</v>
      </c>
      <c r="AY177" s="233" t="s">
        <v>124</v>
      </c>
    </row>
    <row r="178" s="15" customFormat="1">
      <c r="A178" s="15"/>
      <c r="B178" s="255"/>
      <c r="C178" s="256"/>
      <c r="D178" s="224" t="s">
        <v>135</v>
      </c>
      <c r="E178" s="257" t="s">
        <v>19</v>
      </c>
      <c r="F178" s="258" t="s">
        <v>258</v>
      </c>
      <c r="G178" s="256"/>
      <c r="H178" s="257" t="s">
        <v>19</v>
      </c>
      <c r="I178" s="259"/>
      <c r="J178" s="256"/>
      <c r="K178" s="256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135</v>
      </c>
      <c r="AU178" s="264" t="s">
        <v>80</v>
      </c>
      <c r="AV178" s="15" t="s">
        <v>76</v>
      </c>
      <c r="AW178" s="15" t="s">
        <v>33</v>
      </c>
      <c r="AX178" s="15" t="s">
        <v>71</v>
      </c>
      <c r="AY178" s="264" t="s">
        <v>124</v>
      </c>
    </row>
    <row r="179" s="13" customFormat="1">
      <c r="A179" s="13"/>
      <c r="B179" s="222"/>
      <c r="C179" s="223"/>
      <c r="D179" s="224" t="s">
        <v>135</v>
      </c>
      <c r="E179" s="225" t="s">
        <v>19</v>
      </c>
      <c r="F179" s="226" t="s">
        <v>259</v>
      </c>
      <c r="G179" s="223"/>
      <c r="H179" s="227">
        <v>28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135</v>
      </c>
      <c r="AU179" s="233" t="s">
        <v>80</v>
      </c>
      <c r="AV179" s="13" t="s">
        <v>80</v>
      </c>
      <c r="AW179" s="13" t="s">
        <v>33</v>
      </c>
      <c r="AX179" s="13" t="s">
        <v>71</v>
      </c>
      <c r="AY179" s="233" t="s">
        <v>124</v>
      </c>
    </row>
    <row r="180" s="14" customFormat="1">
      <c r="A180" s="14"/>
      <c r="B180" s="234"/>
      <c r="C180" s="235"/>
      <c r="D180" s="224" t="s">
        <v>135</v>
      </c>
      <c r="E180" s="236" t="s">
        <v>19</v>
      </c>
      <c r="F180" s="237" t="s">
        <v>137</v>
      </c>
      <c r="G180" s="235"/>
      <c r="H180" s="238">
        <v>57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135</v>
      </c>
      <c r="AU180" s="244" t="s">
        <v>80</v>
      </c>
      <c r="AV180" s="14" t="s">
        <v>81</v>
      </c>
      <c r="AW180" s="14" t="s">
        <v>33</v>
      </c>
      <c r="AX180" s="14" t="s">
        <v>76</v>
      </c>
      <c r="AY180" s="244" t="s">
        <v>124</v>
      </c>
    </row>
    <row r="181" s="2" customFormat="1" ht="33" customHeight="1">
      <c r="A181" s="38"/>
      <c r="B181" s="39"/>
      <c r="C181" s="204" t="s">
        <v>260</v>
      </c>
      <c r="D181" s="204" t="s">
        <v>127</v>
      </c>
      <c r="E181" s="205" t="s">
        <v>261</v>
      </c>
      <c r="F181" s="206" t="s">
        <v>262</v>
      </c>
      <c r="G181" s="207" t="s">
        <v>130</v>
      </c>
      <c r="H181" s="208">
        <v>290</v>
      </c>
      <c r="I181" s="209"/>
      <c r="J181" s="210">
        <f>ROUND(I181*H181,2)</f>
        <v>0</v>
      </c>
      <c r="K181" s="206" t="s">
        <v>131</v>
      </c>
      <c r="L181" s="44"/>
      <c r="M181" s="211" t="s">
        <v>19</v>
      </c>
      <c r="N181" s="212" t="s">
        <v>42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81</v>
      </c>
      <c r="AT181" s="215" t="s">
        <v>127</v>
      </c>
      <c r="AU181" s="215" t="s">
        <v>80</v>
      </c>
      <c r="AY181" s="17" t="s">
        <v>124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76</v>
      </c>
      <c r="BK181" s="216">
        <f>ROUND(I181*H181,2)</f>
        <v>0</v>
      </c>
      <c r="BL181" s="17" t="s">
        <v>81</v>
      </c>
      <c r="BM181" s="215" t="s">
        <v>263</v>
      </c>
    </row>
    <row r="182" s="2" customFormat="1">
      <c r="A182" s="38"/>
      <c r="B182" s="39"/>
      <c r="C182" s="40"/>
      <c r="D182" s="217" t="s">
        <v>133</v>
      </c>
      <c r="E182" s="40"/>
      <c r="F182" s="218" t="s">
        <v>264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133</v>
      </c>
      <c r="AU182" s="17" t="s">
        <v>80</v>
      </c>
    </row>
    <row r="183" s="15" customFormat="1">
      <c r="A183" s="15"/>
      <c r="B183" s="255"/>
      <c r="C183" s="256"/>
      <c r="D183" s="224" t="s">
        <v>135</v>
      </c>
      <c r="E183" s="257" t="s">
        <v>19</v>
      </c>
      <c r="F183" s="258" t="s">
        <v>265</v>
      </c>
      <c r="G183" s="256"/>
      <c r="H183" s="257" t="s">
        <v>19</v>
      </c>
      <c r="I183" s="259"/>
      <c r="J183" s="256"/>
      <c r="K183" s="256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135</v>
      </c>
      <c r="AU183" s="264" t="s">
        <v>80</v>
      </c>
      <c r="AV183" s="15" t="s">
        <v>76</v>
      </c>
      <c r="AW183" s="15" t="s">
        <v>33</v>
      </c>
      <c r="AX183" s="15" t="s">
        <v>71</v>
      </c>
      <c r="AY183" s="264" t="s">
        <v>124</v>
      </c>
    </row>
    <row r="184" s="13" customFormat="1">
      <c r="A184" s="13"/>
      <c r="B184" s="222"/>
      <c r="C184" s="223"/>
      <c r="D184" s="224" t="s">
        <v>135</v>
      </c>
      <c r="E184" s="225" t="s">
        <v>19</v>
      </c>
      <c r="F184" s="226" t="s">
        <v>266</v>
      </c>
      <c r="G184" s="223"/>
      <c r="H184" s="227">
        <v>290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135</v>
      </c>
      <c r="AU184" s="233" t="s">
        <v>80</v>
      </c>
      <c r="AV184" s="13" t="s">
        <v>80</v>
      </c>
      <c r="AW184" s="13" t="s">
        <v>33</v>
      </c>
      <c r="AX184" s="13" t="s">
        <v>71</v>
      </c>
      <c r="AY184" s="233" t="s">
        <v>124</v>
      </c>
    </row>
    <row r="185" s="14" customFormat="1">
      <c r="A185" s="14"/>
      <c r="B185" s="234"/>
      <c r="C185" s="235"/>
      <c r="D185" s="224" t="s">
        <v>135</v>
      </c>
      <c r="E185" s="236" t="s">
        <v>19</v>
      </c>
      <c r="F185" s="237" t="s">
        <v>137</v>
      </c>
      <c r="G185" s="235"/>
      <c r="H185" s="238">
        <v>290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135</v>
      </c>
      <c r="AU185" s="244" t="s">
        <v>80</v>
      </c>
      <c r="AV185" s="14" t="s">
        <v>81</v>
      </c>
      <c r="AW185" s="14" t="s">
        <v>33</v>
      </c>
      <c r="AX185" s="14" t="s">
        <v>76</v>
      </c>
      <c r="AY185" s="244" t="s">
        <v>124</v>
      </c>
    </row>
    <row r="186" s="2" customFormat="1" ht="44.25" customHeight="1">
      <c r="A186" s="38"/>
      <c r="B186" s="39"/>
      <c r="C186" s="204" t="s">
        <v>267</v>
      </c>
      <c r="D186" s="204" t="s">
        <v>127</v>
      </c>
      <c r="E186" s="205" t="s">
        <v>268</v>
      </c>
      <c r="F186" s="206" t="s">
        <v>269</v>
      </c>
      <c r="G186" s="207" t="s">
        <v>130</v>
      </c>
      <c r="H186" s="208">
        <v>19.879999999999999</v>
      </c>
      <c r="I186" s="209"/>
      <c r="J186" s="210">
        <f>ROUND(I186*H186,2)</f>
        <v>0</v>
      </c>
      <c r="K186" s="206" t="s">
        <v>131</v>
      </c>
      <c r="L186" s="44"/>
      <c r="M186" s="211" t="s">
        <v>19</v>
      </c>
      <c r="N186" s="212" t="s">
        <v>42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81</v>
      </c>
      <c r="AT186" s="215" t="s">
        <v>127</v>
      </c>
      <c r="AU186" s="215" t="s">
        <v>80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76</v>
      </c>
      <c r="BK186" s="216">
        <f>ROUND(I186*H186,2)</f>
        <v>0</v>
      </c>
      <c r="BL186" s="17" t="s">
        <v>81</v>
      </c>
      <c r="BM186" s="215" t="s">
        <v>270</v>
      </c>
    </row>
    <row r="187" s="2" customFormat="1">
      <c r="A187" s="38"/>
      <c r="B187" s="39"/>
      <c r="C187" s="40"/>
      <c r="D187" s="217" t="s">
        <v>133</v>
      </c>
      <c r="E187" s="40"/>
      <c r="F187" s="218" t="s">
        <v>271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80</v>
      </c>
    </row>
    <row r="188" s="15" customFormat="1">
      <c r="A188" s="15"/>
      <c r="B188" s="255"/>
      <c r="C188" s="256"/>
      <c r="D188" s="224" t="s">
        <v>135</v>
      </c>
      <c r="E188" s="257" t="s">
        <v>19</v>
      </c>
      <c r="F188" s="258" t="s">
        <v>272</v>
      </c>
      <c r="G188" s="256"/>
      <c r="H188" s="257" t="s">
        <v>19</v>
      </c>
      <c r="I188" s="259"/>
      <c r="J188" s="256"/>
      <c r="K188" s="256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135</v>
      </c>
      <c r="AU188" s="264" t="s">
        <v>80</v>
      </c>
      <c r="AV188" s="15" t="s">
        <v>76</v>
      </c>
      <c r="AW188" s="15" t="s">
        <v>33</v>
      </c>
      <c r="AX188" s="15" t="s">
        <v>71</v>
      </c>
      <c r="AY188" s="264" t="s">
        <v>124</v>
      </c>
    </row>
    <row r="189" s="13" customFormat="1">
      <c r="A189" s="13"/>
      <c r="B189" s="222"/>
      <c r="C189" s="223"/>
      <c r="D189" s="224" t="s">
        <v>135</v>
      </c>
      <c r="E189" s="225" t="s">
        <v>19</v>
      </c>
      <c r="F189" s="226" t="s">
        <v>273</v>
      </c>
      <c r="G189" s="223"/>
      <c r="H189" s="227">
        <v>10.4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80</v>
      </c>
      <c r="AV189" s="13" t="s">
        <v>80</v>
      </c>
      <c r="AW189" s="13" t="s">
        <v>33</v>
      </c>
      <c r="AX189" s="13" t="s">
        <v>71</v>
      </c>
      <c r="AY189" s="233" t="s">
        <v>124</v>
      </c>
    </row>
    <row r="190" s="15" customFormat="1">
      <c r="A190" s="15"/>
      <c r="B190" s="255"/>
      <c r="C190" s="256"/>
      <c r="D190" s="224" t="s">
        <v>135</v>
      </c>
      <c r="E190" s="257" t="s">
        <v>19</v>
      </c>
      <c r="F190" s="258" t="s">
        <v>274</v>
      </c>
      <c r="G190" s="256"/>
      <c r="H190" s="257" t="s">
        <v>19</v>
      </c>
      <c r="I190" s="259"/>
      <c r="J190" s="256"/>
      <c r="K190" s="256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135</v>
      </c>
      <c r="AU190" s="264" t="s">
        <v>80</v>
      </c>
      <c r="AV190" s="15" t="s">
        <v>76</v>
      </c>
      <c r="AW190" s="15" t="s">
        <v>33</v>
      </c>
      <c r="AX190" s="15" t="s">
        <v>71</v>
      </c>
      <c r="AY190" s="264" t="s">
        <v>124</v>
      </c>
    </row>
    <row r="191" s="13" customFormat="1">
      <c r="A191" s="13"/>
      <c r="B191" s="222"/>
      <c r="C191" s="223"/>
      <c r="D191" s="224" t="s">
        <v>135</v>
      </c>
      <c r="E191" s="225" t="s">
        <v>19</v>
      </c>
      <c r="F191" s="226" t="s">
        <v>275</v>
      </c>
      <c r="G191" s="223"/>
      <c r="H191" s="227">
        <v>3.3599999999999999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80</v>
      </c>
      <c r="AV191" s="13" t="s">
        <v>80</v>
      </c>
      <c r="AW191" s="13" t="s">
        <v>33</v>
      </c>
      <c r="AX191" s="13" t="s">
        <v>71</v>
      </c>
      <c r="AY191" s="233" t="s">
        <v>124</v>
      </c>
    </row>
    <row r="192" s="13" customFormat="1">
      <c r="A192" s="13"/>
      <c r="B192" s="222"/>
      <c r="C192" s="223"/>
      <c r="D192" s="224" t="s">
        <v>135</v>
      </c>
      <c r="E192" s="225" t="s">
        <v>19</v>
      </c>
      <c r="F192" s="226" t="s">
        <v>276</v>
      </c>
      <c r="G192" s="223"/>
      <c r="H192" s="227">
        <v>1.8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135</v>
      </c>
      <c r="AU192" s="233" t="s">
        <v>80</v>
      </c>
      <c r="AV192" s="13" t="s">
        <v>80</v>
      </c>
      <c r="AW192" s="13" t="s">
        <v>33</v>
      </c>
      <c r="AX192" s="13" t="s">
        <v>71</v>
      </c>
      <c r="AY192" s="233" t="s">
        <v>124</v>
      </c>
    </row>
    <row r="193" s="15" customFormat="1">
      <c r="A193" s="15"/>
      <c r="B193" s="255"/>
      <c r="C193" s="256"/>
      <c r="D193" s="224" t="s">
        <v>135</v>
      </c>
      <c r="E193" s="257" t="s">
        <v>19</v>
      </c>
      <c r="F193" s="258" t="s">
        <v>277</v>
      </c>
      <c r="G193" s="256"/>
      <c r="H193" s="257" t="s">
        <v>19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135</v>
      </c>
      <c r="AU193" s="264" t="s">
        <v>80</v>
      </c>
      <c r="AV193" s="15" t="s">
        <v>76</v>
      </c>
      <c r="AW193" s="15" t="s">
        <v>33</v>
      </c>
      <c r="AX193" s="15" t="s">
        <v>71</v>
      </c>
      <c r="AY193" s="264" t="s">
        <v>124</v>
      </c>
    </row>
    <row r="194" s="13" customFormat="1">
      <c r="A194" s="13"/>
      <c r="B194" s="222"/>
      <c r="C194" s="223"/>
      <c r="D194" s="224" t="s">
        <v>135</v>
      </c>
      <c r="E194" s="225" t="s">
        <v>19</v>
      </c>
      <c r="F194" s="226" t="s">
        <v>278</v>
      </c>
      <c r="G194" s="223"/>
      <c r="H194" s="227">
        <v>4.3200000000000003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135</v>
      </c>
      <c r="AU194" s="233" t="s">
        <v>80</v>
      </c>
      <c r="AV194" s="13" t="s">
        <v>80</v>
      </c>
      <c r="AW194" s="13" t="s">
        <v>33</v>
      </c>
      <c r="AX194" s="13" t="s">
        <v>71</v>
      </c>
      <c r="AY194" s="233" t="s">
        <v>124</v>
      </c>
    </row>
    <row r="195" s="14" customFormat="1">
      <c r="A195" s="14"/>
      <c r="B195" s="234"/>
      <c r="C195" s="235"/>
      <c r="D195" s="224" t="s">
        <v>135</v>
      </c>
      <c r="E195" s="236" t="s">
        <v>19</v>
      </c>
      <c r="F195" s="237" t="s">
        <v>137</v>
      </c>
      <c r="G195" s="235"/>
      <c r="H195" s="238">
        <v>19.879999999999999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135</v>
      </c>
      <c r="AU195" s="244" t="s">
        <v>80</v>
      </c>
      <c r="AV195" s="14" t="s">
        <v>81</v>
      </c>
      <c r="AW195" s="14" t="s">
        <v>33</v>
      </c>
      <c r="AX195" s="14" t="s">
        <v>76</v>
      </c>
      <c r="AY195" s="244" t="s">
        <v>124</v>
      </c>
    </row>
    <row r="196" s="2" customFormat="1" ht="44.25" customHeight="1">
      <c r="A196" s="38"/>
      <c r="B196" s="39"/>
      <c r="C196" s="204" t="s">
        <v>279</v>
      </c>
      <c r="D196" s="204" t="s">
        <v>127</v>
      </c>
      <c r="E196" s="205" t="s">
        <v>280</v>
      </c>
      <c r="F196" s="206" t="s">
        <v>281</v>
      </c>
      <c r="G196" s="207" t="s">
        <v>130</v>
      </c>
      <c r="H196" s="208">
        <v>5</v>
      </c>
      <c r="I196" s="209"/>
      <c r="J196" s="210">
        <f>ROUND(I196*H196,2)</f>
        <v>0</v>
      </c>
      <c r="K196" s="206" t="s">
        <v>131</v>
      </c>
      <c r="L196" s="44"/>
      <c r="M196" s="211" t="s">
        <v>19</v>
      </c>
      <c r="N196" s="212" t="s">
        <v>42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81</v>
      </c>
      <c r="AT196" s="215" t="s">
        <v>127</v>
      </c>
      <c r="AU196" s="215" t="s">
        <v>80</v>
      </c>
      <c r="AY196" s="17" t="s">
        <v>124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76</v>
      </c>
      <c r="BK196" s="216">
        <f>ROUND(I196*H196,2)</f>
        <v>0</v>
      </c>
      <c r="BL196" s="17" t="s">
        <v>81</v>
      </c>
      <c r="BM196" s="215" t="s">
        <v>282</v>
      </c>
    </row>
    <row r="197" s="2" customFormat="1">
      <c r="A197" s="38"/>
      <c r="B197" s="39"/>
      <c r="C197" s="40"/>
      <c r="D197" s="217" t="s">
        <v>133</v>
      </c>
      <c r="E197" s="40"/>
      <c r="F197" s="218" t="s">
        <v>283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133</v>
      </c>
      <c r="AU197" s="17" t="s">
        <v>80</v>
      </c>
    </row>
    <row r="198" s="15" customFormat="1">
      <c r="A198" s="15"/>
      <c r="B198" s="255"/>
      <c r="C198" s="256"/>
      <c r="D198" s="224" t="s">
        <v>135</v>
      </c>
      <c r="E198" s="257" t="s">
        <v>19</v>
      </c>
      <c r="F198" s="258" t="s">
        <v>284</v>
      </c>
      <c r="G198" s="256"/>
      <c r="H198" s="257" t="s">
        <v>19</v>
      </c>
      <c r="I198" s="259"/>
      <c r="J198" s="256"/>
      <c r="K198" s="256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135</v>
      </c>
      <c r="AU198" s="264" t="s">
        <v>80</v>
      </c>
      <c r="AV198" s="15" t="s">
        <v>76</v>
      </c>
      <c r="AW198" s="15" t="s">
        <v>33</v>
      </c>
      <c r="AX198" s="15" t="s">
        <v>71</v>
      </c>
      <c r="AY198" s="264" t="s">
        <v>124</v>
      </c>
    </row>
    <row r="199" s="13" customFormat="1">
      <c r="A199" s="13"/>
      <c r="B199" s="222"/>
      <c r="C199" s="223"/>
      <c r="D199" s="224" t="s">
        <v>135</v>
      </c>
      <c r="E199" s="225" t="s">
        <v>19</v>
      </c>
      <c r="F199" s="226" t="s">
        <v>84</v>
      </c>
      <c r="G199" s="223"/>
      <c r="H199" s="227">
        <v>5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135</v>
      </c>
      <c r="AU199" s="233" t="s">
        <v>80</v>
      </c>
      <c r="AV199" s="13" t="s">
        <v>80</v>
      </c>
      <c r="AW199" s="13" t="s">
        <v>33</v>
      </c>
      <c r="AX199" s="13" t="s">
        <v>71</v>
      </c>
      <c r="AY199" s="233" t="s">
        <v>124</v>
      </c>
    </row>
    <row r="200" s="14" customFormat="1">
      <c r="A200" s="14"/>
      <c r="B200" s="234"/>
      <c r="C200" s="235"/>
      <c r="D200" s="224" t="s">
        <v>135</v>
      </c>
      <c r="E200" s="236" t="s">
        <v>19</v>
      </c>
      <c r="F200" s="237" t="s">
        <v>137</v>
      </c>
      <c r="G200" s="235"/>
      <c r="H200" s="238">
        <v>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135</v>
      </c>
      <c r="AU200" s="244" t="s">
        <v>80</v>
      </c>
      <c r="AV200" s="14" t="s">
        <v>81</v>
      </c>
      <c r="AW200" s="14" t="s">
        <v>33</v>
      </c>
      <c r="AX200" s="14" t="s">
        <v>76</v>
      </c>
      <c r="AY200" s="244" t="s">
        <v>124</v>
      </c>
    </row>
    <row r="201" s="2" customFormat="1" ht="37.8" customHeight="1">
      <c r="A201" s="38"/>
      <c r="B201" s="39"/>
      <c r="C201" s="204" t="s">
        <v>285</v>
      </c>
      <c r="D201" s="204" t="s">
        <v>127</v>
      </c>
      <c r="E201" s="205" t="s">
        <v>286</v>
      </c>
      <c r="F201" s="206" t="s">
        <v>287</v>
      </c>
      <c r="G201" s="207" t="s">
        <v>166</v>
      </c>
      <c r="H201" s="208">
        <v>14.4</v>
      </c>
      <c r="I201" s="209"/>
      <c r="J201" s="210">
        <f>ROUND(I201*H201,2)</f>
        <v>0</v>
      </c>
      <c r="K201" s="206" t="s">
        <v>131</v>
      </c>
      <c r="L201" s="44"/>
      <c r="M201" s="211" t="s">
        <v>19</v>
      </c>
      <c r="N201" s="212" t="s">
        <v>42</v>
      </c>
      <c r="O201" s="84"/>
      <c r="P201" s="213">
        <f>O201*H201</f>
        <v>0</v>
      </c>
      <c r="Q201" s="213">
        <v>0.00084000000000000003</v>
      </c>
      <c r="R201" s="213">
        <f>Q201*H201</f>
        <v>0.012096000000000001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81</v>
      </c>
      <c r="AT201" s="215" t="s">
        <v>127</v>
      </c>
      <c r="AU201" s="215" t="s">
        <v>80</v>
      </c>
      <c r="AY201" s="17" t="s">
        <v>124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76</v>
      </c>
      <c r="BK201" s="216">
        <f>ROUND(I201*H201,2)</f>
        <v>0</v>
      </c>
      <c r="BL201" s="17" t="s">
        <v>81</v>
      </c>
      <c r="BM201" s="215" t="s">
        <v>288</v>
      </c>
    </row>
    <row r="202" s="2" customFormat="1">
      <c r="A202" s="38"/>
      <c r="B202" s="39"/>
      <c r="C202" s="40"/>
      <c r="D202" s="217" t="s">
        <v>133</v>
      </c>
      <c r="E202" s="40"/>
      <c r="F202" s="218" t="s">
        <v>289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133</v>
      </c>
      <c r="AU202" s="17" t="s">
        <v>80</v>
      </c>
    </row>
    <row r="203" s="13" customFormat="1">
      <c r="A203" s="13"/>
      <c r="B203" s="222"/>
      <c r="C203" s="223"/>
      <c r="D203" s="224" t="s">
        <v>135</v>
      </c>
      <c r="E203" s="225" t="s">
        <v>19</v>
      </c>
      <c r="F203" s="226" t="s">
        <v>290</v>
      </c>
      <c r="G203" s="223"/>
      <c r="H203" s="227">
        <v>14.4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135</v>
      </c>
      <c r="AU203" s="233" t="s">
        <v>80</v>
      </c>
      <c r="AV203" s="13" t="s">
        <v>80</v>
      </c>
      <c r="AW203" s="13" t="s">
        <v>33</v>
      </c>
      <c r="AX203" s="13" t="s">
        <v>71</v>
      </c>
      <c r="AY203" s="233" t="s">
        <v>124</v>
      </c>
    </row>
    <row r="204" s="14" customFormat="1">
      <c r="A204" s="14"/>
      <c r="B204" s="234"/>
      <c r="C204" s="235"/>
      <c r="D204" s="224" t="s">
        <v>135</v>
      </c>
      <c r="E204" s="236" t="s">
        <v>19</v>
      </c>
      <c r="F204" s="237" t="s">
        <v>137</v>
      </c>
      <c r="G204" s="235"/>
      <c r="H204" s="238">
        <v>14.4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135</v>
      </c>
      <c r="AU204" s="244" t="s">
        <v>80</v>
      </c>
      <c r="AV204" s="14" t="s">
        <v>81</v>
      </c>
      <c r="AW204" s="14" t="s">
        <v>33</v>
      </c>
      <c r="AX204" s="14" t="s">
        <v>76</v>
      </c>
      <c r="AY204" s="244" t="s">
        <v>124</v>
      </c>
    </row>
    <row r="205" s="2" customFormat="1" ht="44.25" customHeight="1">
      <c r="A205" s="38"/>
      <c r="B205" s="39"/>
      <c r="C205" s="204" t="s">
        <v>291</v>
      </c>
      <c r="D205" s="204" t="s">
        <v>127</v>
      </c>
      <c r="E205" s="205" t="s">
        <v>292</v>
      </c>
      <c r="F205" s="206" t="s">
        <v>293</v>
      </c>
      <c r="G205" s="207" t="s">
        <v>166</v>
      </c>
      <c r="H205" s="208">
        <v>14.4</v>
      </c>
      <c r="I205" s="209"/>
      <c r="J205" s="210">
        <f>ROUND(I205*H205,2)</f>
        <v>0</v>
      </c>
      <c r="K205" s="206" t="s">
        <v>131</v>
      </c>
      <c r="L205" s="44"/>
      <c r="M205" s="211" t="s">
        <v>19</v>
      </c>
      <c r="N205" s="212" t="s">
        <v>42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81</v>
      </c>
      <c r="AT205" s="215" t="s">
        <v>127</v>
      </c>
      <c r="AU205" s="215" t="s">
        <v>80</v>
      </c>
      <c r="AY205" s="17" t="s">
        <v>124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76</v>
      </c>
      <c r="BK205" s="216">
        <f>ROUND(I205*H205,2)</f>
        <v>0</v>
      </c>
      <c r="BL205" s="17" t="s">
        <v>81</v>
      </c>
      <c r="BM205" s="215" t="s">
        <v>294</v>
      </c>
    </row>
    <row r="206" s="2" customFormat="1">
      <c r="A206" s="38"/>
      <c r="B206" s="39"/>
      <c r="C206" s="40"/>
      <c r="D206" s="217" t="s">
        <v>133</v>
      </c>
      <c r="E206" s="40"/>
      <c r="F206" s="218" t="s">
        <v>295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80</v>
      </c>
    </row>
    <row r="207" s="2" customFormat="1" ht="62.7" customHeight="1">
      <c r="A207" s="38"/>
      <c r="B207" s="39"/>
      <c r="C207" s="204" t="s">
        <v>296</v>
      </c>
      <c r="D207" s="204" t="s">
        <v>127</v>
      </c>
      <c r="E207" s="205" t="s">
        <v>297</v>
      </c>
      <c r="F207" s="206" t="s">
        <v>298</v>
      </c>
      <c r="G207" s="207" t="s">
        <v>130</v>
      </c>
      <c r="H207" s="208">
        <v>29</v>
      </c>
      <c r="I207" s="209"/>
      <c r="J207" s="210">
        <f>ROUND(I207*H207,2)</f>
        <v>0</v>
      </c>
      <c r="K207" s="206" t="s">
        <v>131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81</v>
      </c>
      <c r="AT207" s="215" t="s">
        <v>127</v>
      </c>
      <c r="AU207" s="215" t="s">
        <v>80</v>
      </c>
      <c r="AY207" s="17" t="s">
        <v>124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76</v>
      </c>
      <c r="BK207" s="216">
        <f>ROUND(I207*H207,2)</f>
        <v>0</v>
      </c>
      <c r="BL207" s="17" t="s">
        <v>81</v>
      </c>
      <c r="BM207" s="215" t="s">
        <v>299</v>
      </c>
    </row>
    <row r="208" s="2" customFormat="1">
      <c r="A208" s="38"/>
      <c r="B208" s="39"/>
      <c r="C208" s="40"/>
      <c r="D208" s="217" t="s">
        <v>133</v>
      </c>
      <c r="E208" s="40"/>
      <c r="F208" s="218" t="s">
        <v>300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133</v>
      </c>
      <c r="AU208" s="17" t="s">
        <v>80</v>
      </c>
    </row>
    <row r="209" s="15" customFormat="1">
      <c r="A209" s="15"/>
      <c r="B209" s="255"/>
      <c r="C209" s="256"/>
      <c r="D209" s="224" t="s">
        <v>135</v>
      </c>
      <c r="E209" s="257" t="s">
        <v>19</v>
      </c>
      <c r="F209" s="258" t="s">
        <v>301</v>
      </c>
      <c r="G209" s="256"/>
      <c r="H209" s="257" t="s">
        <v>19</v>
      </c>
      <c r="I209" s="259"/>
      <c r="J209" s="256"/>
      <c r="K209" s="256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135</v>
      </c>
      <c r="AU209" s="264" t="s">
        <v>80</v>
      </c>
      <c r="AV209" s="15" t="s">
        <v>76</v>
      </c>
      <c r="AW209" s="15" t="s">
        <v>33</v>
      </c>
      <c r="AX209" s="15" t="s">
        <v>71</v>
      </c>
      <c r="AY209" s="264" t="s">
        <v>124</v>
      </c>
    </row>
    <row r="210" s="13" customFormat="1">
      <c r="A210" s="13"/>
      <c r="B210" s="222"/>
      <c r="C210" s="223"/>
      <c r="D210" s="224" t="s">
        <v>135</v>
      </c>
      <c r="E210" s="225" t="s">
        <v>19</v>
      </c>
      <c r="F210" s="226" t="s">
        <v>257</v>
      </c>
      <c r="G210" s="223"/>
      <c r="H210" s="227">
        <v>29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135</v>
      </c>
      <c r="AU210" s="233" t="s">
        <v>80</v>
      </c>
      <c r="AV210" s="13" t="s">
        <v>80</v>
      </c>
      <c r="AW210" s="13" t="s">
        <v>33</v>
      </c>
      <c r="AX210" s="13" t="s">
        <v>71</v>
      </c>
      <c r="AY210" s="233" t="s">
        <v>124</v>
      </c>
    </row>
    <row r="211" s="14" customFormat="1">
      <c r="A211" s="14"/>
      <c r="B211" s="234"/>
      <c r="C211" s="235"/>
      <c r="D211" s="224" t="s">
        <v>135</v>
      </c>
      <c r="E211" s="236" t="s">
        <v>19</v>
      </c>
      <c r="F211" s="237" t="s">
        <v>137</v>
      </c>
      <c r="G211" s="235"/>
      <c r="H211" s="238">
        <v>29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135</v>
      </c>
      <c r="AU211" s="244" t="s">
        <v>80</v>
      </c>
      <c r="AV211" s="14" t="s">
        <v>81</v>
      </c>
      <c r="AW211" s="14" t="s">
        <v>33</v>
      </c>
      <c r="AX211" s="14" t="s">
        <v>76</v>
      </c>
      <c r="AY211" s="244" t="s">
        <v>124</v>
      </c>
    </row>
    <row r="212" s="2" customFormat="1" ht="49.05" customHeight="1">
      <c r="A212" s="38"/>
      <c r="B212" s="39"/>
      <c r="C212" s="204" t="s">
        <v>302</v>
      </c>
      <c r="D212" s="204" t="s">
        <v>127</v>
      </c>
      <c r="E212" s="205" t="s">
        <v>303</v>
      </c>
      <c r="F212" s="206" t="s">
        <v>304</v>
      </c>
      <c r="G212" s="207" t="s">
        <v>177</v>
      </c>
      <c r="H212" s="208">
        <v>1</v>
      </c>
      <c r="I212" s="209"/>
      <c r="J212" s="210">
        <f>ROUND(I212*H212,2)</f>
        <v>0</v>
      </c>
      <c r="K212" s="206" t="s">
        <v>131</v>
      </c>
      <c r="L212" s="44"/>
      <c r="M212" s="211" t="s">
        <v>19</v>
      </c>
      <c r="N212" s="212" t="s">
        <v>42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81</v>
      </c>
      <c r="AT212" s="215" t="s">
        <v>127</v>
      </c>
      <c r="AU212" s="215" t="s">
        <v>80</v>
      </c>
      <c r="AY212" s="17" t="s">
        <v>124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76</v>
      </c>
      <c r="BK212" s="216">
        <f>ROUND(I212*H212,2)</f>
        <v>0</v>
      </c>
      <c r="BL212" s="17" t="s">
        <v>81</v>
      </c>
      <c r="BM212" s="215" t="s">
        <v>305</v>
      </c>
    </row>
    <row r="213" s="2" customFormat="1">
      <c r="A213" s="38"/>
      <c r="B213" s="39"/>
      <c r="C213" s="40"/>
      <c r="D213" s="217" t="s">
        <v>133</v>
      </c>
      <c r="E213" s="40"/>
      <c r="F213" s="218" t="s">
        <v>306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80</v>
      </c>
    </row>
    <row r="214" s="2" customFormat="1" ht="44.25" customHeight="1">
      <c r="A214" s="38"/>
      <c r="B214" s="39"/>
      <c r="C214" s="204" t="s">
        <v>257</v>
      </c>
      <c r="D214" s="204" t="s">
        <v>127</v>
      </c>
      <c r="E214" s="205" t="s">
        <v>307</v>
      </c>
      <c r="F214" s="206" t="s">
        <v>308</v>
      </c>
      <c r="G214" s="207" t="s">
        <v>177</v>
      </c>
      <c r="H214" s="208">
        <v>1</v>
      </c>
      <c r="I214" s="209"/>
      <c r="J214" s="210">
        <f>ROUND(I214*H214,2)</f>
        <v>0</v>
      </c>
      <c r="K214" s="206" t="s">
        <v>131</v>
      </c>
      <c r="L214" s="44"/>
      <c r="M214" s="211" t="s">
        <v>19</v>
      </c>
      <c r="N214" s="212" t="s">
        <v>42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81</v>
      </c>
      <c r="AT214" s="215" t="s">
        <v>127</v>
      </c>
      <c r="AU214" s="215" t="s">
        <v>80</v>
      </c>
      <c r="AY214" s="17" t="s">
        <v>124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76</v>
      </c>
      <c r="BK214" s="216">
        <f>ROUND(I214*H214,2)</f>
        <v>0</v>
      </c>
      <c r="BL214" s="17" t="s">
        <v>81</v>
      </c>
      <c r="BM214" s="215" t="s">
        <v>309</v>
      </c>
    </row>
    <row r="215" s="2" customFormat="1">
      <c r="A215" s="38"/>
      <c r="B215" s="39"/>
      <c r="C215" s="40"/>
      <c r="D215" s="217" t="s">
        <v>133</v>
      </c>
      <c r="E215" s="40"/>
      <c r="F215" s="218" t="s">
        <v>310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133</v>
      </c>
      <c r="AU215" s="17" t="s">
        <v>80</v>
      </c>
    </row>
    <row r="216" s="2" customFormat="1" ht="37.8" customHeight="1">
      <c r="A216" s="38"/>
      <c r="B216" s="39"/>
      <c r="C216" s="204" t="s">
        <v>311</v>
      </c>
      <c r="D216" s="204" t="s">
        <v>127</v>
      </c>
      <c r="E216" s="205" t="s">
        <v>312</v>
      </c>
      <c r="F216" s="206" t="s">
        <v>313</v>
      </c>
      <c r="G216" s="207" t="s">
        <v>177</v>
      </c>
      <c r="H216" s="208">
        <v>1</v>
      </c>
      <c r="I216" s="209"/>
      <c r="J216" s="210">
        <f>ROUND(I216*H216,2)</f>
        <v>0</v>
      </c>
      <c r="K216" s="206" t="s">
        <v>131</v>
      </c>
      <c r="L216" s="44"/>
      <c r="M216" s="211" t="s">
        <v>19</v>
      </c>
      <c r="N216" s="212" t="s">
        <v>42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81</v>
      </c>
      <c r="AT216" s="215" t="s">
        <v>127</v>
      </c>
      <c r="AU216" s="215" t="s">
        <v>80</v>
      </c>
      <c r="AY216" s="17" t="s">
        <v>124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76</v>
      </c>
      <c r="BK216" s="216">
        <f>ROUND(I216*H216,2)</f>
        <v>0</v>
      </c>
      <c r="BL216" s="17" t="s">
        <v>81</v>
      </c>
      <c r="BM216" s="215" t="s">
        <v>314</v>
      </c>
    </row>
    <row r="217" s="2" customFormat="1">
      <c r="A217" s="38"/>
      <c r="B217" s="39"/>
      <c r="C217" s="40"/>
      <c r="D217" s="217" t="s">
        <v>133</v>
      </c>
      <c r="E217" s="40"/>
      <c r="F217" s="218" t="s">
        <v>315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133</v>
      </c>
      <c r="AU217" s="17" t="s">
        <v>80</v>
      </c>
    </row>
    <row r="218" s="2" customFormat="1" ht="62.7" customHeight="1">
      <c r="A218" s="38"/>
      <c r="B218" s="39"/>
      <c r="C218" s="204" t="s">
        <v>316</v>
      </c>
      <c r="D218" s="204" t="s">
        <v>127</v>
      </c>
      <c r="E218" s="205" t="s">
        <v>317</v>
      </c>
      <c r="F218" s="206" t="s">
        <v>318</v>
      </c>
      <c r="G218" s="207" t="s">
        <v>177</v>
      </c>
      <c r="H218" s="208">
        <v>9</v>
      </c>
      <c r="I218" s="209"/>
      <c r="J218" s="210">
        <f>ROUND(I218*H218,2)</f>
        <v>0</v>
      </c>
      <c r="K218" s="206" t="s">
        <v>131</v>
      </c>
      <c r="L218" s="44"/>
      <c r="M218" s="211" t="s">
        <v>19</v>
      </c>
      <c r="N218" s="212" t="s">
        <v>42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81</v>
      </c>
      <c r="AT218" s="215" t="s">
        <v>127</v>
      </c>
      <c r="AU218" s="215" t="s">
        <v>80</v>
      </c>
      <c r="AY218" s="17" t="s">
        <v>124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76</v>
      </c>
      <c r="BK218" s="216">
        <f>ROUND(I218*H218,2)</f>
        <v>0</v>
      </c>
      <c r="BL218" s="17" t="s">
        <v>81</v>
      </c>
      <c r="BM218" s="215" t="s">
        <v>319</v>
      </c>
    </row>
    <row r="219" s="2" customFormat="1">
      <c r="A219" s="38"/>
      <c r="B219" s="39"/>
      <c r="C219" s="40"/>
      <c r="D219" s="217" t="s">
        <v>133</v>
      </c>
      <c r="E219" s="40"/>
      <c r="F219" s="218" t="s">
        <v>320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80</v>
      </c>
    </row>
    <row r="220" s="13" customFormat="1">
      <c r="A220" s="13"/>
      <c r="B220" s="222"/>
      <c r="C220" s="223"/>
      <c r="D220" s="224" t="s">
        <v>135</v>
      </c>
      <c r="E220" s="225" t="s">
        <v>19</v>
      </c>
      <c r="F220" s="226" t="s">
        <v>321</v>
      </c>
      <c r="G220" s="223"/>
      <c r="H220" s="227">
        <v>9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135</v>
      </c>
      <c r="AU220" s="233" t="s">
        <v>80</v>
      </c>
      <c r="AV220" s="13" t="s">
        <v>80</v>
      </c>
      <c r="AW220" s="13" t="s">
        <v>33</v>
      </c>
      <c r="AX220" s="13" t="s">
        <v>71</v>
      </c>
      <c r="AY220" s="233" t="s">
        <v>124</v>
      </c>
    </row>
    <row r="221" s="14" customFormat="1">
      <c r="A221" s="14"/>
      <c r="B221" s="234"/>
      <c r="C221" s="235"/>
      <c r="D221" s="224" t="s">
        <v>135</v>
      </c>
      <c r="E221" s="236" t="s">
        <v>19</v>
      </c>
      <c r="F221" s="237" t="s">
        <v>137</v>
      </c>
      <c r="G221" s="235"/>
      <c r="H221" s="238">
        <v>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135</v>
      </c>
      <c r="AU221" s="244" t="s">
        <v>80</v>
      </c>
      <c r="AV221" s="14" t="s">
        <v>81</v>
      </c>
      <c r="AW221" s="14" t="s">
        <v>33</v>
      </c>
      <c r="AX221" s="14" t="s">
        <v>76</v>
      </c>
      <c r="AY221" s="244" t="s">
        <v>124</v>
      </c>
    </row>
    <row r="222" s="2" customFormat="1" ht="62.7" customHeight="1">
      <c r="A222" s="38"/>
      <c r="B222" s="39"/>
      <c r="C222" s="204" t="s">
        <v>322</v>
      </c>
      <c r="D222" s="204" t="s">
        <v>127</v>
      </c>
      <c r="E222" s="205" t="s">
        <v>323</v>
      </c>
      <c r="F222" s="206" t="s">
        <v>324</v>
      </c>
      <c r="G222" s="207" t="s">
        <v>177</v>
      </c>
      <c r="H222" s="208">
        <v>9</v>
      </c>
      <c r="I222" s="209"/>
      <c r="J222" s="210">
        <f>ROUND(I222*H222,2)</f>
        <v>0</v>
      </c>
      <c r="K222" s="206" t="s">
        <v>131</v>
      </c>
      <c r="L222" s="44"/>
      <c r="M222" s="211" t="s">
        <v>19</v>
      </c>
      <c r="N222" s="212" t="s">
        <v>42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81</v>
      </c>
      <c r="AT222" s="215" t="s">
        <v>127</v>
      </c>
      <c r="AU222" s="215" t="s">
        <v>80</v>
      </c>
      <c r="AY222" s="17" t="s">
        <v>124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76</v>
      </c>
      <c r="BK222" s="216">
        <f>ROUND(I222*H222,2)</f>
        <v>0</v>
      </c>
      <c r="BL222" s="17" t="s">
        <v>81</v>
      </c>
      <c r="BM222" s="215" t="s">
        <v>325</v>
      </c>
    </row>
    <row r="223" s="2" customFormat="1">
      <c r="A223" s="38"/>
      <c r="B223" s="39"/>
      <c r="C223" s="40"/>
      <c r="D223" s="217" t="s">
        <v>133</v>
      </c>
      <c r="E223" s="40"/>
      <c r="F223" s="218" t="s">
        <v>326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80</v>
      </c>
    </row>
    <row r="224" s="13" customFormat="1">
      <c r="A224" s="13"/>
      <c r="B224" s="222"/>
      <c r="C224" s="223"/>
      <c r="D224" s="224" t="s">
        <v>135</v>
      </c>
      <c r="E224" s="225" t="s">
        <v>19</v>
      </c>
      <c r="F224" s="226" t="s">
        <v>321</v>
      </c>
      <c r="G224" s="223"/>
      <c r="H224" s="227">
        <v>9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135</v>
      </c>
      <c r="AU224" s="233" t="s">
        <v>80</v>
      </c>
      <c r="AV224" s="13" t="s">
        <v>80</v>
      </c>
      <c r="AW224" s="13" t="s">
        <v>33</v>
      </c>
      <c r="AX224" s="13" t="s">
        <v>71</v>
      </c>
      <c r="AY224" s="233" t="s">
        <v>124</v>
      </c>
    </row>
    <row r="225" s="14" customFormat="1">
      <c r="A225" s="14"/>
      <c r="B225" s="234"/>
      <c r="C225" s="235"/>
      <c r="D225" s="224" t="s">
        <v>135</v>
      </c>
      <c r="E225" s="236" t="s">
        <v>19</v>
      </c>
      <c r="F225" s="237" t="s">
        <v>137</v>
      </c>
      <c r="G225" s="235"/>
      <c r="H225" s="238">
        <v>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135</v>
      </c>
      <c r="AU225" s="244" t="s">
        <v>80</v>
      </c>
      <c r="AV225" s="14" t="s">
        <v>81</v>
      </c>
      <c r="AW225" s="14" t="s">
        <v>33</v>
      </c>
      <c r="AX225" s="14" t="s">
        <v>76</v>
      </c>
      <c r="AY225" s="244" t="s">
        <v>124</v>
      </c>
    </row>
    <row r="226" s="2" customFormat="1" ht="55.5" customHeight="1">
      <c r="A226" s="38"/>
      <c r="B226" s="39"/>
      <c r="C226" s="204" t="s">
        <v>327</v>
      </c>
      <c r="D226" s="204" t="s">
        <v>127</v>
      </c>
      <c r="E226" s="205" t="s">
        <v>328</v>
      </c>
      <c r="F226" s="206" t="s">
        <v>329</v>
      </c>
      <c r="G226" s="207" t="s">
        <v>177</v>
      </c>
      <c r="H226" s="208">
        <v>9</v>
      </c>
      <c r="I226" s="209"/>
      <c r="J226" s="210">
        <f>ROUND(I226*H226,2)</f>
        <v>0</v>
      </c>
      <c r="K226" s="206" t="s">
        <v>131</v>
      </c>
      <c r="L226" s="44"/>
      <c r="M226" s="211" t="s">
        <v>19</v>
      </c>
      <c r="N226" s="212" t="s">
        <v>42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81</v>
      </c>
      <c r="AT226" s="215" t="s">
        <v>127</v>
      </c>
      <c r="AU226" s="215" t="s">
        <v>80</v>
      </c>
      <c r="AY226" s="17" t="s">
        <v>124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76</v>
      </c>
      <c r="BK226" s="216">
        <f>ROUND(I226*H226,2)</f>
        <v>0</v>
      </c>
      <c r="BL226" s="17" t="s">
        <v>81</v>
      </c>
      <c r="BM226" s="215" t="s">
        <v>330</v>
      </c>
    </row>
    <row r="227" s="2" customFormat="1">
      <c r="A227" s="38"/>
      <c r="B227" s="39"/>
      <c r="C227" s="40"/>
      <c r="D227" s="217" t="s">
        <v>133</v>
      </c>
      <c r="E227" s="40"/>
      <c r="F227" s="218" t="s">
        <v>331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133</v>
      </c>
      <c r="AU227" s="17" t="s">
        <v>80</v>
      </c>
    </row>
    <row r="228" s="13" customFormat="1">
      <c r="A228" s="13"/>
      <c r="B228" s="222"/>
      <c r="C228" s="223"/>
      <c r="D228" s="224" t="s">
        <v>135</v>
      </c>
      <c r="E228" s="225" t="s">
        <v>19</v>
      </c>
      <c r="F228" s="226" t="s">
        <v>321</v>
      </c>
      <c r="G228" s="223"/>
      <c r="H228" s="227">
        <v>9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135</v>
      </c>
      <c r="AU228" s="233" t="s">
        <v>80</v>
      </c>
      <c r="AV228" s="13" t="s">
        <v>80</v>
      </c>
      <c r="AW228" s="13" t="s">
        <v>33</v>
      </c>
      <c r="AX228" s="13" t="s">
        <v>71</v>
      </c>
      <c r="AY228" s="233" t="s">
        <v>124</v>
      </c>
    </row>
    <row r="229" s="14" customFormat="1">
      <c r="A229" s="14"/>
      <c r="B229" s="234"/>
      <c r="C229" s="235"/>
      <c r="D229" s="224" t="s">
        <v>135</v>
      </c>
      <c r="E229" s="236" t="s">
        <v>19</v>
      </c>
      <c r="F229" s="237" t="s">
        <v>137</v>
      </c>
      <c r="G229" s="235"/>
      <c r="H229" s="238">
        <v>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135</v>
      </c>
      <c r="AU229" s="244" t="s">
        <v>80</v>
      </c>
      <c r="AV229" s="14" t="s">
        <v>81</v>
      </c>
      <c r="AW229" s="14" t="s">
        <v>33</v>
      </c>
      <c r="AX229" s="14" t="s">
        <v>76</v>
      </c>
      <c r="AY229" s="244" t="s">
        <v>124</v>
      </c>
    </row>
    <row r="230" s="2" customFormat="1" ht="62.7" customHeight="1">
      <c r="A230" s="38"/>
      <c r="B230" s="39"/>
      <c r="C230" s="204" t="s">
        <v>332</v>
      </c>
      <c r="D230" s="204" t="s">
        <v>127</v>
      </c>
      <c r="E230" s="205" t="s">
        <v>333</v>
      </c>
      <c r="F230" s="206" t="s">
        <v>334</v>
      </c>
      <c r="G230" s="207" t="s">
        <v>130</v>
      </c>
      <c r="H230" s="208">
        <v>28</v>
      </c>
      <c r="I230" s="209"/>
      <c r="J230" s="210">
        <f>ROUND(I230*H230,2)</f>
        <v>0</v>
      </c>
      <c r="K230" s="206" t="s">
        <v>131</v>
      </c>
      <c r="L230" s="44"/>
      <c r="M230" s="211" t="s">
        <v>19</v>
      </c>
      <c r="N230" s="212" t="s">
        <v>42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81</v>
      </c>
      <c r="AT230" s="215" t="s">
        <v>127</v>
      </c>
      <c r="AU230" s="215" t="s">
        <v>80</v>
      </c>
      <c r="AY230" s="17" t="s">
        <v>124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76</v>
      </c>
      <c r="BK230" s="216">
        <f>ROUND(I230*H230,2)</f>
        <v>0</v>
      </c>
      <c r="BL230" s="17" t="s">
        <v>81</v>
      </c>
      <c r="BM230" s="215" t="s">
        <v>335</v>
      </c>
    </row>
    <row r="231" s="2" customFormat="1">
      <c r="A231" s="38"/>
      <c r="B231" s="39"/>
      <c r="C231" s="40"/>
      <c r="D231" s="217" t="s">
        <v>133</v>
      </c>
      <c r="E231" s="40"/>
      <c r="F231" s="218" t="s">
        <v>336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133</v>
      </c>
      <c r="AU231" s="17" t="s">
        <v>80</v>
      </c>
    </row>
    <row r="232" s="15" customFormat="1">
      <c r="A232" s="15"/>
      <c r="B232" s="255"/>
      <c r="C232" s="256"/>
      <c r="D232" s="224" t="s">
        <v>135</v>
      </c>
      <c r="E232" s="257" t="s">
        <v>19</v>
      </c>
      <c r="F232" s="258" t="s">
        <v>337</v>
      </c>
      <c r="G232" s="256"/>
      <c r="H232" s="257" t="s">
        <v>19</v>
      </c>
      <c r="I232" s="259"/>
      <c r="J232" s="256"/>
      <c r="K232" s="256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135</v>
      </c>
      <c r="AU232" s="264" t="s">
        <v>80</v>
      </c>
      <c r="AV232" s="15" t="s">
        <v>76</v>
      </c>
      <c r="AW232" s="15" t="s">
        <v>33</v>
      </c>
      <c r="AX232" s="15" t="s">
        <v>71</v>
      </c>
      <c r="AY232" s="264" t="s">
        <v>124</v>
      </c>
    </row>
    <row r="233" s="13" customFormat="1">
      <c r="A233" s="13"/>
      <c r="B233" s="222"/>
      <c r="C233" s="223"/>
      <c r="D233" s="224" t="s">
        <v>135</v>
      </c>
      <c r="E233" s="225" t="s">
        <v>19</v>
      </c>
      <c r="F233" s="226" t="s">
        <v>338</v>
      </c>
      <c r="G233" s="223"/>
      <c r="H233" s="227">
        <v>28</v>
      </c>
      <c r="I233" s="228"/>
      <c r="J233" s="223"/>
      <c r="K233" s="223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135</v>
      </c>
      <c r="AU233" s="233" t="s">
        <v>80</v>
      </c>
      <c r="AV233" s="13" t="s">
        <v>80</v>
      </c>
      <c r="AW233" s="13" t="s">
        <v>33</v>
      </c>
      <c r="AX233" s="13" t="s">
        <v>71</v>
      </c>
      <c r="AY233" s="233" t="s">
        <v>124</v>
      </c>
    </row>
    <row r="234" s="14" customFormat="1">
      <c r="A234" s="14"/>
      <c r="B234" s="234"/>
      <c r="C234" s="235"/>
      <c r="D234" s="224" t="s">
        <v>135</v>
      </c>
      <c r="E234" s="236" t="s">
        <v>19</v>
      </c>
      <c r="F234" s="237" t="s">
        <v>137</v>
      </c>
      <c r="G234" s="235"/>
      <c r="H234" s="238">
        <v>28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135</v>
      </c>
      <c r="AU234" s="244" t="s">
        <v>80</v>
      </c>
      <c r="AV234" s="14" t="s">
        <v>81</v>
      </c>
      <c r="AW234" s="14" t="s">
        <v>33</v>
      </c>
      <c r="AX234" s="14" t="s">
        <v>76</v>
      </c>
      <c r="AY234" s="244" t="s">
        <v>124</v>
      </c>
    </row>
    <row r="235" s="2" customFormat="1" ht="55.5" customHeight="1">
      <c r="A235" s="38"/>
      <c r="B235" s="39"/>
      <c r="C235" s="204" t="s">
        <v>339</v>
      </c>
      <c r="D235" s="204" t="s">
        <v>127</v>
      </c>
      <c r="E235" s="205" t="s">
        <v>340</v>
      </c>
      <c r="F235" s="206" t="s">
        <v>341</v>
      </c>
      <c r="G235" s="207" t="s">
        <v>130</v>
      </c>
      <c r="H235" s="208">
        <v>297.88</v>
      </c>
      <c r="I235" s="209"/>
      <c r="J235" s="210">
        <f>ROUND(I235*H235,2)</f>
        <v>0</v>
      </c>
      <c r="K235" s="206" t="s">
        <v>342</v>
      </c>
      <c r="L235" s="44"/>
      <c r="M235" s="211" t="s">
        <v>19</v>
      </c>
      <c r="N235" s="212" t="s">
        <v>42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81</v>
      </c>
      <c r="AT235" s="215" t="s">
        <v>127</v>
      </c>
      <c r="AU235" s="215" t="s">
        <v>80</v>
      </c>
      <c r="AY235" s="17" t="s">
        <v>124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76</v>
      </c>
      <c r="BK235" s="216">
        <f>ROUND(I235*H235,2)</f>
        <v>0</v>
      </c>
      <c r="BL235" s="17" t="s">
        <v>81</v>
      </c>
      <c r="BM235" s="215" t="s">
        <v>343</v>
      </c>
    </row>
    <row r="236" s="15" customFormat="1">
      <c r="A236" s="15"/>
      <c r="B236" s="255"/>
      <c r="C236" s="256"/>
      <c r="D236" s="224" t="s">
        <v>135</v>
      </c>
      <c r="E236" s="257" t="s">
        <v>19</v>
      </c>
      <c r="F236" s="258" t="s">
        <v>344</v>
      </c>
      <c r="G236" s="256"/>
      <c r="H236" s="257" t="s">
        <v>19</v>
      </c>
      <c r="I236" s="259"/>
      <c r="J236" s="256"/>
      <c r="K236" s="256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135</v>
      </c>
      <c r="AU236" s="264" t="s">
        <v>80</v>
      </c>
      <c r="AV236" s="15" t="s">
        <v>76</v>
      </c>
      <c r="AW236" s="15" t="s">
        <v>33</v>
      </c>
      <c r="AX236" s="15" t="s">
        <v>71</v>
      </c>
      <c r="AY236" s="264" t="s">
        <v>124</v>
      </c>
    </row>
    <row r="237" s="13" customFormat="1">
      <c r="A237" s="13"/>
      <c r="B237" s="222"/>
      <c r="C237" s="223"/>
      <c r="D237" s="224" t="s">
        <v>135</v>
      </c>
      <c r="E237" s="225" t="s">
        <v>19</v>
      </c>
      <c r="F237" s="226" t="s">
        <v>345</v>
      </c>
      <c r="G237" s="223"/>
      <c r="H237" s="227">
        <v>297.88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135</v>
      </c>
      <c r="AU237" s="233" t="s">
        <v>80</v>
      </c>
      <c r="AV237" s="13" t="s">
        <v>80</v>
      </c>
      <c r="AW237" s="13" t="s">
        <v>33</v>
      </c>
      <c r="AX237" s="13" t="s">
        <v>71</v>
      </c>
      <c r="AY237" s="233" t="s">
        <v>124</v>
      </c>
    </row>
    <row r="238" s="14" customFormat="1">
      <c r="A238" s="14"/>
      <c r="B238" s="234"/>
      <c r="C238" s="235"/>
      <c r="D238" s="224" t="s">
        <v>135</v>
      </c>
      <c r="E238" s="236" t="s">
        <v>19</v>
      </c>
      <c r="F238" s="237" t="s">
        <v>137</v>
      </c>
      <c r="G238" s="235"/>
      <c r="H238" s="238">
        <v>297.88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135</v>
      </c>
      <c r="AU238" s="244" t="s">
        <v>80</v>
      </c>
      <c r="AV238" s="14" t="s">
        <v>81</v>
      </c>
      <c r="AW238" s="14" t="s">
        <v>33</v>
      </c>
      <c r="AX238" s="14" t="s">
        <v>76</v>
      </c>
      <c r="AY238" s="244" t="s">
        <v>124</v>
      </c>
    </row>
    <row r="239" s="2" customFormat="1" ht="37.8" customHeight="1">
      <c r="A239" s="38"/>
      <c r="B239" s="39"/>
      <c r="C239" s="204" t="s">
        <v>346</v>
      </c>
      <c r="D239" s="204" t="s">
        <v>127</v>
      </c>
      <c r="E239" s="205" t="s">
        <v>347</v>
      </c>
      <c r="F239" s="206" t="s">
        <v>155</v>
      </c>
      <c r="G239" s="207" t="s">
        <v>130</v>
      </c>
      <c r="H239" s="208">
        <v>297.56</v>
      </c>
      <c r="I239" s="209"/>
      <c r="J239" s="210">
        <f>ROUND(I239*H239,2)</f>
        <v>0</v>
      </c>
      <c r="K239" s="206" t="s">
        <v>131</v>
      </c>
      <c r="L239" s="44"/>
      <c r="M239" s="211" t="s">
        <v>19</v>
      </c>
      <c r="N239" s="212" t="s">
        <v>42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81</v>
      </c>
      <c r="AT239" s="215" t="s">
        <v>127</v>
      </c>
      <c r="AU239" s="215" t="s">
        <v>80</v>
      </c>
      <c r="AY239" s="17" t="s">
        <v>124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76</v>
      </c>
      <c r="BK239" s="216">
        <f>ROUND(I239*H239,2)</f>
        <v>0</v>
      </c>
      <c r="BL239" s="17" t="s">
        <v>81</v>
      </c>
      <c r="BM239" s="215" t="s">
        <v>348</v>
      </c>
    </row>
    <row r="240" s="2" customFormat="1">
      <c r="A240" s="38"/>
      <c r="B240" s="39"/>
      <c r="C240" s="40"/>
      <c r="D240" s="217" t="s">
        <v>133</v>
      </c>
      <c r="E240" s="40"/>
      <c r="F240" s="218" t="s">
        <v>349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80</v>
      </c>
    </row>
    <row r="241" s="2" customFormat="1" ht="44.25" customHeight="1">
      <c r="A241" s="38"/>
      <c r="B241" s="39"/>
      <c r="C241" s="204" t="s">
        <v>350</v>
      </c>
      <c r="D241" s="204" t="s">
        <v>127</v>
      </c>
      <c r="E241" s="205" t="s">
        <v>158</v>
      </c>
      <c r="F241" s="206" t="s">
        <v>159</v>
      </c>
      <c r="G241" s="207" t="s">
        <v>150</v>
      </c>
      <c r="H241" s="208">
        <v>476.096</v>
      </c>
      <c r="I241" s="209"/>
      <c r="J241" s="210">
        <f>ROUND(I241*H241,2)</f>
        <v>0</v>
      </c>
      <c r="K241" s="206" t="s">
        <v>131</v>
      </c>
      <c r="L241" s="44"/>
      <c r="M241" s="211" t="s">
        <v>19</v>
      </c>
      <c r="N241" s="212" t="s">
        <v>42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81</v>
      </c>
      <c r="AT241" s="215" t="s">
        <v>127</v>
      </c>
      <c r="AU241" s="215" t="s">
        <v>80</v>
      </c>
      <c r="AY241" s="17" t="s">
        <v>124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76</v>
      </c>
      <c r="BK241" s="216">
        <f>ROUND(I241*H241,2)</f>
        <v>0</v>
      </c>
      <c r="BL241" s="17" t="s">
        <v>81</v>
      </c>
      <c r="BM241" s="215" t="s">
        <v>351</v>
      </c>
    </row>
    <row r="242" s="2" customFormat="1">
      <c r="A242" s="38"/>
      <c r="B242" s="39"/>
      <c r="C242" s="40"/>
      <c r="D242" s="217" t="s">
        <v>133</v>
      </c>
      <c r="E242" s="40"/>
      <c r="F242" s="218" t="s">
        <v>161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80</v>
      </c>
    </row>
    <row r="243" s="13" customFormat="1">
      <c r="A243" s="13"/>
      <c r="B243" s="222"/>
      <c r="C243" s="223"/>
      <c r="D243" s="224" t="s">
        <v>135</v>
      </c>
      <c r="E243" s="225" t="s">
        <v>19</v>
      </c>
      <c r="F243" s="226" t="s">
        <v>352</v>
      </c>
      <c r="G243" s="223"/>
      <c r="H243" s="227">
        <v>476.096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135</v>
      </c>
      <c r="AU243" s="233" t="s">
        <v>80</v>
      </c>
      <c r="AV243" s="13" t="s">
        <v>80</v>
      </c>
      <c r="AW243" s="13" t="s">
        <v>33</v>
      </c>
      <c r="AX243" s="13" t="s">
        <v>71</v>
      </c>
      <c r="AY243" s="233" t="s">
        <v>124</v>
      </c>
    </row>
    <row r="244" s="14" customFormat="1">
      <c r="A244" s="14"/>
      <c r="B244" s="234"/>
      <c r="C244" s="235"/>
      <c r="D244" s="224" t="s">
        <v>135</v>
      </c>
      <c r="E244" s="236" t="s">
        <v>19</v>
      </c>
      <c r="F244" s="237" t="s">
        <v>137</v>
      </c>
      <c r="G244" s="235"/>
      <c r="H244" s="238">
        <v>476.096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135</v>
      </c>
      <c r="AU244" s="244" t="s">
        <v>80</v>
      </c>
      <c r="AV244" s="14" t="s">
        <v>81</v>
      </c>
      <c r="AW244" s="14" t="s">
        <v>33</v>
      </c>
      <c r="AX244" s="14" t="s">
        <v>76</v>
      </c>
      <c r="AY244" s="244" t="s">
        <v>124</v>
      </c>
    </row>
    <row r="245" s="2" customFormat="1" ht="44.25" customHeight="1">
      <c r="A245" s="38"/>
      <c r="B245" s="39"/>
      <c r="C245" s="204" t="s">
        <v>353</v>
      </c>
      <c r="D245" s="204" t="s">
        <v>127</v>
      </c>
      <c r="E245" s="205" t="s">
        <v>354</v>
      </c>
      <c r="F245" s="206" t="s">
        <v>355</v>
      </c>
      <c r="G245" s="207" t="s">
        <v>130</v>
      </c>
      <c r="H245" s="208">
        <v>3.1320000000000001</v>
      </c>
      <c r="I245" s="209"/>
      <c r="J245" s="210">
        <f>ROUND(I245*H245,2)</f>
        <v>0</v>
      </c>
      <c r="K245" s="206" t="s">
        <v>131</v>
      </c>
      <c r="L245" s="44"/>
      <c r="M245" s="211" t="s">
        <v>19</v>
      </c>
      <c r="N245" s="212" t="s">
        <v>42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81</v>
      </c>
      <c r="AT245" s="215" t="s">
        <v>127</v>
      </c>
      <c r="AU245" s="215" t="s">
        <v>80</v>
      </c>
      <c r="AY245" s="17" t="s">
        <v>124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76</v>
      </c>
      <c r="BK245" s="216">
        <f>ROUND(I245*H245,2)</f>
        <v>0</v>
      </c>
      <c r="BL245" s="17" t="s">
        <v>81</v>
      </c>
      <c r="BM245" s="215" t="s">
        <v>356</v>
      </c>
    </row>
    <row r="246" s="2" customFormat="1">
      <c r="A246" s="38"/>
      <c r="B246" s="39"/>
      <c r="C246" s="40"/>
      <c r="D246" s="217" t="s">
        <v>133</v>
      </c>
      <c r="E246" s="40"/>
      <c r="F246" s="218" t="s">
        <v>357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133</v>
      </c>
      <c r="AU246" s="17" t="s">
        <v>80</v>
      </c>
    </row>
    <row r="247" s="13" customFormat="1">
      <c r="A247" s="13"/>
      <c r="B247" s="222"/>
      <c r="C247" s="223"/>
      <c r="D247" s="224" t="s">
        <v>135</v>
      </c>
      <c r="E247" s="225" t="s">
        <v>19</v>
      </c>
      <c r="F247" s="226" t="s">
        <v>358</v>
      </c>
      <c r="G247" s="223"/>
      <c r="H247" s="227">
        <v>3.4199999999999999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135</v>
      </c>
      <c r="AU247" s="233" t="s">
        <v>80</v>
      </c>
      <c r="AV247" s="13" t="s">
        <v>80</v>
      </c>
      <c r="AW247" s="13" t="s">
        <v>33</v>
      </c>
      <c r="AX247" s="13" t="s">
        <v>71</v>
      </c>
      <c r="AY247" s="233" t="s">
        <v>124</v>
      </c>
    </row>
    <row r="248" s="13" customFormat="1">
      <c r="A248" s="13"/>
      <c r="B248" s="222"/>
      <c r="C248" s="223"/>
      <c r="D248" s="224" t="s">
        <v>135</v>
      </c>
      <c r="E248" s="225" t="s">
        <v>19</v>
      </c>
      <c r="F248" s="226" t="s">
        <v>359</v>
      </c>
      <c r="G248" s="223"/>
      <c r="H248" s="227">
        <v>-0.28799999999999998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135</v>
      </c>
      <c r="AU248" s="233" t="s">
        <v>80</v>
      </c>
      <c r="AV248" s="13" t="s">
        <v>80</v>
      </c>
      <c r="AW248" s="13" t="s">
        <v>33</v>
      </c>
      <c r="AX248" s="13" t="s">
        <v>71</v>
      </c>
      <c r="AY248" s="233" t="s">
        <v>124</v>
      </c>
    </row>
    <row r="249" s="14" customFormat="1">
      <c r="A249" s="14"/>
      <c r="B249" s="234"/>
      <c r="C249" s="235"/>
      <c r="D249" s="224" t="s">
        <v>135</v>
      </c>
      <c r="E249" s="236" t="s">
        <v>19</v>
      </c>
      <c r="F249" s="237" t="s">
        <v>137</v>
      </c>
      <c r="G249" s="235"/>
      <c r="H249" s="238">
        <v>3.1320000000000001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135</v>
      </c>
      <c r="AU249" s="244" t="s">
        <v>80</v>
      </c>
      <c r="AV249" s="14" t="s">
        <v>81</v>
      </c>
      <c r="AW249" s="14" t="s">
        <v>33</v>
      </c>
      <c r="AX249" s="14" t="s">
        <v>76</v>
      </c>
      <c r="AY249" s="244" t="s">
        <v>124</v>
      </c>
    </row>
    <row r="250" s="2" customFormat="1" ht="16.5" customHeight="1">
      <c r="A250" s="38"/>
      <c r="B250" s="39"/>
      <c r="C250" s="245" t="s">
        <v>360</v>
      </c>
      <c r="D250" s="245" t="s">
        <v>147</v>
      </c>
      <c r="E250" s="246" t="s">
        <v>361</v>
      </c>
      <c r="F250" s="247" t="s">
        <v>362</v>
      </c>
      <c r="G250" s="248" t="s">
        <v>150</v>
      </c>
      <c r="H250" s="249">
        <v>6.2640000000000002</v>
      </c>
      <c r="I250" s="250"/>
      <c r="J250" s="251">
        <f>ROUND(I250*H250,2)</f>
        <v>0</v>
      </c>
      <c r="K250" s="247" t="s">
        <v>131</v>
      </c>
      <c r="L250" s="252"/>
      <c r="M250" s="253" t="s">
        <v>19</v>
      </c>
      <c r="N250" s="254" t="s">
        <v>42</v>
      </c>
      <c r="O250" s="84"/>
      <c r="P250" s="213">
        <f>O250*H250</f>
        <v>0</v>
      </c>
      <c r="Q250" s="213">
        <v>1</v>
      </c>
      <c r="R250" s="213">
        <f>Q250*H250</f>
        <v>6.2640000000000002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151</v>
      </c>
      <c r="AT250" s="215" t="s">
        <v>147</v>
      </c>
      <c r="AU250" s="215" t="s">
        <v>80</v>
      </c>
      <c r="AY250" s="17" t="s">
        <v>124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76</v>
      </c>
      <c r="BK250" s="216">
        <f>ROUND(I250*H250,2)</f>
        <v>0</v>
      </c>
      <c r="BL250" s="17" t="s">
        <v>81</v>
      </c>
      <c r="BM250" s="215" t="s">
        <v>363</v>
      </c>
    </row>
    <row r="251" s="13" customFormat="1">
      <c r="A251" s="13"/>
      <c r="B251" s="222"/>
      <c r="C251" s="223"/>
      <c r="D251" s="224" t="s">
        <v>135</v>
      </c>
      <c r="E251" s="225" t="s">
        <v>19</v>
      </c>
      <c r="F251" s="226" t="s">
        <v>364</v>
      </c>
      <c r="G251" s="223"/>
      <c r="H251" s="227">
        <v>6.2640000000000002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135</v>
      </c>
      <c r="AU251" s="233" t="s">
        <v>80</v>
      </c>
      <c r="AV251" s="13" t="s">
        <v>80</v>
      </c>
      <c r="AW251" s="13" t="s">
        <v>33</v>
      </c>
      <c r="AX251" s="13" t="s">
        <v>71</v>
      </c>
      <c r="AY251" s="233" t="s">
        <v>124</v>
      </c>
    </row>
    <row r="252" s="14" customFormat="1">
      <c r="A252" s="14"/>
      <c r="B252" s="234"/>
      <c r="C252" s="235"/>
      <c r="D252" s="224" t="s">
        <v>135</v>
      </c>
      <c r="E252" s="236" t="s">
        <v>19</v>
      </c>
      <c r="F252" s="237" t="s">
        <v>137</v>
      </c>
      <c r="G252" s="235"/>
      <c r="H252" s="238">
        <v>6.2640000000000002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135</v>
      </c>
      <c r="AU252" s="244" t="s">
        <v>80</v>
      </c>
      <c r="AV252" s="14" t="s">
        <v>81</v>
      </c>
      <c r="AW252" s="14" t="s">
        <v>33</v>
      </c>
      <c r="AX252" s="14" t="s">
        <v>76</v>
      </c>
      <c r="AY252" s="244" t="s">
        <v>124</v>
      </c>
    </row>
    <row r="253" s="2" customFormat="1" ht="37.8" customHeight="1">
      <c r="A253" s="38"/>
      <c r="B253" s="39"/>
      <c r="C253" s="204" t="s">
        <v>365</v>
      </c>
      <c r="D253" s="204" t="s">
        <v>127</v>
      </c>
      <c r="E253" s="205" t="s">
        <v>366</v>
      </c>
      <c r="F253" s="206" t="s">
        <v>367</v>
      </c>
      <c r="G253" s="207" t="s">
        <v>166</v>
      </c>
      <c r="H253" s="208">
        <v>290</v>
      </c>
      <c r="I253" s="209"/>
      <c r="J253" s="210">
        <f>ROUND(I253*H253,2)</f>
        <v>0</v>
      </c>
      <c r="K253" s="206" t="s">
        <v>131</v>
      </c>
      <c r="L253" s="44"/>
      <c r="M253" s="211" t="s">
        <v>19</v>
      </c>
      <c r="N253" s="212" t="s">
        <v>42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81</v>
      </c>
      <c r="AT253" s="215" t="s">
        <v>127</v>
      </c>
      <c r="AU253" s="215" t="s">
        <v>80</v>
      </c>
      <c r="AY253" s="17" t="s">
        <v>124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76</v>
      </c>
      <c r="BK253" s="216">
        <f>ROUND(I253*H253,2)</f>
        <v>0</v>
      </c>
      <c r="BL253" s="17" t="s">
        <v>81</v>
      </c>
      <c r="BM253" s="215" t="s">
        <v>368</v>
      </c>
    </row>
    <row r="254" s="2" customFormat="1">
      <c r="A254" s="38"/>
      <c r="B254" s="39"/>
      <c r="C254" s="40"/>
      <c r="D254" s="217" t="s">
        <v>133</v>
      </c>
      <c r="E254" s="40"/>
      <c r="F254" s="218" t="s">
        <v>369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80</v>
      </c>
    </row>
    <row r="255" s="15" customFormat="1">
      <c r="A255" s="15"/>
      <c r="B255" s="255"/>
      <c r="C255" s="256"/>
      <c r="D255" s="224" t="s">
        <v>135</v>
      </c>
      <c r="E255" s="257" t="s">
        <v>19</v>
      </c>
      <c r="F255" s="258" t="s">
        <v>370</v>
      </c>
      <c r="G255" s="256"/>
      <c r="H255" s="257" t="s">
        <v>19</v>
      </c>
      <c r="I255" s="259"/>
      <c r="J255" s="256"/>
      <c r="K255" s="256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135</v>
      </c>
      <c r="AU255" s="264" t="s">
        <v>80</v>
      </c>
      <c r="AV255" s="15" t="s">
        <v>76</v>
      </c>
      <c r="AW255" s="15" t="s">
        <v>33</v>
      </c>
      <c r="AX255" s="15" t="s">
        <v>71</v>
      </c>
      <c r="AY255" s="264" t="s">
        <v>124</v>
      </c>
    </row>
    <row r="256" s="13" customFormat="1">
      <c r="A256" s="13"/>
      <c r="B256" s="222"/>
      <c r="C256" s="223"/>
      <c r="D256" s="224" t="s">
        <v>135</v>
      </c>
      <c r="E256" s="225" t="s">
        <v>19</v>
      </c>
      <c r="F256" s="226" t="s">
        <v>371</v>
      </c>
      <c r="G256" s="223"/>
      <c r="H256" s="227">
        <v>290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135</v>
      </c>
      <c r="AU256" s="233" t="s">
        <v>80</v>
      </c>
      <c r="AV256" s="13" t="s">
        <v>80</v>
      </c>
      <c r="AW256" s="13" t="s">
        <v>33</v>
      </c>
      <c r="AX256" s="13" t="s">
        <v>71</v>
      </c>
      <c r="AY256" s="233" t="s">
        <v>124</v>
      </c>
    </row>
    <row r="257" s="14" customFormat="1">
      <c r="A257" s="14"/>
      <c r="B257" s="234"/>
      <c r="C257" s="235"/>
      <c r="D257" s="224" t="s">
        <v>135</v>
      </c>
      <c r="E257" s="236" t="s">
        <v>19</v>
      </c>
      <c r="F257" s="237" t="s">
        <v>137</v>
      </c>
      <c r="G257" s="235"/>
      <c r="H257" s="238">
        <v>290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135</v>
      </c>
      <c r="AU257" s="244" t="s">
        <v>80</v>
      </c>
      <c r="AV257" s="14" t="s">
        <v>81</v>
      </c>
      <c r="AW257" s="14" t="s">
        <v>33</v>
      </c>
      <c r="AX257" s="14" t="s">
        <v>76</v>
      </c>
      <c r="AY257" s="244" t="s">
        <v>124</v>
      </c>
    </row>
    <row r="258" s="2" customFormat="1" ht="37.8" customHeight="1">
      <c r="A258" s="38"/>
      <c r="B258" s="39"/>
      <c r="C258" s="204" t="s">
        <v>372</v>
      </c>
      <c r="D258" s="204" t="s">
        <v>127</v>
      </c>
      <c r="E258" s="205" t="s">
        <v>373</v>
      </c>
      <c r="F258" s="206" t="s">
        <v>374</v>
      </c>
      <c r="G258" s="207" t="s">
        <v>166</v>
      </c>
      <c r="H258" s="208">
        <v>290</v>
      </c>
      <c r="I258" s="209"/>
      <c r="J258" s="210">
        <f>ROUND(I258*H258,2)</f>
        <v>0</v>
      </c>
      <c r="K258" s="206" t="s">
        <v>131</v>
      </c>
      <c r="L258" s="44"/>
      <c r="M258" s="211" t="s">
        <v>19</v>
      </c>
      <c r="N258" s="212" t="s">
        <v>42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81</v>
      </c>
      <c r="AT258" s="215" t="s">
        <v>127</v>
      </c>
      <c r="AU258" s="215" t="s">
        <v>80</v>
      </c>
      <c r="AY258" s="17" t="s">
        <v>124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76</v>
      </c>
      <c r="BK258" s="216">
        <f>ROUND(I258*H258,2)</f>
        <v>0</v>
      </c>
      <c r="BL258" s="17" t="s">
        <v>81</v>
      </c>
      <c r="BM258" s="215" t="s">
        <v>375</v>
      </c>
    </row>
    <row r="259" s="2" customFormat="1">
      <c r="A259" s="38"/>
      <c r="B259" s="39"/>
      <c r="C259" s="40"/>
      <c r="D259" s="217" t="s">
        <v>133</v>
      </c>
      <c r="E259" s="40"/>
      <c r="F259" s="218" t="s">
        <v>376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133</v>
      </c>
      <c r="AU259" s="17" t="s">
        <v>80</v>
      </c>
    </row>
    <row r="260" s="2" customFormat="1" ht="16.5" customHeight="1">
      <c r="A260" s="38"/>
      <c r="B260" s="39"/>
      <c r="C260" s="245" t="s">
        <v>377</v>
      </c>
      <c r="D260" s="245" t="s">
        <v>147</v>
      </c>
      <c r="E260" s="246" t="s">
        <v>378</v>
      </c>
      <c r="F260" s="247" t="s">
        <v>379</v>
      </c>
      <c r="G260" s="248" t="s">
        <v>380</v>
      </c>
      <c r="H260" s="249">
        <v>11.6</v>
      </c>
      <c r="I260" s="250"/>
      <c r="J260" s="251">
        <f>ROUND(I260*H260,2)</f>
        <v>0</v>
      </c>
      <c r="K260" s="247" t="s">
        <v>131</v>
      </c>
      <c r="L260" s="252"/>
      <c r="M260" s="253" t="s">
        <v>19</v>
      </c>
      <c r="N260" s="254" t="s">
        <v>42</v>
      </c>
      <c r="O260" s="84"/>
      <c r="P260" s="213">
        <f>O260*H260</f>
        <v>0</v>
      </c>
      <c r="Q260" s="213">
        <v>0.001</v>
      </c>
      <c r="R260" s="213">
        <f>Q260*H260</f>
        <v>0.011599999999999999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151</v>
      </c>
      <c r="AT260" s="215" t="s">
        <v>147</v>
      </c>
      <c r="AU260" s="215" t="s">
        <v>80</v>
      </c>
      <c r="AY260" s="17" t="s">
        <v>124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76</v>
      </c>
      <c r="BK260" s="216">
        <f>ROUND(I260*H260,2)</f>
        <v>0</v>
      </c>
      <c r="BL260" s="17" t="s">
        <v>81</v>
      </c>
      <c r="BM260" s="215" t="s">
        <v>381</v>
      </c>
    </row>
    <row r="261" s="13" customFormat="1">
      <c r="A261" s="13"/>
      <c r="B261" s="222"/>
      <c r="C261" s="223"/>
      <c r="D261" s="224" t="s">
        <v>135</v>
      </c>
      <c r="E261" s="225" t="s">
        <v>19</v>
      </c>
      <c r="F261" s="226" t="s">
        <v>382</v>
      </c>
      <c r="G261" s="223"/>
      <c r="H261" s="227">
        <v>11.6</v>
      </c>
      <c r="I261" s="228"/>
      <c r="J261" s="223"/>
      <c r="K261" s="223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135</v>
      </c>
      <c r="AU261" s="233" t="s">
        <v>80</v>
      </c>
      <c r="AV261" s="13" t="s">
        <v>80</v>
      </c>
      <c r="AW261" s="13" t="s">
        <v>33</v>
      </c>
      <c r="AX261" s="13" t="s">
        <v>71</v>
      </c>
      <c r="AY261" s="233" t="s">
        <v>124</v>
      </c>
    </row>
    <row r="262" s="14" customFormat="1">
      <c r="A262" s="14"/>
      <c r="B262" s="234"/>
      <c r="C262" s="235"/>
      <c r="D262" s="224" t="s">
        <v>135</v>
      </c>
      <c r="E262" s="236" t="s">
        <v>19</v>
      </c>
      <c r="F262" s="237" t="s">
        <v>137</v>
      </c>
      <c r="G262" s="235"/>
      <c r="H262" s="238">
        <v>11.6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135</v>
      </c>
      <c r="AU262" s="244" t="s">
        <v>80</v>
      </c>
      <c r="AV262" s="14" t="s">
        <v>81</v>
      </c>
      <c r="AW262" s="14" t="s">
        <v>33</v>
      </c>
      <c r="AX262" s="14" t="s">
        <v>76</v>
      </c>
      <c r="AY262" s="244" t="s">
        <v>124</v>
      </c>
    </row>
    <row r="263" s="2" customFormat="1" ht="33" customHeight="1">
      <c r="A263" s="38"/>
      <c r="B263" s="39"/>
      <c r="C263" s="204" t="s">
        <v>383</v>
      </c>
      <c r="D263" s="204" t="s">
        <v>127</v>
      </c>
      <c r="E263" s="205" t="s">
        <v>384</v>
      </c>
      <c r="F263" s="206" t="s">
        <v>385</v>
      </c>
      <c r="G263" s="207" t="s">
        <v>166</v>
      </c>
      <c r="H263" s="208">
        <v>817.39999999999998</v>
      </c>
      <c r="I263" s="209"/>
      <c r="J263" s="210">
        <f>ROUND(I263*H263,2)</f>
        <v>0</v>
      </c>
      <c r="K263" s="206" t="s">
        <v>131</v>
      </c>
      <c r="L263" s="44"/>
      <c r="M263" s="211" t="s">
        <v>19</v>
      </c>
      <c r="N263" s="212" t="s">
        <v>42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81</v>
      </c>
      <c r="AT263" s="215" t="s">
        <v>127</v>
      </c>
      <c r="AU263" s="215" t="s">
        <v>80</v>
      </c>
      <c r="AY263" s="17" t="s">
        <v>124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76</v>
      </c>
      <c r="BK263" s="216">
        <f>ROUND(I263*H263,2)</f>
        <v>0</v>
      </c>
      <c r="BL263" s="17" t="s">
        <v>81</v>
      </c>
      <c r="BM263" s="215" t="s">
        <v>386</v>
      </c>
    </row>
    <row r="264" s="2" customFormat="1">
      <c r="A264" s="38"/>
      <c r="B264" s="39"/>
      <c r="C264" s="40"/>
      <c r="D264" s="217" t="s">
        <v>133</v>
      </c>
      <c r="E264" s="40"/>
      <c r="F264" s="218" t="s">
        <v>387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133</v>
      </c>
      <c r="AU264" s="17" t="s">
        <v>80</v>
      </c>
    </row>
    <row r="265" s="13" customFormat="1">
      <c r="A265" s="13"/>
      <c r="B265" s="222"/>
      <c r="C265" s="223"/>
      <c r="D265" s="224" t="s">
        <v>135</v>
      </c>
      <c r="E265" s="225" t="s">
        <v>19</v>
      </c>
      <c r="F265" s="226" t="s">
        <v>388</v>
      </c>
      <c r="G265" s="223"/>
      <c r="H265" s="227">
        <v>817.39999999999998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135</v>
      </c>
      <c r="AU265" s="233" t="s">
        <v>80</v>
      </c>
      <c r="AV265" s="13" t="s">
        <v>80</v>
      </c>
      <c r="AW265" s="13" t="s">
        <v>33</v>
      </c>
      <c r="AX265" s="13" t="s">
        <v>71</v>
      </c>
      <c r="AY265" s="233" t="s">
        <v>124</v>
      </c>
    </row>
    <row r="266" s="14" customFormat="1">
      <c r="A266" s="14"/>
      <c r="B266" s="234"/>
      <c r="C266" s="235"/>
      <c r="D266" s="224" t="s">
        <v>135</v>
      </c>
      <c r="E266" s="236" t="s">
        <v>19</v>
      </c>
      <c r="F266" s="237" t="s">
        <v>137</v>
      </c>
      <c r="G266" s="235"/>
      <c r="H266" s="238">
        <v>817.39999999999998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135</v>
      </c>
      <c r="AU266" s="244" t="s">
        <v>80</v>
      </c>
      <c r="AV266" s="14" t="s">
        <v>81</v>
      </c>
      <c r="AW266" s="14" t="s">
        <v>33</v>
      </c>
      <c r="AX266" s="14" t="s">
        <v>76</v>
      </c>
      <c r="AY266" s="244" t="s">
        <v>124</v>
      </c>
    </row>
    <row r="267" s="2" customFormat="1" ht="44.25" customHeight="1">
      <c r="A267" s="38"/>
      <c r="B267" s="39"/>
      <c r="C267" s="204" t="s">
        <v>389</v>
      </c>
      <c r="D267" s="204" t="s">
        <v>127</v>
      </c>
      <c r="E267" s="205" t="s">
        <v>390</v>
      </c>
      <c r="F267" s="206" t="s">
        <v>391</v>
      </c>
      <c r="G267" s="207" t="s">
        <v>177</v>
      </c>
      <c r="H267" s="208">
        <v>20</v>
      </c>
      <c r="I267" s="209"/>
      <c r="J267" s="210">
        <f>ROUND(I267*H267,2)</f>
        <v>0</v>
      </c>
      <c r="K267" s="206" t="s">
        <v>131</v>
      </c>
      <c r="L267" s="44"/>
      <c r="M267" s="211" t="s">
        <v>19</v>
      </c>
      <c r="N267" s="212" t="s">
        <v>42</v>
      </c>
      <c r="O267" s="84"/>
      <c r="P267" s="213">
        <f>O267*H267</f>
        <v>0</v>
      </c>
      <c r="Q267" s="213">
        <v>0.021350000000000001</v>
      </c>
      <c r="R267" s="213">
        <f>Q267*H267</f>
        <v>0.42700000000000005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81</v>
      </c>
      <c r="AT267" s="215" t="s">
        <v>127</v>
      </c>
      <c r="AU267" s="215" t="s">
        <v>80</v>
      </c>
      <c r="AY267" s="17" t="s">
        <v>124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76</v>
      </c>
      <c r="BK267" s="216">
        <f>ROUND(I267*H267,2)</f>
        <v>0</v>
      </c>
      <c r="BL267" s="17" t="s">
        <v>81</v>
      </c>
      <c r="BM267" s="215" t="s">
        <v>392</v>
      </c>
    </row>
    <row r="268" s="2" customFormat="1">
      <c r="A268" s="38"/>
      <c r="B268" s="39"/>
      <c r="C268" s="40"/>
      <c r="D268" s="217" t="s">
        <v>133</v>
      </c>
      <c r="E268" s="40"/>
      <c r="F268" s="218" t="s">
        <v>393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133</v>
      </c>
      <c r="AU268" s="17" t="s">
        <v>80</v>
      </c>
    </row>
    <row r="269" s="15" customFormat="1">
      <c r="A269" s="15"/>
      <c r="B269" s="255"/>
      <c r="C269" s="256"/>
      <c r="D269" s="224" t="s">
        <v>135</v>
      </c>
      <c r="E269" s="257" t="s">
        <v>19</v>
      </c>
      <c r="F269" s="258" t="s">
        <v>370</v>
      </c>
      <c r="G269" s="256"/>
      <c r="H269" s="257" t="s">
        <v>19</v>
      </c>
      <c r="I269" s="259"/>
      <c r="J269" s="256"/>
      <c r="K269" s="256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135</v>
      </c>
      <c r="AU269" s="264" t="s">
        <v>80</v>
      </c>
      <c r="AV269" s="15" t="s">
        <v>76</v>
      </c>
      <c r="AW269" s="15" t="s">
        <v>33</v>
      </c>
      <c r="AX269" s="15" t="s">
        <v>71</v>
      </c>
      <c r="AY269" s="264" t="s">
        <v>124</v>
      </c>
    </row>
    <row r="270" s="13" customFormat="1">
      <c r="A270" s="13"/>
      <c r="B270" s="222"/>
      <c r="C270" s="223"/>
      <c r="D270" s="224" t="s">
        <v>135</v>
      </c>
      <c r="E270" s="225" t="s">
        <v>19</v>
      </c>
      <c r="F270" s="226" t="s">
        <v>394</v>
      </c>
      <c r="G270" s="223"/>
      <c r="H270" s="227">
        <v>20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135</v>
      </c>
      <c r="AU270" s="233" t="s">
        <v>80</v>
      </c>
      <c r="AV270" s="13" t="s">
        <v>80</v>
      </c>
      <c r="AW270" s="13" t="s">
        <v>33</v>
      </c>
      <c r="AX270" s="13" t="s">
        <v>71</v>
      </c>
      <c r="AY270" s="233" t="s">
        <v>124</v>
      </c>
    </row>
    <row r="271" s="14" customFormat="1">
      <c r="A271" s="14"/>
      <c r="B271" s="234"/>
      <c r="C271" s="235"/>
      <c r="D271" s="224" t="s">
        <v>135</v>
      </c>
      <c r="E271" s="236" t="s">
        <v>19</v>
      </c>
      <c r="F271" s="237" t="s">
        <v>137</v>
      </c>
      <c r="G271" s="235"/>
      <c r="H271" s="238">
        <v>20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135</v>
      </c>
      <c r="AU271" s="244" t="s">
        <v>80</v>
      </c>
      <c r="AV271" s="14" t="s">
        <v>81</v>
      </c>
      <c r="AW271" s="14" t="s">
        <v>33</v>
      </c>
      <c r="AX271" s="14" t="s">
        <v>76</v>
      </c>
      <c r="AY271" s="244" t="s">
        <v>124</v>
      </c>
    </row>
    <row r="272" s="2" customFormat="1" ht="24.15" customHeight="1">
      <c r="A272" s="38"/>
      <c r="B272" s="39"/>
      <c r="C272" s="204" t="s">
        <v>395</v>
      </c>
      <c r="D272" s="204" t="s">
        <v>127</v>
      </c>
      <c r="E272" s="205" t="s">
        <v>396</v>
      </c>
      <c r="F272" s="206" t="s">
        <v>397</v>
      </c>
      <c r="G272" s="207" t="s">
        <v>166</v>
      </c>
      <c r="H272" s="208">
        <v>580</v>
      </c>
      <c r="I272" s="209"/>
      <c r="J272" s="210">
        <f>ROUND(I272*H272,2)</f>
        <v>0</v>
      </c>
      <c r="K272" s="206" t="s">
        <v>131</v>
      </c>
      <c r="L272" s="44"/>
      <c r="M272" s="211" t="s">
        <v>19</v>
      </c>
      <c r="N272" s="212" t="s">
        <v>42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81</v>
      </c>
      <c r="AT272" s="215" t="s">
        <v>127</v>
      </c>
      <c r="AU272" s="215" t="s">
        <v>80</v>
      </c>
      <c r="AY272" s="17" t="s">
        <v>124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76</v>
      </c>
      <c r="BK272" s="216">
        <f>ROUND(I272*H272,2)</f>
        <v>0</v>
      </c>
      <c r="BL272" s="17" t="s">
        <v>81</v>
      </c>
      <c r="BM272" s="215" t="s">
        <v>398</v>
      </c>
    </row>
    <row r="273" s="2" customFormat="1">
      <c r="A273" s="38"/>
      <c r="B273" s="39"/>
      <c r="C273" s="40"/>
      <c r="D273" s="217" t="s">
        <v>133</v>
      </c>
      <c r="E273" s="40"/>
      <c r="F273" s="218" t="s">
        <v>399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80</v>
      </c>
    </row>
    <row r="274" s="13" customFormat="1">
      <c r="A274" s="13"/>
      <c r="B274" s="222"/>
      <c r="C274" s="223"/>
      <c r="D274" s="224" t="s">
        <v>135</v>
      </c>
      <c r="E274" s="225" t="s">
        <v>19</v>
      </c>
      <c r="F274" s="226" t="s">
        <v>400</v>
      </c>
      <c r="G274" s="223"/>
      <c r="H274" s="227">
        <v>580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135</v>
      </c>
      <c r="AU274" s="233" t="s">
        <v>80</v>
      </c>
      <c r="AV274" s="13" t="s">
        <v>80</v>
      </c>
      <c r="AW274" s="13" t="s">
        <v>33</v>
      </c>
      <c r="AX274" s="13" t="s">
        <v>71</v>
      </c>
      <c r="AY274" s="233" t="s">
        <v>124</v>
      </c>
    </row>
    <row r="275" s="14" customFormat="1">
      <c r="A275" s="14"/>
      <c r="B275" s="234"/>
      <c r="C275" s="235"/>
      <c r="D275" s="224" t="s">
        <v>135</v>
      </c>
      <c r="E275" s="236" t="s">
        <v>19</v>
      </c>
      <c r="F275" s="237" t="s">
        <v>137</v>
      </c>
      <c r="G275" s="235"/>
      <c r="H275" s="238">
        <v>580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135</v>
      </c>
      <c r="AU275" s="244" t="s">
        <v>80</v>
      </c>
      <c r="AV275" s="14" t="s">
        <v>81</v>
      </c>
      <c r="AW275" s="14" t="s">
        <v>33</v>
      </c>
      <c r="AX275" s="14" t="s">
        <v>76</v>
      </c>
      <c r="AY275" s="244" t="s">
        <v>124</v>
      </c>
    </row>
    <row r="276" s="12" customFormat="1" ht="22.8" customHeight="1">
      <c r="A276" s="12"/>
      <c r="B276" s="188"/>
      <c r="C276" s="189"/>
      <c r="D276" s="190" t="s">
        <v>70</v>
      </c>
      <c r="E276" s="202" t="s">
        <v>80</v>
      </c>
      <c r="F276" s="202" t="s">
        <v>401</v>
      </c>
      <c r="G276" s="189"/>
      <c r="H276" s="189"/>
      <c r="I276" s="192"/>
      <c r="J276" s="203">
        <f>BK276</f>
        <v>0</v>
      </c>
      <c r="K276" s="189"/>
      <c r="L276" s="194"/>
      <c r="M276" s="195"/>
      <c r="N276" s="196"/>
      <c r="O276" s="196"/>
      <c r="P276" s="197">
        <f>SUM(P277:P286)</f>
        <v>0</v>
      </c>
      <c r="Q276" s="196"/>
      <c r="R276" s="197">
        <f>SUM(R277:R286)</f>
        <v>19.997640000000004</v>
      </c>
      <c r="S276" s="196"/>
      <c r="T276" s="198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9" t="s">
        <v>76</v>
      </c>
      <c r="AT276" s="200" t="s">
        <v>70</v>
      </c>
      <c r="AU276" s="200" t="s">
        <v>76</v>
      </c>
      <c r="AY276" s="199" t="s">
        <v>124</v>
      </c>
      <c r="BK276" s="201">
        <f>SUM(BK277:BK286)</f>
        <v>0</v>
      </c>
    </row>
    <row r="277" s="2" customFormat="1" ht="37.8" customHeight="1">
      <c r="A277" s="38"/>
      <c r="B277" s="39"/>
      <c r="C277" s="204" t="s">
        <v>402</v>
      </c>
      <c r="D277" s="204" t="s">
        <v>127</v>
      </c>
      <c r="E277" s="205" t="s">
        <v>403</v>
      </c>
      <c r="F277" s="206" t="s">
        <v>404</v>
      </c>
      <c r="G277" s="207" t="s">
        <v>130</v>
      </c>
      <c r="H277" s="208">
        <v>8.3200000000000003</v>
      </c>
      <c r="I277" s="209"/>
      <c r="J277" s="210">
        <f>ROUND(I277*H277,2)</f>
        <v>0</v>
      </c>
      <c r="K277" s="206" t="s">
        <v>131</v>
      </c>
      <c r="L277" s="44"/>
      <c r="M277" s="211" t="s">
        <v>19</v>
      </c>
      <c r="N277" s="212" t="s">
        <v>42</v>
      </c>
      <c r="O277" s="84"/>
      <c r="P277" s="213">
        <f>O277*H277</f>
        <v>0</v>
      </c>
      <c r="Q277" s="213">
        <v>1.9205000000000001</v>
      </c>
      <c r="R277" s="213">
        <f>Q277*H277</f>
        <v>15.978560000000002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81</v>
      </c>
      <c r="AT277" s="215" t="s">
        <v>127</v>
      </c>
      <c r="AU277" s="215" t="s">
        <v>80</v>
      </c>
      <c r="AY277" s="17" t="s">
        <v>124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76</v>
      </c>
      <c r="BK277" s="216">
        <f>ROUND(I277*H277,2)</f>
        <v>0</v>
      </c>
      <c r="BL277" s="17" t="s">
        <v>81</v>
      </c>
      <c r="BM277" s="215" t="s">
        <v>405</v>
      </c>
    </row>
    <row r="278" s="2" customFormat="1">
      <c r="A278" s="38"/>
      <c r="B278" s="39"/>
      <c r="C278" s="40"/>
      <c r="D278" s="217" t="s">
        <v>133</v>
      </c>
      <c r="E278" s="40"/>
      <c r="F278" s="218" t="s">
        <v>406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133</v>
      </c>
      <c r="AU278" s="17" t="s">
        <v>80</v>
      </c>
    </row>
    <row r="279" s="13" customFormat="1">
      <c r="A279" s="13"/>
      <c r="B279" s="222"/>
      <c r="C279" s="223"/>
      <c r="D279" s="224" t="s">
        <v>135</v>
      </c>
      <c r="E279" s="225" t="s">
        <v>19</v>
      </c>
      <c r="F279" s="226" t="s">
        <v>407</v>
      </c>
      <c r="G279" s="223"/>
      <c r="H279" s="227">
        <v>8.3200000000000003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135</v>
      </c>
      <c r="AU279" s="233" t="s">
        <v>80</v>
      </c>
      <c r="AV279" s="13" t="s">
        <v>80</v>
      </c>
      <c r="AW279" s="13" t="s">
        <v>33</v>
      </c>
      <c r="AX279" s="13" t="s">
        <v>71</v>
      </c>
      <c r="AY279" s="233" t="s">
        <v>124</v>
      </c>
    </row>
    <row r="280" s="14" customFormat="1">
      <c r="A280" s="14"/>
      <c r="B280" s="234"/>
      <c r="C280" s="235"/>
      <c r="D280" s="224" t="s">
        <v>135</v>
      </c>
      <c r="E280" s="236" t="s">
        <v>19</v>
      </c>
      <c r="F280" s="237" t="s">
        <v>137</v>
      </c>
      <c r="G280" s="235"/>
      <c r="H280" s="238">
        <v>8.3200000000000003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135</v>
      </c>
      <c r="AU280" s="244" t="s">
        <v>80</v>
      </c>
      <c r="AV280" s="14" t="s">
        <v>81</v>
      </c>
      <c r="AW280" s="14" t="s">
        <v>33</v>
      </c>
      <c r="AX280" s="14" t="s">
        <v>76</v>
      </c>
      <c r="AY280" s="244" t="s">
        <v>124</v>
      </c>
    </row>
    <row r="281" s="2" customFormat="1" ht="21.75" customHeight="1">
      <c r="A281" s="38"/>
      <c r="B281" s="39"/>
      <c r="C281" s="204" t="s">
        <v>408</v>
      </c>
      <c r="D281" s="204" t="s">
        <v>127</v>
      </c>
      <c r="E281" s="205" t="s">
        <v>409</v>
      </c>
      <c r="F281" s="206" t="s">
        <v>410</v>
      </c>
      <c r="G281" s="207" t="s">
        <v>130</v>
      </c>
      <c r="H281" s="208">
        <v>2.0800000000000001</v>
      </c>
      <c r="I281" s="209"/>
      <c r="J281" s="210">
        <f>ROUND(I281*H281,2)</f>
        <v>0</v>
      </c>
      <c r="K281" s="206" t="s">
        <v>131</v>
      </c>
      <c r="L281" s="44"/>
      <c r="M281" s="211" t="s">
        <v>19</v>
      </c>
      <c r="N281" s="212" t="s">
        <v>42</v>
      </c>
      <c r="O281" s="84"/>
      <c r="P281" s="213">
        <f>O281*H281</f>
        <v>0</v>
      </c>
      <c r="Q281" s="213">
        <v>1.9199999999999999</v>
      </c>
      <c r="R281" s="213">
        <f>Q281*H281</f>
        <v>3.9935999999999998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81</v>
      </c>
      <c r="AT281" s="215" t="s">
        <v>127</v>
      </c>
      <c r="AU281" s="215" t="s">
        <v>80</v>
      </c>
      <c r="AY281" s="17" t="s">
        <v>124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76</v>
      </c>
      <c r="BK281" s="216">
        <f>ROUND(I281*H281,2)</f>
        <v>0</v>
      </c>
      <c r="BL281" s="17" t="s">
        <v>81</v>
      </c>
      <c r="BM281" s="215" t="s">
        <v>411</v>
      </c>
    </row>
    <row r="282" s="2" customFormat="1">
      <c r="A282" s="38"/>
      <c r="B282" s="39"/>
      <c r="C282" s="40"/>
      <c r="D282" s="217" t="s">
        <v>133</v>
      </c>
      <c r="E282" s="40"/>
      <c r="F282" s="218" t="s">
        <v>412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133</v>
      </c>
      <c r="AU282" s="17" t="s">
        <v>80</v>
      </c>
    </row>
    <row r="283" s="13" customFormat="1">
      <c r="A283" s="13"/>
      <c r="B283" s="222"/>
      <c r="C283" s="223"/>
      <c r="D283" s="224" t="s">
        <v>135</v>
      </c>
      <c r="E283" s="225" t="s">
        <v>19</v>
      </c>
      <c r="F283" s="226" t="s">
        <v>413</v>
      </c>
      <c r="G283" s="223"/>
      <c r="H283" s="227">
        <v>2.0800000000000001</v>
      </c>
      <c r="I283" s="228"/>
      <c r="J283" s="223"/>
      <c r="K283" s="223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80</v>
      </c>
      <c r="AV283" s="13" t="s">
        <v>80</v>
      </c>
      <c r="AW283" s="13" t="s">
        <v>33</v>
      </c>
      <c r="AX283" s="13" t="s">
        <v>71</v>
      </c>
      <c r="AY283" s="233" t="s">
        <v>124</v>
      </c>
    </row>
    <row r="284" s="14" customFormat="1">
      <c r="A284" s="14"/>
      <c r="B284" s="234"/>
      <c r="C284" s="235"/>
      <c r="D284" s="224" t="s">
        <v>135</v>
      </c>
      <c r="E284" s="236" t="s">
        <v>19</v>
      </c>
      <c r="F284" s="237" t="s">
        <v>137</v>
      </c>
      <c r="G284" s="235"/>
      <c r="H284" s="238">
        <v>2.0800000000000001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135</v>
      </c>
      <c r="AU284" s="244" t="s">
        <v>80</v>
      </c>
      <c r="AV284" s="14" t="s">
        <v>81</v>
      </c>
      <c r="AW284" s="14" t="s">
        <v>33</v>
      </c>
      <c r="AX284" s="14" t="s">
        <v>76</v>
      </c>
      <c r="AY284" s="244" t="s">
        <v>124</v>
      </c>
    </row>
    <row r="285" s="2" customFormat="1" ht="24.15" customHeight="1">
      <c r="A285" s="38"/>
      <c r="B285" s="39"/>
      <c r="C285" s="204" t="s">
        <v>414</v>
      </c>
      <c r="D285" s="204" t="s">
        <v>127</v>
      </c>
      <c r="E285" s="205" t="s">
        <v>415</v>
      </c>
      <c r="F285" s="206" t="s">
        <v>416</v>
      </c>
      <c r="G285" s="207" t="s">
        <v>224</v>
      </c>
      <c r="H285" s="208">
        <v>52</v>
      </c>
      <c r="I285" s="209"/>
      <c r="J285" s="210">
        <f>ROUND(I285*H285,2)</f>
        <v>0</v>
      </c>
      <c r="K285" s="206" t="s">
        <v>131</v>
      </c>
      <c r="L285" s="44"/>
      <c r="M285" s="211" t="s">
        <v>19</v>
      </c>
      <c r="N285" s="212" t="s">
        <v>42</v>
      </c>
      <c r="O285" s="84"/>
      <c r="P285" s="213">
        <f>O285*H285</f>
        <v>0</v>
      </c>
      <c r="Q285" s="213">
        <v>0.00048999999999999998</v>
      </c>
      <c r="R285" s="213">
        <f>Q285*H285</f>
        <v>0.025479999999999999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81</v>
      </c>
      <c r="AT285" s="215" t="s">
        <v>127</v>
      </c>
      <c r="AU285" s="215" t="s">
        <v>80</v>
      </c>
      <c r="AY285" s="17" t="s">
        <v>124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76</v>
      </c>
      <c r="BK285" s="216">
        <f>ROUND(I285*H285,2)</f>
        <v>0</v>
      </c>
      <c r="BL285" s="17" t="s">
        <v>81</v>
      </c>
      <c r="BM285" s="215" t="s">
        <v>417</v>
      </c>
    </row>
    <row r="286" s="2" customFormat="1">
      <c r="A286" s="38"/>
      <c r="B286" s="39"/>
      <c r="C286" s="40"/>
      <c r="D286" s="217" t="s">
        <v>133</v>
      </c>
      <c r="E286" s="40"/>
      <c r="F286" s="218" t="s">
        <v>418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133</v>
      </c>
      <c r="AU286" s="17" t="s">
        <v>80</v>
      </c>
    </row>
    <row r="287" s="12" customFormat="1" ht="22.8" customHeight="1">
      <c r="A287" s="12"/>
      <c r="B287" s="188"/>
      <c r="C287" s="189"/>
      <c r="D287" s="190" t="s">
        <v>70</v>
      </c>
      <c r="E287" s="202" t="s">
        <v>81</v>
      </c>
      <c r="F287" s="202" t="s">
        <v>419</v>
      </c>
      <c r="G287" s="189"/>
      <c r="H287" s="189"/>
      <c r="I287" s="192"/>
      <c r="J287" s="203">
        <f>BK287</f>
        <v>0</v>
      </c>
      <c r="K287" s="189"/>
      <c r="L287" s="194"/>
      <c r="M287" s="195"/>
      <c r="N287" s="196"/>
      <c r="O287" s="196"/>
      <c r="P287" s="197">
        <f>SUM(P288:P298)</f>
        <v>0</v>
      </c>
      <c r="Q287" s="196"/>
      <c r="R287" s="197">
        <f>SUM(R288:R298)</f>
        <v>74.380061760000004</v>
      </c>
      <c r="S287" s="196"/>
      <c r="T287" s="198">
        <f>SUM(T288:T298)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9" t="s">
        <v>76</v>
      </c>
      <c r="AT287" s="200" t="s">
        <v>70</v>
      </c>
      <c r="AU287" s="200" t="s">
        <v>76</v>
      </c>
      <c r="AY287" s="199" t="s">
        <v>124</v>
      </c>
      <c r="BK287" s="201">
        <f>SUM(BK288:BK298)</f>
        <v>0</v>
      </c>
    </row>
    <row r="288" s="2" customFormat="1" ht="33" customHeight="1">
      <c r="A288" s="38"/>
      <c r="B288" s="39"/>
      <c r="C288" s="204" t="s">
        <v>420</v>
      </c>
      <c r="D288" s="204" t="s">
        <v>127</v>
      </c>
      <c r="E288" s="205" t="s">
        <v>421</v>
      </c>
      <c r="F288" s="206" t="s">
        <v>422</v>
      </c>
      <c r="G288" s="207" t="s">
        <v>130</v>
      </c>
      <c r="H288" s="208">
        <v>0.28799999999999998</v>
      </c>
      <c r="I288" s="209"/>
      <c r="J288" s="210">
        <f>ROUND(I288*H288,2)</f>
        <v>0</v>
      </c>
      <c r="K288" s="206" t="s">
        <v>131</v>
      </c>
      <c r="L288" s="44"/>
      <c r="M288" s="211" t="s">
        <v>19</v>
      </c>
      <c r="N288" s="212" t="s">
        <v>42</v>
      </c>
      <c r="O288" s="84"/>
      <c r="P288" s="213">
        <f>O288*H288</f>
        <v>0</v>
      </c>
      <c r="Q288" s="213">
        <v>1.8907700000000001</v>
      </c>
      <c r="R288" s="213">
        <f>Q288*H288</f>
        <v>0.54454175999999999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81</v>
      </c>
      <c r="AT288" s="215" t="s">
        <v>127</v>
      </c>
      <c r="AU288" s="215" t="s">
        <v>80</v>
      </c>
      <c r="AY288" s="17" t="s">
        <v>124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76</v>
      </c>
      <c r="BK288" s="216">
        <f>ROUND(I288*H288,2)</f>
        <v>0</v>
      </c>
      <c r="BL288" s="17" t="s">
        <v>81</v>
      </c>
      <c r="BM288" s="215" t="s">
        <v>423</v>
      </c>
    </row>
    <row r="289" s="2" customFormat="1">
      <c r="A289" s="38"/>
      <c r="B289" s="39"/>
      <c r="C289" s="40"/>
      <c r="D289" s="217" t="s">
        <v>133</v>
      </c>
      <c r="E289" s="40"/>
      <c r="F289" s="218" t="s">
        <v>424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133</v>
      </c>
      <c r="AU289" s="17" t="s">
        <v>80</v>
      </c>
    </row>
    <row r="290" s="15" customFormat="1">
      <c r="A290" s="15"/>
      <c r="B290" s="255"/>
      <c r="C290" s="256"/>
      <c r="D290" s="224" t="s">
        <v>135</v>
      </c>
      <c r="E290" s="257" t="s">
        <v>19</v>
      </c>
      <c r="F290" s="258" t="s">
        <v>425</v>
      </c>
      <c r="G290" s="256"/>
      <c r="H290" s="257" t="s">
        <v>19</v>
      </c>
      <c r="I290" s="259"/>
      <c r="J290" s="256"/>
      <c r="K290" s="256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135</v>
      </c>
      <c r="AU290" s="264" t="s">
        <v>80</v>
      </c>
      <c r="AV290" s="15" t="s">
        <v>76</v>
      </c>
      <c r="AW290" s="15" t="s">
        <v>33</v>
      </c>
      <c r="AX290" s="15" t="s">
        <v>71</v>
      </c>
      <c r="AY290" s="264" t="s">
        <v>124</v>
      </c>
    </row>
    <row r="291" s="13" customFormat="1">
      <c r="A291" s="13"/>
      <c r="B291" s="222"/>
      <c r="C291" s="223"/>
      <c r="D291" s="224" t="s">
        <v>135</v>
      </c>
      <c r="E291" s="225" t="s">
        <v>19</v>
      </c>
      <c r="F291" s="226" t="s">
        <v>426</v>
      </c>
      <c r="G291" s="223"/>
      <c r="H291" s="227">
        <v>0.28799999999999998</v>
      </c>
      <c r="I291" s="228"/>
      <c r="J291" s="223"/>
      <c r="K291" s="223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135</v>
      </c>
      <c r="AU291" s="233" t="s">
        <v>80</v>
      </c>
      <c r="AV291" s="13" t="s">
        <v>80</v>
      </c>
      <c r="AW291" s="13" t="s">
        <v>33</v>
      </c>
      <c r="AX291" s="13" t="s">
        <v>71</v>
      </c>
      <c r="AY291" s="233" t="s">
        <v>124</v>
      </c>
    </row>
    <row r="292" s="14" customFormat="1">
      <c r="A292" s="14"/>
      <c r="B292" s="234"/>
      <c r="C292" s="235"/>
      <c r="D292" s="224" t="s">
        <v>135</v>
      </c>
      <c r="E292" s="236" t="s">
        <v>19</v>
      </c>
      <c r="F292" s="237" t="s">
        <v>137</v>
      </c>
      <c r="G292" s="235"/>
      <c r="H292" s="238">
        <v>0.28799999999999998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135</v>
      </c>
      <c r="AU292" s="244" t="s">
        <v>80</v>
      </c>
      <c r="AV292" s="14" t="s">
        <v>81</v>
      </c>
      <c r="AW292" s="14" t="s">
        <v>33</v>
      </c>
      <c r="AX292" s="14" t="s">
        <v>76</v>
      </c>
      <c r="AY292" s="244" t="s">
        <v>124</v>
      </c>
    </row>
    <row r="293" s="2" customFormat="1" ht="44.25" customHeight="1">
      <c r="A293" s="38"/>
      <c r="B293" s="39"/>
      <c r="C293" s="204" t="s">
        <v>427</v>
      </c>
      <c r="D293" s="204" t="s">
        <v>127</v>
      </c>
      <c r="E293" s="205" t="s">
        <v>428</v>
      </c>
      <c r="F293" s="206" t="s">
        <v>429</v>
      </c>
      <c r="G293" s="207" t="s">
        <v>166</v>
      </c>
      <c r="H293" s="208">
        <v>456</v>
      </c>
      <c r="I293" s="209"/>
      <c r="J293" s="210">
        <f>ROUND(I293*H293,2)</f>
        <v>0</v>
      </c>
      <c r="K293" s="206" t="s">
        <v>131</v>
      </c>
      <c r="L293" s="44"/>
      <c r="M293" s="211" t="s">
        <v>19</v>
      </c>
      <c r="N293" s="212" t="s">
        <v>42</v>
      </c>
      <c r="O293" s="84"/>
      <c r="P293" s="213">
        <f>O293*H293</f>
        <v>0</v>
      </c>
      <c r="Q293" s="213">
        <v>0.16192000000000001</v>
      </c>
      <c r="R293" s="213">
        <f>Q293*H293</f>
        <v>73.835520000000002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81</v>
      </c>
      <c r="AT293" s="215" t="s">
        <v>127</v>
      </c>
      <c r="AU293" s="215" t="s">
        <v>80</v>
      </c>
      <c r="AY293" s="17" t="s">
        <v>124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76</v>
      </c>
      <c r="BK293" s="216">
        <f>ROUND(I293*H293,2)</f>
        <v>0</v>
      </c>
      <c r="BL293" s="17" t="s">
        <v>81</v>
      </c>
      <c r="BM293" s="215" t="s">
        <v>430</v>
      </c>
    </row>
    <row r="294" s="2" customFormat="1">
      <c r="A294" s="38"/>
      <c r="B294" s="39"/>
      <c r="C294" s="40"/>
      <c r="D294" s="217" t="s">
        <v>133</v>
      </c>
      <c r="E294" s="40"/>
      <c r="F294" s="218" t="s">
        <v>431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133</v>
      </c>
      <c r="AU294" s="17" t="s">
        <v>80</v>
      </c>
    </row>
    <row r="295" s="15" customFormat="1">
      <c r="A295" s="15"/>
      <c r="B295" s="255"/>
      <c r="C295" s="256"/>
      <c r="D295" s="224" t="s">
        <v>135</v>
      </c>
      <c r="E295" s="257" t="s">
        <v>19</v>
      </c>
      <c r="F295" s="258" t="s">
        <v>432</v>
      </c>
      <c r="G295" s="256"/>
      <c r="H295" s="257" t="s">
        <v>19</v>
      </c>
      <c r="I295" s="259"/>
      <c r="J295" s="256"/>
      <c r="K295" s="256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135</v>
      </c>
      <c r="AU295" s="264" t="s">
        <v>80</v>
      </c>
      <c r="AV295" s="15" t="s">
        <v>76</v>
      </c>
      <c r="AW295" s="15" t="s">
        <v>33</v>
      </c>
      <c r="AX295" s="15" t="s">
        <v>71</v>
      </c>
      <c r="AY295" s="264" t="s">
        <v>124</v>
      </c>
    </row>
    <row r="296" s="13" customFormat="1">
      <c r="A296" s="13"/>
      <c r="B296" s="222"/>
      <c r="C296" s="223"/>
      <c r="D296" s="224" t="s">
        <v>135</v>
      </c>
      <c r="E296" s="225" t="s">
        <v>19</v>
      </c>
      <c r="F296" s="226" t="s">
        <v>433</v>
      </c>
      <c r="G296" s="223"/>
      <c r="H296" s="227">
        <v>311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135</v>
      </c>
      <c r="AU296" s="233" t="s">
        <v>80</v>
      </c>
      <c r="AV296" s="13" t="s">
        <v>80</v>
      </c>
      <c r="AW296" s="13" t="s">
        <v>33</v>
      </c>
      <c r="AX296" s="13" t="s">
        <v>71</v>
      </c>
      <c r="AY296" s="233" t="s">
        <v>124</v>
      </c>
    </row>
    <row r="297" s="13" customFormat="1">
      <c r="A297" s="13"/>
      <c r="B297" s="222"/>
      <c r="C297" s="223"/>
      <c r="D297" s="224" t="s">
        <v>135</v>
      </c>
      <c r="E297" s="225" t="s">
        <v>19</v>
      </c>
      <c r="F297" s="226" t="s">
        <v>191</v>
      </c>
      <c r="G297" s="223"/>
      <c r="H297" s="227">
        <v>145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135</v>
      </c>
      <c r="AU297" s="233" t="s">
        <v>80</v>
      </c>
      <c r="AV297" s="13" t="s">
        <v>80</v>
      </c>
      <c r="AW297" s="13" t="s">
        <v>33</v>
      </c>
      <c r="AX297" s="13" t="s">
        <v>71</v>
      </c>
      <c r="AY297" s="233" t="s">
        <v>124</v>
      </c>
    </row>
    <row r="298" s="14" customFormat="1">
      <c r="A298" s="14"/>
      <c r="B298" s="234"/>
      <c r="C298" s="235"/>
      <c r="D298" s="224" t="s">
        <v>135</v>
      </c>
      <c r="E298" s="236" t="s">
        <v>19</v>
      </c>
      <c r="F298" s="237" t="s">
        <v>137</v>
      </c>
      <c r="G298" s="235"/>
      <c r="H298" s="238">
        <v>456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135</v>
      </c>
      <c r="AU298" s="244" t="s">
        <v>80</v>
      </c>
      <c r="AV298" s="14" t="s">
        <v>81</v>
      </c>
      <c r="AW298" s="14" t="s">
        <v>33</v>
      </c>
      <c r="AX298" s="14" t="s">
        <v>76</v>
      </c>
      <c r="AY298" s="244" t="s">
        <v>124</v>
      </c>
    </row>
    <row r="299" s="12" customFormat="1" ht="22.8" customHeight="1">
      <c r="A299" s="12"/>
      <c r="B299" s="188"/>
      <c r="C299" s="189"/>
      <c r="D299" s="190" t="s">
        <v>70</v>
      </c>
      <c r="E299" s="202" t="s">
        <v>434</v>
      </c>
      <c r="F299" s="202" t="s">
        <v>435</v>
      </c>
      <c r="G299" s="189"/>
      <c r="H299" s="189"/>
      <c r="I299" s="192"/>
      <c r="J299" s="203">
        <f>BK299</f>
        <v>0</v>
      </c>
      <c r="K299" s="189"/>
      <c r="L299" s="194"/>
      <c r="M299" s="195"/>
      <c r="N299" s="196"/>
      <c r="O299" s="196"/>
      <c r="P299" s="197">
        <f>SUM(P300:P301)</f>
        <v>0</v>
      </c>
      <c r="Q299" s="196"/>
      <c r="R299" s="197">
        <f>SUM(R300:R301)</f>
        <v>0</v>
      </c>
      <c r="S299" s="196"/>
      <c r="T299" s="198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9" t="s">
        <v>76</v>
      </c>
      <c r="AT299" s="200" t="s">
        <v>70</v>
      </c>
      <c r="AU299" s="200" t="s">
        <v>76</v>
      </c>
      <c r="AY299" s="199" t="s">
        <v>124</v>
      </c>
      <c r="BK299" s="201">
        <f>SUM(BK300:BK301)</f>
        <v>0</v>
      </c>
    </row>
    <row r="300" s="2" customFormat="1" ht="16.5" customHeight="1">
      <c r="A300" s="38"/>
      <c r="B300" s="39"/>
      <c r="C300" s="204" t="s">
        <v>436</v>
      </c>
      <c r="D300" s="204" t="s">
        <v>127</v>
      </c>
      <c r="E300" s="205" t="s">
        <v>437</v>
      </c>
      <c r="F300" s="206" t="s">
        <v>438</v>
      </c>
      <c r="G300" s="207" t="s">
        <v>224</v>
      </c>
      <c r="H300" s="208">
        <v>6</v>
      </c>
      <c r="I300" s="209"/>
      <c r="J300" s="210">
        <f>ROUND(I300*H300,2)</f>
        <v>0</v>
      </c>
      <c r="K300" s="206" t="s">
        <v>19</v>
      </c>
      <c r="L300" s="44"/>
      <c r="M300" s="211" t="s">
        <v>19</v>
      </c>
      <c r="N300" s="212" t="s">
        <v>42</v>
      </c>
      <c r="O300" s="8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81</v>
      </c>
      <c r="AT300" s="215" t="s">
        <v>127</v>
      </c>
      <c r="AU300" s="215" t="s">
        <v>80</v>
      </c>
      <c r="AY300" s="17" t="s">
        <v>124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76</v>
      </c>
      <c r="BK300" s="216">
        <f>ROUND(I300*H300,2)</f>
        <v>0</v>
      </c>
      <c r="BL300" s="17" t="s">
        <v>81</v>
      </c>
      <c r="BM300" s="215" t="s">
        <v>439</v>
      </c>
    </row>
    <row r="301" s="2" customFormat="1" ht="24.15" customHeight="1">
      <c r="A301" s="38"/>
      <c r="B301" s="39"/>
      <c r="C301" s="204" t="s">
        <v>440</v>
      </c>
      <c r="D301" s="204" t="s">
        <v>127</v>
      </c>
      <c r="E301" s="205" t="s">
        <v>441</v>
      </c>
      <c r="F301" s="206" t="s">
        <v>442</v>
      </c>
      <c r="G301" s="207" t="s">
        <v>224</v>
      </c>
      <c r="H301" s="208">
        <v>7</v>
      </c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42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81</v>
      </c>
      <c r="AT301" s="215" t="s">
        <v>127</v>
      </c>
      <c r="AU301" s="215" t="s">
        <v>80</v>
      </c>
      <c r="AY301" s="17" t="s">
        <v>124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76</v>
      </c>
      <c r="BK301" s="216">
        <f>ROUND(I301*H301,2)</f>
        <v>0</v>
      </c>
      <c r="BL301" s="17" t="s">
        <v>81</v>
      </c>
      <c r="BM301" s="215" t="s">
        <v>443</v>
      </c>
    </row>
    <row r="302" s="12" customFormat="1" ht="22.8" customHeight="1">
      <c r="A302" s="12"/>
      <c r="B302" s="188"/>
      <c r="C302" s="189"/>
      <c r="D302" s="190" t="s">
        <v>70</v>
      </c>
      <c r="E302" s="202" t="s">
        <v>84</v>
      </c>
      <c r="F302" s="202" t="s">
        <v>444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SUM(P303:P378)</f>
        <v>0</v>
      </c>
      <c r="Q302" s="196"/>
      <c r="R302" s="197">
        <f>SUM(R303:R378)</f>
        <v>726.05772000000002</v>
      </c>
      <c r="S302" s="196"/>
      <c r="T302" s="198">
        <f>SUM(T303:T378)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9" t="s">
        <v>76</v>
      </c>
      <c r="AT302" s="200" t="s">
        <v>70</v>
      </c>
      <c r="AU302" s="200" t="s">
        <v>76</v>
      </c>
      <c r="AY302" s="199" t="s">
        <v>124</v>
      </c>
      <c r="BK302" s="201">
        <f>SUM(BK303:BK378)</f>
        <v>0</v>
      </c>
    </row>
    <row r="303" s="2" customFormat="1" ht="33" customHeight="1">
      <c r="A303" s="38"/>
      <c r="B303" s="39"/>
      <c r="C303" s="204" t="s">
        <v>445</v>
      </c>
      <c r="D303" s="204" t="s">
        <v>127</v>
      </c>
      <c r="E303" s="205" t="s">
        <v>446</v>
      </c>
      <c r="F303" s="206" t="s">
        <v>447</v>
      </c>
      <c r="G303" s="207" t="s">
        <v>166</v>
      </c>
      <c r="H303" s="208">
        <v>150</v>
      </c>
      <c r="I303" s="209"/>
      <c r="J303" s="210">
        <f>ROUND(I303*H303,2)</f>
        <v>0</v>
      </c>
      <c r="K303" s="206" t="s">
        <v>131</v>
      </c>
      <c r="L303" s="44"/>
      <c r="M303" s="211" t="s">
        <v>19</v>
      </c>
      <c r="N303" s="212" t="s">
        <v>42</v>
      </c>
      <c r="O303" s="84"/>
      <c r="P303" s="213">
        <f>O303*H303</f>
        <v>0</v>
      </c>
      <c r="Q303" s="213">
        <v>0.34499999999999997</v>
      </c>
      <c r="R303" s="213">
        <f>Q303*H303</f>
        <v>51.749999999999993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81</v>
      </c>
      <c r="AT303" s="215" t="s">
        <v>127</v>
      </c>
      <c r="AU303" s="215" t="s">
        <v>80</v>
      </c>
      <c r="AY303" s="17" t="s">
        <v>124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76</v>
      </c>
      <c r="BK303" s="216">
        <f>ROUND(I303*H303,2)</f>
        <v>0</v>
      </c>
      <c r="BL303" s="17" t="s">
        <v>81</v>
      </c>
      <c r="BM303" s="215" t="s">
        <v>448</v>
      </c>
    </row>
    <row r="304" s="2" customFormat="1">
      <c r="A304" s="38"/>
      <c r="B304" s="39"/>
      <c r="C304" s="40"/>
      <c r="D304" s="217" t="s">
        <v>133</v>
      </c>
      <c r="E304" s="40"/>
      <c r="F304" s="218" t="s">
        <v>449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133</v>
      </c>
      <c r="AU304" s="17" t="s">
        <v>80</v>
      </c>
    </row>
    <row r="305" s="15" customFormat="1">
      <c r="A305" s="15"/>
      <c r="B305" s="255"/>
      <c r="C305" s="256"/>
      <c r="D305" s="224" t="s">
        <v>135</v>
      </c>
      <c r="E305" s="257" t="s">
        <v>19</v>
      </c>
      <c r="F305" s="258" t="s">
        <v>450</v>
      </c>
      <c r="G305" s="256"/>
      <c r="H305" s="257" t="s">
        <v>19</v>
      </c>
      <c r="I305" s="259"/>
      <c r="J305" s="256"/>
      <c r="K305" s="256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135</v>
      </c>
      <c r="AU305" s="264" t="s">
        <v>80</v>
      </c>
      <c r="AV305" s="15" t="s">
        <v>76</v>
      </c>
      <c r="AW305" s="15" t="s">
        <v>33</v>
      </c>
      <c r="AX305" s="15" t="s">
        <v>71</v>
      </c>
      <c r="AY305" s="264" t="s">
        <v>124</v>
      </c>
    </row>
    <row r="306" s="15" customFormat="1">
      <c r="A306" s="15"/>
      <c r="B306" s="255"/>
      <c r="C306" s="256"/>
      <c r="D306" s="224" t="s">
        <v>135</v>
      </c>
      <c r="E306" s="257" t="s">
        <v>19</v>
      </c>
      <c r="F306" s="258" t="s">
        <v>451</v>
      </c>
      <c r="G306" s="256"/>
      <c r="H306" s="257" t="s">
        <v>19</v>
      </c>
      <c r="I306" s="259"/>
      <c r="J306" s="256"/>
      <c r="K306" s="256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135</v>
      </c>
      <c r="AU306" s="264" t="s">
        <v>80</v>
      </c>
      <c r="AV306" s="15" t="s">
        <v>76</v>
      </c>
      <c r="AW306" s="15" t="s">
        <v>33</v>
      </c>
      <c r="AX306" s="15" t="s">
        <v>71</v>
      </c>
      <c r="AY306" s="264" t="s">
        <v>124</v>
      </c>
    </row>
    <row r="307" s="13" customFormat="1">
      <c r="A307" s="13"/>
      <c r="B307" s="222"/>
      <c r="C307" s="223"/>
      <c r="D307" s="224" t="s">
        <v>135</v>
      </c>
      <c r="E307" s="225" t="s">
        <v>19</v>
      </c>
      <c r="F307" s="226" t="s">
        <v>452</v>
      </c>
      <c r="G307" s="223"/>
      <c r="H307" s="227">
        <v>150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135</v>
      </c>
      <c r="AU307" s="233" t="s">
        <v>80</v>
      </c>
      <c r="AV307" s="13" t="s">
        <v>80</v>
      </c>
      <c r="AW307" s="13" t="s">
        <v>33</v>
      </c>
      <c r="AX307" s="13" t="s">
        <v>71</v>
      </c>
      <c r="AY307" s="233" t="s">
        <v>124</v>
      </c>
    </row>
    <row r="308" s="14" customFormat="1">
      <c r="A308" s="14"/>
      <c r="B308" s="234"/>
      <c r="C308" s="235"/>
      <c r="D308" s="224" t="s">
        <v>135</v>
      </c>
      <c r="E308" s="236" t="s">
        <v>19</v>
      </c>
      <c r="F308" s="237" t="s">
        <v>137</v>
      </c>
      <c r="G308" s="235"/>
      <c r="H308" s="238">
        <v>150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135</v>
      </c>
      <c r="AU308" s="244" t="s">
        <v>80</v>
      </c>
      <c r="AV308" s="14" t="s">
        <v>81</v>
      </c>
      <c r="AW308" s="14" t="s">
        <v>33</v>
      </c>
      <c r="AX308" s="14" t="s">
        <v>76</v>
      </c>
      <c r="AY308" s="244" t="s">
        <v>124</v>
      </c>
    </row>
    <row r="309" s="2" customFormat="1" ht="33" customHeight="1">
      <c r="A309" s="38"/>
      <c r="B309" s="39"/>
      <c r="C309" s="204" t="s">
        <v>453</v>
      </c>
      <c r="D309" s="204" t="s">
        <v>127</v>
      </c>
      <c r="E309" s="205" t="s">
        <v>454</v>
      </c>
      <c r="F309" s="206" t="s">
        <v>455</v>
      </c>
      <c r="G309" s="207" t="s">
        <v>166</v>
      </c>
      <c r="H309" s="208">
        <v>686.79999999999995</v>
      </c>
      <c r="I309" s="209"/>
      <c r="J309" s="210">
        <f>ROUND(I309*H309,2)</f>
        <v>0</v>
      </c>
      <c r="K309" s="206" t="s">
        <v>131</v>
      </c>
      <c r="L309" s="44"/>
      <c r="M309" s="211" t="s">
        <v>19</v>
      </c>
      <c r="N309" s="212" t="s">
        <v>42</v>
      </c>
      <c r="O309" s="84"/>
      <c r="P309" s="213">
        <f>O309*H309</f>
        <v>0</v>
      </c>
      <c r="Q309" s="213">
        <v>0.46000000000000002</v>
      </c>
      <c r="R309" s="213">
        <f>Q309*H309</f>
        <v>315.928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81</v>
      </c>
      <c r="AT309" s="215" t="s">
        <v>127</v>
      </c>
      <c r="AU309" s="215" t="s">
        <v>80</v>
      </c>
      <c r="AY309" s="17" t="s">
        <v>124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76</v>
      </c>
      <c r="BK309" s="216">
        <f>ROUND(I309*H309,2)</f>
        <v>0</v>
      </c>
      <c r="BL309" s="17" t="s">
        <v>81</v>
      </c>
      <c r="BM309" s="215" t="s">
        <v>456</v>
      </c>
    </row>
    <row r="310" s="2" customFormat="1">
      <c r="A310" s="38"/>
      <c r="B310" s="39"/>
      <c r="C310" s="40"/>
      <c r="D310" s="217" t="s">
        <v>133</v>
      </c>
      <c r="E310" s="40"/>
      <c r="F310" s="218" t="s">
        <v>457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133</v>
      </c>
      <c r="AU310" s="17" t="s">
        <v>80</v>
      </c>
    </row>
    <row r="311" s="15" customFormat="1">
      <c r="A311" s="15"/>
      <c r="B311" s="255"/>
      <c r="C311" s="256"/>
      <c r="D311" s="224" t="s">
        <v>135</v>
      </c>
      <c r="E311" s="257" t="s">
        <v>19</v>
      </c>
      <c r="F311" s="258" t="s">
        <v>450</v>
      </c>
      <c r="G311" s="256"/>
      <c r="H311" s="257" t="s">
        <v>19</v>
      </c>
      <c r="I311" s="259"/>
      <c r="J311" s="256"/>
      <c r="K311" s="256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135</v>
      </c>
      <c r="AU311" s="264" t="s">
        <v>80</v>
      </c>
      <c r="AV311" s="15" t="s">
        <v>76</v>
      </c>
      <c r="AW311" s="15" t="s">
        <v>33</v>
      </c>
      <c r="AX311" s="15" t="s">
        <v>71</v>
      </c>
      <c r="AY311" s="264" t="s">
        <v>124</v>
      </c>
    </row>
    <row r="312" s="15" customFormat="1">
      <c r="A312" s="15"/>
      <c r="B312" s="255"/>
      <c r="C312" s="256"/>
      <c r="D312" s="224" t="s">
        <v>135</v>
      </c>
      <c r="E312" s="257" t="s">
        <v>19</v>
      </c>
      <c r="F312" s="258" t="s">
        <v>458</v>
      </c>
      <c r="G312" s="256"/>
      <c r="H312" s="257" t="s">
        <v>19</v>
      </c>
      <c r="I312" s="259"/>
      <c r="J312" s="256"/>
      <c r="K312" s="256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135</v>
      </c>
      <c r="AU312" s="264" t="s">
        <v>80</v>
      </c>
      <c r="AV312" s="15" t="s">
        <v>76</v>
      </c>
      <c r="AW312" s="15" t="s">
        <v>33</v>
      </c>
      <c r="AX312" s="15" t="s">
        <v>71</v>
      </c>
      <c r="AY312" s="264" t="s">
        <v>124</v>
      </c>
    </row>
    <row r="313" s="13" customFormat="1">
      <c r="A313" s="13"/>
      <c r="B313" s="222"/>
      <c r="C313" s="223"/>
      <c r="D313" s="224" t="s">
        <v>135</v>
      </c>
      <c r="E313" s="225" t="s">
        <v>19</v>
      </c>
      <c r="F313" s="226" t="s">
        <v>459</v>
      </c>
      <c r="G313" s="223"/>
      <c r="H313" s="227">
        <v>346.80000000000001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135</v>
      </c>
      <c r="AU313" s="233" t="s">
        <v>80</v>
      </c>
      <c r="AV313" s="13" t="s">
        <v>80</v>
      </c>
      <c r="AW313" s="13" t="s">
        <v>33</v>
      </c>
      <c r="AX313" s="13" t="s">
        <v>71</v>
      </c>
      <c r="AY313" s="233" t="s">
        <v>124</v>
      </c>
    </row>
    <row r="314" s="13" customFormat="1">
      <c r="A314" s="13"/>
      <c r="B314" s="222"/>
      <c r="C314" s="223"/>
      <c r="D314" s="224" t="s">
        <v>135</v>
      </c>
      <c r="E314" s="225" t="s">
        <v>19</v>
      </c>
      <c r="F314" s="226" t="s">
        <v>460</v>
      </c>
      <c r="G314" s="223"/>
      <c r="H314" s="227">
        <v>340</v>
      </c>
      <c r="I314" s="228"/>
      <c r="J314" s="223"/>
      <c r="K314" s="223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135</v>
      </c>
      <c r="AU314" s="233" t="s">
        <v>80</v>
      </c>
      <c r="AV314" s="13" t="s">
        <v>80</v>
      </c>
      <c r="AW314" s="13" t="s">
        <v>33</v>
      </c>
      <c r="AX314" s="13" t="s">
        <v>71</v>
      </c>
      <c r="AY314" s="233" t="s">
        <v>124</v>
      </c>
    </row>
    <row r="315" s="14" customFormat="1">
      <c r="A315" s="14"/>
      <c r="B315" s="234"/>
      <c r="C315" s="235"/>
      <c r="D315" s="224" t="s">
        <v>135</v>
      </c>
      <c r="E315" s="236" t="s">
        <v>19</v>
      </c>
      <c r="F315" s="237" t="s">
        <v>137</v>
      </c>
      <c r="G315" s="235"/>
      <c r="H315" s="238">
        <v>686.79999999999995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135</v>
      </c>
      <c r="AU315" s="244" t="s">
        <v>80</v>
      </c>
      <c r="AV315" s="14" t="s">
        <v>81</v>
      </c>
      <c r="AW315" s="14" t="s">
        <v>33</v>
      </c>
      <c r="AX315" s="14" t="s">
        <v>76</v>
      </c>
      <c r="AY315" s="244" t="s">
        <v>124</v>
      </c>
    </row>
    <row r="316" s="2" customFormat="1" ht="33" customHeight="1">
      <c r="A316" s="38"/>
      <c r="B316" s="39"/>
      <c r="C316" s="204" t="s">
        <v>461</v>
      </c>
      <c r="D316" s="204" t="s">
        <v>127</v>
      </c>
      <c r="E316" s="205" t="s">
        <v>462</v>
      </c>
      <c r="F316" s="206" t="s">
        <v>463</v>
      </c>
      <c r="G316" s="207" t="s">
        <v>166</v>
      </c>
      <c r="H316" s="208">
        <v>311.60000000000002</v>
      </c>
      <c r="I316" s="209"/>
      <c r="J316" s="210">
        <f>ROUND(I316*H316,2)</f>
        <v>0</v>
      </c>
      <c r="K316" s="206" t="s">
        <v>131</v>
      </c>
      <c r="L316" s="44"/>
      <c r="M316" s="211" t="s">
        <v>19</v>
      </c>
      <c r="N316" s="212" t="s">
        <v>42</v>
      </c>
      <c r="O316" s="84"/>
      <c r="P316" s="213">
        <f>O316*H316</f>
        <v>0</v>
      </c>
      <c r="Q316" s="213">
        <v>0.68999999999999995</v>
      </c>
      <c r="R316" s="213">
        <f>Q316*H316</f>
        <v>215.00399999999999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81</v>
      </c>
      <c r="AT316" s="215" t="s">
        <v>127</v>
      </c>
      <c r="AU316" s="215" t="s">
        <v>80</v>
      </c>
      <c r="AY316" s="17" t="s">
        <v>124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76</v>
      </c>
      <c r="BK316" s="216">
        <f>ROUND(I316*H316,2)</f>
        <v>0</v>
      </c>
      <c r="BL316" s="17" t="s">
        <v>81</v>
      </c>
      <c r="BM316" s="215" t="s">
        <v>464</v>
      </c>
    </row>
    <row r="317" s="2" customFormat="1">
      <c r="A317" s="38"/>
      <c r="B317" s="39"/>
      <c r="C317" s="40"/>
      <c r="D317" s="217" t="s">
        <v>133</v>
      </c>
      <c r="E317" s="40"/>
      <c r="F317" s="218" t="s">
        <v>465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133</v>
      </c>
      <c r="AU317" s="17" t="s">
        <v>80</v>
      </c>
    </row>
    <row r="318" s="15" customFormat="1">
      <c r="A318" s="15"/>
      <c r="B318" s="255"/>
      <c r="C318" s="256"/>
      <c r="D318" s="224" t="s">
        <v>135</v>
      </c>
      <c r="E318" s="257" t="s">
        <v>19</v>
      </c>
      <c r="F318" s="258" t="s">
        <v>450</v>
      </c>
      <c r="G318" s="256"/>
      <c r="H318" s="257" t="s">
        <v>19</v>
      </c>
      <c r="I318" s="259"/>
      <c r="J318" s="256"/>
      <c r="K318" s="256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135</v>
      </c>
      <c r="AU318" s="264" t="s">
        <v>80</v>
      </c>
      <c r="AV318" s="15" t="s">
        <v>76</v>
      </c>
      <c r="AW318" s="15" t="s">
        <v>33</v>
      </c>
      <c r="AX318" s="15" t="s">
        <v>71</v>
      </c>
      <c r="AY318" s="264" t="s">
        <v>124</v>
      </c>
    </row>
    <row r="319" s="15" customFormat="1">
      <c r="A319" s="15"/>
      <c r="B319" s="255"/>
      <c r="C319" s="256"/>
      <c r="D319" s="224" t="s">
        <v>135</v>
      </c>
      <c r="E319" s="257" t="s">
        <v>19</v>
      </c>
      <c r="F319" s="258" t="s">
        <v>466</v>
      </c>
      <c r="G319" s="256"/>
      <c r="H319" s="257" t="s">
        <v>19</v>
      </c>
      <c r="I319" s="259"/>
      <c r="J319" s="256"/>
      <c r="K319" s="256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135</v>
      </c>
      <c r="AU319" s="264" t="s">
        <v>80</v>
      </c>
      <c r="AV319" s="15" t="s">
        <v>76</v>
      </c>
      <c r="AW319" s="15" t="s">
        <v>33</v>
      </c>
      <c r="AX319" s="15" t="s">
        <v>71</v>
      </c>
      <c r="AY319" s="264" t="s">
        <v>124</v>
      </c>
    </row>
    <row r="320" s="13" customFormat="1">
      <c r="A320" s="13"/>
      <c r="B320" s="222"/>
      <c r="C320" s="223"/>
      <c r="D320" s="224" t="s">
        <v>135</v>
      </c>
      <c r="E320" s="225" t="s">
        <v>19</v>
      </c>
      <c r="F320" s="226" t="s">
        <v>467</v>
      </c>
      <c r="G320" s="223"/>
      <c r="H320" s="227">
        <v>285.60000000000002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135</v>
      </c>
      <c r="AU320" s="233" t="s">
        <v>80</v>
      </c>
      <c r="AV320" s="13" t="s">
        <v>80</v>
      </c>
      <c r="AW320" s="13" t="s">
        <v>33</v>
      </c>
      <c r="AX320" s="13" t="s">
        <v>71</v>
      </c>
      <c r="AY320" s="233" t="s">
        <v>124</v>
      </c>
    </row>
    <row r="321" s="15" customFormat="1">
      <c r="A321" s="15"/>
      <c r="B321" s="255"/>
      <c r="C321" s="256"/>
      <c r="D321" s="224" t="s">
        <v>135</v>
      </c>
      <c r="E321" s="257" t="s">
        <v>19</v>
      </c>
      <c r="F321" s="258" t="s">
        <v>468</v>
      </c>
      <c r="G321" s="256"/>
      <c r="H321" s="257" t="s">
        <v>19</v>
      </c>
      <c r="I321" s="259"/>
      <c r="J321" s="256"/>
      <c r="K321" s="256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135</v>
      </c>
      <c r="AU321" s="264" t="s">
        <v>80</v>
      </c>
      <c r="AV321" s="15" t="s">
        <v>76</v>
      </c>
      <c r="AW321" s="15" t="s">
        <v>33</v>
      </c>
      <c r="AX321" s="15" t="s">
        <v>71</v>
      </c>
      <c r="AY321" s="264" t="s">
        <v>124</v>
      </c>
    </row>
    <row r="322" s="13" customFormat="1">
      <c r="A322" s="13"/>
      <c r="B322" s="222"/>
      <c r="C322" s="223"/>
      <c r="D322" s="224" t="s">
        <v>135</v>
      </c>
      <c r="E322" s="225" t="s">
        <v>19</v>
      </c>
      <c r="F322" s="226" t="s">
        <v>291</v>
      </c>
      <c r="G322" s="223"/>
      <c r="H322" s="227">
        <v>26</v>
      </c>
      <c r="I322" s="228"/>
      <c r="J322" s="223"/>
      <c r="K322" s="223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135</v>
      </c>
      <c r="AU322" s="233" t="s">
        <v>80</v>
      </c>
      <c r="AV322" s="13" t="s">
        <v>80</v>
      </c>
      <c r="AW322" s="13" t="s">
        <v>33</v>
      </c>
      <c r="AX322" s="13" t="s">
        <v>71</v>
      </c>
      <c r="AY322" s="233" t="s">
        <v>124</v>
      </c>
    </row>
    <row r="323" s="14" customFormat="1">
      <c r="A323" s="14"/>
      <c r="B323" s="234"/>
      <c r="C323" s="235"/>
      <c r="D323" s="224" t="s">
        <v>135</v>
      </c>
      <c r="E323" s="236" t="s">
        <v>19</v>
      </c>
      <c r="F323" s="237" t="s">
        <v>137</v>
      </c>
      <c r="G323" s="235"/>
      <c r="H323" s="238">
        <v>311.60000000000002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135</v>
      </c>
      <c r="AU323" s="244" t="s">
        <v>80</v>
      </c>
      <c r="AV323" s="14" t="s">
        <v>81</v>
      </c>
      <c r="AW323" s="14" t="s">
        <v>33</v>
      </c>
      <c r="AX323" s="14" t="s">
        <v>76</v>
      </c>
      <c r="AY323" s="244" t="s">
        <v>124</v>
      </c>
    </row>
    <row r="324" s="2" customFormat="1" ht="24.15" customHeight="1">
      <c r="A324" s="38"/>
      <c r="B324" s="39"/>
      <c r="C324" s="204" t="s">
        <v>469</v>
      </c>
      <c r="D324" s="204" t="s">
        <v>127</v>
      </c>
      <c r="E324" s="205" t="s">
        <v>470</v>
      </c>
      <c r="F324" s="206" t="s">
        <v>471</v>
      </c>
      <c r="G324" s="207" t="s">
        <v>130</v>
      </c>
      <c r="H324" s="208">
        <v>12</v>
      </c>
      <c r="I324" s="209"/>
      <c r="J324" s="210">
        <f>ROUND(I324*H324,2)</f>
        <v>0</v>
      </c>
      <c r="K324" s="206" t="s">
        <v>131</v>
      </c>
      <c r="L324" s="44"/>
      <c r="M324" s="211" t="s">
        <v>19</v>
      </c>
      <c r="N324" s="212" t="s">
        <v>42</v>
      </c>
      <c r="O324" s="8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81</v>
      </c>
      <c r="AT324" s="215" t="s">
        <v>127</v>
      </c>
      <c r="AU324" s="215" t="s">
        <v>80</v>
      </c>
      <c r="AY324" s="17" t="s">
        <v>124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76</v>
      </c>
      <c r="BK324" s="216">
        <f>ROUND(I324*H324,2)</f>
        <v>0</v>
      </c>
      <c r="BL324" s="17" t="s">
        <v>81</v>
      </c>
      <c r="BM324" s="215" t="s">
        <v>472</v>
      </c>
    </row>
    <row r="325" s="2" customFormat="1">
      <c r="A325" s="38"/>
      <c r="B325" s="39"/>
      <c r="C325" s="40"/>
      <c r="D325" s="217" t="s">
        <v>133</v>
      </c>
      <c r="E325" s="40"/>
      <c r="F325" s="218" t="s">
        <v>473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133</v>
      </c>
      <c r="AU325" s="17" t="s">
        <v>80</v>
      </c>
    </row>
    <row r="326" s="2" customFormat="1" ht="24.15" customHeight="1">
      <c r="A326" s="38"/>
      <c r="B326" s="39"/>
      <c r="C326" s="204" t="s">
        <v>474</v>
      </c>
      <c r="D326" s="204" t="s">
        <v>127</v>
      </c>
      <c r="E326" s="205" t="s">
        <v>475</v>
      </c>
      <c r="F326" s="206" t="s">
        <v>476</v>
      </c>
      <c r="G326" s="207" t="s">
        <v>166</v>
      </c>
      <c r="H326" s="208">
        <v>340</v>
      </c>
      <c r="I326" s="209"/>
      <c r="J326" s="210">
        <f>ROUND(I326*H326,2)</f>
        <v>0</v>
      </c>
      <c r="K326" s="206" t="s">
        <v>131</v>
      </c>
      <c r="L326" s="44"/>
      <c r="M326" s="211" t="s">
        <v>19</v>
      </c>
      <c r="N326" s="212" t="s">
        <v>42</v>
      </c>
      <c r="O326" s="84"/>
      <c r="P326" s="213">
        <f>O326*H326</f>
        <v>0</v>
      </c>
      <c r="Q326" s="213">
        <v>0.00034000000000000002</v>
      </c>
      <c r="R326" s="213">
        <f>Q326*H326</f>
        <v>0.11560000000000001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81</v>
      </c>
      <c r="AT326" s="215" t="s">
        <v>127</v>
      </c>
      <c r="AU326" s="215" t="s">
        <v>80</v>
      </c>
      <c r="AY326" s="17" t="s">
        <v>124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76</v>
      </c>
      <c r="BK326" s="216">
        <f>ROUND(I326*H326,2)</f>
        <v>0</v>
      </c>
      <c r="BL326" s="17" t="s">
        <v>81</v>
      </c>
      <c r="BM326" s="215" t="s">
        <v>477</v>
      </c>
    </row>
    <row r="327" s="2" customFormat="1">
      <c r="A327" s="38"/>
      <c r="B327" s="39"/>
      <c r="C327" s="40"/>
      <c r="D327" s="217" t="s">
        <v>133</v>
      </c>
      <c r="E327" s="40"/>
      <c r="F327" s="218" t="s">
        <v>478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133</v>
      </c>
      <c r="AU327" s="17" t="s">
        <v>80</v>
      </c>
    </row>
    <row r="328" s="15" customFormat="1">
      <c r="A328" s="15"/>
      <c r="B328" s="255"/>
      <c r="C328" s="256"/>
      <c r="D328" s="224" t="s">
        <v>135</v>
      </c>
      <c r="E328" s="257" t="s">
        <v>19</v>
      </c>
      <c r="F328" s="258" t="s">
        <v>479</v>
      </c>
      <c r="G328" s="256"/>
      <c r="H328" s="257" t="s">
        <v>19</v>
      </c>
      <c r="I328" s="259"/>
      <c r="J328" s="256"/>
      <c r="K328" s="256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135</v>
      </c>
      <c r="AU328" s="264" t="s">
        <v>80</v>
      </c>
      <c r="AV328" s="15" t="s">
        <v>76</v>
      </c>
      <c r="AW328" s="15" t="s">
        <v>33</v>
      </c>
      <c r="AX328" s="15" t="s">
        <v>71</v>
      </c>
      <c r="AY328" s="264" t="s">
        <v>124</v>
      </c>
    </row>
    <row r="329" s="13" customFormat="1">
      <c r="A329" s="13"/>
      <c r="B329" s="222"/>
      <c r="C329" s="223"/>
      <c r="D329" s="224" t="s">
        <v>135</v>
      </c>
      <c r="E329" s="225" t="s">
        <v>19</v>
      </c>
      <c r="F329" s="226" t="s">
        <v>460</v>
      </c>
      <c r="G329" s="223"/>
      <c r="H329" s="227">
        <v>340</v>
      </c>
      <c r="I329" s="228"/>
      <c r="J329" s="223"/>
      <c r="K329" s="223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135</v>
      </c>
      <c r="AU329" s="233" t="s">
        <v>80</v>
      </c>
      <c r="AV329" s="13" t="s">
        <v>80</v>
      </c>
      <c r="AW329" s="13" t="s">
        <v>33</v>
      </c>
      <c r="AX329" s="13" t="s">
        <v>71</v>
      </c>
      <c r="AY329" s="233" t="s">
        <v>124</v>
      </c>
    </row>
    <row r="330" s="14" customFormat="1">
      <c r="A330" s="14"/>
      <c r="B330" s="234"/>
      <c r="C330" s="235"/>
      <c r="D330" s="224" t="s">
        <v>135</v>
      </c>
      <c r="E330" s="236" t="s">
        <v>19</v>
      </c>
      <c r="F330" s="237" t="s">
        <v>137</v>
      </c>
      <c r="G330" s="235"/>
      <c r="H330" s="238">
        <v>340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135</v>
      </c>
      <c r="AU330" s="244" t="s">
        <v>80</v>
      </c>
      <c r="AV330" s="14" t="s">
        <v>81</v>
      </c>
      <c r="AW330" s="14" t="s">
        <v>33</v>
      </c>
      <c r="AX330" s="14" t="s">
        <v>76</v>
      </c>
      <c r="AY330" s="244" t="s">
        <v>124</v>
      </c>
    </row>
    <row r="331" s="2" customFormat="1" ht="24.15" customHeight="1">
      <c r="A331" s="38"/>
      <c r="B331" s="39"/>
      <c r="C331" s="204" t="s">
        <v>480</v>
      </c>
      <c r="D331" s="204" t="s">
        <v>127</v>
      </c>
      <c r="E331" s="205" t="s">
        <v>481</v>
      </c>
      <c r="F331" s="206" t="s">
        <v>482</v>
      </c>
      <c r="G331" s="207" t="s">
        <v>166</v>
      </c>
      <c r="H331" s="208">
        <v>340</v>
      </c>
      <c r="I331" s="209"/>
      <c r="J331" s="210">
        <f>ROUND(I331*H331,2)</f>
        <v>0</v>
      </c>
      <c r="K331" s="206" t="s">
        <v>131</v>
      </c>
      <c r="L331" s="44"/>
      <c r="M331" s="211" t="s">
        <v>19</v>
      </c>
      <c r="N331" s="212" t="s">
        <v>42</v>
      </c>
      <c r="O331" s="84"/>
      <c r="P331" s="213">
        <f>O331*H331</f>
        <v>0</v>
      </c>
      <c r="Q331" s="213">
        <v>0.00040999999999999999</v>
      </c>
      <c r="R331" s="213">
        <f>Q331*H331</f>
        <v>0.1394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81</v>
      </c>
      <c r="AT331" s="215" t="s">
        <v>127</v>
      </c>
      <c r="AU331" s="215" t="s">
        <v>80</v>
      </c>
      <c r="AY331" s="17" t="s">
        <v>124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76</v>
      </c>
      <c r="BK331" s="216">
        <f>ROUND(I331*H331,2)</f>
        <v>0</v>
      </c>
      <c r="BL331" s="17" t="s">
        <v>81</v>
      </c>
      <c r="BM331" s="215" t="s">
        <v>483</v>
      </c>
    </row>
    <row r="332" s="2" customFormat="1">
      <c r="A332" s="38"/>
      <c r="B332" s="39"/>
      <c r="C332" s="40"/>
      <c r="D332" s="217" t="s">
        <v>133</v>
      </c>
      <c r="E332" s="40"/>
      <c r="F332" s="218" t="s">
        <v>484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133</v>
      </c>
      <c r="AU332" s="17" t="s">
        <v>80</v>
      </c>
    </row>
    <row r="333" s="15" customFormat="1">
      <c r="A333" s="15"/>
      <c r="B333" s="255"/>
      <c r="C333" s="256"/>
      <c r="D333" s="224" t="s">
        <v>135</v>
      </c>
      <c r="E333" s="257" t="s">
        <v>19</v>
      </c>
      <c r="F333" s="258" t="s">
        <v>479</v>
      </c>
      <c r="G333" s="256"/>
      <c r="H333" s="257" t="s">
        <v>19</v>
      </c>
      <c r="I333" s="259"/>
      <c r="J333" s="256"/>
      <c r="K333" s="256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135</v>
      </c>
      <c r="AU333" s="264" t="s">
        <v>80</v>
      </c>
      <c r="AV333" s="15" t="s">
        <v>76</v>
      </c>
      <c r="AW333" s="15" t="s">
        <v>33</v>
      </c>
      <c r="AX333" s="15" t="s">
        <v>71</v>
      </c>
      <c r="AY333" s="264" t="s">
        <v>124</v>
      </c>
    </row>
    <row r="334" s="13" customFormat="1">
      <c r="A334" s="13"/>
      <c r="B334" s="222"/>
      <c r="C334" s="223"/>
      <c r="D334" s="224" t="s">
        <v>135</v>
      </c>
      <c r="E334" s="225" t="s">
        <v>19</v>
      </c>
      <c r="F334" s="226" t="s">
        <v>460</v>
      </c>
      <c r="G334" s="223"/>
      <c r="H334" s="227">
        <v>340</v>
      </c>
      <c r="I334" s="228"/>
      <c r="J334" s="223"/>
      <c r="K334" s="223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135</v>
      </c>
      <c r="AU334" s="233" t="s">
        <v>80</v>
      </c>
      <c r="AV334" s="13" t="s">
        <v>80</v>
      </c>
      <c r="AW334" s="13" t="s">
        <v>33</v>
      </c>
      <c r="AX334" s="13" t="s">
        <v>71</v>
      </c>
      <c r="AY334" s="233" t="s">
        <v>124</v>
      </c>
    </row>
    <row r="335" s="14" customFormat="1">
      <c r="A335" s="14"/>
      <c r="B335" s="234"/>
      <c r="C335" s="235"/>
      <c r="D335" s="224" t="s">
        <v>135</v>
      </c>
      <c r="E335" s="236" t="s">
        <v>19</v>
      </c>
      <c r="F335" s="237" t="s">
        <v>137</v>
      </c>
      <c r="G335" s="235"/>
      <c r="H335" s="238">
        <v>340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135</v>
      </c>
      <c r="AU335" s="244" t="s">
        <v>80</v>
      </c>
      <c r="AV335" s="14" t="s">
        <v>81</v>
      </c>
      <c r="AW335" s="14" t="s">
        <v>33</v>
      </c>
      <c r="AX335" s="14" t="s">
        <v>76</v>
      </c>
      <c r="AY335" s="244" t="s">
        <v>124</v>
      </c>
    </row>
    <row r="336" s="2" customFormat="1" ht="44.25" customHeight="1">
      <c r="A336" s="38"/>
      <c r="B336" s="39"/>
      <c r="C336" s="204" t="s">
        <v>485</v>
      </c>
      <c r="D336" s="204" t="s">
        <v>127</v>
      </c>
      <c r="E336" s="205" t="s">
        <v>486</v>
      </c>
      <c r="F336" s="206" t="s">
        <v>487</v>
      </c>
      <c r="G336" s="207" t="s">
        <v>166</v>
      </c>
      <c r="H336" s="208">
        <v>340</v>
      </c>
      <c r="I336" s="209"/>
      <c r="J336" s="210">
        <f>ROUND(I336*H336,2)</f>
        <v>0</v>
      </c>
      <c r="K336" s="206" t="s">
        <v>131</v>
      </c>
      <c r="L336" s="44"/>
      <c r="M336" s="211" t="s">
        <v>19</v>
      </c>
      <c r="N336" s="212" t="s">
        <v>42</v>
      </c>
      <c r="O336" s="84"/>
      <c r="P336" s="213">
        <f>O336*H336</f>
        <v>0</v>
      </c>
      <c r="Q336" s="213">
        <v>0.10373</v>
      </c>
      <c r="R336" s="213">
        <f>Q336*H336</f>
        <v>35.2682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81</v>
      </c>
      <c r="AT336" s="215" t="s">
        <v>127</v>
      </c>
      <c r="AU336" s="215" t="s">
        <v>80</v>
      </c>
      <c r="AY336" s="17" t="s">
        <v>124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76</v>
      </c>
      <c r="BK336" s="216">
        <f>ROUND(I336*H336,2)</f>
        <v>0</v>
      </c>
      <c r="BL336" s="17" t="s">
        <v>81</v>
      </c>
      <c r="BM336" s="215" t="s">
        <v>488</v>
      </c>
    </row>
    <row r="337" s="2" customFormat="1">
      <c r="A337" s="38"/>
      <c r="B337" s="39"/>
      <c r="C337" s="40"/>
      <c r="D337" s="217" t="s">
        <v>133</v>
      </c>
      <c r="E337" s="40"/>
      <c r="F337" s="218" t="s">
        <v>489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133</v>
      </c>
      <c r="AU337" s="17" t="s">
        <v>80</v>
      </c>
    </row>
    <row r="338" s="15" customFormat="1">
      <c r="A338" s="15"/>
      <c r="B338" s="255"/>
      <c r="C338" s="256"/>
      <c r="D338" s="224" t="s">
        <v>135</v>
      </c>
      <c r="E338" s="257" t="s">
        <v>19</v>
      </c>
      <c r="F338" s="258" t="s">
        <v>450</v>
      </c>
      <c r="G338" s="256"/>
      <c r="H338" s="257" t="s">
        <v>19</v>
      </c>
      <c r="I338" s="259"/>
      <c r="J338" s="256"/>
      <c r="K338" s="256"/>
      <c r="L338" s="260"/>
      <c r="M338" s="261"/>
      <c r="N338" s="262"/>
      <c r="O338" s="262"/>
      <c r="P338" s="262"/>
      <c r="Q338" s="262"/>
      <c r="R338" s="262"/>
      <c r="S338" s="262"/>
      <c r="T338" s="26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4" t="s">
        <v>135</v>
      </c>
      <c r="AU338" s="264" t="s">
        <v>80</v>
      </c>
      <c r="AV338" s="15" t="s">
        <v>76</v>
      </c>
      <c r="AW338" s="15" t="s">
        <v>33</v>
      </c>
      <c r="AX338" s="15" t="s">
        <v>71</v>
      </c>
      <c r="AY338" s="264" t="s">
        <v>124</v>
      </c>
    </row>
    <row r="339" s="15" customFormat="1">
      <c r="A339" s="15"/>
      <c r="B339" s="255"/>
      <c r="C339" s="256"/>
      <c r="D339" s="224" t="s">
        <v>135</v>
      </c>
      <c r="E339" s="257" t="s">
        <v>19</v>
      </c>
      <c r="F339" s="258" t="s">
        <v>479</v>
      </c>
      <c r="G339" s="256"/>
      <c r="H339" s="257" t="s">
        <v>19</v>
      </c>
      <c r="I339" s="259"/>
      <c r="J339" s="256"/>
      <c r="K339" s="256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135</v>
      </c>
      <c r="AU339" s="264" t="s">
        <v>80</v>
      </c>
      <c r="AV339" s="15" t="s">
        <v>76</v>
      </c>
      <c r="AW339" s="15" t="s">
        <v>33</v>
      </c>
      <c r="AX339" s="15" t="s">
        <v>71</v>
      </c>
      <c r="AY339" s="264" t="s">
        <v>124</v>
      </c>
    </row>
    <row r="340" s="13" customFormat="1">
      <c r="A340" s="13"/>
      <c r="B340" s="222"/>
      <c r="C340" s="223"/>
      <c r="D340" s="224" t="s">
        <v>135</v>
      </c>
      <c r="E340" s="225" t="s">
        <v>19</v>
      </c>
      <c r="F340" s="226" t="s">
        <v>460</v>
      </c>
      <c r="G340" s="223"/>
      <c r="H340" s="227">
        <v>340</v>
      </c>
      <c r="I340" s="228"/>
      <c r="J340" s="223"/>
      <c r="K340" s="223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135</v>
      </c>
      <c r="AU340" s="233" t="s">
        <v>80</v>
      </c>
      <c r="AV340" s="13" t="s">
        <v>80</v>
      </c>
      <c r="AW340" s="13" t="s">
        <v>33</v>
      </c>
      <c r="AX340" s="13" t="s">
        <v>71</v>
      </c>
      <c r="AY340" s="233" t="s">
        <v>124</v>
      </c>
    </row>
    <row r="341" s="14" customFormat="1">
      <c r="A341" s="14"/>
      <c r="B341" s="234"/>
      <c r="C341" s="235"/>
      <c r="D341" s="224" t="s">
        <v>135</v>
      </c>
      <c r="E341" s="236" t="s">
        <v>19</v>
      </c>
      <c r="F341" s="237" t="s">
        <v>137</v>
      </c>
      <c r="G341" s="235"/>
      <c r="H341" s="238">
        <v>340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135</v>
      </c>
      <c r="AU341" s="244" t="s">
        <v>80</v>
      </c>
      <c r="AV341" s="14" t="s">
        <v>81</v>
      </c>
      <c r="AW341" s="14" t="s">
        <v>33</v>
      </c>
      <c r="AX341" s="14" t="s">
        <v>76</v>
      </c>
      <c r="AY341" s="244" t="s">
        <v>124</v>
      </c>
    </row>
    <row r="342" s="2" customFormat="1" ht="44.25" customHeight="1">
      <c r="A342" s="38"/>
      <c r="B342" s="39"/>
      <c r="C342" s="204" t="s">
        <v>490</v>
      </c>
      <c r="D342" s="204" t="s">
        <v>127</v>
      </c>
      <c r="E342" s="205" t="s">
        <v>491</v>
      </c>
      <c r="F342" s="206" t="s">
        <v>492</v>
      </c>
      <c r="G342" s="207" t="s">
        <v>166</v>
      </c>
      <c r="H342" s="208">
        <v>340</v>
      </c>
      <c r="I342" s="209"/>
      <c r="J342" s="210">
        <f>ROUND(I342*H342,2)</f>
        <v>0</v>
      </c>
      <c r="K342" s="206" t="s">
        <v>131</v>
      </c>
      <c r="L342" s="44"/>
      <c r="M342" s="211" t="s">
        <v>19</v>
      </c>
      <c r="N342" s="212" t="s">
        <v>42</v>
      </c>
      <c r="O342" s="84"/>
      <c r="P342" s="213">
        <f>O342*H342</f>
        <v>0</v>
      </c>
      <c r="Q342" s="213">
        <v>0.12966</v>
      </c>
      <c r="R342" s="213">
        <f>Q342*H342</f>
        <v>44.084400000000002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81</v>
      </c>
      <c r="AT342" s="215" t="s">
        <v>127</v>
      </c>
      <c r="AU342" s="215" t="s">
        <v>80</v>
      </c>
      <c r="AY342" s="17" t="s">
        <v>124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76</v>
      </c>
      <c r="BK342" s="216">
        <f>ROUND(I342*H342,2)</f>
        <v>0</v>
      </c>
      <c r="BL342" s="17" t="s">
        <v>81</v>
      </c>
      <c r="BM342" s="215" t="s">
        <v>493</v>
      </c>
    </row>
    <row r="343" s="2" customFormat="1">
      <c r="A343" s="38"/>
      <c r="B343" s="39"/>
      <c r="C343" s="40"/>
      <c r="D343" s="217" t="s">
        <v>133</v>
      </c>
      <c r="E343" s="40"/>
      <c r="F343" s="218" t="s">
        <v>494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133</v>
      </c>
      <c r="AU343" s="17" t="s">
        <v>80</v>
      </c>
    </row>
    <row r="344" s="15" customFormat="1">
      <c r="A344" s="15"/>
      <c r="B344" s="255"/>
      <c r="C344" s="256"/>
      <c r="D344" s="224" t="s">
        <v>135</v>
      </c>
      <c r="E344" s="257" t="s">
        <v>19</v>
      </c>
      <c r="F344" s="258" t="s">
        <v>450</v>
      </c>
      <c r="G344" s="256"/>
      <c r="H344" s="257" t="s">
        <v>19</v>
      </c>
      <c r="I344" s="259"/>
      <c r="J344" s="256"/>
      <c r="K344" s="256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135</v>
      </c>
      <c r="AU344" s="264" t="s">
        <v>80</v>
      </c>
      <c r="AV344" s="15" t="s">
        <v>76</v>
      </c>
      <c r="AW344" s="15" t="s">
        <v>33</v>
      </c>
      <c r="AX344" s="15" t="s">
        <v>71</v>
      </c>
      <c r="AY344" s="264" t="s">
        <v>124</v>
      </c>
    </row>
    <row r="345" s="15" customFormat="1">
      <c r="A345" s="15"/>
      <c r="B345" s="255"/>
      <c r="C345" s="256"/>
      <c r="D345" s="224" t="s">
        <v>135</v>
      </c>
      <c r="E345" s="257" t="s">
        <v>19</v>
      </c>
      <c r="F345" s="258" t="s">
        <v>479</v>
      </c>
      <c r="G345" s="256"/>
      <c r="H345" s="257" t="s">
        <v>19</v>
      </c>
      <c r="I345" s="259"/>
      <c r="J345" s="256"/>
      <c r="K345" s="256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135</v>
      </c>
      <c r="AU345" s="264" t="s">
        <v>80</v>
      </c>
      <c r="AV345" s="15" t="s">
        <v>76</v>
      </c>
      <c r="AW345" s="15" t="s">
        <v>33</v>
      </c>
      <c r="AX345" s="15" t="s">
        <v>71</v>
      </c>
      <c r="AY345" s="264" t="s">
        <v>124</v>
      </c>
    </row>
    <row r="346" s="13" customFormat="1">
      <c r="A346" s="13"/>
      <c r="B346" s="222"/>
      <c r="C346" s="223"/>
      <c r="D346" s="224" t="s">
        <v>135</v>
      </c>
      <c r="E346" s="225" t="s">
        <v>19</v>
      </c>
      <c r="F346" s="226" t="s">
        <v>460</v>
      </c>
      <c r="G346" s="223"/>
      <c r="H346" s="227">
        <v>340</v>
      </c>
      <c r="I346" s="228"/>
      <c r="J346" s="223"/>
      <c r="K346" s="223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135</v>
      </c>
      <c r="AU346" s="233" t="s">
        <v>80</v>
      </c>
      <c r="AV346" s="13" t="s">
        <v>80</v>
      </c>
      <c r="AW346" s="13" t="s">
        <v>33</v>
      </c>
      <c r="AX346" s="13" t="s">
        <v>71</v>
      </c>
      <c r="AY346" s="233" t="s">
        <v>124</v>
      </c>
    </row>
    <row r="347" s="14" customFormat="1">
      <c r="A347" s="14"/>
      <c r="B347" s="234"/>
      <c r="C347" s="235"/>
      <c r="D347" s="224" t="s">
        <v>135</v>
      </c>
      <c r="E347" s="236" t="s">
        <v>19</v>
      </c>
      <c r="F347" s="237" t="s">
        <v>137</v>
      </c>
      <c r="G347" s="235"/>
      <c r="H347" s="238">
        <v>340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135</v>
      </c>
      <c r="AU347" s="244" t="s">
        <v>80</v>
      </c>
      <c r="AV347" s="14" t="s">
        <v>81</v>
      </c>
      <c r="AW347" s="14" t="s">
        <v>33</v>
      </c>
      <c r="AX347" s="14" t="s">
        <v>76</v>
      </c>
      <c r="AY347" s="244" t="s">
        <v>124</v>
      </c>
    </row>
    <row r="348" s="2" customFormat="1" ht="66.75" customHeight="1">
      <c r="A348" s="38"/>
      <c r="B348" s="39"/>
      <c r="C348" s="204" t="s">
        <v>495</v>
      </c>
      <c r="D348" s="204" t="s">
        <v>127</v>
      </c>
      <c r="E348" s="205" t="s">
        <v>496</v>
      </c>
      <c r="F348" s="206" t="s">
        <v>497</v>
      </c>
      <c r="G348" s="207" t="s">
        <v>166</v>
      </c>
      <c r="H348" s="208">
        <v>280</v>
      </c>
      <c r="I348" s="209"/>
      <c r="J348" s="210">
        <f>ROUND(I348*H348,2)</f>
        <v>0</v>
      </c>
      <c r="K348" s="206" t="s">
        <v>131</v>
      </c>
      <c r="L348" s="44"/>
      <c r="M348" s="211" t="s">
        <v>19</v>
      </c>
      <c r="N348" s="212" t="s">
        <v>42</v>
      </c>
      <c r="O348" s="84"/>
      <c r="P348" s="213">
        <f>O348*H348</f>
        <v>0</v>
      </c>
      <c r="Q348" s="213">
        <v>0.098000000000000004</v>
      </c>
      <c r="R348" s="213">
        <f>Q348*H348</f>
        <v>27.440000000000001</v>
      </c>
      <c r="S348" s="213">
        <v>0</v>
      </c>
      <c r="T348" s="21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5" t="s">
        <v>81</v>
      </c>
      <c r="AT348" s="215" t="s">
        <v>127</v>
      </c>
      <c r="AU348" s="215" t="s">
        <v>80</v>
      </c>
      <c r="AY348" s="17" t="s">
        <v>124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7" t="s">
        <v>76</v>
      </c>
      <c r="BK348" s="216">
        <f>ROUND(I348*H348,2)</f>
        <v>0</v>
      </c>
      <c r="BL348" s="17" t="s">
        <v>81</v>
      </c>
      <c r="BM348" s="215" t="s">
        <v>498</v>
      </c>
    </row>
    <row r="349" s="2" customFormat="1">
      <c r="A349" s="38"/>
      <c r="B349" s="39"/>
      <c r="C349" s="40"/>
      <c r="D349" s="217" t="s">
        <v>133</v>
      </c>
      <c r="E349" s="40"/>
      <c r="F349" s="218" t="s">
        <v>499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133</v>
      </c>
      <c r="AU349" s="17" t="s">
        <v>80</v>
      </c>
    </row>
    <row r="350" s="15" customFormat="1">
      <c r="A350" s="15"/>
      <c r="B350" s="255"/>
      <c r="C350" s="256"/>
      <c r="D350" s="224" t="s">
        <v>135</v>
      </c>
      <c r="E350" s="257" t="s">
        <v>19</v>
      </c>
      <c r="F350" s="258" t="s">
        <v>500</v>
      </c>
      <c r="G350" s="256"/>
      <c r="H350" s="257" t="s">
        <v>19</v>
      </c>
      <c r="I350" s="259"/>
      <c r="J350" s="256"/>
      <c r="K350" s="256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135</v>
      </c>
      <c r="AU350" s="264" t="s">
        <v>80</v>
      </c>
      <c r="AV350" s="15" t="s">
        <v>76</v>
      </c>
      <c r="AW350" s="15" t="s">
        <v>33</v>
      </c>
      <c r="AX350" s="15" t="s">
        <v>71</v>
      </c>
      <c r="AY350" s="264" t="s">
        <v>124</v>
      </c>
    </row>
    <row r="351" s="13" customFormat="1">
      <c r="A351" s="13"/>
      <c r="B351" s="222"/>
      <c r="C351" s="223"/>
      <c r="D351" s="224" t="s">
        <v>135</v>
      </c>
      <c r="E351" s="225" t="s">
        <v>19</v>
      </c>
      <c r="F351" s="226" t="s">
        <v>501</v>
      </c>
      <c r="G351" s="223"/>
      <c r="H351" s="227">
        <v>280</v>
      </c>
      <c r="I351" s="228"/>
      <c r="J351" s="223"/>
      <c r="K351" s="223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135</v>
      </c>
      <c r="AU351" s="233" t="s">
        <v>80</v>
      </c>
      <c r="AV351" s="13" t="s">
        <v>80</v>
      </c>
      <c r="AW351" s="13" t="s">
        <v>33</v>
      </c>
      <c r="AX351" s="13" t="s">
        <v>71</v>
      </c>
      <c r="AY351" s="233" t="s">
        <v>124</v>
      </c>
    </row>
    <row r="352" s="14" customFormat="1">
      <c r="A352" s="14"/>
      <c r="B352" s="234"/>
      <c r="C352" s="235"/>
      <c r="D352" s="224" t="s">
        <v>135</v>
      </c>
      <c r="E352" s="236" t="s">
        <v>19</v>
      </c>
      <c r="F352" s="237" t="s">
        <v>137</v>
      </c>
      <c r="G352" s="235"/>
      <c r="H352" s="238">
        <v>280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135</v>
      </c>
      <c r="AU352" s="244" t="s">
        <v>80</v>
      </c>
      <c r="AV352" s="14" t="s">
        <v>81</v>
      </c>
      <c r="AW352" s="14" t="s">
        <v>33</v>
      </c>
      <c r="AX352" s="14" t="s">
        <v>76</v>
      </c>
      <c r="AY352" s="244" t="s">
        <v>124</v>
      </c>
    </row>
    <row r="353" s="2" customFormat="1" ht="16.5" customHeight="1">
      <c r="A353" s="38"/>
      <c r="B353" s="39"/>
      <c r="C353" s="245" t="s">
        <v>502</v>
      </c>
      <c r="D353" s="245" t="s">
        <v>147</v>
      </c>
      <c r="E353" s="246" t="s">
        <v>503</v>
      </c>
      <c r="F353" s="247" t="s">
        <v>504</v>
      </c>
      <c r="G353" s="248" t="s">
        <v>166</v>
      </c>
      <c r="H353" s="249">
        <v>285.60000000000002</v>
      </c>
      <c r="I353" s="250"/>
      <c r="J353" s="251">
        <f>ROUND(I353*H353,2)</f>
        <v>0</v>
      </c>
      <c r="K353" s="247" t="s">
        <v>19</v>
      </c>
      <c r="L353" s="252"/>
      <c r="M353" s="253" t="s">
        <v>19</v>
      </c>
      <c r="N353" s="254" t="s">
        <v>42</v>
      </c>
      <c r="O353" s="84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151</v>
      </c>
      <c r="AT353" s="215" t="s">
        <v>147</v>
      </c>
      <c r="AU353" s="215" t="s">
        <v>80</v>
      </c>
      <c r="AY353" s="17" t="s">
        <v>124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76</v>
      </c>
      <c r="BK353" s="216">
        <f>ROUND(I353*H353,2)</f>
        <v>0</v>
      </c>
      <c r="BL353" s="17" t="s">
        <v>81</v>
      </c>
      <c r="BM353" s="215" t="s">
        <v>505</v>
      </c>
    </row>
    <row r="354" s="13" customFormat="1">
      <c r="A354" s="13"/>
      <c r="B354" s="222"/>
      <c r="C354" s="223"/>
      <c r="D354" s="224" t="s">
        <v>135</v>
      </c>
      <c r="E354" s="225" t="s">
        <v>19</v>
      </c>
      <c r="F354" s="226" t="s">
        <v>467</v>
      </c>
      <c r="G354" s="223"/>
      <c r="H354" s="227">
        <v>285.60000000000002</v>
      </c>
      <c r="I354" s="228"/>
      <c r="J354" s="223"/>
      <c r="K354" s="223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135</v>
      </c>
      <c r="AU354" s="233" t="s">
        <v>80</v>
      </c>
      <c r="AV354" s="13" t="s">
        <v>80</v>
      </c>
      <c r="AW354" s="13" t="s">
        <v>33</v>
      </c>
      <c r="AX354" s="13" t="s">
        <v>71</v>
      </c>
      <c r="AY354" s="233" t="s">
        <v>124</v>
      </c>
    </row>
    <row r="355" s="14" customFormat="1">
      <c r="A355" s="14"/>
      <c r="B355" s="234"/>
      <c r="C355" s="235"/>
      <c r="D355" s="224" t="s">
        <v>135</v>
      </c>
      <c r="E355" s="236" t="s">
        <v>19</v>
      </c>
      <c r="F355" s="237" t="s">
        <v>137</v>
      </c>
      <c r="G355" s="235"/>
      <c r="H355" s="238">
        <v>285.60000000000002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135</v>
      </c>
      <c r="AU355" s="244" t="s">
        <v>80</v>
      </c>
      <c r="AV355" s="14" t="s">
        <v>81</v>
      </c>
      <c r="AW355" s="14" t="s">
        <v>33</v>
      </c>
      <c r="AX355" s="14" t="s">
        <v>76</v>
      </c>
      <c r="AY355" s="244" t="s">
        <v>124</v>
      </c>
    </row>
    <row r="356" s="2" customFormat="1" ht="78" customHeight="1">
      <c r="A356" s="38"/>
      <c r="B356" s="39"/>
      <c r="C356" s="204" t="s">
        <v>506</v>
      </c>
      <c r="D356" s="204" t="s">
        <v>127</v>
      </c>
      <c r="E356" s="205" t="s">
        <v>507</v>
      </c>
      <c r="F356" s="206" t="s">
        <v>508</v>
      </c>
      <c r="G356" s="207" t="s">
        <v>166</v>
      </c>
      <c r="H356" s="208">
        <v>150</v>
      </c>
      <c r="I356" s="209"/>
      <c r="J356" s="210">
        <f>ROUND(I356*H356,2)</f>
        <v>0</v>
      </c>
      <c r="K356" s="206" t="s">
        <v>131</v>
      </c>
      <c r="L356" s="44"/>
      <c r="M356" s="211" t="s">
        <v>19</v>
      </c>
      <c r="N356" s="212" t="s">
        <v>42</v>
      </c>
      <c r="O356" s="84"/>
      <c r="P356" s="213">
        <f>O356*H356</f>
        <v>0</v>
      </c>
      <c r="Q356" s="213">
        <v>0.089219999999999994</v>
      </c>
      <c r="R356" s="213">
        <f>Q356*H356</f>
        <v>13.382999999999999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81</v>
      </c>
      <c r="AT356" s="215" t="s">
        <v>127</v>
      </c>
      <c r="AU356" s="215" t="s">
        <v>80</v>
      </c>
      <c r="AY356" s="17" t="s">
        <v>124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76</v>
      </c>
      <c r="BK356" s="216">
        <f>ROUND(I356*H356,2)</f>
        <v>0</v>
      </c>
      <c r="BL356" s="17" t="s">
        <v>81</v>
      </c>
      <c r="BM356" s="215" t="s">
        <v>509</v>
      </c>
    </row>
    <row r="357" s="2" customFormat="1">
      <c r="A357" s="38"/>
      <c r="B357" s="39"/>
      <c r="C357" s="40"/>
      <c r="D357" s="217" t="s">
        <v>133</v>
      </c>
      <c r="E357" s="40"/>
      <c r="F357" s="218" t="s">
        <v>510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133</v>
      </c>
      <c r="AU357" s="17" t="s">
        <v>80</v>
      </c>
    </row>
    <row r="358" s="15" customFormat="1">
      <c r="A358" s="15"/>
      <c r="B358" s="255"/>
      <c r="C358" s="256"/>
      <c r="D358" s="224" t="s">
        <v>135</v>
      </c>
      <c r="E358" s="257" t="s">
        <v>19</v>
      </c>
      <c r="F358" s="258" t="s">
        <v>511</v>
      </c>
      <c r="G358" s="256"/>
      <c r="H358" s="257" t="s">
        <v>19</v>
      </c>
      <c r="I358" s="259"/>
      <c r="J358" s="256"/>
      <c r="K358" s="256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135</v>
      </c>
      <c r="AU358" s="264" t="s">
        <v>80</v>
      </c>
      <c r="AV358" s="15" t="s">
        <v>76</v>
      </c>
      <c r="AW358" s="15" t="s">
        <v>33</v>
      </c>
      <c r="AX358" s="15" t="s">
        <v>71</v>
      </c>
      <c r="AY358" s="264" t="s">
        <v>124</v>
      </c>
    </row>
    <row r="359" s="15" customFormat="1">
      <c r="A359" s="15"/>
      <c r="B359" s="255"/>
      <c r="C359" s="256"/>
      <c r="D359" s="224" t="s">
        <v>135</v>
      </c>
      <c r="E359" s="257" t="s">
        <v>19</v>
      </c>
      <c r="F359" s="258" t="s">
        <v>512</v>
      </c>
      <c r="G359" s="256"/>
      <c r="H359" s="257" t="s">
        <v>19</v>
      </c>
      <c r="I359" s="259"/>
      <c r="J359" s="256"/>
      <c r="K359" s="256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135</v>
      </c>
      <c r="AU359" s="264" t="s">
        <v>80</v>
      </c>
      <c r="AV359" s="15" t="s">
        <v>76</v>
      </c>
      <c r="AW359" s="15" t="s">
        <v>33</v>
      </c>
      <c r="AX359" s="15" t="s">
        <v>71</v>
      </c>
      <c r="AY359" s="264" t="s">
        <v>124</v>
      </c>
    </row>
    <row r="360" s="13" customFormat="1">
      <c r="A360" s="13"/>
      <c r="B360" s="222"/>
      <c r="C360" s="223"/>
      <c r="D360" s="224" t="s">
        <v>135</v>
      </c>
      <c r="E360" s="225" t="s">
        <v>19</v>
      </c>
      <c r="F360" s="226" t="s">
        <v>513</v>
      </c>
      <c r="G360" s="223"/>
      <c r="H360" s="227">
        <v>141</v>
      </c>
      <c r="I360" s="228"/>
      <c r="J360" s="223"/>
      <c r="K360" s="223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135</v>
      </c>
      <c r="AU360" s="233" t="s">
        <v>80</v>
      </c>
      <c r="AV360" s="13" t="s">
        <v>80</v>
      </c>
      <c r="AW360" s="13" t="s">
        <v>33</v>
      </c>
      <c r="AX360" s="13" t="s">
        <v>71</v>
      </c>
      <c r="AY360" s="233" t="s">
        <v>124</v>
      </c>
    </row>
    <row r="361" s="15" customFormat="1">
      <c r="A361" s="15"/>
      <c r="B361" s="255"/>
      <c r="C361" s="256"/>
      <c r="D361" s="224" t="s">
        <v>135</v>
      </c>
      <c r="E361" s="257" t="s">
        <v>19</v>
      </c>
      <c r="F361" s="258" t="s">
        <v>514</v>
      </c>
      <c r="G361" s="256"/>
      <c r="H361" s="257" t="s">
        <v>19</v>
      </c>
      <c r="I361" s="259"/>
      <c r="J361" s="256"/>
      <c r="K361" s="256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135</v>
      </c>
      <c r="AU361" s="264" t="s">
        <v>80</v>
      </c>
      <c r="AV361" s="15" t="s">
        <v>76</v>
      </c>
      <c r="AW361" s="15" t="s">
        <v>33</v>
      </c>
      <c r="AX361" s="15" t="s">
        <v>71</v>
      </c>
      <c r="AY361" s="264" t="s">
        <v>124</v>
      </c>
    </row>
    <row r="362" s="13" customFormat="1">
      <c r="A362" s="13"/>
      <c r="B362" s="222"/>
      <c r="C362" s="223"/>
      <c r="D362" s="224" t="s">
        <v>135</v>
      </c>
      <c r="E362" s="225" t="s">
        <v>19</v>
      </c>
      <c r="F362" s="226" t="s">
        <v>515</v>
      </c>
      <c r="G362" s="223"/>
      <c r="H362" s="227">
        <v>9</v>
      </c>
      <c r="I362" s="228"/>
      <c r="J362" s="223"/>
      <c r="K362" s="223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135</v>
      </c>
      <c r="AU362" s="233" t="s">
        <v>80</v>
      </c>
      <c r="AV362" s="13" t="s">
        <v>80</v>
      </c>
      <c r="AW362" s="13" t="s">
        <v>33</v>
      </c>
      <c r="AX362" s="13" t="s">
        <v>71</v>
      </c>
      <c r="AY362" s="233" t="s">
        <v>124</v>
      </c>
    </row>
    <row r="363" s="14" customFormat="1">
      <c r="A363" s="14"/>
      <c r="B363" s="234"/>
      <c r="C363" s="235"/>
      <c r="D363" s="224" t="s">
        <v>135</v>
      </c>
      <c r="E363" s="236" t="s">
        <v>19</v>
      </c>
      <c r="F363" s="237" t="s">
        <v>137</v>
      </c>
      <c r="G363" s="235"/>
      <c r="H363" s="238">
        <v>150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135</v>
      </c>
      <c r="AU363" s="244" t="s">
        <v>80</v>
      </c>
      <c r="AV363" s="14" t="s">
        <v>81</v>
      </c>
      <c r="AW363" s="14" t="s">
        <v>33</v>
      </c>
      <c r="AX363" s="14" t="s">
        <v>76</v>
      </c>
      <c r="AY363" s="244" t="s">
        <v>124</v>
      </c>
    </row>
    <row r="364" s="2" customFormat="1" ht="24.15" customHeight="1">
      <c r="A364" s="38"/>
      <c r="B364" s="39"/>
      <c r="C364" s="245" t="s">
        <v>516</v>
      </c>
      <c r="D364" s="245" t="s">
        <v>147</v>
      </c>
      <c r="E364" s="246" t="s">
        <v>517</v>
      </c>
      <c r="F364" s="247" t="s">
        <v>518</v>
      </c>
      <c r="G364" s="248" t="s">
        <v>166</v>
      </c>
      <c r="H364" s="249">
        <v>9.1799999999999997</v>
      </c>
      <c r="I364" s="250"/>
      <c r="J364" s="251">
        <f>ROUND(I364*H364,2)</f>
        <v>0</v>
      </c>
      <c r="K364" s="247" t="s">
        <v>131</v>
      </c>
      <c r="L364" s="252"/>
      <c r="M364" s="253" t="s">
        <v>19</v>
      </c>
      <c r="N364" s="254" t="s">
        <v>42</v>
      </c>
      <c r="O364" s="84"/>
      <c r="P364" s="213">
        <f>O364*H364</f>
        <v>0</v>
      </c>
      <c r="Q364" s="213">
        <v>0.13100000000000001</v>
      </c>
      <c r="R364" s="213">
        <f>Q364*H364</f>
        <v>1.20258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151</v>
      </c>
      <c r="AT364" s="215" t="s">
        <v>147</v>
      </c>
      <c r="AU364" s="215" t="s">
        <v>80</v>
      </c>
      <c r="AY364" s="17" t="s">
        <v>124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76</v>
      </c>
      <c r="BK364" s="216">
        <f>ROUND(I364*H364,2)</f>
        <v>0</v>
      </c>
      <c r="BL364" s="17" t="s">
        <v>81</v>
      </c>
      <c r="BM364" s="215" t="s">
        <v>519</v>
      </c>
    </row>
    <row r="365" s="13" customFormat="1">
      <c r="A365" s="13"/>
      <c r="B365" s="222"/>
      <c r="C365" s="223"/>
      <c r="D365" s="224" t="s">
        <v>135</v>
      </c>
      <c r="E365" s="225" t="s">
        <v>19</v>
      </c>
      <c r="F365" s="226" t="s">
        <v>520</v>
      </c>
      <c r="G365" s="223"/>
      <c r="H365" s="227">
        <v>9.1799999999999997</v>
      </c>
      <c r="I365" s="228"/>
      <c r="J365" s="223"/>
      <c r="K365" s="223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135</v>
      </c>
      <c r="AU365" s="233" t="s">
        <v>80</v>
      </c>
      <c r="AV365" s="13" t="s">
        <v>80</v>
      </c>
      <c r="AW365" s="13" t="s">
        <v>33</v>
      </c>
      <c r="AX365" s="13" t="s">
        <v>71</v>
      </c>
      <c r="AY365" s="233" t="s">
        <v>124</v>
      </c>
    </row>
    <row r="366" s="14" customFormat="1">
      <c r="A366" s="14"/>
      <c r="B366" s="234"/>
      <c r="C366" s="235"/>
      <c r="D366" s="224" t="s">
        <v>135</v>
      </c>
      <c r="E366" s="236" t="s">
        <v>19</v>
      </c>
      <c r="F366" s="237" t="s">
        <v>137</v>
      </c>
      <c r="G366" s="235"/>
      <c r="H366" s="238">
        <v>9.1799999999999997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135</v>
      </c>
      <c r="AU366" s="244" t="s">
        <v>80</v>
      </c>
      <c r="AV366" s="14" t="s">
        <v>81</v>
      </c>
      <c r="AW366" s="14" t="s">
        <v>33</v>
      </c>
      <c r="AX366" s="14" t="s">
        <v>76</v>
      </c>
      <c r="AY366" s="244" t="s">
        <v>124</v>
      </c>
    </row>
    <row r="367" s="2" customFormat="1" ht="24.15" customHeight="1">
      <c r="A367" s="38"/>
      <c r="B367" s="39"/>
      <c r="C367" s="245" t="s">
        <v>521</v>
      </c>
      <c r="D367" s="245" t="s">
        <v>147</v>
      </c>
      <c r="E367" s="246" t="s">
        <v>522</v>
      </c>
      <c r="F367" s="247" t="s">
        <v>523</v>
      </c>
      <c r="G367" s="248" t="s">
        <v>166</v>
      </c>
      <c r="H367" s="249">
        <v>143.81999999999999</v>
      </c>
      <c r="I367" s="250"/>
      <c r="J367" s="251">
        <f>ROUND(I367*H367,2)</f>
        <v>0</v>
      </c>
      <c r="K367" s="247" t="s">
        <v>131</v>
      </c>
      <c r="L367" s="252"/>
      <c r="M367" s="253" t="s">
        <v>19</v>
      </c>
      <c r="N367" s="254" t="s">
        <v>42</v>
      </c>
      <c r="O367" s="84"/>
      <c r="P367" s="213">
        <f>O367*H367</f>
        <v>0</v>
      </c>
      <c r="Q367" s="213">
        <v>0.13100000000000001</v>
      </c>
      <c r="R367" s="213">
        <f>Q367*H367</f>
        <v>18.840419999999998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151</v>
      </c>
      <c r="AT367" s="215" t="s">
        <v>147</v>
      </c>
      <c r="AU367" s="215" t="s">
        <v>80</v>
      </c>
      <c r="AY367" s="17" t="s">
        <v>124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76</v>
      </c>
      <c r="BK367" s="216">
        <f>ROUND(I367*H367,2)</f>
        <v>0</v>
      </c>
      <c r="BL367" s="17" t="s">
        <v>81</v>
      </c>
      <c r="BM367" s="215" t="s">
        <v>524</v>
      </c>
    </row>
    <row r="368" s="13" customFormat="1">
      <c r="A368" s="13"/>
      <c r="B368" s="222"/>
      <c r="C368" s="223"/>
      <c r="D368" s="224" t="s">
        <v>135</v>
      </c>
      <c r="E368" s="225" t="s">
        <v>19</v>
      </c>
      <c r="F368" s="226" t="s">
        <v>525</v>
      </c>
      <c r="G368" s="223"/>
      <c r="H368" s="227">
        <v>143.81999999999999</v>
      </c>
      <c r="I368" s="228"/>
      <c r="J368" s="223"/>
      <c r="K368" s="223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135</v>
      </c>
      <c r="AU368" s="233" t="s">
        <v>80</v>
      </c>
      <c r="AV368" s="13" t="s">
        <v>80</v>
      </c>
      <c r="AW368" s="13" t="s">
        <v>33</v>
      </c>
      <c r="AX368" s="13" t="s">
        <v>71</v>
      </c>
      <c r="AY368" s="233" t="s">
        <v>124</v>
      </c>
    </row>
    <row r="369" s="14" customFormat="1">
      <c r="A369" s="14"/>
      <c r="B369" s="234"/>
      <c r="C369" s="235"/>
      <c r="D369" s="224" t="s">
        <v>135</v>
      </c>
      <c r="E369" s="236" t="s">
        <v>19</v>
      </c>
      <c r="F369" s="237" t="s">
        <v>137</v>
      </c>
      <c r="G369" s="235"/>
      <c r="H369" s="238">
        <v>143.81999999999999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135</v>
      </c>
      <c r="AU369" s="244" t="s">
        <v>80</v>
      </c>
      <c r="AV369" s="14" t="s">
        <v>81</v>
      </c>
      <c r="AW369" s="14" t="s">
        <v>33</v>
      </c>
      <c r="AX369" s="14" t="s">
        <v>76</v>
      </c>
      <c r="AY369" s="244" t="s">
        <v>124</v>
      </c>
    </row>
    <row r="370" s="2" customFormat="1" ht="78" customHeight="1">
      <c r="A370" s="38"/>
      <c r="B370" s="39"/>
      <c r="C370" s="204" t="s">
        <v>526</v>
      </c>
      <c r="D370" s="204" t="s">
        <v>127</v>
      </c>
      <c r="E370" s="205" t="s">
        <v>527</v>
      </c>
      <c r="F370" s="206" t="s">
        <v>528</v>
      </c>
      <c r="G370" s="207" t="s">
        <v>166</v>
      </c>
      <c r="H370" s="208">
        <v>26</v>
      </c>
      <c r="I370" s="209"/>
      <c r="J370" s="210">
        <f>ROUND(I370*H370,2)</f>
        <v>0</v>
      </c>
      <c r="K370" s="206" t="s">
        <v>131</v>
      </c>
      <c r="L370" s="44"/>
      <c r="M370" s="211" t="s">
        <v>19</v>
      </c>
      <c r="N370" s="212" t="s">
        <v>42</v>
      </c>
      <c r="O370" s="84"/>
      <c r="P370" s="213">
        <f>O370*H370</f>
        <v>0</v>
      </c>
      <c r="Q370" s="213">
        <v>0.11162</v>
      </c>
      <c r="R370" s="213">
        <f>Q370*H370</f>
        <v>2.90212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81</v>
      </c>
      <c r="AT370" s="215" t="s">
        <v>127</v>
      </c>
      <c r="AU370" s="215" t="s">
        <v>80</v>
      </c>
      <c r="AY370" s="17" t="s">
        <v>124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76</v>
      </c>
      <c r="BK370" s="216">
        <f>ROUND(I370*H370,2)</f>
        <v>0</v>
      </c>
      <c r="BL370" s="17" t="s">
        <v>81</v>
      </c>
      <c r="BM370" s="215" t="s">
        <v>529</v>
      </c>
    </row>
    <row r="371" s="2" customFormat="1">
      <c r="A371" s="38"/>
      <c r="B371" s="39"/>
      <c r="C371" s="40"/>
      <c r="D371" s="217" t="s">
        <v>133</v>
      </c>
      <c r="E371" s="40"/>
      <c r="F371" s="218" t="s">
        <v>530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133</v>
      </c>
      <c r="AU371" s="17" t="s">
        <v>80</v>
      </c>
    </row>
    <row r="372" s="15" customFormat="1">
      <c r="A372" s="15"/>
      <c r="B372" s="255"/>
      <c r="C372" s="256"/>
      <c r="D372" s="224" t="s">
        <v>135</v>
      </c>
      <c r="E372" s="257" t="s">
        <v>19</v>
      </c>
      <c r="F372" s="258" t="s">
        <v>450</v>
      </c>
      <c r="G372" s="256"/>
      <c r="H372" s="257" t="s">
        <v>19</v>
      </c>
      <c r="I372" s="259"/>
      <c r="J372" s="256"/>
      <c r="K372" s="256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135</v>
      </c>
      <c r="AU372" s="264" t="s">
        <v>80</v>
      </c>
      <c r="AV372" s="15" t="s">
        <v>76</v>
      </c>
      <c r="AW372" s="15" t="s">
        <v>33</v>
      </c>
      <c r="AX372" s="15" t="s">
        <v>71</v>
      </c>
      <c r="AY372" s="264" t="s">
        <v>124</v>
      </c>
    </row>
    <row r="373" s="15" customFormat="1">
      <c r="A373" s="15"/>
      <c r="B373" s="255"/>
      <c r="C373" s="256"/>
      <c r="D373" s="224" t="s">
        <v>135</v>
      </c>
      <c r="E373" s="257" t="s">
        <v>19</v>
      </c>
      <c r="F373" s="258" t="s">
        <v>531</v>
      </c>
      <c r="G373" s="256"/>
      <c r="H373" s="257" t="s">
        <v>19</v>
      </c>
      <c r="I373" s="259"/>
      <c r="J373" s="256"/>
      <c r="K373" s="256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135</v>
      </c>
      <c r="AU373" s="264" t="s">
        <v>80</v>
      </c>
      <c r="AV373" s="15" t="s">
        <v>76</v>
      </c>
      <c r="AW373" s="15" t="s">
        <v>33</v>
      </c>
      <c r="AX373" s="15" t="s">
        <v>71</v>
      </c>
      <c r="AY373" s="264" t="s">
        <v>124</v>
      </c>
    </row>
    <row r="374" s="13" customFormat="1">
      <c r="A374" s="13"/>
      <c r="B374" s="222"/>
      <c r="C374" s="223"/>
      <c r="D374" s="224" t="s">
        <v>135</v>
      </c>
      <c r="E374" s="225" t="s">
        <v>19</v>
      </c>
      <c r="F374" s="226" t="s">
        <v>532</v>
      </c>
      <c r="G374" s="223"/>
      <c r="H374" s="227">
        <v>26</v>
      </c>
      <c r="I374" s="228"/>
      <c r="J374" s="223"/>
      <c r="K374" s="223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135</v>
      </c>
      <c r="AU374" s="233" t="s">
        <v>80</v>
      </c>
      <c r="AV374" s="13" t="s">
        <v>80</v>
      </c>
      <c r="AW374" s="13" t="s">
        <v>33</v>
      </c>
      <c r="AX374" s="13" t="s">
        <v>71</v>
      </c>
      <c r="AY374" s="233" t="s">
        <v>124</v>
      </c>
    </row>
    <row r="375" s="14" customFormat="1">
      <c r="A375" s="14"/>
      <c r="B375" s="234"/>
      <c r="C375" s="235"/>
      <c r="D375" s="224" t="s">
        <v>135</v>
      </c>
      <c r="E375" s="236" t="s">
        <v>19</v>
      </c>
      <c r="F375" s="237" t="s">
        <v>137</v>
      </c>
      <c r="G375" s="235"/>
      <c r="H375" s="238">
        <v>26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135</v>
      </c>
      <c r="AU375" s="244" t="s">
        <v>80</v>
      </c>
      <c r="AV375" s="14" t="s">
        <v>81</v>
      </c>
      <c r="AW375" s="14" t="s">
        <v>33</v>
      </c>
      <c r="AX375" s="14" t="s">
        <v>76</v>
      </c>
      <c r="AY375" s="244" t="s">
        <v>124</v>
      </c>
    </row>
    <row r="376" s="2" customFormat="1" ht="24.15" customHeight="1">
      <c r="A376" s="38"/>
      <c r="B376" s="39"/>
      <c r="C376" s="245" t="s">
        <v>533</v>
      </c>
      <c r="D376" s="245" t="s">
        <v>147</v>
      </c>
      <c r="E376" s="246" t="s">
        <v>534</v>
      </c>
      <c r="F376" s="247" t="s">
        <v>535</v>
      </c>
      <c r="G376" s="248" t="s">
        <v>166</v>
      </c>
      <c r="H376" s="249">
        <v>26.52</v>
      </c>
      <c r="I376" s="250"/>
      <c r="J376" s="251">
        <f>ROUND(I376*H376,2)</f>
        <v>0</v>
      </c>
      <c r="K376" s="247" t="s">
        <v>19</v>
      </c>
      <c r="L376" s="252"/>
      <c r="M376" s="253" t="s">
        <v>19</v>
      </c>
      <c r="N376" s="254" t="s">
        <v>42</v>
      </c>
      <c r="O376" s="8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151</v>
      </c>
      <c r="AT376" s="215" t="s">
        <v>147</v>
      </c>
      <c r="AU376" s="215" t="s">
        <v>80</v>
      </c>
      <c r="AY376" s="17" t="s">
        <v>124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76</v>
      </c>
      <c r="BK376" s="216">
        <f>ROUND(I376*H376,2)</f>
        <v>0</v>
      </c>
      <c r="BL376" s="17" t="s">
        <v>81</v>
      </c>
      <c r="BM376" s="215" t="s">
        <v>536</v>
      </c>
    </row>
    <row r="377" s="13" customFormat="1">
      <c r="A377" s="13"/>
      <c r="B377" s="222"/>
      <c r="C377" s="223"/>
      <c r="D377" s="224" t="s">
        <v>135</v>
      </c>
      <c r="E377" s="225" t="s">
        <v>19</v>
      </c>
      <c r="F377" s="226" t="s">
        <v>537</v>
      </c>
      <c r="G377" s="223"/>
      <c r="H377" s="227">
        <v>26.52</v>
      </c>
      <c r="I377" s="228"/>
      <c r="J377" s="223"/>
      <c r="K377" s="223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135</v>
      </c>
      <c r="AU377" s="233" t="s">
        <v>80</v>
      </c>
      <c r="AV377" s="13" t="s">
        <v>80</v>
      </c>
      <c r="AW377" s="13" t="s">
        <v>33</v>
      </c>
      <c r="AX377" s="13" t="s">
        <v>71</v>
      </c>
      <c r="AY377" s="233" t="s">
        <v>124</v>
      </c>
    </row>
    <row r="378" s="14" customFormat="1">
      <c r="A378" s="14"/>
      <c r="B378" s="234"/>
      <c r="C378" s="235"/>
      <c r="D378" s="224" t="s">
        <v>135</v>
      </c>
      <c r="E378" s="236" t="s">
        <v>19</v>
      </c>
      <c r="F378" s="237" t="s">
        <v>137</v>
      </c>
      <c r="G378" s="235"/>
      <c r="H378" s="238">
        <v>26.52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135</v>
      </c>
      <c r="AU378" s="244" t="s">
        <v>80</v>
      </c>
      <c r="AV378" s="14" t="s">
        <v>81</v>
      </c>
      <c r="AW378" s="14" t="s">
        <v>33</v>
      </c>
      <c r="AX378" s="14" t="s">
        <v>76</v>
      </c>
      <c r="AY378" s="244" t="s">
        <v>124</v>
      </c>
    </row>
    <row r="379" s="12" customFormat="1" ht="22.8" customHeight="1">
      <c r="A379" s="12"/>
      <c r="B379" s="188"/>
      <c r="C379" s="189"/>
      <c r="D379" s="190" t="s">
        <v>70</v>
      </c>
      <c r="E379" s="202" t="s">
        <v>151</v>
      </c>
      <c r="F379" s="202" t="s">
        <v>538</v>
      </c>
      <c r="G379" s="189"/>
      <c r="H379" s="189"/>
      <c r="I379" s="192"/>
      <c r="J379" s="203">
        <f>BK379</f>
        <v>0</v>
      </c>
      <c r="K379" s="189"/>
      <c r="L379" s="194"/>
      <c r="M379" s="195"/>
      <c r="N379" s="196"/>
      <c r="O379" s="196"/>
      <c r="P379" s="197">
        <f>SUM(P380:P390)</f>
        <v>0</v>
      </c>
      <c r="Q379" s="196"/>
      <c r="R379" s="197">
        <f>SUM(R380:R390)</f>
        <v>2.8514399999999998</v>
      </c>
      <c r="S379" s="196"/>
      <c r="T379" s="198">
        <f>SUM(T380:T390)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9" t="s">
        <v>76</v>
      </c>
      <c r="AT379" s="200" t="s">
        <v>70</v>
      </c>
      <c r="AU379" s="200" t="s">
        <v>76</v>
      </c>
      <c r="AY379" s="199" t="s">
        <v>124</v>
      </c>
      <c r="BK379" s="201">
        <f>SUM(BK380:BK390)</f>
        <v>0</v>
      </c>
    </row>
    <row r="380" s="2" customFormat="1" ht="24.15" customHeight="1">
      <c r="A380" s="38"/>
      <c r="B380" s="39"/>
      <c r="C380" s="204" t="s">
        <v>539</v>
      </c>
      <c r="D380" s="204" t="s">
        <v>127</v>
      </c>
      <c r="E380" s="205" t="s">
        <v>540</v>
      </c>
      <c r="F380" s="206" t="s">
        <v>541</v>
      </c>
      <c r="G380" s="207" t="s">
        <v>177</v>
      </c>
      <c r="H380" s="208">
        <v>2</v>
      </c>
      <c r="I380" s="209"/>
      <c r="J380" s="210">
        <f>ROUND(I380*H380,2)</f>
        <v>0</v>
      </c>
      <c r="K380" s="206" t="s">
        <v>131</v>
      </c>
      <c r="L380" s="44"/>
      <c r="M380" s="211" t="s">
        <v>19</v>
      </c>
      <c r="N380" s="212" t="s">
        <v>42</v>
      </c>
      <c r="O380" s="84"/>
      <c r="P380" s="213">
        <f>O380*H380</f>
        <v>0</v>
      </c>
      <c r="Q380" s="213">
        <v>0.12526000000000001</v>
      </c>
      <c r="R380" s="213">
        <f>Q380*H380</f>
        <v>0.25052000000000002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81</v>
      </c>
      <c r="AT380" s="215" t="s">
        <v>127</v>
      </c>
      <c r="AU380" s="215" t="s">
        <v>80</v>
      </c>
      <c r="AY380" s="17" t="s">
        <v>124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76</v>
      </c>
      <c r="BK380" s="216">
        <f>ROUND(I380*H380,2)</f>
        <v>0</v>
      </c>
      <c r="BL380" s="17" t="s">
        <v>81</v>
      </c>
      <c r="BM380" s="215" t="s">
        <v>542</v>
      </c>
    </row>
    <row r="381" s="2" customFormat="1">
      <c r="A381" s="38"/>
      <c r="B381" s="39"/>
      <c r="C381" s="40"/>
      <c r="D381" s="217" t="s">
        <v>133</v>
      </c>
      <c r="E381" s="40"/>
      <c r="F381" s="218" t="s">
        <v>543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133</v>
      </c>
      <c r="AU381" s="17" t="s">
        <v>80</v>
      </c>
    </row>
    <row r="382" s="2" customFormat="1" ht="24.15" customHeight="1">
      <c r="A382" s="38"/>
      <c r="B382" s="39"/>
      <c r="C382" s="204" t="s">
        <v>544</v>
      </c>
      <c r="D382" s="204" t="s">
        <v>127</v>
      </c>
      <c r="E382" s="205" t="s">
        <v>545</v>
      </c>
      <c r="F382" s="206" t="s">
        <v>546</v>
      </c>
      <c r="G382" s="207" t="s">
        <v>177</v>
      </c>
      <c r="H382" s="208">
        <v>2</v>
      </c>
      <c r="I382" s="209"/>
      <c r="J382" s="210">
        <f>ROUND(I382*H382,2)</f>
        <v>0</v>
      </c>
      <c r="K382" s="206" t="s">
        <v>131</v>
      </c>
      <c r="L382" s="44"/>
      <c r="M382" s="211" t="s">
        <v>19</v>
      </c>
      <c r="N382" s="212" t="s">
        <v>42</v>
      </c>
      <c r="O382" s="84"/>
      <c r="P382" s="213">
        <f>O382*H382</f>
        <v>0</v>
      </c>
      <c r="Q382" s="213">
        <v>0.030759999999999999</v>
      </c>
      <c r="R382" s="213">
        <f>Q382*H382</f>
        <v>0.061519999999999998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81</v>
      </c>
      <c r="AT382" s="215" t="s">
        <v>127</v>
      </c>
      <c r="AU382" s="215" t="s">
        <v>80</v>
      </c>
      <c r="AY382" s="17" t="s">
        <v>124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76</v>
      </c>
      <c r="BK382" s="216">
        <f>ROUND(I382*H382,2)</f>
        <v>0</v>
      </c>
      <c r="BL382" s="17" t="s">
        <v>81</v>
      </c>
      <c r="BM382" s="215" t="s">
        <v>547</v>
      </c>
    </row>
    <row r="383" s="2" customFormat="1">
      <c r="A383" s="38"/>
      <c r="B383" s="39"/>
      <c r="C383" s="40"/>
      <c r="D383" s="217" t="s">
        <v>133</v>
      </c>
      <c r="E383" s="40"/>
      <c r="F383" s="218" t="s">
        <v>548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133</v>
      </c>
      <c r="AU383" s="17" t="s">
        <v>80</v>
      </c>
    </row>
    <row r="384" s="2" customFormat="1" ht="24.15" customHeight="1">
      <c r="A384" s="38"/>
      <c r="B384" s="39"/>
      <c r="C384" s="204" t="s">
        <v>549</v>
      </c>
      <c r="D384" s="204" t="s">
        <v>127</v>
      </c>
      <c r="E384" s="205" t="s">
        <v>550</v>
      </c>
      <c r="F384" s="206" t="s">
        <v>551</v>
      </c>
      <c r="G384" s="207" t="s">
        <v>177</v>
      </c>
      <c r="H384" s="208">
        <v>2</v>
      </c>
      <c r="I384" s="209"/>
      <c r="J384" s="210">
        <f>ROUND(I384*H384,2)</f>
        <v>0</v>
      </c>
      <c r="K384" s="206" t="s">
        <v>131</v>
      </c>
      <c r="L384" s="44"/>
      <c r="M384" s="211" t="s">
        <v>19</v>
      </c>
      <c r="N384" s="212" t="s">
        <v>42</v>
      </c>
      <c r="O384" s="84"/>
      <c r="P384" s="213">
        <f>O384*H384</f>
        <v>0</v>
      </c>
      <c r="Q384" s="213">
        <v>0.030759999999999999</v>
      </c>
      <c r="R384" s="213">
        <f>Q384*H384</f>
        <v>0.061519999999999998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81</v>
      </c>
      <c r="AT384" s="215" t="s">
        <v>127</v>
      </c>
      <c r="AU384" s="215" t="s">
        <v>80</v>
      </c>
      <c r="AY384" s="17" t="s">
        <v>124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76</v>
      </c>
      <c r="BK384" s="216">
        <f>ROUND(I384*H384,2)</f>
        <v>0</v>
      </c>
      <c r="BL384" s="17" t="s">
        <v>81</v>
      </c>
      <c r="BM384" s="215" t="s">
        <v>552</v>
      </c>
    </row>
    <row r="385" s="2" customFormat="1">
      <c r="A385" s="38"/>
      <c r="B385" s="39"/>
      <c r="C385" s="40"/>
      <c r="D385" s="217" t="s">
        <v>133</v>
      </c>
      <c r="E385" s="40"/>
      <c r="F385" s="218" t="s">
        <v>553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133</v>
      </c>
      <c r="AU385" s="17" t="s">
        <v>80</v>
      </c>
    </row>
    <row r="386" s="2" customFormat="1" ht="24.15" customHeight="1">
      <c r="A386" s="38"/>
      <c r="B386" s="39"/>
      <c r="C386" s="204" t="s">
        <v>554</v>
      </c>
      <c r="D386" s="204" t="s">
        <v>127</v>
      </c>
      <c r="E386" s="205" t="s">
        <v>555</v>
      </c>
      <c r="F386" s="206" t="s">
        <v>556</v>
      </c>
      <c r="G386" s="207" t="s">
        <v>177</v>
      </c>
      <c r="H386" s="208">
        <v>2</v>
      </c>
      <c r="I386" s="209"/>
      <c r="J386" s="210">
        <f>ROUND(I386*H386,2)</f>
        <v>0</v>
      </c>
      <c r="K386" s="206" t="s">
        <v>131</v>
      </c>
      <c r="L386" s="44"/>
      <c r="M386" s="211" t="s">
        <v>19</v>
      </c>
      <c r="N386" s="212" t="s">
        <v>42</v>
      </c>
      <c r="O386" s="84"/>
      <c r="P386" s="213">
        <f>O386*H386</f>
        <v>0</v>
      </c>
      <c r="Q386" s="213">
        <v>0.21734000000000001</v>
      </c>
      <c r="R386" s="213">
        <f>Q386*H386</f>
        <v>0.43468000000000001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81</v>
      </c>
      <c r="AT386" s="215" t="s">
        <v>127</v>
      </c>
      <c r="AU386" s="215" t="s">
        <v>80</v>
      </c>
      <c r="AY386" s="17" t="s">
        <v>124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76</v>
      </c>
      <c r="BK386" s="216">
        <f>ROUND(I386*H386,2)</f>
        <v>0</v>
      </c>
      <c r="BL386" s="17" t="s">
        <v>81</v>
      </c>
      <c r="BM386" s="215" t="s">
        <v>557</v>
      </c>
    </row>
    <row r="387" s="2" customFormat="1">
      <c r="A387" s="38"/>
      <c r="B387" s="39"/>
      <c r="C387" s="40"/>
      <c r="D387" s="217" t="s">
        <v>133</v>
      </c>
      <c r="E387" s="40"/>
      <c r="F387" s="218" t="s">
        <v>558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133</v>
      </c>
      <c r="AU387" s="17" t="s">
        <v>80</v>
      </c>
    </row>
    <row r="388" s="2" customFormat="1" ht="24.15" customHeight="1">
      <c r="A388" s="38"/>
      <c r="B388" s="39"/>
      <c r="C388" s="204" t="s">
        <v>559</v>
      </c>
      <c r="D388" s="204" t="s">
        <v>127</v>
      </c>
      <c r="E388" s="205" t="s">
        <v>560</v>
      </c>
      <c r="F388" s="206" t="s">
        <v>561</v>
      </c>
      <c r="G388" s="207" t="s">
        <v>177</v>
      </c>
      <c r="H388" s="208">
        <v>4</v>
      </c>
      <c r="I388" s="209"/>
      <c r="J388" s="210">
        <f>ROUND(I388*H388,2)</f>
        <v>0</v>
      </c>
      <c r="K388" s="206" t="s">
        <v>131</v>
      </c>
      <c r="L388" s="44"/>
      <c r="M388" s="211" t="s">
        <v>19</v>
      </c>
      <c r="N388" s="212" t="s">
        <v>42</v>
      </c>
      <c r="O388" s="84"/>
      <c r="P388" s="213">
        <f>O388*H388</f>
        <v>0</v>
      </c>
      <c r="Q388" s="213">
        <v>0.42080000000000001</v>
      </c>
      <c r="R388" s="213">
        <f>Q388*H388</f>
        <v>1.6832</v>
      </c>
      <c r="S388" s="213">
        <v>0</v>
      </c>
      <c r="T388" s="21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81</v>
      </c>
      <c r="AT388" s="215" t="s">
        <v>127</v>
      </c>
      <c r="AU388" s="215" t="s">
        <v>80</v>
      </c>
      <c r="AY388" s="17" t="s">
        <v>124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76</v>
      </c>
      <c r="BK388" s="216">
        <f>ROUND(I388*H388,2)</f>
        <v>0</v>
      </c>
      <c r="BL388" s="17" t="s">
        <v>81</v>
      </c>
      <c r="BM388" s="215" t="s">
        <v>562</v>
      </c>
    </row>
    <row r="389" s="2" customFormat="1">
      <c r="A389" s="38"/>
      <c r="B389" s="39"/>
      <c r="C389" s="40"/>
      <c r="D389" s="217" t="s">
        <v>133</v>
      </c>
      <c r="E389" s="40"/>
      <c r="F389" s="218" t="s">
        <v>563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133</v>
      </c>
      <c r="AU389" s="17" t="s">
        <v>80</v>
      </c>
    </row>
    <row r="390" s="2" customFormat="1" ht="24.15" customHeight="1">
      <c r="A390" s="38"/>
      <c r="B390" s="39"/>
      <c r="C390" s="245" t="s">
        <v>564</v>
      </c>
      <c r="D390" s="245" t="s">
        <v>147</v>
      </c>
      <c r="E390" s="246" t="s">
        <v>565</v>
      </c>
      <c r="F390" s="247" t="s">
        <v>566</v>
      </c>
      <c r="G390" s="248" t="s">
        <v>567</v>
      </c>
      <c r="H390" s="249">
        <v>2</v>
      </c>
      <c r="I390" s="250"/>
      <c r="J390" s="251">
        <f>ROUND(I390*H390,2)</f>
        <v>0</v>
      </c>
      <c r="K390" s="247" t="s">
        <v>19</v>
      </c>
      <c r="L390" s="252"/>
      <c r="M390" s="253" t="s">
        <v>19</v>
      </c>
      <c r="N390" s="254" t="s">
        <v>42</v>
      </c>
      <c r="O390" s="84"/>
      <c r="P390" s="213">
        <f>O390*H390</f>
        <v>0</v>
      </c>
      <c r="Q390" s="213">
        <v>0.17999999999999999</v>
      </c>
      <c r="R390" s="213">
        <f>Q390*H390</f>
        <v>0.35999999999999999</v>
      </c>
      <c r="S390" s="213">
        <v>0</v>
      </c>
      <c r="T390" s="21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5" t="s">
        <v>151</v>
      </c>
      <c r="AT390" s="215" t="s">
        <v>147</v>
      </c>
      <c r="AU390" s="215" t="s">
        <v>80</v>
      </c>
      <c r="AY390" s="17" t="s">
        <v>124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76</v>
      </c>
      <c r="BK390" s="216">
        <f>ROUND(I390*H390,2)</f>
        <v>0</v>
      </c>
      <c r="BL390" s="17" t="s">
        <v>81</v>
      </c>
      <c r="BM390" s="215" t="s">
        <v>568</v>
      </c>
    </row>
    <row r="391" s="12" customFormat="1" ht="22.8" customHeight="1">
      <c r="A391" s="12"/>
      <c r="B391" s="188"/>
      <c r="C391" s="189"/>
      <c r="D391" s="190" t="s">
        <v>70</v>
      </c>
      <c r="E391" s="202" t="s">
        <v>174</v>
      </c>
      <c r="F391" s="202" t="s">
        <v>569</v>
      </c>
      <c r="G391" s="189"/>
      <c r="H391" s="189"/>
      <c r="I391" s="192"/>
      <c r="J391" s="203">
        <f>BK391</f>
        <v>0</v>
      </c>
      <c r="K391" s="189"/>
      <c r="L391" s="194"/>
      <c r="M391" s="195"/>
      <c r="N391" s="196"/>
      <c r="O391" s="196"/>
      <c r="P391" s="197">
        <f>SUM(P392:P553)</f>
        <v>0</v>
      </c>
      <c r="Q391" s="196"/>
      <c r="R391" s="197">
        <f>SUM(R392:R553)</f>
        <v>74.312282199999999</v>
      </c>
      <c r="S391" s="196"/>
      <c r="T391" s="198">
        <f>SUM(T392:T553)</f>
        <v>0.33200000000000002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99" t="s">
        <v>76</v>
      </c>
      <c r="AT391" s="200" t="s">
        <v>70</v>
      </c>
      <c r="AU391" s="200" t="s">
        <v>76</v>
      </c>
      <c r="AY391" s="199" t="s">
        <v>124</v>
      </c>
      <c r="BK391" s="201">
        <f>SUM(BK392:BK553)</f>
        <v>0</v>
      </c>
    </row>
    <row r="392" s="2" customFormat="1" ht="24.15" customHeight="1">
      <c r="A392" s="38"/>
      <c r="B392" s="39"/>
      <c r="C392" s="204" t="s">
        <v>570</v>
      </c>
      <c r="D392" s="204" t="s">
        <v>127</v>
      </c>
      <c r="E392" s="205" t="s">
        <v>571</v>
      </c>
      <c r="F392" s="206" t="s">
        <v>572</v>
      </c>
      <c r="G392" s="207" t="s">
        <v>177</v>
      </c>
      <c r="H392" s="208">
        <v>12</v>
      </c>
      <c r="I392" s="209"/>
      <c r="J392" s="210">
        <f>ROUND(I392*H392,2)</f>
        <v>0</v>
      </c>
      <c r="K392" s="206" t="s">
        <v>131</v>
      </c>
      <c r="L392" s="44"/>
      <c r="M392" s="211" t="s">
        <v>19</v>
      </c>
      <c r="N392" s="212" t="s">
        <v>42</v>
      </c>
      <c r="O392" s="84"/>
      <c r="P392" s="213">
        <f>O392*H392</f>
        <v>0</v>
      </c>
      <c r="Q392" s="213">
        <v>0.00069999999999999999</v>
      </c>
      <c r="R392" s="213">
        <f>Q392*H392</f>
        <v>0.0083999999999999995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81</v>
      </c>
      <c r="AT392" s="215" t="s">
        <v>127</v>
      </c>
      <c r="AU392" s="215" t="s">
        <v>80</v>
      </c>
      <c r="AY392" s="17" t="s">
        <v>124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76</v>
      </c>
      <c r="BK392" s="216">
        <f>ROUND(I392*H392,2)</f>
        <v>0</v>
      </c>
      <c r="BL392" s="17" t="s">
        <v>81</v>
      </c>
      <c r="BM392" s="215" t="s">
        <v>573</v>
      </c>
    </row>
    <row r="393" s="2" customFormat="1">
      <c r="A393" s="38"/>
      <c r="B393" s="39"/>
      <c r="C393" s="40"/>
      <c r="D393" s="217" t="s">
        <v>133</v>
      </c>
      <c r="E393" s="40"/>
      <c r="F393" s="218" t="s">
        <v>574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133</v>
      </c>
      <c r="AU393" s="17" t="s">
        <v>80</v>
      </c>
    </row>
    <row r="394" s="15" customFormat="1">
      <c r="A394" s="15"/>
      <c r="B394" s="255"/>
      <c r="C394" s="256"/>
      <c r="D394" s="224" t="s">
        <v>135</v>
      </c>
      <c r="E394" s="257" t="s">
        <v>19</v>
      </c>
      <c r="F394" s="258" t="s">
        <v>227</v>
      </c>
      <c r="G394" s="256"/>
      <c r="H394" s="257" t="s">
        <v>19</v>
      </c>
      <c r="I394" s="259"/>
      <c r="J394" s="256"/>
      <c r="K394" s="256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135</v>
      </c>
      <c r="AU394" s="264" t="s">
        <v>80</v>
      </c>
      <c r="AV394" s="15" t="s">
        <v>76</v>
      </c>
      <c r="AW394" s="15" t="s">
        <v>33</v>
      </c>
      <c r="AX394" s="15" t="s">
        <v>71</v>
      </c>
      <c r="AY394" s="264" t="s">
        <v>124</v>
      </c>
    </row>
    <row r="395" s="15" customFormat="1">
      <c r="A395" s="15"/>
      <c r="B395" s="255"/>
      <c r="C395" s="256"/>
      <c r="D395" s="224" t="s">
        <v>135</v>
      </c>
      <c r="E395" s="257" t="s">
        <v>19</v>
      </c>
      <c r="F395" s="258" t="s">
        <v>575</v>
      </c>
      <c r="G395" s="256"/>
      <c r="H395" s="257" t="s">
        <v>19</v>
      </c>
      <c r="I395" s="259"/>
      <c r="J395" s="256"/>
      <c r="K395" s="256"/>
      <c r="L395" s="260"/>
      <c r="M395" s="261"/>
      <c r="N395" s="262"/>
      <c r="O395" s="262"/>
      <c r="P395" s="262"/>
      <c r="Q395" s="262"/>
      <c r="R395" s="262"/>
      <c r="S395" s="262"/>
      <c r="T395" s="26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4" t="s">
        <v>135</v>
      </c>
      <c r="AU395" s="264" t="s">
        <v>80</v>
      </c>
      <c r="AV395" s="15" t="s">
        <v>76</v>
      </c>
      <c r="AW395" s="15" t="s">
        <v>33</v>
      </c>
      <c r="AX395" s="15" t="s">
        <v>71</v>
      </c>
      <c r="AY395" s="264" t="s">
        <v>124</v>
      </c>
    </row>
    <row r="396" s="13" customFormat="1">
      <c r="A396" s="13"/>
      <c r="B396" s="222"/>
      <c r="C396" s="223"/>
      <c r="D396" s="224" t="s">
        <v>135</v>
      </c>
      <c r="E396" s="225" t="s">
        <v>19</v>
      </c>
      <c r="F396" s="226" t="s">
        <v>76</v>
      </c>
      <c r="G396" s="223"/>
      <c r="H396" s="227">
        <v>1</v>
      </c>
      <c r="I396" s="228"/>
      <c r="J396" s="223"/>
      <c r="K396" s="223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135</v>
      </c>
      <c r="AU396" s="233" t="s">
        <v>80</v>
      </c>
      <c r="AV396" s="13" t="s">
        <v>80</v>
      </c>
      <c r="AW396" s="13" t="s">
        <v>33</v>
      </c>
      <c r="AX396" s="13" t="s">
        <v>71</v>
      </c>
      <c r="AY396" s="233" t="s">
        <v>124</v>
      </c>
    </row>
    <row r="397" s="15" customFormat="1">
      <c r="A397" s="15"/>
      <c r="B397" s="255"/>
      <c r="C397" s="256"/>
      <c r="D397" s="224" t="s">
        <v>135</v>
      </c>
      <c r="E397" s="257" t="s">
        <v>19</v>
      </c>
      <c r="F397" s="258" t="s">
        <v>576</v>
      </c>
      <c r="G397" s="256"/>
      <c r="H397" s="257" t="s">
        <v>19</v>
      </c>
      <c r="I397" s="259"/>
      <c r="J397" s="256"/>
      <c r="K397" s="256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135</v>
      </c>
      <c r="AU397" s="264" t="s">
        <v>80</v>
      </c>
      <c r="AV397" s="15" t="s">
        <v>76</v>
      </c>
      <c r="AW397" s="15" t="s">
        <v>33</v>
      </c>
      <c r="AX397" s="15" t="s">
        <v>71</v>
      </c>
      <c r="AY397" s="264" t="s">
        <v>124</v>
      </c>
    </row>
    <row r="398" s="13" customFormat="1">
      <c r="A398" s="13"/>
      <c r="B398" s="222"/>
      <c r="C398" s="223"/>
      <c r="D398" s="224" t="s">
        <v>135</v>
      </c>
      <c r="E398" s="225" t="s">
        <v>19</v>
      </c>
      <c r="F398" s="226" t="s">
        <v>76</v>
      </c>
      <c r="G398" s="223"/>
      <c r="H398" s="227">
        <v>1</v>
      </c>
      <c r="I398" s="228"/>
      <c r="J398" s="223"/>
      <c r="K398" s="223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135</v>
      </c>
      <c r="AU398" s="233" t="s">
        <v>80</v>
      </c>
      <c r="AV398" s="13" t="s">
        <v>80</v>
      </c>
      <c r="AW398" s="13" t="s">
        <v>33</v>
      </c>
      <c r="AX398" s="13" t="s">
        <v>71</v>
      </c>
      <c r="AY398" s="233" t="s">
        <v>124</v>
      </c>
    </row>
    <row r="399" s="15" customFormat="1">
      <c r="A399" s="15"/>
      <c r="B399" s="255"/>
      <c r="C399" s="256"/>
      <c r="D399" s="224" t="s">
        <v>135</v>
      </c>
      <c r="E399" s="257" t="s">
        <v>19</v>
      </c>
      <c r="F399" s="258" t="s">
        <v>577</v>
      </c>
      <c r="G399" s="256"/>
      <c r="H399" s="257" t="s">
        <v>19</v>
      </c>
      <c r="I399" s="259"/>
      <c r="J399" s="256"/>
      <c r="K399" s="256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135</v>
      </c>
      <c r="AU399" s="264" t="s">
        <v>80</v>
      </c>
      <c r="AV399" s="15" t="s">
        <v>76</v>
      </c>
      <c r="AW399" s="15" t="s">
        <v>33</v>
      </c>
      <c r="AX399" s="15" t="s">
        <v>71</v>
      </c>
      <c r="AY399" s="264" t="s">
        <v>124</v>
      </c>
    </row>
    <row r="400" s="13" customFormat="1">
      <c r="A400" s="13"/>
      <c r="B400" s="222"/>
      <c r="C400" s="223"/>
      <c r="D400" s="224" t="s">
        <v>135</v>
      </c>
      <c r="E400" s="225" t="s">
        <v>19</v>
      </c>
      <c r="F400" s="226" t="s">
        <v>76</v>
      </c>
      <c r="G400" s="223"/>
      <c r="H400" s="227">
        <v>1</v>
      </c>
      <c r="I400" s="228"/>
      <c r="J400" s="223"/>
      <c r="K400" s="223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135</v>
      </c>
      <c r="AU400" s="233" t="s">
        <v>80</v>
      </c>
      <c r="AV400" s="13" t="s">
        <v>80</v>
      </c>
      <c r="AW400" s="13" t="s">
        <v>33</v>
      </c>
      <c r="AX400" s="13" t="s">
        <v>71</v>
      </c>
      <c r="AY400" s="233" t="s">
        <v>124</v>
      </c>
    </row>
    <row r="401" s="15" customFormat="1">
      <c r="A401" s="15"/>
      <c r="B401" s="255"/>
      <c r="C401" s="256"/>
      <c r="D401" s="224" t="s">
        <v>135</v>
      </c>
      <c r="E401" s="257" t="s">
        <v>19</v>
      </c>
      <c r="F401" s="258" t="s">
        <v>578</v>
      </c>
      <c r="G401" s="256"/>
      <c r="H401" s="257" t="s">
        <v>19</v>
      </c>
      <c r="I401" s="259"/>
      <c r="J401" s="256"/>
      <c r="K401" s="256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135</v>
      </c>
      <c r="AU401" s="264" t="s">
        <v>80</v>
      </c>
      <c r="AV401" s="15" t="s">
        <v>76</v>
      </c>
      <c r="AW401" s="15" t="s">
        <v>33</v>
      </c>
      <c r="AX401" s="15" t="s">
        <v>71</v>
      </c>
      <c r="AY401" s="264" t="s">
        <v>124</v>
      </c>
    </row>
    <row r="402" s="13" customFormat="1">
      <c r="A402" s="13"/>
      <c r="B402" s="222"/>
      <c r="C402" s="223"/>
      <c r="D402" s="224" t="s">
        <v>135</v>
      </c>
      <c r="E402" s="225" t="s">
        <v>19</v>
      </c>
      <c r="F402" s="226" t="s">
        <v>76</v>
      </c>
      <c r="G402" s="223"/>
      <c r="H402" s="227">
        <v>1</v>
      </c>
      <c r="I402" s="228"/>
      <c r="J402" s="223"/>
      <c r="K402" s="223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135</v>
      </c>
      <c r="AU402" s="233" t="s">
        <v>80</v>
      </c>
      <c r="AV402" s="13" t="s">
        <v>80</v>
      </c>
      <c r="AW402" s="13" t="s">
        <v>33</v>
      </c>
      <c r="AX402" s="13" t="s">
        <v>71</v>
      </c>
      <c r="AY402" s="233" t="s">
        <v>124</v>
      </c>
    </row>
    <row r="403" s="15" customFormat="1">
      <c r="A403" s="15"/>
      <c r="B403" s="255"/>
      <c r="C403" s="256"/>
      <c r="D403" s="224" t="s">
        <v>135</v>
      </c>
      <c r="E403" s="257" t="s">
        <v>19</v>
      </c>
      <c r="F403" s="258" t="s">
        <v>579</v>
      </c>
      <c r="G403" s="256"/>
      <c r="H403" s="257" t="s">
        <v>19</v>
      </c>
      <c r="I403" s="259"/>
      <c r="J403" s="256"/>
      <c r="K403" s="256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135</v>
      </c>
      <c r="AU403" s="264" t="s">
        <v>80</v>
      </c>
      <c r="AV403" s="15" t="s">
        <v>76</v>
      </c>
      <c r="AW403" s="15" t="s">
        <v>33</v>
      </c>
      <c r="AX403" s="15" t="s">
        <v>71</v>
      </c>
      <c r="AY403" s="264" t="s">
        <v>124</v>
      </c>
    </row>
    <row r="404" s="13" customFormat="1">
      <c r="A404" s="13"/>
      <c r="B404" s="222"/>
      <c r="C404" s="223"/>
      <c r="D404" s="224" t="s">
        <v>135</v>
      </c>
      <c r="E404" s="225" t="s">
        <v>19</v>
      </c>
      <c r="F404" s="226" t="s">
        <v>76</v>
      </c>
      <c r="G404" s="223"/>
      <c r="H404" s="227">
        <v>1</v>
      </c>
      <c r="I404" s="228"/>
      <c r="J404" s="223"/>
      <c r="K404" s="223"/>
      <c r="L404" s="229"/>
      <c r="M404" s="230"/>
      <c r="N404" s="231"/>
      <c r="O404" s="231"/>
      <c r="P404" s="231"/>
      <c r="Q404" s="231"/>
      <c r="R404" s="231"/>
      <c r="S404" s="231"/>
      <c r="T404" s="23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3" t="s">
        <v>135</v>
      </c>
      <c r="AU404" s="233" t="s">
        <v>80</v>
      </c>
      <c r="AV404" s="13" t="s">
        <v>80</v>
      </c>
      <c r="AW404" s="13" t="s">
        <v>33</v>
      </c>
      <c r="AX404" s="13" t="s">
        <v>71</v>
      </c>
      <c r="AY404" s="233" t="s">
        <v>124</v>
      </c>
    </row>
    <row r="405" s="15" customFormat="1">
      <c r="A405" s="15"/>
      <c r="B405" s="255"/>
      <c r="C405" s="256"/>
      <c r="D405" s="224" t="s">
        <v>135</v>
      </c>
      <c r="E405" s="257" t="s">
        <v>19</v>
      </c>
      <c r="F405" s="258" t="s">
        <v>580</v>
      </c>
      <c r="G405" s="256"/>
      <c r="H405" s="257" t="s">
        <v>19</v>
      </c>
      <c r="I405" s="259"/>
      <c r="J405" s="256"/>
      <c r="K405" s="256"/>
      <c r="L405" s="260"/>
      <c r="M405" s="261"/>
      <c r="N405" s="262"/>
      <c r="O405" s="262"/>
      <c r="P405" s="262"/>
      <c r="Q405" s="262"/>
      <c r="R405" s="262"/>
      <c r="S405" s="262"/>
      <c r="T405" s="26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4" t="s">
        <v>135</v>
      </c>
      <c r="AU405" s="264" t="s">
        <v>80</v>
      </c>
      <c r="AV405" s="15" t="s">
        <v>76</v>
      </c>
      <c r="AW405" s="15" t="s">
        <v>33</v>
      </c>
      <c r="AX405" s="15" t="s">
        <v>71</v>
      </c>
      <c r="AY405" s="264" t="s">
        <v>124</v>
      </c>
    </row>
    <row r="406" s="13" customFormat="1">
      <c r="A406" s="13"/>
      <c r="B406" s="222"/>
      <c r="C406" s="223"/>
      <c r="D406" s="224" t="s">
        <v>135</v>
      </c>
      <c r="E406" s="225" t="s">
        <v>19</v>
      </c>
      <c r="F406" s="226" t="s">
        <v>76</v>
      </c>
      <c r="G406" s="223"/>
      <c r="H406" s="227">
        <v>1</v>
      </c>
      <c r="I406" s="228"/>
      <c r="J406" s="223"/>
      <c r="K406" s="223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135</v>
      </c>
      <c r="AU406" s="233" t="s">
        <v>80</v>
      </c>
      <c r="AV406" s="13" t="s">
        <v>80</v>
      </c>
      <c r="AW406" s="13" t="s">
        <v>33</v>
      </c>
      <c r="AX406" s="13" t="s">
        <v>71</v>
      </c>
      <c r="AY406" s="233" t="s">
        <v>124</v>
      </c>
    </row>
    <row r="407" s="15" customFormat="1">
      <c r="A407" s="15"/>
      <c r="B407" s="255"/>
      <c r="C407" s="256"/>
      <c r="D407" s="224" t="s">
        <v>135</v>
      </c>
      <c r="E407" s="257" t="s">
        <v>19</v>
      </c>
      <c r="F407" s="258" t="s">
        <v>581</v>
      </c>
      <c r="G407" s="256"/>
      <c r="H407" s="257" t="s">
        <v>19</v>
      </c>
      <c r="I407" s="259"/>
      <c r="J407" s="256"/>
      <c r="K407" s="256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135</v>
      </c>
      <c r="AU407" s="264" t="s">
        <v>80</v>
      </c>
      <c r="AV407" s="15" t="s">
        <v>76</v>
      </c>
      <c r="AW407" s="15" t="s">
        <v>33</v>
      </c>
      <c r="AX407" s="15" t="s">
        <v>71</v>
      </c>
      <c r="AY407" s="264" t="s">
        <v>124</v>
      </c>
    </row>
    <row r="408" s="13" customFormat="1">
      <c r="A408" s="13"/>
      <c r="B408" s="222"/>
      <c r="C408" s="223"/>
      <c r="D408" s="224" t="s">
        <v>135</v>
      </c>
      <c r="E408" s="225" t="s">
        <v>19</v>
      </c>
      <c r="F408" s="226" t="s">
        <v>76</v>
      </c>
      <c r="G408" s="223"/>
      <c r="H408" s="227">
        <v>1</v>
      </c>
      <c r="I408" s="228"/>
      <c r="J408" s="223"/>
      <c r="K408" s="223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135</v>
      </c>
      <c r="AU408" s="233" t="s">
        <v>80</v>
      </c>
      <c r="AV408" s="13" t="s">
        <v>80</v>
      </c>
      <c r="AW408" s="13" t="s">
        <v>33</v>
      </c>
      <c r="AX408" s="13" t="s">
        <v>71</v>
      </c>
      <c r="AY408" s="233" t="s">
        <v>124</v>
      </c>
    </row>
    <row r="409" s="15" customFormat="1">
      <c r="A409" s="15"/>
      <c r="B409" s="255"/>
      <c r="C409" s="256"/>
      <c r="D409" s="224" t="s">
        <v>135</v>
      </c>
      <c r="E409" s="257" t="s">
        <v>19</v>
      </c>
      <c r="F409" s="258" t="s">
        <v>582</v>
      </c>
      <c r="G409" s="256"/>
      <c r="H409" s="257" t="s">
        <v>19</v>
      </c>
      <c r="I409" s="259"/>
      <c r="J409" s="256"/>
      <c r="K409" s="256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135</v>
      </c>
      <c r="AU409" s="264" t="s">
        <v>80</v>
      </c>
      <c r="AV409" s="15" t="s">
        <v>76</v>
      </c>
      <c r="AW409" s="15" t="s">
        <v>33</v>
      </c>
      <c r="AX409" s="15" t="s">
        <v>71</v>
      </c>
      <c r="AY409" s="264" t="s">
        <v>124</v>
      </c>
    </row>
    <row r="410" s="13" customFormat="1">
      <c r="A410" s="13"/>
      <c r="B410" s="222"/>
      <c r="C410" s="223"/>
      <c r="D410" s="224" t="s">
        <v>135</v>
      </c>
      <c r="E410" s="225" t="s">
        <v>19</v>
      </c>
      <c r="F410" s="226" t="s">
        <v>76</v>
      </c>
      <c r="G410" s="223"/>
      <c r="H410" s="227">
        <v>1</v>
      </c>
      <c r="I410" s="228"/>
      <c r="J410" s="223"/>
      <c r="K410" s="223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135</v>
      </c>
      <c r="AU410" s="233" t="s">
        <v>80</v>
      </c>
      <c r="AV410" s="13" t="s">
        <v>80</v>
      </c>
      <c r="AW410" s="13" t="s">
        <v>33</v>
      </c>
      <c r="AX410" s="13" t="s">
        <v>71</v>
      </c>
      <c r="AY410" s="233" t="s">
        <v>124</v>
      </c>
    </row>
    <row r="411" s="15" customFormat="1">
      <c r="A411" s="15"/>
      <c r="B411" s="255"/>
      <c r="C411" s="256"/>
      <c r="D411" s="224" t="s">
        <v>135</v>
      </c>
      <c r="E411" s="257" t="s">
        <v>19</v>
      </c>
      <c r="F411" s="258" t="s">
        <v>583</v>
      </c>
      <c r="G411" s="256"/>
      <c r="H411" s="257" t="s">
        <v>19</v>
      </c>
      <c r="I411" s="259"/>
      <c r="J411" s="256"/>
      <c r="K411" s="256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135</v>
      </c>
      <c r="AU411" s="264" t="s">
        <v>80</v>
      </c>
      <c r="AV411" s="15" t="s">
        <v>76</v>
      </c>
      <c r="AW411" s="15" t="s">
        <v>33</v>
      </c>
      <c r="AX411" s="15" t="s">
        <v>71</v>
      </c>
      <c r="AY411" s="264" t="s">
        <v>124</v>
      </c>
    </row>
    <row r="412" s="13" customFormat="1">
      <c r="A412" s="13"/>
      <c r="B412" s="222"/>
      <c r="C412" s="223"/>
      <c r="D412" s="224" t="s">
        <v>135</v>
      </c>
      <c r="E412" s="225" t="s">
        <v>19</v>
      </c>
      <c r="F412" s="226" t="s">
        <v>76</v>
      </c>
      <c r="G412" s="223"/>
      <c r="H412" s="227">
        <v>1</v>
      </c>
      <c r="I412" s="228"/>
      <c r="J412" s="223"/>
      <c r="K412" s="223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135</v>
      </c>
      <c r="AU412" s="233" t="s">
        <v>80</v>
      </c>
      <c r="AV412" s="13" t="s">
        <v>80</v>
      </c>
      <c r="AW412" s="13" t="s">
        <v>33</v>
      </c>
      <c r="AX412" s="13" t="s">
        <v>71</v>
      </c>
      <c r="AY412" s="233" t="s">
        <v>124</v>
      </c>
    </row>
    <row r="413" s="15" customFormat="1">
      <c r="A413" s="15"/>
      <c r="B413" s="255"/>
      <c r="C413" s="256"/>
      <c r="D413" s="224" t="s">
        <v>135</v>
      </c>
      <c r="E413" s="257" t="s">
        <v>19</v>
      </c>
      <c r="F413" s="258" t="s">
        <v>584</v>
      </c>
      <c r="G413" s="256"/>
      <c r="H413" s="257" t="s">
        <v>19</v>
      </c>
      <c r="I413" s="259"/>
      <c r="J413" s="256"/>
      <c r="K413" s="256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135</v>
      </c>
      <c r="AU413" s="264" t="s">
        <v>80</v>
      </c>
      <c r="AV413" s="15" t="s">
        <v>76</v>
      </c>
      <c r="AW413" s="15" t="s">
        <v>33</v>
      </c>
      <c r="AX413" s="15" t="s">
        <v>71</v>
      </c>
      <c r="AY413" s="264" t="s">
        <v>124</v>
      </c>
    </row>
    <row r="414" s="13" customFormat="1">
      <c r="A414" s="13"/>
      <c r="B414" s="222"/>
      <c r="C414" s="223"/>
      <c r="D414" s="224" t="s">
        <v>135</v>
      </c>
      <c r="E414" s="225" t="s">
        <v>19</v>
      </c>
      <c r="F414" s="226" t="s">
        <v>142</v>
      </c>
      <c r="G414" s="223"/>
      <c r="H414" s="227">
        <v>3</v>
      </c>
      <c r="I414" s="228"/>
      <c r="J414" s="223"/>
      <c r="K414" s="223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135</v>
      </c>
      <c r="AU414" s="233" t="s">
        <v>80</v>
      </c>
      <c r="AV414" s="13" t="s">
        <v>80</v>
      </c>
      <c r="AW414" s="13" t="s">
        <v>33</v>
      </c>
      <c r="AX414" s="13" t="s">
        <v>71</v>
      </c>
      <c r="AY414" s="233" t="s">
        <v>124</v>
      </c>
    </row>
    <row r="415" s="14" customFormat="1">
      <c r="A415" s="14"/>
      <c r="B415" s="234"/>
      <c r="C415" s="235"/>
      <c r="D415" s="224" t="s">
        <v>135</v>
      </c>
      <c r="E415" s="236" t="s">
        <v>19</v>
      </c>
      <c r="F415" s="237" t="s">
        <v>137</v>
      </c>
      <c r="G415" s="235"/>
      <c r="H415" s="238">
        <v>12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135</v>
      </c>
      <c r="AU415" s="244" t="s">
        <v>80</v>
      </c>
      <c r="AV415" s="14" t="s">
        <v>81</v>
      </c>
      <c r="AW415" s="14" t="s">
        <v>33</v>
      </c>
      <c r="AX415" s="14" t="s">
        <v>76</v>
      </c>
      <c r="AY415" s="244" t="s">
        <v>124</v>
      </c>
    </row>
    <row r="416" s="2" customFormat="1" ht="21.75" customHeight="1">
      <c r="A416" s="38"/>
      <c r="B416" s="39"/>
      <c r="C416" s="245" t="s">
        <v>585</v>
      </c>
      <c r="D416" s="245" t="s">
        <v>147</v>
      </c>
      <c r="E416" s="246" t="s">
        <v>586</v>
      </c>
      <c r="F416" s="247" t="s">
        <v>587</v>
      </c>
      <c r="G416" s="248" t="s">
        <v>177</v>
      </c>
      <c r="H416" s="249">
        <v>1</v>
      </c>
      <c r="I416" s="250"/>
      <c r="J416" s="251">
        <f>ROUND(I416*H416,2)</f>
        <v>0</v>
      </c>
      <c r="K416" s="247" t="s">
        <v>131</v>
      </c>
      <c r="L416" s="252"/>
      <c r="M416" s="253" t="s">
        <v>19</v>
      </c>
      <c r="N416" s="254" t="s">
        <v>42</v>
      </c>
      <c r="O416" s="84"/>
      <c r="P416" s="213">
        <f>O416*H416</f>
        <v>0</v>
      </c>
      <c r="Q416" s="213">
        <v>0.0050000000000000001</v>
      </c>
      <c r="R416" s="213">
        <f>Q416*H416</f>
        <v>0.0050000000000000001</v>
      </c>
      <c r="S416" s="213">
        <v>0</v>
      </c>
      <c r="T416" s="21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5" t="s">
        <v>151</v>
      </c>
      <c r="AT416" s="215" t="s">
        <v>147</v>
      </c>
      <c r="AU416" s="215" t="s">
        <v>80</v>
      </c>
      <c r="AY416" s="17" t="s">
        <v>124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7" t="s">
        <v>76</v>
      </c>
      <c r="BK416" s="216">
        <f>ROUND(I416*H416,2)</f>
        <v>0</v>
      </c>
      <c r="BL416" s="17" t="s">
        <v>81</v>
      </c>
      <c r="BM416" s="215" t="s">
        <v>588</v>
      </c>
    </row>
    <row r="417" s="2" customFormat="1" ht="21.75" customHeight="1">
      <c r="A417" s="38"/>
      <c r="B417" s="39"/>
      <c r="C417" s="245" t="s">
        <v>589</v>
      </c>
      <c r="D417" s="245" t="s">
        <v>147</v>
      </c>
      <c r="E417" s="246" t="s">
        <v>590</v>
      </c>
      <c r="F417" s="247" t="s">
        <v>591</v>
      </c>
      <c r="G417" s="248" t="s">
        <v>177</v>
      </c>
      <c r="H417" s="249">
        <v>1</v>
      </c>
      <c r="I417" s="250"/>
      <c r="J417" s="251">
        <f>ROUND(I417*H417,2)</f>
        <v>0</v>
      </c>
      <c r="K417" s="247" t="s">
        <v>131</v>
      </c>
      <c r="L417" s="252"/>
      <c r="M417" s="253" t="s">
        <v>19</v>
      </c>
      <c r="N417" s="254" t="s">
        <v>42</v>
      </c>
      <c r="O417" s="84"/>
      <c r="P417" s="213">
        <f>O417*H417</f>
        <v>0</v>
      </c>
      <c r="Q417" s="213">
        <v>0.0050000000000000001</v>
      </c>
      <c r="R417" s="213">
        <f>Q417*H417</f>
        <v>0.0050000000000000001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151</v>
      </c>
      <c r="AT417" s="215" t="s">
        <v>147</v>
      </c>
      <c r="AU417" s="215" t="s">
        <v>80</v>
      </c>
      <c r="AY417" s="17" t="s">
        <v>124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76</v>
      </c>
      <c r="BK417" s="216">
        <f>ROUND(I417*H417,2)</f>
        <v>0</v>
      </c>
      <c r="BL417" s="17" t="s">
        <v>81</v>
      </c>
      <c r="BM417" s="215" t="s">
        <v>592</v>
      </c>
    </row>
    <row r="418" s="2" customFormat="1" ht="16.5" customHeight="1">
      <c r="A418" s="38"/>
      <c r="B418" s="39"/>
      <c r="C418" s="245" t="s">
        <v>593</v>
      </c>
      <c r="D418" s="245" t="s">
        <v>147</v>
      </c>
      <c r="E418" s="246" t="s">
        <v>594</v>
      </c>
      <c r="F418" s="247" t="s">
        <v>595</v>
      </c>
      <c r="G418" s="248" t="s">
        <v>177</v>
      </c>
      <c r="H418" s="249">
        <v>1</v>
      </c>
      <c r="I418" s="250"/>
      <c r="J418" s="251">
        <f>ROUND(I418*H418,2)</f>
        <v>0</v>
      </c>
      <c r="K418" s="247" t="s">
        <v>19</v>
      </c>
      <c r="L418" s="252"/>
      <c r="M418" s="253" t="s">
        <v>19</v>
      </c>
      <c r="N418" s="254" t="s">
        <v>42</v>
      </c>
      <c r="O418" s="84"/>
      <c r="P418" s="213">
        <f>O418*H418</f>
        <v>0</v>
      </c>
      <c r="Q418" s="213">
        <v>0.0025000000000000001</v>
      </c>
      <c r="R418" s="213">
        <f>Q418*H418</f>
        <v>0.0025000000000000001</v>
      </c>
      <c r="S418" s="213">
        <v>0</v>
      </c>
      <c r="T418" s="21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5" t="s">
        <v>151</v>
      </c>
      <c r="AT418" s="215" t="s">
        <v>147</v>
      </c>
      <c r="AU418" s="215" t="s">
        <v>80</v>
      </c>
      <c r="AY418" s="17" t="s">
        <v>124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76</v>
      </c>
      <c r="BK418" s="216">
        <f>ROUND(I418*H418,2)</f>
        <v>0</v>
      </c>
      <c r="BL418" s="17" t="s">
        <v>81</v>
      </c>
      <c r="BM418" s="215" t="s">
        <v>596</v>
      </c>
    </row>
    <row r="419" s="2" customFormat="1" ht="16.5" customHeight="1">
      <c r="A419" s="38"/>
      <c r="B419" s="39"/>
      <c r="C419" s="245" t="s">
        <v>597</v>
      </c>
      <c r="D419" s="245" t="s">
        <v>147</v>
      </c>
      <c r="E419" s="246" t="s">
        <v>598</v>
      </c>
      <c r="F419" s="247" t="s">
        <v>599</v>
      </c>
      <c r="G419" s="248" t="s">
        <v>177</v>
      </c>
      <c r="H419" s="249">
        <v>1</v>
      </c>
      <c r="I419" s="250"/>
      <c r="J419" s="251">
        <f>ROUND(I419*H419,2)</f>
        <v>0</v>
      </c>
      <c r="K419" s="247" t="s">
        <v>131</v>
      </c>
      <c r="L419" s="252"/>
      <c r="M419" s="253" t="s">
        <v>19</v>
      </c>
      <c r="N419" s="254" t="s">
        <v>42</v>
      </c>
      <c r="O419" s="84"/>
      <c r="P419" s="213">
        <f>O419*H419</f>
        <v>0</v>
      </c>
      <c r="Q419" s="213">
        <v>0.0025000000000000001</v>
      </c>
      <c r="R419" s="213">
        <f>Q419*H419</f>
        <v>0.0025000000000000001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151</v>
      </c>
      <c r="AT419" s="215" t="s">
        <v>147</v>
      </c>
      <c r="AU419" s="215" t="s">
        <v>80</v>
      </c>
      <c r="AY419" s="17" t="s">
        <v>124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76</v>
      </c>
      <c r="BK419" s="216">
        <f>ROUND(I419*H419,2)</f>
        <v>0</v>
      </c>
      <c r="BL419" s="17" t="s">
        <v>81</v>
      </c>
      <c r="BM419" s="215" t="s">
        <v>600</v>
      </c>
    </row>
    <row r="420" s="2" customFormat="1" ht="16.5" customHeight="1">
      <c r="A420" s="38"/>
      <c r="B420" s="39"/>
      <c r="C420" s="245" t="s">
        <v>601</v>
      </c>
      <c r="D420" s="245" t="s">
        <v>147</v>
      </c>
      <c r="E420" s="246" t="s">
        <v>602</v>
      </c>
      <c r="F420" s="247" t="s">
        <v>603</v>
      </c>
      <c r="G420" s="248" t="s">
        <v>177</v>
      </c>
      <c r="H420" s="249">
        <v>1</v>
      </c>
      <c r="I420" s="250"/>
      <c r="J420" s="251">
        <f>ROUND(I420*H420,2)</f>
        <v>0</v>
      </c>
      <c r="K420" s="247" t="s">
        <v>19</v>
      </c>
      <c r="L420" s="252"/>
      <c r="M420" s="253" t="s">
        <v>19</v>
      </c>
      <c r="N420" s="254" t="s">
        <v>42</v>
      </c>
      <c r="O420" s="84"/>
      <c r="P420" s="213">
        <f>O420*H420</f>
        <v>0</v>
      </c>
      <c r="Q420" s="213">
        <v>0.0035000000000000001</v>
      </c>
      <c r="R420" s="213">
        <f>Q420*H420</f>
        <v>0.0035000000000000001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151</v>
      </c>
      <c r="AT420" s="215" t="s">
        <v>147</v>
      </c>
      <c r="AU420" s="215" t="s">
        <v>80</v>
      </c>
      <c r="AY420" s="17" t="s">
        <v>124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76</v>
      </c>
      <c r="BK420" s="216">
        <f>ROUND(I420*H420,2)</f>
        <v>0</v>
      </c>
      <c r="BL420" s="17" t="s">
        <v>81</v>
      </c>
      <c r="BM420" s="215" t="s">
        <v>604</v>
      </c>
    </row>
    <row r="421" s="15" customFormat="1">
      <c r="A421" s="15"/>
      <c r="B421" s="255"/>
      <c r="C421" s="256"/>
      <c r="D421" s="224" t="s">
        <v>135</v>
      </c>
      <c r="E421" s="257" t="s">
        <v>19</v>
      </c>
      <c r="F421" s="258" t="s">
        <v>605</v>
      </c>
      <c r="G421" s="256"/>
      <c r="H421" s="257" t="s">
        <v>19</v>
      </c>
      <c r="I421" s="259"/>
      <c r="J421" s="256"/>
      <c r="K421" s="256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135</v>
      </c>
      <c r="AU421" s="264" t="s">
        <v>80</v>
      </c>
      <c r="AV421" s="15" t="s">
        <v>76</v>
      </c>
      <c r="AW421" s="15" t="s">
        <v>33</v>
      </c>
      <c r="AX421" s="15" t="s">
        <v>71</v>
      </c>
      <c r="AY421" s="264" t="s">
        <v>124</v>
      </c>
    </row>
    <row r="422" s="13" customFormat="1">
      <c r="A422" s="13"/>
      <c r="B422" s="222"/>
      <c r="C422" s="223"/>
      <c r="D422" s="224" t="s">
        <v>135</v>
      </c>
      <c r="E422" s="225" t="s">
        <v>19</v>
      </c>
      <c r="F422" s="226" t="s">
        <v>76</v>
      </c>
      <c r="G422" s="223"/>
      <c r="H422" s="227">
        <v>1</v>
      </c>
      <c r="I422" s="228"/>
      <c r="J422" s="223"/>
      <c r="K422" s="223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135</v>
      </c>
      <c r="AU422" s="233" t="s">
        <v>80</v>
      </c>
      <c r="AV422" s="13" t="s">
        <v>80</v>
      </c>
      <c r="AW422" s="13" t="s">
        <v>33</v>
      </c>
      <c r="AX422" s="13" t="s">
        <v>71</v>
      </c>
      <c r="AY422" s="233" t="s">
        <v>124</v>
      </c>
    </row>
    <row r="423" s="14" customFormat="1">
      <c r="A423" s="14"/>
      <c r="B423" s="234"/>
      <c r="C423" s="235"/>
      <c r="D423" s="224" t="s">
        <v>135</v>
      </c>
      <c r="E423" s="236" t="s">
        <v>19</v>
      </c>
      <c r="F423" s="237" t="s">
        <v>137</v>
      </c>
      <c r="G423" s="235"/>
      <c r="H423" s="238">
        <v>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135</v>
      </c>
      <c r="AU423" s="244" t="s">
        <v>80</v>
      </c>
      <c r="AV423" s="14" t="s">
        <v>81</v>
      </c>
      <c r="AW423" s="14" t="s">
        <v>33</v>
      </c>
      <c r="AX423" s="14" t="s">
        <v>76</v>
      </c>
      <c r="AY423" s="244" t="s">
        <v>124</v>
      </c>
    </row>
    <row r="424" s="2" customFormat="1" ht="16.5" customHeight="1">
      <c r="A424" s="38"/>
      <c r="B424" s="39"/>
      <c r="C424" s="245" t="s">
        <v>606</v>
      </c>
      <c r="D424" s="245" t="s">
        <v>147</v>
      </c>
      <c r="E424" s="246" t="s">
        <v>607</v>
      </c>
      <c r="F424" s="247" t="s">
        <v>608</v>
      </c>
      <c r="G424" s="248" t="s">
        <v>177</v>
      </c>
      <c r="H424" s="249">
        <v>1</v>
      </c>
      <c r="I424" s="250"/>
      <c r="J424" s="251">
        <f>ROUND(I424*H424,2)</f>
        <v>0</v>
      </c>
      <c r="K424" s="247" t="s">
        <v>19</v>
      </c>
      <c r="L424" s="252"/>
      <c r="M424" s="253" t="s">
        <v>19</v>
      </c>
      <c r="N424" s="254" t="s">
        <v>42</v>
      </c>
      <c r="O424" s="84"/>
      <c r="P424" s="213">
        <f>O424*H424</f>
        <v>0</v>
      </c>
      <c r="Q424" s="213">
        <v>0.0035000000000000001</v>
      </c>
      <c r="R424" s="213">
        <f>Q424*H424</f>
        <v>0.0035000000000000001</v>
      </c>
      <c r="S424" s="213">
        <v>0</v>
      </c>
      <c r="T424" s="21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151</v>
      </c>
      <c r="AT424" s="215" t="s">
        <v>147</v>
      </c>
      <c r="AU424" s="215" t="s">
        <v>80</v>
      </c>
      <c r="AY424" s="17" t="s">
        <v>124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76</v>
      </c>
      <c r="BK424" s="216">
        <f>ROUND(I424*H424,2)</f>
        <v>0</v>
      </c>
      <c r="BL424" s="17" t="s">
        <v>81</v>
      </c>
      <c r="BM424" s="215" t="s">
        <v>609</v>
      </c>
    </row>
    <row r="425" s="2" customFormat="1" ht="16.5" customHeight="1">
      <c r="A425" s="38"/>
      <c r="B425" s="39"/>
      <c r="C425" s="245" t="s">
        <v>610</v>
      </c>
      <c r="D425" s="245" t="s">
        <v>147</v>
      </c>
      <c r="E425" s="246" t="s">
        <v>611</v>
      </c>
      <c r="F425" s="247" t="s">
        <v>612</v>
      </c>
      <c r="G425" s="248" t="s">
        <v>177</v>
      </c>
      <c r="H425" s="249">
        <v>1</v>
      </c>
      <c r="I425" s="250"/>
      <c r="J425" s="251">
        <f>ROUND(I425*H425,2)</f>
        <v>0</v>
      </c>
      <c r="K425" s="247" t="s">
        <v>19</v>
      </c>
      <c r="L425" s="252"/>
      <c r="M425" s="253" t="s">
        <v>19</v>
      </c>
      <c r="N425" s="254" t="s">
        <v>42</v>
      </c>
      <c r="O425" s="84"/>
      <c r="P425" s="213">
        <f>O425*H425</f>
        <v>0</v>
      </c>
      <c r="Q425" s="213">
        <v>0.0035000000000000001</v>
      </c>
      <c r="R425" s="213">
        <f>Q425*H425</f>
        <v>0.0035000000000000001</v>
      </c>
      <c r="S425" s="213">
        <v>0</v>
      </c>
      <c r="T425" s="21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5" t="s">
        <v>151</v>
      </c>
      <c r="AT425" s="215" t="s">
        <v>147</v>
      </c>
      <c r="AU425" s="215" t="s">
        <v>80</v>
      </c>
      <c r="AY425" s="17" t="s">
        <v>124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7" t="s">
        <v>76</v>
      </c>
      <c r="BK425" s="216">
        <f>ROUND(I425*H425,2)</f>
        <v>0</v>
      </c>
      <c r="BL425" s="17" t="s">
        <v>81</v>
      </c>
      <c r="BM425" s="215" t="s">
        <v>613</v>
      </c>
    </row>
    <row r="426" s="15" customFormat="1">
      <c r="A426" s="15"/>
      <c r="B426" s="255"/>
      <c r="C426" s="256"/>
      <c r="D426" s="224" t="s">
        <v>135</v>
      </c>
      <c r="E426" s="257" t="s">
        <v>19</v>
      </c>
      <c r="F426" s="258" t="s">
        <v>614</v>
      </c>
      <c r="G426" s="256"/>
      <c r="H426" s="257" t="s">
        <v>19</v>
      </c>
      <c r="I426" s="259"/>
      <c r="J426" s="256"/>
      <c r="K426" s="256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135</v>
      </c>
      <c r="AU426" s="264" t="s">
        <v>80</v>
      </c>
      <c r="AV426" s="15" t="s">
        <v>76</v>
      </c>
      <c r="AW426" s="15" t="s">
        <v>33</v>
      </c>
      <c r="AX426" s="15" t="s">
        <v>71</v>
      </c>
      <c r="AY426" s="264" t="s">
        <v>124</v>
      </c>
    </row>
    <row r="427" s="13" customFormat="1">
      <c r="A427" s="13"/>
      <c r="B427" s="222"/>
      <c r="C427" s="223"/>
      <c r="D427" s="224" t="s">
        <v>135</v>
      </c>
      <c r="E427" s="225" t="s">
        <v>19</v>
      </c>
      <c r="F427" s="226" t="s">
        <v>76</v>
      </c>
      <c r="G427" s="223"/>
      <c r="H427" s="227">
        <v>1</v>
      </c>
      <c r="I427" s="228"/>
      <c r="J427" s="223"/>
      <c r="K427" s="223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135</v>
      </c>
      <c r="AU427" s="233" t="s">
        <v>80</v>
      </c>
      <c r="AV427" s="13" t="s">
        <v>80</v>
      </c>
      <c r="AW427" s="13" t="s">
        <v>33</v>
      </c>
      <c r="AX427" s="13" t="s">
        <v>71</v>
      </c>
      <c r="AY427" s="233" t="s">
        <v>124</v>
      </c>
    </row>
    <row r="428" s="14" customFormat="1">
      <c r="A428" s="14"/>
      <c r="B428" s="234"/>
      <c r="C428" s="235"/>
      <c r="D428" s="224" t="s">
        <v>135</v>
      </c>
      <c r="E428" s="236" t="s">
        <v>19</v>
      </c>
      <c r="F428" s="237" t="s">
        <v>615</v>
      </c>
      <c r="G428" s="235"/>
      <c r="H428" s="238">
        <v>1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135</v>
      </c>
      <c r="AU428" s="244" t="s">
        <v>80</v>
      </c>
      <c r="AV428" s="14" t="s">
        <v>81</v>
      </c>
      <c r="AW428" s="14" t="s">
        <v>33</v>
      </c>
      <c r="AX428" s="14" t="s">
        <v>76</v>
      </c>
      <c r="AY428" s="244" t="s">
        <v>124</v>
      </c>
    </row>
    <row r="429" s="2" customFormat="1" ht="24.15" customHeight="1">
      <c r="A429" s="38"/>
      <c r="B429" s="39"/>
      <c r="C429" s="245" t="s">
        <v>616</v>
      </c>
      <c r="D429" s="245" t="s">
        <v>147</v>
      </c>
      <c r="E429" s="246" t="s">
        <v>617</v>
      </c>
      <c r="F429" s="247" t="s">
        <v>618</v>
      </c>
      <c r="G429" s="248" t="s">
        <v>177</v>
      </c>
      <c r="H429" s="249">
        <v>2</v>
      </c>
      <c r="I429" s="250"/>
      <c r="J429" s="251">
        <f>ROUND(I429*H429,2)</f>
        <v>0</v>
      </c>
      <c r="K429" s="247" t="s">
        <v>131</v>
      </c>
      <c r="L429" s="252"/>
      <c r="M429" s="253" t="s">
        <v>19</v>
      </c>
      <c r="N429" s="254" t="s">
        <v>42</v>
      </c>
      <c r="O429" s="84"/>
      <c r="P429" s="213">
        <f>O429*H429</f>
        <v>0</v>
      </c>
      <c r="Q429" s="213">
        <v>0.0025000000000000001</v>
      </c>
      <c r="R429" s="213">
        <f>Q429*H429</f>
        <v>0.0050000000000000001</v>
      </c>
      <c r="S429" s="213">
        <v>0</v>
      </c>
      <c r="T429" s="21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151</v>
      </c>
      <c r="AT429" s="215" t="s">
        <v>147</v>
      </c>
      <c r="AU429" s="215" t="s">
        <v>80</v>
      </c>
      <c r="AY429" s="17" t="s">
        <v>124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76</v>
      </c>
      <c r="BK429" s="216">
        <f>ROUND(I429*H429,2)</f>
        <v>0</v>
      </c>
      <c r="BL429" s="17" t="s">
        <v>81</v>
      </c>
      <c r="BM429" s="215" t="s">
        <v>619</v>
      </c>
    </row>
    <row r="430" s="2" customFormat="1" ht="24.15" customHeight="1">
      <c r="A430" s="38"/>
      <c r="B430" s="39"/>
      <c r="C430" s="204" t="s">
        <v>620</v>
      </c>
      <c r="D430" s="204" t="s">
        <v>127</v>
      </c>
      <c r="E430" s="205" t="s">
        <v>621</v>
      </c>
      <c r="F430" s="206" t="s">
        <v>622</v>
      </c>
      <c r="G430" s="207" t="s">
        <v>177</v>
      </c>
      <c r="H430" s="208">
        <v>10</v>
      </c>
      <c r="I430" s="209"/>
      <c r="J430" s="210">
        <f>ROUND(I430*H430,2)</f>
        <v>0</v>
      </c>
      <c r="K430" s="206" t="s">
        <v>131</v>
      </c>
      <c r="L430" s="44"/>
      <c r="M430" s="211" t="s">
        <v>19</v>
      </c>
      <c r="N430" s="212" t="s">
        <v>42</v>
      </c>
      <c r="O430" s="84"/>
      <c r="P430" s="213">
        <f>O430*H430</f>
        <v>0</v>
      </c>
      <c r="Q430" s="213">
        <v>0.11241</v>
      </c>
      <c r="R430" s="213">
        <f>Q430*H430</f>
        <v>1.1240999999999999</v>
      </c>
      <c r="S430" s="213">
        <v>0</v>
      </c>
      <c r="T430" s="21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81</v>
      </c>
      <c r="AT430" s="215" t="s">
        <v>127</v>
      </c>
      <c r="AU430" s="215" t="s">
        <v>80</v>
      </c>
      <c r="AY430" s="17" t="s">
        <v>124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76</v>
      </c>
      <c r="BK430" s="216">
        <f>ROUND(I430*H430,2)</f>
        <v>0</v>
      </c>
      <c r="BL430" s="17" t="s">
        <v>81</v>
      </c>
      <c r="BM430" s="215" t="s">
        <v>623</v>
      </c>
    </row>
    <row r="431" s="2" customFormat="1">
      <c r="A431" s="38"/>
      <c r="B431" s="39"/>
      <c r="C431" s="40"/>
      <c r="D431" s="217" t="s">
        <v>133</v>
      </c>
      <c r="E431" s="40"/>
      <c r="F431" s="218" t="s">
        <v>624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133</v>
      </c>
      <c r="AU431" s="17" t="s">
        <v>80</v>
      </c>
    </row>
    <row r="432" s="15" customFormat="1">
      <c r="A432" s="15"/>
      <c r="B432" s="255"/>
      <c r="C432" s="256"/>
      <c r="D432" s="224" t="s">
        <v>135</v>
      </c>
      <c r="E432" s="257" t="s">
        <v>19</v>
      </c>
      <c r="F432" s="258" t="s">
        <v>625</v>
      </c>
      <c r="G432" s="256"/>
      <c r="H432" s="257" t="s">
        <v>19</v>
      </c>
      <c r="I432" s="259"/>
      <c r="J432" s="256"/>
      <c r="K432" s="256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135</v>
      </c>
      <c r="AU432" s="264" t="s">
        <v>80</v>
      </c>
      <c r="AV432" s="15" t="s">
        <v>76</v>
      </c>
      <c r="AW432" s="15" t="s">
        <v>33</v>
      </c>
      <c r="AX432" s="15" t="s">
        <v>71</v>
      </c>
      <c r="AY432" s="264" t="s">
        <v>124</v>
      </c>
    </row>
    <row r="433" s="13" customFormat="1">
      <c r="A433" s="13"/>
      <c r="B433" s="222"/>
      <c r="C433" s="223"/>
      <c r="D433" s="224" t="s">
        <v>135</v>
      </c>
      <c r="E433" s="225" t="s">
        <v>19</v>
      </c>
      <c r="F433" s="226" t="s">
        <v>163</v>
      </c>
      <c r="G433" s="223"/>
      <c r="H433" s="227">
        <v>7</v>
      </c>
      <c r="I433" s="228"/>
      <c r="J433" s="223"/>
      <c r="K433" s="223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135</v>
      </c>
      <c r="AU433" s="233" t="s">
        <v>80</v>
      </c>
      <c r="AV433" s="13" t="s">
        <v>80</v>
      </c>
      <c r="AW433" s="13" t="s">
        <v>33</v>
      </c>
      <c r="AX433" s="13" t="s">
        <v>71</v>
      </c>
      <c r="AY433" s="233" t="s">
        <v>124</v>
      </c>
    </row>
    <row r="434" s="15" customFormat="1">
      <c r="A434" s="15"/>
      <c r="B434" s="255"/>
      <c r="C434" s="256"/>
      <c r="D434" s="224" t="s">
        <v>135</v>
      </c>
      <c r="E434" s="257" t="s">
        <v>19</v>
      </c>
      <c r="F434" s="258" t="s">
        <v>626</v>
      </c>
      <c r="G434" s="256"/>
      <c r="H434" s="257" t="s">
        <v>19</v>
      </c>
      <c r="I434" s="259"/>
      <c r="J434" s="256"/>
      <c r="K434" s="256"/>
      <c r="L434" s="260"/>
      <c r="M434" s="261"/>
      <c r="N434" s="262"/>
      <c r="O434" s="262"/>
      <c r="P434" s="262"/>
      <c r="Q434" s="262"/>
      <c r="R434" s="262"/>
      <c r="S434" s="262"/>
      <c r="T434" s="26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4" t="s">
        <v>135</v>
      </c>
      <c r="AU434" s="264" t="s">
        <v>80</v>
      </c>
      <c r="AV434" s="15" t="s">
        <v>76</v>
      </c>
      <c r="AW434" s="15" t="s">
        <v>33</v>
      </c>
      <c r="AX434" s="15" t="s">
        <v>71</v>
      </c>
      <c r="AY434" s="264" t="s">
        <v>124</v>
      </c>
    </row>
    <row r="435" s="13" customFormat="1">
      <c r="A435" s="13"/>
      <c r="B435" s="222"/>
      <c r="C435" s="223"/>
      <c r="D435" s="224" t="s">
        <v>135</v>
      </c>
      <c r="E435" s="225" t="s">
        <v>19</v>
      </c>
      <c r="F435" s="226" t="s">
        <v>142</v>
      </c>
      <c r="G435" s="223"/>
      <c r="H435" s="227">
        <v>3</v>
      </c>
      <c r="I435" s="228"/>
      <c r="J435" s="223"/>
      <c r="K435" s="223"/>
      <c r="L435" s="229"/>
      <c r="M435" s="230"/>
      <c r="N435" s="231"/>
      <c r="O435" s="231"/>
      <c r="P435" s="231"/>
      <c r="Q435" s="231"/>
      <c r="R435" s="231"/>
      <c r="S435" s="231"/>
      <c r="T435" s="23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3" t="s">
        <v>135</v>
      </c>
      <c r="AU435" s="233" t="s">
        <v>80</v>
      </c>
      <c r="AV435" s="13" t="s">
        <v>80</v>
      </c>
      <c r="AW435" s="13" t="s">
        <v>33</v>
      </c>
      <c r="AX435" s="13" t="s">
        <v>71</v>
      </c>
      <c r="AY435" s="233" t="s">
        <v>124</v>
      </c>
    </row>
    <row r="436" s="14" customFormat="1">
      <c r="A436" s="14"/>
      <c r="B436" s="234"/>
      <c r="C436" s="235"/>
      <c r="D436" s="224" t="s">
        <v>135</v>
      </c>
      <c r="E436" s="236" t="s">
        <v>19</v>
      </c>
      <c r="F436" s="237" t="s">
        <v>137</v>
      </c>
      <c r="G436" s="235"/>
      <c r="H436" s="238">
        <v>10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4" t="s">
        <v>135</v>
      </c>
      <c r="AU436" s="244" t="s">
        <v>80</v>
      </c>
      <c r="AV436" s="14" t="s">
        <v>81</v>
      </c>
      <c r="AW436" s="14" t="s">
        <v>33</v>
      </c>
      <c r="AX436" s="14" t="s">
        <v>76</v>
      </c>
      <c r="AY436" s="244" t="s">
        <v>124</v>
      </c>
    </row>
    <row r="437" s="2" customFormat="1" ht="21.75" customHeight="1">
      <c r="A437" s="38"/>
      <c r="B437" s="39"/>
      <c r="C437" s="245" t="s">
        <v>627</v>
      </c>
      <c r="D437" s="245" t="s">
        <v>147</v>
      </c>
      <c r="E437" s="246" t="s">
        <v>628</v>
      </c>
      <c r="F437" s="247" t="s">
        <v>629</v>
      </c>
      <c r="G437" s="248" t="s">
        <v>177</v>
      </c>
      <c r="H437" s="249">
        <v>7</v>
      </c>
      <c r="I437" s="250"/>
      <c r="J437" s="251">
        <f>ROUND(I437*H437,2)</f>
        <v>0</v>
      </c>
      <c r="K437" s="247" t="s">
        <v>131</v>
      </c>
      <c r="L437" s="252"/>
      <c r="M437" s="253" t="s">
        <v>19</v>
      </c>
      <c r="N437" s="254" t="s">
        <v>42</v>
      </c>
      <c r="O437" s="84"/>
      <c r="P437" s="213">
        <f>O437*H437</f>
        <v>0</v>
      </c>
      <c r="Q437" s="213">
        <v>0.0061000000000000004</v>
      </c>
      <c r="R437" s="213">
        <f>Q437*H437</f>
        <v>0.042700000000000002</v>
      </c>
      <c r="S437" s="213">
        <v>0</v>
      </c>
      <c r="T437" s="21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151</v>
      </c>
      <c r="AT437" s="215" t="s">
        <v>147</v>
      </c>
      <c r="AU437" s="215" t="s">
        <v>80</v>
      </c>
      <c r="AY437" s="17" t="s">
        <v>124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76</v>
      </c>
      <c r="BK437" s="216">
        <f>ROUND(I437*H437,2)</f>
        <v>0</v>
      </c>
      <c r="BL437" s="17" t="s">
        <v>81</v>
      </c>
      <c r="BM437" s="215" t="s">
        <v>630</v>
      </c>
    </row>
    <row r="438" s="13" customFormat="1">
      <c r="A438" s="13"/>
      <c r="B438" s="222"/>
      <c r="C438" s="223"/>
      <c r="D438" s="224" t="s">
        <v>135</v>
      </c>
      <c r="E438" s="225" t="s">
        <v>19</v>
      </c>
      <c r="F438" s="226" t="s">
        <v>163</v>
      </c>
      <c r="G438" s="223"/>
      <c r="H438" s="227">
        <v>7</v>
      </c>
      <c r="I438" s="228"/>
      <c r="J438" s="223"/>
      <c r="K438" s="223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135</v>
      </c>
      <c r="AU438" s="233" t="s">
        <v>80</v>
      </c>
      <c r="AV438" s="13" t="s">
        <v>80</v>
      </c>
      <c r="AW438" s="13" t="s">
        <v>33</v>
      </c>
      <c r="AX438" s="13" t="s">
        <v>71</v>
      </c>
      <c r="AY438" s="233" t="s">
        <v>124</v>
      </c>
    </row>
    <row r="439" s="14" customFormat="1">
      <c r="A439" s="14"/>
      <c r="B439" s="234"/>
      <c r="C439" s="235"/>
      <c r="D439" s="224" t="s">
        <v>135</v>
      </c>
      <c r="E439" s="236" t="s">
        <v>19</v>
      </c>
      <c r="F439" s="237" t="s">
        <v>137</v>
      </c>
      <c r="G439" s="235"/>
      <c r="H439" s="238">
        <v>7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135</v>
      </c>
      <c r="AU439" s="244" t="s">
        <v>80</v>
      </c>
      <c r="AV439" s="14" t="s">
        <v>81</v>
      </c>
      <c r="AW439" s="14" t="s">
        <v>33</v>
      </c>
      <c r="AX439" s="14" t="s">
        <v>76</v>
      </c>
      <c r="AY439" s="244" t="s">
        <v>124</v>
      </c>
    </row>
    <row r="440" s="2" customFormat="1" ht="16.5" customHeight="1">
      <c r="A440" s="38"/>
      <c r="B440" s="39"/>
      <c r="C440" s="245" t="s">
        <v>631</v>
      </c>
      <c r="D440" s="245" t="s">
        <v>147</v>
      </c>
      <c r="E440" s="246" t="s">
        <v>632</v>
      </c>
      <c r="F440" s="247" t="s">
        <v>633</v>
      </c>
      <c r="G440" s="248" t="s">
        <v>177</v>
      </c>
      <c r="H440" s="249">
        <v>7</v>
      </c>
      <c r="I440" s="250"/>
      <c r="J440" s="251">
        <f>ROUND(I440*H440,2)</f>
        <v>0</v>
      </c>
      <c r="K440" s="247" t="s">
        <v>131</v>
      </c>
      <c r="L440" s="252"/>
      <c r="M440" s="253" t="s">
        <v>19</v>
      </c>
      <c r="N440" s="254" t="s">
        <v>42</v>
      </c>
      <c r="O440" s="84"/>
      <c r="P440" s="213">
        <f>O440*H440</f>
        <v>0</v>
      </c>
      <c r="Q440" s="213">
        <v>0.0030000000000000001</v>
      </c>
      <c r="R440" s="213">
        <f>Q440*H440</f>
        <v>0.021000000000000001</v>
      </c>
      <c r="S440" s="213">
        <v>0</v>
      </c>
      <c r="T440" s="21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5" t="s">
        <v>151</v>
      </c>
      <c r="AT440" s="215" t="s">
        <v>147</v>
      </c>
      <c r="AU440" s="215" t="s">
        <v>80</v>
      </c>
      <c r="AY440" s="17" t="s">
        <v>124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7" t="s">
        <v>76</v>
      </c>
      <c r="BK440" s="216">
        <f>ROUND(I440*H440,2)</f>
        <v>0</v>
      </c>
      <c r="BL440" s="17" t="s">
        <v>81</v>
      </c>
      <c r="BM440" s="215" t="s">
        <v>634</v>
      </c>
    </row>
    <row r="441" s="2" customFormat="1" ht="16.5" customHeight="1">
      <c r="A441" s="38"/>
      <c r="B441" s="39"/>
      <c r="C441" s="245" t="s">
        <v>635</v>
      </c>
      <c r="D441" s="245" t="s">
        <v>147</v>
      </c>
      <c r="E441" s="246" t="s">
        <v>636</v>
      </c>
      <c r="F441" s="247" t="s">
        <v>637</v>
      </c>
      <c r="G441" s="248" t="s">
        <v>177</v>
      </c>
      <c r="H441" s="249">
        <v>7</v>
      </c>
      <c r="I441" s="250"/>
      <c r="J441" s="251">
        <f>ROUND(I441*H441,2)</f>
        <v>0</v>
      </c>
      <c r="K441" s="247" t="s">
        <v>131</v>
      </c>
      <c r="L441" s="252"/>
      <c r="M441" s="253" t="s">
        <v>19</v>
      </c>
      <c r="N441" s="254" t="s">
        <v>42</v>
      </c>
      <c r="O441" s="84"/>
      <c r="P441" s="213">
        <f>O441*H441</f>
        <v>0</v>
      </c>
      <c r="Q441" s="213">
        <v>0.00010000000000000001</v>
      </c>
      <c r="R441" s="213">
        <f>Q441*H441</f>
        <v>0.00069999999999999999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151</v>
      </c>
      <c r="AT441" s="215" t="s">
        <v>147</v>
      </c>
      <c r="AU441" s="215" t="s">
        <v>80</v>
      </c>
      <c r="AY441" s="17" t="s">
        <v>124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76</v>
      </c>
      <c r="BK441" s="216">
        <f>ROUND(I441*H441,2)</f>
        <v>0</v>
      </c>
      <c r="BL441" s="17" t="s">
        <v>81</v>
      </c>
      <c r="BM441" s="215" t="s">
        <v>638</v>
      </c>
    </row>
    <row r="442" s="2" customFormat="1" ht="21.75" customHeight="1">
      <c r="A442" s="38"/>
      <c r="B442" s="39"/>
      <c r="C442" s="245" t="s">
        <v>639</v>
      </c>
      <c r="D442" s="245" t="s">
        <v>147</v>
      </c>
      <c r="E442" s="246" t="s">
        <v>640</v>
      </c>
      <c r="F442" s="247" t="s">
        <v>641</v>
      </c>
      <c r="G442" s="248" t="s">
        <v>177</v>
      </c>
      <c r="H442" s="249">
        <v>24</v>
      </c>
      <c r="I442" s="250"/>
      <c r="J442" s="251">
        <f>ROUND(I442*H442,2)</f>
        <v>0</v>
      </c>
      <c r="K442" s="247" t="s">
        <v>131</v>
      </c>
      <c r="L442" s="252"/>
      <c r="M442" s="253" t="s">
        <v>19</v>
      </c>
      <c r="N442" s="254" t="s">
        <v>42</v>
      </c>
      <c r="O442" s="84"/>
      <c r="P442" s="213">
        <f>O442*H442</f>
        <v>0</v>
      </c>
      <c r="Q442" s="213">
        <v>0.00035</v>
      </c>
      <c r="R442" s="213">
        <f>Q442*H442</f>
        <v>0.0083999999999999995</v>
      </c>
      <c r="S442" s="213">
        <v>0</v>
      </c>
      <c r="T442" s="21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151</v>
      </c>
      <c r="AT442" s="215" t="s">
        <v>147</v>
      </c>
      <c r="AU442" s="215" t="s">
        <v>80</v>
      </c>
      <c r="AY442" s="17" t="s">
        <v>124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76</v>
      </c>
      <c r="BK442" s="216">
        <f>ROUND(I442*H442,2)</f>
        <v>0</v>
      </c>
      <c r="BL442" s="17" t="s">
        <v>81</v>
      </c>
      <c r="BM442" s="215" t="s">
        <v>642</v>
      </c>
    </row>
    <row r="443" s="13" customFormat="1">
      <c r="A443" s="13"/>
      <c r="B443" s="222"/>
      <c r="C443" s="223"/>
      <c r="D443" s="224" t="s">
        <v>135</v>
      </c>
      <c r="E443" s="225" t="s">
        <v>19</v>
      </c>
      <c r="F443" s="226" t="s">
        <v>643</v>
      </c>
      <c r="G443" s="223"/>
      <c r="H443" s="227">
        <v>24</v>
      </c>
      <c r="I443" s="228"/>
      <c r="J443" s="223"/>
      <c r="K443" s="223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135</v>
      </c>
      <c r="AU443" s="233" t="s">
        <v>80</v>
      </c>
      <c r="AV443" s="13" t="s">
        <v>80</v>
      </c>
      <c r="AW443" s="13" t="s">
        <v>33</v>
      </c>
      <c r="AX443" s="13" t="s">
        <v>71</v>
      </c>
      <c r="AY443" s="233" t="s">
        <v>124</v>
      </c>
    </row>
    <row r="444" s="14" customFormat="1">
      <c r="A444" s="14"/>
      <c r="B444" s="234"/>
      <c r="C444" s="235"/>
      <c r="D444" s="224" t="s">
        <v>135</v>
      </c>
      <c r="E444" s="236" t="s">
        <v>19</v>
      </c>
      <c r="F444" s="237" t="s">
        <v>137</v>
      </c>
      <c r="G444" s="235"/>
      <c r="H444" s="238">
        <v>24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135</v>
      </c>
      <c r="AU444" s="244" t="s">
        <v>80</v>
      </c>
      <c r="AV444" s="14" t="s">
        <v>81</v>
      </c>
      <c r="AW444" s="14" t="s">
        <v>33</v>
      </c>
      <c r="AX444" s="14" t="s">
        <v>76</v>
      </c>
      <c r="AY444" s="244" t="s">
        <v>124</v>
      </c>
    </row>
    <row r="445" s="2" customFormat="1" ht="33" customHeight="1">
      <c r="A445" s="38"/>
      <c r="B445" s="39"/>
      <c r="C445" s="204" t="s">
        <v>644</v>
      </c>
      <c r="D445" s="204" t="s">
        <v>127</v>
      </c>
      <c r="E445" s="205" t="s">
        <v>645</v>
      </c>
      <c r="F445" s="206" t="s">
        <v>646</v>
      </c>
      <c r="G445" s="207" t="s">
        <v>224</v>
      </c>
      <c r="H445" s="208">
        <v>109.5</v>
      </c>
      <c r="I445" s="209"/>
      <c r="J445" s="210">
        <f>ROUND(I445*H445,2)</f>
        <v>0</v>
      </c>
      <c r="K445" s="206" t="s">
        <v>131</v>
      </c>
      <c r="L445" s="44"/>
      <c r="M445" s="211" t="s">
        <v>19</v>
      </c>
      <c r="N445" s="212" t="s">
        <v>42</v>
      </c>
      <c r="O445" s="84"/>
      <c r="P445" s="213">
        <f>O445*H445</f>
        <v>0</v>
      </c>
      <c r="Q445" s="213">
        <v>0.00011</v>
      </c>
      <c r="R445" s="213">
        <f>Q445*H445</f>
        <v>0.012045</v>
      </c>
      <c r="S445" s="213">
        <v>0</v>
      </c>
      <c r="T445" s="21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81</v>
      </c>
      <c r="AT445" s="215" t="s">
        <v>127</v>
      </c>
      <c r="AU445" s="215" t="s">
        <v>80</v>
      </c>
      <c r="AY445" s="17" t="s">
        <v>124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76</v>
      </c>
      <c r="BK445" s="216">
        <f>ROUND(I445*H445,2)</f>
        <v>0</v>
      </c>
      <c r="BL445" s="17" t="s">
        <v>81</v>
      </c>
      <c r="BM445" s="215" t="s">
        <v>647</v>
      </c>
    </row>
    <row r="446" s="2" customFormat="1">
      <c r="A446" s="38"/>
      <c r="B446" s="39"/>
      <c r="C446" s="40"/>
      <c r="D446" s="217" t="s">
        <v>133</v>
      </c>
      <c r="E446" s="40"/>
      <c r="F446" s="218" t="s">
        <v>648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133</v>
      </c>
      <c r="AU446" s="17" t="s">
        <v>80</v>
      </c>
    </row>
    <row r="447" s="15" customFormat="1">
      <c r="A447" s="15"/>
      <c r="B447" s="255"/>
      <c r="C447" s="256"/>
      <c r="D447" s="224" t="s">
        <v>135</v>
      </c>
      <c r="E447" s="257" t="s">
        <v>19</v>
      </c>
      <c r="F447" s="258" t="s">
        <v>649</v>
      </c>
      <c r="G447" s="256"/>
      <c r="H447" s="257" t="s">
        <v>19</v>
      </c>
      <c r="I447" s="259"/>
      <c r="J447" s="256"/>
      <c r="K447" s="256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135</v>
      </c>
      <c r="AU447" s="264" t="s">
        <v>80</v>
      </c>
      <c r="AV447" s="15" t="s">
        <v>76</v>
      </c>
      <c r="AW447" s="15" t="s">
        <v>33</v>
      </c>
      <c r="AX447" s="15" t="s">
        <v>71</v>
      </c>
      <c r="AY447" s="264" t="s">
        <v>124</v>
      </c>
    </row>
    <row r="448" s="13" customFormat="1">
      <c r="A448" s="13"/>
      <c r="B448" s="222"/>
      <c r="C448" s="223"/>
      <c r="D448" s="224" t="s">
        <v>135</v>
      </c>
      <c r="E448" s="225" t="s">
        <v>19</v>
      </c>
      <c r="F448" s="226" t="s">
        <v>650</v>
      </c>
      <c r="G448" s="223"/>
      <c r="H448" s="227">
        <v>67.5</v>
      </c>
      <c r="I448" s="228"/>
      <c r="J448" s="223"/>
      <c r="K448" s="223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135</v>
      </c>
      <c r="AU448" s="233" t="s">
        <v>80</v>
      </c>
      <c r="AV448" s="13" t="s">
        <v>80</v>
      </c>
      <c r="AW448" s="13" t="s">
        <v>33</v>
      </c>
      <c r="AX448" s="13" t="s">
        <v>71</v>
      </c>
      <c r="AY448" s="233" t="s">
        <v>124</v>
      </c>
    </row>
    <row r="449" s="15" customFormat="1">
      <c r="A449" s="15"/>
      <c r="B449" s="255"/>
      <c r="C449" s="256"/>
      <c r="D449" s="224" t="s">
        <v>135</v>
      </c>
      <c r="E449" s="257" t="s">
        <v>19</v>
      </c>
      <c r="F449" s="258" t="s">
        <v>651</v>
      </c>
      <c r="G449" s="256"/>
      <c r="H449" s="257" t="s">
        <v>19</v>
      </c>
      <c r="I449" s="259"/>
      <c r="J449" s="256"/>
      <c r="K449" s="256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135</v>
      </c>
      <c r="AU449" s="264" t="s">
        <v>80</v>
      </c>
      <c r="AV449" s="15" t="s">
        <v>76</v>
      </c>
      <c r="AW449" s="15" t="s">
        <v>33</v>
      </c>
      <c r="AX449" s="15" t="s">
        <v>71</v>
      </c>
      <c r="AY449" s="264" t="s">
        <v>124</v>
      </c>
    </row>
    <row r="450" s="13" customFormat="1">
      <c r="A450" s="13"/>
      <c r="B450" s="222"/>
      <c r="C450" s="223"/>
      <c r="D450" s="224" t="s">
        <v>135</v>
      </c>
      <c r="E450" s="225" t="s">
        <v>19</v>
      </c>
      <c r="F450" s="226" t="s">
        <v>652</v>
      </c>
      <c r="G450" s="223"/>
      <c r="H450" s="227">
        <v>33</v>
      </c>
      <c r="I450" s="228"/>
      <c r="J450" s="223"/>
      <c r="K450" s="223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135</v>
      </c>
      <c r="AU450" s="233" t="s">
        <v>80</v>
      </c>
      <c r="AV450" s="13" t="s">
        <v>80</v>
      </c>
      <c r="AW450" s="13" t="s">
        <v>33</v>
      </c>
      <c r="AX450" s="13" t="s">
        <v>71</v>
      </c>
      <c r="AY450" s="233" t="s">
        <v>124</v>
      </c>
    </row>
    <row r="451" s="15" customFormat="1">
      <c r="A451" s="15"/>
      <c r="B451" s="255"/>
      <c r="C451" s="256"/>
      <c r="D451" s="224" t="s">
        <v>135</v>
      </c>
      <c r="E451" s="257" t="s">
        <v>19</v>
      </c>
      <c r="F451" s="258" t="s">
        <v>653</v>
      </c>
      <c r="G451" s="256"/>
      <c r="H451" s="257" t="s">
        <v>19</v>
      </c>
      <c r="I451" s="259"/>
      <c r="J451" s="256"/>
      <c r="K451" s="256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135</v>
      </c>
      <c r="AU451" s="264" t="s">
        <v>80</v>
      </c>
      <c r="AV451" s="15" t="s">
        <v>76</v>
      </c>
      <c r="AW451" s="15" t="s">
        <v>33</v>
      </c>
      <c r="AX451" s="15" t="s">
        <v>71</v>
      </c>
      <c r="AY451" s="264" t="s">
        <v>124</v>
      </c>
    </row>
    <row r="452" s="13" customFormat="1">
      <c r="A452" s="13"/>
      <c r="B452" s="222"/>
      <c r="C452" s="223"/>
      <c r="D452" s="224" t="s">
        <v>135</v>
      </c>
      <c r="E452" s="225" t="s">
        <v>19</v>
      </c>
      <c r="F452" s="226" t="s">
        <v>174</v>
      </c>
      <c r="G452" s="223"/>
      <c r="H452" s="227">
        <v>9</v>
      </c>
      <c r="I452" s="228"/>
      <c r="J452" s="223"/>
      <c r="K452" s="223"/>
      <c r="L452" s="229"/>
      <c r="M452" s="230"/>
      <c r="N452" s="231"/>
      <c r="O452" s="231"/>
      <c r="P452" s="231"/>
      <c r="Q452" s="231"/>
      <c r="R452" s="231"/>
      <c r="S452" s="231"/>
      <c r="T452" s="23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3" t="s">
        <v>135</v>
      </c>
      <c r="AU452" s="233" t="s">
        <v>80</v>
      </c>
      <c r="AV452" s="13" t="s">
        <v>80</v>
      </c>
      <c r="AW452" s="13" t="s">
        <v>33</v>
      </c>
      <c r="AX452" s="13" t="s">
        <v>71</v>
      </c>
      <c r="AY452" s="233" t="s">
        <v>124</v>
      </c>
    </row>
    <row r="453" s="14" customFormat="1">
      <c r="A453" s="14"/>
      <c r="B453" s="234"/>
      <c r="C453" s="235"/>
      <c r="D453" s="224" t="s">
        <v>135</v>
      </c>
      <c r="E453" s="236" t="s">
        <v>19</v>
      </c>
      <c r="F453" s="237" t="s">
        <v>137</v>
      </c>
      <c r="G453" s="235"/>
      <c r="H453" s="238">
        <v>109.5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135</v>
      </c>
      <c r="AU453" s="244" t="s">
        <v>80</v>
      </c>
      <c r="AV453" s="14" t="s">
        <v>81</v>
      </c>
      <c r="AW453" s="14" t="s">
        <v>33</v>
      </c>
      <c r="AX453" s="14" t="s">
        <v>76</v>
      </c>
      <c r="AY453" s="244" t="s">
        <v>124</v>
      </c>
    </row>
    <row r="454" s="2" customFormat="1" ht="33" customHeight="1">
      <c r="A454" s="38"/>
      <c r="B454" s="39"/>
      <c r="C454" s="204" t="s">
        <v>654</v>
      </c>
      <c r="D454" s="204" t="s">
        <v>127</v>
      </c>
      <c r="E454" s="205" t="s">
        <v>655</v>
      </c>
      <c r="F454" s="206" t="s">
        <v>656</v>
      </c>
      <c r="G454" s="207" t="s">
        <v>224</v>
      </c>
      <c r="H454" s="208">
        <v>40</v>
      </c>
      <c r="I454" s="209"/>
      <c r="J454" s="210">
        <f>ROUND(I454*H454,2)</f>
        <v>0</v>
      </c>
      <c r="K454" s="206" t="s">
        <v>131</v>
      </c>
      <c r="L454" s="44"/>
      <c r="M454" s="211" t="s">
        <v>19</v>
      </c>
      <c r="N454" s="212" t="s">
        <v>42</v>
      </c>
      <c r="O454" s="84"/>
      <c r="P454" s="213">
        <f>O454*H454</f>
        <v>0</v>
      </c>
      <c r="Q454" s="213">
        <v>0.00011</v>
      </c>
      <c r="R454" s="213">
        <f>Q454*H454</f>
        <v>0.0044000000000000003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81</v>
      </c>
      <c r="AT454" s="215" t="s">
        <v>127</v>
      </c>
      <c r="AU454" s="215" t="s">
        <v>80</v>
      </c>
      <c r="AY454" s="17" t="s">
        <v>124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76</v>
      </c>
      <c r="BK454" s="216">
        <f>ROUND(I454*H454,2)</f>
        <v>0</v>
      </c>
      <c r="BL454" s="17" t="s">
        <v>81</v>
      </c>
      <c r="BM454" s="215" t="s">
        <v>657</v>
      </c>
    </row>
    <row r="455" s="2" customFormat="1">
      <c r="A455" s="38"/>
      <c r="B455" s="39"/>
      <c r="C455" s="40"/>
      <c r="D455" s="217" t="s">
        <v>133</v>
      </c>
      <c r="E455" s="40"/>
      <c r="F455" s="218" t="s">
        <v>658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133</v>
      </c>
      <c r="AU455" s="17" t="s">
        <v>80</v>
      </c>
    </row>
    <row r="456" s="15" customFormat="1">
      <c r="A456" s="15"/>
      <c r="B456" s="255"/>
      <c r="C456" s="256"/>
      <c r="D456" s="224" t="s">
        <v>135</v>
      </c>
      <c r="E456" s="257" t="s">
        <v>19</v>
      </c>
      <c r="F456" s="258" t="s">
        <v>659</v>
      </c>
      <c r="G456" s="256"/>
      <c r="H456" s="257" t="s">
        <v>19</v>
      </c>
      <c r="I456" s="259"/>
      <c r="J456" s="256"/>
      <c r="K456" s="256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135</v>
      </c>
      <c r="AU456" s="264" t="s">
        <v>80</v>
      </c>
      <c r="AV456" s="15" t="s">
        <v>76</v>
      </c>
      <c r="AW456" s="15" t="s">
        <v>33</v>
      </c>
      <c r="AX456" s="15" t="s">
        <v>71</v>
      </c>
      <c r="AY456" s="264" t="s">
        <v>124</v>
      </c>
    </row>
    <row r="457" s="13" customFormat="1">
      <c r="A457" s="13"/>
      <c r="B457" s="222"/>
      <c r="C457" s="223"/>
      <c r="D457" s="224" t="s">
        <v>135</v>
      </c>
      <c r="E457" s="225" t="s">
        <v>19</v>
      </c>
      <c r="F457" s="226" t="s">
        <v>229</v>
      </c>
      <c r="G457" s="223"/>
      <c r="H457" s="227">
        <v>40</v>
      </c>
      <c r="I457" s="228"/>
      <c r="J457" s="223"/>
      <c r="K457" s="223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135</v>
      </c>
      <c r="AU457" s="233" t="s">
        <v>80</v>
      </c>
      <c r="AV457" s="13" t="s">
        <v>80</v>
      </c>
      <c r="AW457" s="13" t="s">
        <v>33</v>
      </c>
      <c r="AX457" s="13" t="s">
        <v>71</v>
      </c>
      <c r="AY457" s="233" t="s">
        <v>124</v>
      </c>
    </row>
    <row r="458" s="14" customFormat="1">
      <c r="A458" s="14"/>
      <c r="B458" s="234"/>
      <c r="C458" s="235"/>
      <c r="D458" s="224" t="s">
        <v>135</v>
      </c>
      <c r="E458" s="236" t="s">
        <v>19</v>
      </c>
      <c r="F458" s="237" t="s">
        <v>137</v>
      </c>
      <c r="G458" s="235"/>
      <c r="H458" s="238">
        <v>40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135</v>
      </c>
      <c r="AU458" s="244" t="s">
        <v>80</v>
      </c>
      <c r="AV458" s="14" t="s">
        <v>81</v>
      </c>
      <c r="AW458" s="14" t="s">
        <v>33</v>
      </c>
      <c r="AX458" s="14" t="s">
        <v>76</v>
      </c>
      <c r="AY458" s="244" t="s">
        <v>124</v>
      </c>
    </row>
    <row r="459" s="2" customFormat="1" ht="33" customHeight="1">
      <c r="A459" s="38"/>
      <c r="B459" s="39"/>
      <c r="C459" s="204" t="s">
        <v>660</v>
      </c>
      <c r="D459" s="204" t="s">
        <v>127</v>
      </c>
      <c r="E459" s="205" t="s">
        <v>661</v>
      </c>
      <c r="F459" s="206" t="s">
        <v>662</v>
      </c>
      <c r="G459" s="207" t="s">
        <v>224</v>
      </c>
      <c r="H459" s="208">
        <v>13</v>
      </c>
      <c r="I459" s="209"/>
      <c r="J459" s="210">
        <f>ROUND(I459*H459,2)</f>
        <v>0</v>
      </c>
      <c r="K459" s="206" t="s">
        <v>131</v>
      </c>
      <c r="L459" s="44"/>
      <c r="M459" s="211" t="s">
        <v>19</v>
      </c>
      <c r="N459" s="212" t="s">
        <v>42</v>
      </c>
      <c r="O459" s="84"/>
      <c r="P459" s="213">
        <f>O459*H459</f>
        <v>0</v>
      </c>
      <c r="Q459" s="213">
        <v>0.00021000000000000001</v>
      </c>
      <c r="R459" s="213">
        <f>Q459*H459</f>
        <v>0.0027300000000000002</v>
      </c>
      <c r="S459" s="213">
        <v>0</v>
      </c>
      <c r="T459" s="21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81</v>
      </c>
      <c r="AT459" s="215" t="s">
        <v>127</v>
      </c>
      <c r="AU459" s="215" t="s">
        <v>80</v>
      </c>
      <c r="AY459" s="17" t="s">
        <v>124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76</v>
      </c>
      <c r="BK459" s="216">
        <f>ROUND(I459*H459,2)</f>
        <v>0</v>
      </c>
      <c r="BL459" s="17" t="s">
        <v>81</v>
      </c>
      <c r="BM459" s="215" t="s">
        <v>663</v>
      </c>
    </row>
    <row r="460" s="2" customFormat="1">
      <c r="A460" s="38"/>
      <c r="B460" s="39"/>
      <c r="C460" s="40"/>
      <c r="D460" s="217" t="s">
        <v>133</v>
      </c>
      <c r="E460" s="40"/>
      <c r="F460" s="218" t="s">
        <v>664</v>
      </c>
      <c r="G460" s="40"/>
      <c r="H460" s="40"/>
      <c r="I460" s="219"/>
      <c r="J460" s="40"/>
      <c r="K460" s="40"/>
      <c r="L460" s="44"/>
      <c r="M460" s="220"/>
      <c r="N460" s="22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133</v>
      </c>
      <c r="AU460" s="17" t="s">
        <v>80</v>
      </c>
    </row>
    <row r="461" s="15" customFormat="1">
      <c r="A461" s="15"/>
      <c r="B461" s="255"/>
      <c r="C461" s="256"/>
      <c r="D461" s="224" t="s">
        <v>135</v>
      </c>
      <c r="E461" s="257" t="s">
        <v>19</v>
      </c>
      <c r="F461" s="258" t="s">
        <v>665</v>
      </c>
      <c r="G461" s="256"/>
      <c r="H461" s="257" t="s">
        <v>19</v>
      </c>
      <c r="I461" s="259"/>
      <c r="J461" s="256"/>
      <c r="K461" s="256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135</v>
      </c>
      <c r="AU461" s="264" t="s">
        <v>80</v>
      </c>
      <c r="AV461" s="15" t="s">
        <v>76</v>
      </c>
      <c r="AW461" s="15" t="s">
        <v>33</v>
      </c>
      <c r="AX461" s="15" t="s">
        <v>71</v>
      </c>
      <c r="AY461" s="264" t="s">
        <v>124</v>
      </c>
    </row>
    <row r="462" s="13" customFormat="1">
      <c r="A462" s="13"/>
      <c r="B462" s="222"/>
      <c r="C462" s="223"/>
      <c r="D462" s="224" t="s">
        <v>135</v>
      </c>
      <c r="E462" s="225" t="s">
        <v>19</v>
      </c>
      <c r="F462" s="226" t="s">
        <v>210</v>
      </c>
      <c r="G462" s="223"/>
      <c r="H462" s="227">
        <v>13</v>
      </c>
      <c r="I462" s="228"/>
      <c r="J462" s="223"/>
      <c r="K462" s="223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135</v>
      </c>
      <c r="AU462" s="233" t="s">
        <v>80</v>
      </c>
      <c r="AV462" s="13" t="s">
        <v>80</v>
      </c>
      <c r="AW462" s="13" t="s">
        <v>33</v>
      </c>
      <c r="AX462" s="13" t="s">
        <v>71</v>
      </c>
      <c r="AY462" s="233" t="s">
        <v>124</v>
      </c>
    </row>
    <row r="463" s="14" customFormat="1">
      <c r="A463" s="14"/>
      <c r="B463" s="234"/>
      <c r="C463" s="235"/>
      <c r="D463" s="224" t="s">
        <v>135</v>
      </c>
      <c r="E463" s="236" t="s">
        <v>19</v>
      </c>
      <c r="F463" s="237" t="s">
        <v>137</v>
      </c>
      <c r="G463" s="235"/>
      <c r="H463" s="238">
        <v>13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135</v>
      </c>
      <c r="AU463" s="244" t="s">
        <v>80</v>
      </c>
      <c r="AV463" s="14" t="s">
        <v>81</v>
      </c>
      <c r="AW463" s="14" t="s">
        <v>33</v>
      </c>
      <c r="AX463" s="14" t="s">
        <v>76</v>
      </c>
      <c r="AY463" s="244" t="s">
        <v>124</v>
      </c>
    </row>
    <row r="464" s="2" customFormat="1" ht="33" customHeight="1">
      <c r="A464" s="38"/>
      <c r="B464" s="39"/>
      <c r="C464" s="204" t="s">
        <v>666</v>
      </c>
      <c r="D464" s="204" t="s">
        <v>127</v>
      </c>
      <c r="E464" s="205" t="s">
        <v>667</v>
      </c>
      <c r="F464" s="206" t="s">
        <v>668</v>
      </c>
      <c r="G464" s="207" t="s">
        <v>166</v>
      </c>
      <c r="H464" s="208">
        <v>22</v>
      </c>
      <c r="I464" s="209"/>
      <c r="J464" s="210">
        <f>ROUND(I464*H464,2)</f>
        <v>0</v>
      </c>
      <c r="K464" s="206" t="s">
        <v>131</v>
      </c>
      <c r="L464" s="44"/>
      <c r="M464" s="211" t="s">
        <v>19</v>
      </c>
      <c r="N464" s="212" t="s">
        <v>42</v>
      </c>
      <c r="O464" s="84"/>
      <c r="P464" s="213">
        <f>O464*H464</f>
        <v>0</v>
      </c>
      <c r="Q464" s="213">
        <v>0.00084999999999999995</v>
      </c>
      <c r="R464" s="213">
        <f>Q464*H464</f>
        <v>0.018699999999999998</v>
      </c>
      <c r="S464" s="213">
        <v>0</v>
      </c>
      <c r="T464" s="21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15" t="s">
        <v>81</v>
      </c>
      <c r="AT464" s="215" t="s">
        <v>127</v>
      </c>
      <c r="AU464" s="215" t="s">
        <v>80</v>
      </c>
      <c r="AY464" s="17" t="s">
        <v>124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7" t="s">
        <v>76</v>
      </c>
      <c r="BK464" s="216">
        <f>ROUND(I464*H464,2)</f>
        <v>0</v>
      </c>
      <c r="BL464" s="17" t="s">
        <v>81</v>
      </c>
      <c r="BM464" s="215" t="s">
        <v>669</v>
      </c>
    </row>
    <row r="465" s="2" customFormat="1">
      <c r="A465" s="38"/>
      <c r="B465" s="39"/>
      <c r="C465" s="40"/>
      <c r="D465" s="217" t="s">
        <v>133</v>
      </c>
      <c r="E465" s="40"/>
      <c r="F465" s="218" t="s">
        <v>670</v>
      </c>
      <c r="G465" s="40"/>
      <c r="H465" s="40"/>
      <c r="I465" s="219"/>
      <c r="J465" s="40"/>
      <c r="K465" s="40"/>
      <c r="L465" s="44"/>
      <c r="M465" s="220"/>
      <c r="N465" s="221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133</v>
      </c>
      <c r="AU465" s="17" t="s">
        <v>80</v>
      </c>
    </row>
    <row r="466" s="15" customFormat="1">
      <c r="A466" s="15"/>
      <c r="B466" s="255"/>
      <c r="C466" s="256"/>
      <c r="D466" s="224" t="s">
        <v>135</v>
      </c>
      <c r="E466" s="257" t="s">
        <v>19</v>
      </c>
      <c r="F466" s="258" t="s">
        <v>671</v>
      </c>
      <c r="G466" s="256"/>
      <c r="H466" s="257" t="s">
        <v>19</v>
      </c>
      <c r="I466" s="259"/>
      <c r="J466" s="256"/>
      <c r="K466" s="256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135</v>
      </c>
      <c r="AU466" s="264" t="s">
        <v>80</v>
      </c>
      <c r="AV466" s="15" t="s">
        <v>76</v>
      </c>
      <c r="AW466" s="15" t="s">
        <v>33</v>
      </c>
      <c r="AX466" s="15" t="s">
        <v>71</v>
      </c>
      <c r="AY466" s="264" t="s">
        <v>124</v>
      </c>
    </row>
    <row r="467" s="13" customFormat="1">
      <c r="A467" s="13"/>
      <c r="B467" s="222"/>
      <c r="C467" s="223"/>
      <c r="D467" s="224" t="s">
        <v>135</v>
      </c>
      <c r="E467" s="225" t="s">
        <v>19</v>
      </c>
      <c r="F467" s="226" t="s">
        <v>672</v>
      </c>
      <c r="G467" s="223"/>
      <c r="H467" s="227">
        <v>10</v>
      </c>
      <c r="I467" s="228"/>
      <c r="J467" s="223"/>
      <c r="K467" s="223"/>
      <c r="L467" s="229"/>
      <c r="M467" s="230"/>
      <c r="N467" s="231"/>
      <c r="O467" s="231"/>
      <c r="P467" s="231"/>
      <c r="Q467" s="231"/>
      <c r="R467" s="231"/>
      <c r="S467" s="231"/>
      <c r="T467" s="23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3" t="s">
        <v>135</v>
      </c>
      <c r="AU467" s="233" t="s">
        <v>80</v>
      </c>
      <c r="AV467" s="13" t="s">
        <v>80</v>
      </c>
      <c r="AW467" s="13" t="s">
        <v>33</v>
      </c>
      <c r="AX467" s="13" t="s">
        <v>71</v>
      </c>
      <c r="AY467" s="233" t="s">
        <v>124</v>
      </c>
    </row>
    <row r="468" s="15" customFormat="1">
      <c r="A468" s="15"/>
      <c r="B468" s="255"/>
      <c r="C468" s="256"/>
      <c r="D468" s="224" t="s">
        <v>135</v>
      </c>
      <c r="E468" s="257" t="s">
        <v>19</v>
      </c>
      <c r="F468" s="258" t="s">
        <v>673</v>
      </c>
      <c r="G468" s="256"/>
      <c r="H468" s="257" t="s">
        <v>19</v>
      </c>
      <c r="I468" s="259"/>
      <c r="J468" s="256"/>
      <c r="K468" s="256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135</v>
      </c>
      <c r="AU468" s="264" t="s">
        <v>80</v>
      </c>
      <c r="AV468" s="15" t="s">
        <v>76</v>
      </c>
      <c r="AW468" s="15" t="s">
        <v>33</v>
      </c>
      <c r="AX468" s="15" t="s">
        <v>71</v>
      </c>
      <c r="AY468" s="264" t="s">
        <v>124</v>
      </c>
    </row>
    <row r="469" s="13" customFormat="1">
      <c r="A469" s="13"/>
      <c r="B469" s="222"/>
      <c r="C469" s="223"/>
      <c r="D469" s="224" t="s">
        <v>135</v>
      </c>
      <c r="E469" s="225" t="s">
        <v>19</v>
      </c>
      <c r="F469" s="226" t="s">
        <v>674</v>
      </c>
      <c r="G469" s="223"/>
      <c r="H469" s="227">
        <v>12</v>
      </c>
      <c r="I469" s="228"/>
      <c r="J469" s="223"/>
      <c r="K469" s="223"/>
      <c r="L469" s="229"/>
      <c r="M469" s="230"/>
      <c r="N469" s="231"/>
      <c r="O469" s="231"/>
      <c r="P469" s="231"/>
      <c r="Q469" s="231"/>
      <c r="R469" s="231"/>
      <c r="S469" s="231"/>
      <c r="T469" s="23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3" t="s">
        <v>135</v>
      </c>
      <c r="AU469" s="233" t="s">
        <v>80</v>
      </c>
      <c r="AV469" s="13" t="s">
        <v>80</v>
      </c>
      <c r="AW469" s="13" t="s">
        <v>33</v>
      </c>
      <c r="AX469" s="13" t="s">
        <v>71</v>
      </c>
      <c r="AY469" s="233" t="s">
        <v>124</v>
      </c>
    </row>
    <row r="470" s="14" customFormat="1">
      <c r="A470" s="14"/>
      <c r="B470" s="234"/>
      <c r="C470" s="235"/>
      <c r="D470" s="224" t="s">
        <v>135</v>
      </c>
      <c r="E470" s="236" t="s">
        <v>19</v>
      </c>
      <c r="F470" s="237" t="s">
        <v>137</v>
      </c>
      <c r="G470" s="235"/>
      <c r="H470" s="238">
        <v>22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135</v>
      </c>
      <c r="AU470" s="244" t="s">
        <v>80</v>
      </c>
      <c r="AV470" s="14" t="s">
        <v>81</v>
      </c>
      <c r="AW470" s="14" t="s">
        <v>33</v>
      </c>
      <c r="AX470" s="14" t="s">
        <v>76</v>
      </c>
      <c r="AY470" s="244" t="s">
        <v>124</v>
      </c>
    </row>
    <row r="471" s="2" customFormat="1" ht="24.15" customHeight="1">
      <c r="A471" s="38"/>
      <c r="B471" s="39"/>
      <c r="C471" s="204" t="s">
        <v>675</v>
      </c>
      <c r="D471" s="204" t="s">
        <v>127</v>
      </c>
      <c r="E471" s="205" t="s">
        <v>676</v>
      </c>
      <c r="F471" s="206" t="s">
        <v>677</v>
      </c>
      <c r="G471" s="207" t="s">
        <v>224</v>
      </c>
      <c r="H471" s="208">
        <v>8</v>
      </c>
      <c r="I471" s="209"/>
      <c r="J471" s="210">
        <f>ROUND(I471*H471,2)</f>
        <v>0</v>
      </c>
      <c r="K471" s="206" t="s">
        <v>131</v>
      </c>
      <c r="L471" s="44"/>
      <c r="M471" s="211" t="s">
        <v>19</v>
      </c>
      <c r="N471" s="212" t="s">
        <v>42</v>
      </c>
      <c r="O471" s="84"/>
      <c r="P471" s="213">
        <f>O471*H471</f>
        <v>0</v>
      </c>
      <c r="Q471" s="213">
        <v>0.00013999999999999999</v>
      </c>
      <c r="R471" s="213">
        <f>Q471*H471</f>
        <v>0.0011199999999999999</v>
      </c>
      <c r="S471" s="213">
        <v>0</v>
      </c>
      <c r="T471" s="21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15" t="s">
        <v>81</v>
      </c>
      <c r="AT471" s="215" t="s">
        <v>127</v>
      </c>
      <c r="AU471" s="215" t="s">
        <v>80</v>
      </c>
      <c r="AY471" s="17" t="s">
        <v>124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7" t="s">
        <v>76</v>
      </c>
      <c r="BK471" s="216">
        <f>ROUND(I471*H471,2)</f>
        <v>0</v>
      </c>
      <c r="BL471" s="17" t="s">
        <v>81</v>
      </c>
      <c r="BM471" s="215" t="s">
        <v>678</v>
      </c>
    </row>
    <row r="472" s="2" customFormat="1">
      <c r="A472" s="38"/>
      <c r="B472" s="39"/>
      <c r="C472" s="40"/>
      <c r="D472" s="217" t="s">
        <v>133</v>
      </c>
      <c r="E472" s="40"/>
      <c r="F472" s="218" t="s">
        <v>679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133</v>
      </c>
      <c r="AU472" s="17" t="s">
        <v>80</v>
      </c>
    </row>
    <row r="473" s="2" customFormat="1" ht="37.8" customHeight="1">
      <c r="A473" s="38"/>
      <c r="B473" s="39"/>
      <c r="C473" s="204" t="s">
        <v>680</v>
      </c>
      <c r="D473" s="204" t="s">
        <v>127</v>
      </c>
      <c r="E473" s="205" t="s">
        <v>681</v>
      </c>
      <c r="F473" s="206" t="s">
        <v>682</v>
      </c>
      <c r="G473" s="207" t="s">
        <v>224</v>
      </c>
      <c r="H473" s="208">
        <v>162.5</v>
      </c>
      <c r="I473" s="209"/>
      <c r="J473" s="210">
        <f>ROUND(I473*H473,2)</f>
        <v>0</v>
      </c>
      <c r="K473" s="206" t="s">
        <v>131</v>
      </c>
      <c r="L473" s="44"/>
      <c r="M473" s="211" t="s">
        <v>19</v>
      </c>
      <c r="N473" s="212" t="s">
        <v>42</v>
      </c>
      <c r="O473" s="8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15" t="s">
        <v>81</v>
      </c>
      <c r="AT473" s="215" t="s">
        <v>127</v>
      </c>
      <c r="AU473" s="215" t="s">
        <v>80</v>
      </c>
      <c r="AY473" s="17" t="s">
        <v>124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7" t="s">
        <v>76</v>
      </c>
      <c r="BK473" s="216">
        <f>ROUND(I473*H473,2)</f>
        <v>0</v>
      </c>
      <c r="BL473" s="17" t="s">
        <v>81</v>
      </c>
      <c r="BM473" s="215" t="s">
        <v>683</v>
      </c>
    </row>
    <row r="474" s="2" customFormat="1">
      <c r="A474" s="38"/>
      <c r="B474" s="39"/>
      <c r="C474" s="40"/>
      <c r="D474" s="217" t="s">
        <v>133</v>
      </c>
      <c r="E474" s="40"/>
      <c r="F474" s="218" t="s">
        <v>684</v>
      </c>
      <c r="G474" s="40"/>
      <c r="H474" s="40"/>
      <c r="I474" s="219"/>
      <c r="J474" s="40"/>
      <c r="K474" s="40"/>
      <c r="L474" s="44"/>
      <c r="M474" s="220"/>
      <c r="N474" s="221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133</v>
      </c>
      <c r="AU474" s="17" t="s">
        <v>80</v>
      </c>
    </row>
    <row r="475" s="13" customFormat="1">
      <c r="A475" s="13"/>
      <c r="B475" s="222"/>
      <c r="C475" s="223"/>
      <c r="D475" s="224" t="s">
        <v>135</v>
      </c>
      <c r="E475" s="225" t="s">
        <v>19</v>
      </c>
      <c r="F475" s="226" t="s">
        <v>685</v>
      </c>
      <c r="G475" s="223"/>
      <c r="H475" s="227">
        <v>162.5</v>
      </c>
      <c r="I475" s="228"/>
      <c r="J475" s="223"/>
      <c r="K475" s="223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135</v>
      </c>
      <c r="AU475" s="233" t="s">
        <v>80</v>
      </c>
      <c r="AV475" s="13" t="s">
        <v>80</v>
      </c>
      <c r="AW475" s="13" t="s">
        <v>33</v>
      </c>
      <c r="AX475" s="13" t="s">
        <v>71</v>
      </c>
      <c r="AY475" s="233" t="s">
        <v>124</v>
      </c>
    </row>
    <row r="476" s="14" customFormat="1">
      <c r="A476" s="14"/>
      <c r="B476" s="234"/>
      <c r="C476" s="235"/>
      <c r="D476" s="224" t="s">
        <v>135</v>
      </c>
      <c r="E476" s="236" t="s">
        <v>19</v>
      </c>
      <c r="F476" s="237" t="s">
        <v>137</v>
      </c>
      <c r="G476" s="235"/>
      <c r="H476" s="238">
        <v>162.5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135</v>
      </c>
      <c r="AU476" s="244" t="s">
        <v>80</v>
      </c>
      <c r="AV476" s="14" t="s">
        <v>81</v>
      </c>
      <c r="AW476" s="14" t="s">
        <v>33</v>
      </c>
      <c r="AX476" s="14" t="s">
        <v>76</v>
      </c>
      <c r="AY476" s="244" t="s">
        <v>124</v>
      </c>
    </row>
    <row r="477" s="2" customFormat="1" ht="37.8" customHeight="1">
      <c r="A477" s="38"/>
      <c r="B477" s="39"/>
      <c r="C477" s="204" t="s">
        <v>686</v>
      </c>
      <c r="D477" s="204" t="s">
        <v>127</v>
      </c>
      <c r="E477" s="205" t="s">
        <v>687</v>
      </c>
      <c r="F477" s="206" t="s">
        <v>688</v>
      </c>
      <c r="G477" s="207" t="s">
        <v>166</v>
      </c>
      <c r="H477" s="208">
        <v>22</v>
      </c>
      <c r="I477" s="209"/>
      <c r="J477" s="210">
        <f>ROUND(I477*H477,2)</f>
        <v>0</v>
      </c>
      <c r="K477" s="206" t="s">
        <v>131</v>
      </c>
      <c r="L477" s="44"/>
      <c r="M477" s="211" t="s">
        <v>19</v>
      </c>
      <c r="N477" s="212" t="s">
        <v>42</v>
      </c>
      <c r="O477" s="84"/>
      <c r="P477" s="213">
        <f>O477*H477</f>
        <v>0</v>
      </c>
      <c r="Q477" s="213">
        <v>1.0000000000000001E-05</v>
      </c>
      <c r="R477" s="213">
        <f>Q477*H477</f>
        <v>0.00022000000000000001</v>
      </c>
      <c r="S477" s="213">
        <v>0</v>
      </c>
      <c r="T477" s="21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5" t="s">
        <v>81</v>
      </c>
      <c r="AT477" s="215" t="s">
        <v>127</v>
      </c>
      <c r="AU477" s="215" t="s">
        <v>80</v>
      </c>
      <c r="AY477" s="17" t="s">
        <v>124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7" t="s">
        <v>76</v>
      </c>
      <c r="BK477" s="216">
        <f>ROUND(I477*H477,2)</f>
        <v>0</v>
      </c>
      <c r="BL477" s="17" t="s">
        <v>81</v>
      </c>
      <c r="BM477" s="215" t="s">
        <v>689</v>
      </c>
    </row>
    <row r="478" s="2" customFormat="1">
      <c r="A478" s="38"/>
      <c r="B478" s="39"/>
      <c r="C478" s="40"/>
      <c r="D478" s="217" t="s">
        <v>133</v>
      </c>
      <c r="E478" s="40"/>
      <c r="F478" s="218" t="s">
        <v>690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133</v>
      </c>
      <c r="AU478" s="17" t="s">
        <v>80</v>
      </c>
    </row>
    <row r="479" s="2" customFormat="1" ht="49.05" customHeight="1">
      <c r="A479" s="38"/>
      <c r="B479" s="39"/>
      <c r="C479" s="204" t="s">
        <v>691</v>
      </c>
      <c r="D479" s="204" t="s">
        <v>127</v>
      </c>
      <c r="E479" s="205" t="s">
        <v>692</v>
      </c>
      <c r="F479" s="206" t="s">
        <v>693</v>
      </c>
      <c r="G479" s="207" t="s">
        <v>224</v>
      </c>
      <c r="H479" s="208">
        <v>121</v>
      </c>
      <c r="I479" s="209"/>
      <c r="J479" s="210">
        <f>ROUND(I479*H479,2)</f>
        <v>0</v>
      </c>
      <c r="K479" s="206" t="s">
        <v>131</v>
      </c>
      <c r="L479" s="44"/>
      <c r="M479" s="211" t="s">
        <v>19</v>
      </c>
      <c r="N479" s="212" t="s">
        <v>42</v>
      </c>
      <c r="O479" s="84"/>
      <c r="P479" s="213">
        <f>O479*H479</f>
        <v>0</v>
      </c>
      <c r="Q479" s="213">
        <v>0.15540000000000001</v>
      </c>
      <c r="R479" s="213">
        <f>Q479*H479</f>
        <v>18.8034</v>
      </c>
      <c r="S479" s="213">
        <v>0</v>
      </c>
      <c r="T479" s="21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5" t="s">
        <v>81</v>
      </c>
      <c r="AT479" s="215" t="s">
        <v>127</v>
      </c>
      <c r="AU479" s="215" t="s">
        <v>80</v>
      </c>
      <c r="AY479" s="17" t="s">
        <v>124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7" t="s">
        <v>76</v>
      </c>
      <c r="BK479" s="216">
        <f>ROUND(I479*H479,2)</f>
        <v>0</v>
      </c>
      <c r="BL479" s="17" t="s">
        <v>81</v>
      </c>
      <c r="BM479" s="215" t="s">
        <v>694</v>
      </c>
    </row>
    <row r="480" s="2" customFormat="1">
      <c r="A480" s="38"/>
      <c r="B480" s="39"/>
      <c r="C480" s="40"/>
      <c r="D480" s="217" t="s">
        <v>133</v>
      </c>
      <c r="E480" s="40"/>
      <c r="F480" s="218" t="s">
        <v>695</v>
      </c>
      <c r="G480" s="40"/>
      <c r="H480" s="40"/>
      <c r="I480" s="219"/>
      <c r="J480" s="40"/>
      <c r="K480" s="40"/>
      <c r="L480" s="44"/>
      <c r="M480" s="220"/>
      <c r="N480" s="221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133</v>
      </c>
      <c r="AU480" s="17" t="s">
        <v>80</v>
      </c>
    </row>
    <row r="481" s="15" customFormat="1">
      <c r="A481" s="15"/>
      <c r="B481" s="255"/>
      <c r="C481" s="256"/>
      <c r="D481" s="224" t="s">
        <v>135</v>
      </c>
      <c r="E481" s="257" t="s">
        <v>19</v>
      </c>
      <c r="F481" s="258" t="s">
        <v>696</v>
      </c>
      <c r="G481" s="256"/>
      <c r="H481" s="257" t="s">
        <v>19</v>
      </c>
      <c r="I481" s="259"/>
      <c r="J481" s="256"/>
      <c r="K481" s="256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135</v>
      </c>
      <c r="AU481" s="264" t="s">
        <v>80</v>
      </c>
      <c r="AV481" s="15" t="s">
        <v>76</v>
      </c>
      <c r="AW481" s="15" t="s">
        <v>33</v>
      </c>
      <c r="AX481" s="15" t="s">
        <v>71</v>
      </c>
      <c r="AY481" s="264" t="s">
        <v>124</v>
      </c>
    </row>
    <row r="482" s="15" customFormat="1">
      <c r="A482" s="15"/>
      <c r="B482" s="255"/>
      <c r="C482" s="256"/>
      <c r="D482" s="224" t="s">
        <v>135</v>
      </c>
      <c r="E482" s="257" t="s">
        <v>19</v>
      </c>
      <c r="F482" s="258" t="s">
        <v>697</v>
      </c>
      <c r="G482" s="256"/>
      <c r="H482" s="257" t="s">
        <v>19</v>
      </c>
      <c r="I482" s="259"/>
      <c r="J482" s="256"/>
      <c r="K482" s="256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135</v>
      </c>
      <c r="AU482" s="264" t="s">
        <v>80</v>
      </c>
      <c r="AV482" s="15" t="s">
        <v>76</v>
      </c>
      <c r="AW482" s="15" t="s">
        <v>33</v>
      </c>
      <c r="AX482" s="15" t="s">
        <v>71</v>
      </c>
      <c r="AY482" s="264" t="s">
        <v>124</v>
      </c>
    </row>
    <row r="483" s="13" customFormat="1">
      <c r="A483" s="13"/>
      <c r="B483" s="222"/>
      <c r="C483" s="223"/>
      <c r="D483" s="224" t="s">
        <v>135</v>
      </c>
      <c r="E483" s="225" t="s">
        <v>19</v>
      </c>
      <c r="F483" s="226" t="s">
        <v>698</v>
      </c>
      <c r="G483" s="223"/>
      <c r="H483" s="227">
        <v>105</v>
      </c>
      <c r="I483" s="228"/>
      <c r="J483" s="223"/>
      <c r="K483" s="223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135</v>
      </c>
      <c r="AU483" s="233" t="s">
        <v>80</v>
      </c>
      <c r="AV483" s="13" t="s">
        <v>80</v>
      </c>
      <c r="AW483" s="13" t="s">
        <v>33</v>
      </c>
      <c r="AX483" s="13" t="s">
        <v>71</v>
      </c>
      <c r="AY483" s="233" t="s">
        <v>124</v>
      </c>
    </row>
    <row r="484" s="15" customFormat="1">
      <c r="A484" s="15"/>
      <c r="B484" s="255"/>
      <c r="C484" s="256"/>
      <c r="D484" s="224" t="s">
        <v>135</v>
      </c>
      <c r="E484" s="257" t="s">
        <v>19</v>
      </c>
      <c r="F484" s="258" t="s">
        <v>699</v>
      </c>
      <c r="G484" s="256"/>
      <c r="H484" s="257" t="s">
        <v>19</v>
      </c>
      <c r="I484" s="259"/>
      <c r="J484" s="256"/>
      <c r="K484" s="256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135</v>
      </c>
      <c r="AU484" s="264" t="s">
        <v>80</v>
      </c>
      <c r="AV484" s="15" t="s">
        <v>76</v>
      </c>
      <c r="AW484" s="15" t="s">
        <v>33</v>
      </c>
      <c r="AX484" s="15" t="s">
        <v>71</v>
      </c>
      <c r="AY484" s="264" t="s">
        <v>124</v>
      </c>
    </row>
    <row r="485" s="13" customFormat="1">
      <c r="A485" s="13"/>
      <c r="B485" s="222"/>
      <c r="C485" s="223"/>
      <c r="D485" s="224" t="s">
        <v>135</v>
      </c>
      <c r="E485" s="225" t="s">
        <v>19</v>
      </c>
      <c r="F485" s="226" t="s">
        <v>700</v>
      </c>
      <c r="G485" s="223"/>
      <c r="H485" s="227">
        <v>4</v>
      </c>
      <c r="I485" s="228"/>
      <c r="J485" s="223"/>
      <c r="K485" s="223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135</v>
      </c>
      <c r="AU485" s="233" t="s">
        <v>80</v>
      </c>
      <c r="AV485" s="13" t="s">
        <v>80</v>
      </c>
      <c r="AW485" s="13" t="s">
        <v>33</v>
      </c>
      <c r="AX485" s="13" t="s">
        <v>71</v>
      </c>
      <c r="AY485" s="233" t="s">
        <v>124</v>
      </c>
    </row>
    <row r="486" s="15" customFormat="1">
      <c r="A486" s="15"/>
      <c r="B486" s="255"/>
      <c r="C486" s="256"/>
      <c r="D486" s="224" t="s">
        <v>135</v>
      </c>
      <c r="E486" s="257" t="s">
        <v>19</v>
      </c>
      <c r="F486" s="258" t="s">
        <v>701</v>
      </c>
      <c r="G486" s="256"/>
      <c r="H486" s="257" t="s">
        <v>19</v>
      </c>
      <c r="I486" s="259"/>
      <c r="J486" s="256"/>
      <c r="K486" s="256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135</v>
      </c>
      <c r="AU486" s="264" t="s">
        <v>80</v>
      </c>
      <c r="AV486" s="15" t="s">
        <v>76</v>
      </c>
      <c r="AW486" s="15" t="s">
        <v>33</v>
      </c>
      <c r="AX486" s="15" t="s">
        <v>71</v>
      </c>
      <c r="AY486" s="264" t="s">
        <v>124</v>
      </c>
    </row>
    <row r="487" s="13" customFormat="1">
      <c r="A487" s="13"/>
      <c r="B487" s="222"/>
      <c r="C487" s="223"/>
      <c r="D487" s="224" t="s">
        <v>135</v>
      </c>
      <c r="E487" s="225" t="s">
        <v>19</v>
      </c>
      <c r="F487" s="226" t="s">
        <v>702</v>
      </c>
      <c r="G487" s="223"/>
      <c r="H487" s="227">
        <v>12</v>
      </c>
      <c r="I487" s="228"/>
      <c r="J487" s="223"/>
      <c r="K487" s="223"/>
      <c r="L487" s="229"/>
      <c r="M487" s="230"/>
      <c r="N487" s="231"/>
      <c r="O487" s="231"/>
      <c r="P487" s="231"/>
      <c r="Q487" s="231"/>
      <c r="R487" s="231"/>
      <c r="S487" s="231"/>
      <c r="T487" s="23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3" t="s">
        <v>135</v>
      </c>
      <c r="AU487" s="233" t="s">
        <v>80</v>
      </c>
      <c r="AV487" s="13" t="s">
        <v>80</v>
      </c>
      <c r="AW487" s="13" t="s">
        <v>33</v>
      </c>
      <c r="AX487" s="13" t="s">
        <v>71</v>
      </c>
      <c r="AY487" s="233" t="s">
        <v>124</v>
      </c>
    </row>
    <row r="488" s="14" customFormat="1">
      <c r="A488" s="14"/>
      <c r="B488" s="234"/>
      <c r="C488" s="235"/>
      <c r="D488" s="224" t="s">
        <v>135</v>
      </c>
      <c r="E488" s="236" t="s">
        <v>19</v>
      </c>
      <c r="F488" s="237" t="s">
        <v>137</v>
      </c>
      <c r="G488" s="235"/>
      <c r="H488" s="238">
        <v>121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135</v>
      </c>
      <c r="AU488" s="244" t="s">
        <v>80</v>
      </c>
      <c r="AV488" s="14" t="s">
        <v>81</v>
      </c>
      <c r="AW488" s="14" t="s">
        <v>33</v>
      </c>
      <c r="AX488" s="14" t="s">
        <v>76</v>
      </c>
      <c r="AY488" s="244" t="s">
        <v>124</v>
      </c>
    </row>
    <row r="489" s="2" customFormat="1" ht="16.5" customHeight="1">
      <c r="A489" s="38"/>
      <c r="B489" s="39"/>
      <c r="C489" s="245" t="s">
        <v>703</v>
      </c>
      <c r="D489" s="245" t="s">
        <v>147</v>
      </c>
      <c r="E489" s="246" t="s">
        <v>704</v>
      </c>
      <c r="F489" s="247" t="s">
        <v>705</v>
      </c>
      <c r="G489" s="248" t="s">
        <v>224</v>
      </c>
      <c r="H489" s="249">
        <v>123.42</v>
      </c>
      <c r="I489" s="250"/>
      <c r="J489" s="251">
        <f>ROUND(I489*H489,2)</f>
        <v>0</v>
      </c>
      <c r="K489" s="247" t="s">
        <v>131</v>
      </c>
      <c r="L489" s="252"/>
      <c r="M489" s="253" t="s">
        <v>19</v>
      </c>
      <c r="N489" s="254" t="s">
        <v>42</v>
      </c>
      <c r="O489" s="84"/>
      <c r="P489" s="213">
        <f>O489*H489</f>
        <v>0</v>
      </c>
      <c r="Q489" s="213">
        <v>0.080000000000000002</v>
      </c>
      <c r="R489" s="213">
        <f>Q489*H489</f>
        <v>9.8735999999999997</v>
      </c>
      <c r="S489" s="213">
        <v>0</v>
      </c>
      <c r="T489" s="21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15" t="s">
        <v>151</v>
      </c>
      <c r="AT489" s="215" t="s">
        <v>147</v>
      </c>
      <c r="AU489" s="215" t="s">
        <v>80</v>
      </c>
      <c r="AY489" s="17" t="s">
        <v>124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76</v>
      </c>
      <c r="BK489" s="216">
        <f>ROUND(I489*H489,2)</f>
        <v>0</v>
      </c>
      <c r="BL489" s="17" t="s">
        <v>81</v>
      </c>
      <c r="BM489" s="215" t="s">
        <v>706</v>
      </c>
    </row>
    <row r="490" s="13" customFormat="1">
      <c r="A490" s="13"/>
      <c r="B490" s="222"/>
      <c r="C490" s="223"/>
      <c r="D490" s="224" t="s">
        <v>135</v>
      </c>
      <c r="E490" s="223"/>
      <c r="F490" s="226" t="s">
        <v>707</v>
      </c>
      <c r="G490" s="223"/>
      <c r="H490" s="227">
        <v>123.42</v>
      </c>
      <c r="I490" s="228"/>
      <c r="J490" s="223"/>
      <c r="K490" s="223"/>
      <c r="L490" s="229"/>
      <c r="M490" s="230"/>
      <c r="N490" s="231"/>
      <c r="O490" s="231"/>
      <c r="P490" s="231"/>
      <c r="Q490" s="231"/>
      <c r="R490" s="231"/>
      <c r="S490" s="231"/>
      <c r="T490" s="23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3" t="s">
        <v>135</v>
      </c>
      <c r="AU490" s="233" t="s">
        <v>80</v>
      </c>
      <c r="AV490" s="13" t="s">
        <v>80</v>
      </c>
      <c r="AW490" s="13" t="s">
        <v>4</v>
      </c>
      <c r="AX490" s="13" t="s">
        <v>76</v>
      </c>
      <c r="AY490" s="233" t="s">
        <v>124</v>
      </c>
    </row>
    <row r="491" s="2" customFormat="1" ht="49.05" customHeight="1">
      <c r="A491" s="38"/>
      <c r="B491" s="39"/>
      <c r="C491" s="204" t="s">
        <v>708</v>
      </c>
      <c r="D491" s="204" t="s">
        <v>127</v>
      </c>
      <c r="E491" s="205" t="s">
        <v>709</v>
      </c>
      <c r="F491" s="206" t="s">
        <v>710</v>
      </c>
      <c r="G491" s="207" t="s">
        <v>224</v>
      </c>
      <c r="H491" s="208">
        <v>138</v>
      </c>
      <c r="I491" s="209"/>
      <c r="J491" s="210">
        <f>ROUND(I491*H491,2)</f>
        <v>0</v>
      </c>
      <c r="K491" s="206" t="s">
        <v>131</v>
      </c>
      <c r="L491" s="44"/>
      <c r="M491" s="211" t="s">
        <v>19</v>
      </c>
      <c r="N491" s="212" t="s">
        <v>42</v>
      </c>
      <c r="O491" s="84"/>
      <c r="P491" s="213">
        <f>O491*H491</f>
        <v>0</v>
      </c>
      <c r="Q491" s="213">
        <v>0.1295</v>
      </c>
      <c r="R491" s="213">
        <f>Q491*H491</f>
        <v>17.871000000000002</v>
      </c>
      <c r="S491" s="213">
        <v>0</v>
      </c>
      <c r="T491" s="214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15" t="s">
        <v>81</v>
      </c>
      <c r="AT491" s="215" t="s">
        <v>127</v>
      </c>
      <c r="AU491" s="215" t="s">
        <v>80</v>
      </c>
      <c r="AY491" s="17" t="s">
        <v>124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17" t="s">
        <v>76</v>
      </c>
      <c r="BK491" s="216">
        <f>ROUND(I491*H491,2)</f>
        <v>0</v>
      </c>
      <c r="BL491" s="17" t="s">
        <v>81</v>
      </c>
      <c r="BM491" s="215" t="s">
        <v>711</v>
      </c>
    </row>
    <row r="492" s="2" customFormat="1">
      <c r="A492" s="38"/>
      <c r="B492" s="39"/>
      <c r="C492" s="40"/>
      <c r="D492" s="217" t="s">
        <v>133</v>
      </c>
      <c r="E492" s="40"/>
      <c r="F492" s="218" t="s">
        <v>712</v>
      </c>
      <c r="G492" s="40"/>
      <c r="H492" s="40"/>
      <c r="I492" s="219"/>
      <c r="J492" s="40"/>
      <c r="K492" s="40"/>
      <c r="L492" s="44"/>
      <c r="M492" s="220"/>
      <c r="N492" s="221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133</v>
      </c>
      <c r="AU492" s="17" t="s">
        <v>80</v>
      </c>
    </row>
    <row r="493" s="15" customFormat="1">
      <c r="A493" s="15"/>
      <c r="B493" s="255"/>
      <c r="C493" s="256"/>
      <c r="D493" s="224" t="s">
        <v>135</v>
      </c>
      <c r="E493" s="257" t="s">
        <v>19</v>
      </c>
      <c r="F493" s="258" t="s">
        <v>713</v>
      </c>
      <c r="G493" s="256"/>
      <c r="H493" s="257" t="s">
        <v>19</v>
      </c>
      <c r="I493" s="259"/>
      <c r="J493" s="256"/>
      <c r="K493" s="256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135</v>
      </c>
      <c r="AU493" s="264" t="s">
        <v>80</v>
      </c>
      <c r="AV493" s="15" t="s">
        <v>76</v>
      </c>
      <c r="AW493" s="15" t="s">
        <v>33</v>
      </c>
      <c r="AX493" s="15" t="s">
        <v>71</v>
      </c>
      <c r="AY493" s="264" t="s">
        <v>124</v>
      </c>
    </row>
    <row r="494" s="13" customFormat="1">
      <c r="A494" s="13"/>
      <c r="B494" s="222"/>
      <c r="C494" s="223"/>
      <c r="D494" s="224" t="s">
        <v>135</v>
      </c>
      <c r="E494" s="225" t="s">
        <v>19</v>
      </c>
      <c r="F494" s="226" t="s">
        <v>490</v>
      </c>
      <c r="G494" s="223"/>
      <c r="H494" s="227">
        <v>60</v>
      </c>
      <c r="I494" s="228"/>
      <c r="J494" s="223"/>
      <c r="K494" s="223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135</v>
      </c>
      <c r="AU494" s="233" t="s">
        <v>80</v>
      </c>
      <c r="AV494" s="13" t="s">
        <v>80</v>
      </c>
      <c r="AW494" s="13" t="s">
        <v>33</v>
      </c>
      <c r="AX494" s="13" t="s">
        <v>71</v>
      </c>
      <c r="AY494" s="233" t="s">
        <v>124</v>
      </c>
    </row>
    <row r="495" s="15" customFormat="1">
      <c r="A495" s="15"/>
      <c r="B495" s="255"/>
      <c r="C495" s="256"/>
      <c r="D495" s="224" t="s">
        <v>135</v>
      </c>
      <c r="E495" s="257" t="s">
        <v>19</v>
      </c>
      <c r="F495" s="258" t="s">
        <v>714</v>
      </c>
      <c r="G495" s="256"/>
      <c r="H495" s="257" t="s">
        <v>19</v>
      </c>
      <c r="I495" s="259"/>
      <c r="J495" s="256"/>
      <c r="K495" s="256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135</v>
      </c>
      <c r="AU495" s="264" t="s">
        <v>80</v>
      </c>
      <c r="AV495" s="15" t="s">
        <v>76</v>
      </c>
      <c r="AW495" s="15" t="s">
        <v>33</v>
      </c>
      <c r="AX495" s="15" t="s">
        <v>71</v>
      </c>
      <c r="AY495" s="264" t="s">
        <v>124</v>
      </c>
    </row>
    <row r="496" s="13" customFormat="1">
      <c r="A496" s="13"/>
      <c r="B496" s="222"/>
      <c r="C496" s="223"/>
      <c r="D496" s="224" t="s">
        <v>135</v>
      </c>
      <c r="E496" s="225" t="s">
        <v>19</v>
      </c>
      <c r="F496" s="226" t="s">
        <v>597</v>
      </c>
      <c r="G496" s="223"/>
      <c r="H496" s="227">
        <v>78</v>
      </c>
      <c r="I496" s="228"/>
      <c r="J496" s="223"/>
      <c r="K496" s="223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135</v>
      </c>
      <c r="AU496" s="233" t="s">
        <v>80</v>
      </c>
      <c r="AV496" s="13" t="s">
        <v>80</v>
      </c>
      <c r="AW496" s="13" t="s">
        <v>33</v>
      </c>
      <c r="AX496" s="13" t="s">
        <v>71</v>
      </c>
      <c r="AY496" s="233" t="s">
        <v>124</v>
      </c>
    </row>
    <row r="497" s="14" customFormat="1">
      <c r="A497" s="14"/>
      <c r="B497" s="234"/>
      <c r="C497" s="235"/>
      <c r="D497" s="224" t="s">
        <v>135</v>
      </c>
      <c r="E497" s="236" t="s">
        <v>19</v>
      </c>
      <c r="F497" s="237" t="s">
        <v>137</v>
      </c>
      <c r="G497" s="235"/>
      <c r="H497" s="238">
        <v>138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4" t="s">
        <v>135</v>
      </c>
      <c r="AU497" s="244" t="s">
        <v>80</v>
      </c>
      <c r="AV497" s="14" t="s">
        <v>81</v>
      </c>
      <c r="AW497" s="14" t="s">
        <v>33</v>
      </c>
      <c r="AX497" s="14" t="s">
        <v>76</v>
      </c>
      <c r="AY497" s="244" t="s">
        <v>124</v>
      </c>
    </row>
    <row r="498" s="2" customFormat="1" ht="16.5" customHeight="1">
      <c r="A498" s="38"/>
      <c r="B498" s="39"/>
      <c r="C498" s="245" t="s">
        <v>715</v>
      </c>
      <c r="D498" s="245" t="s">
        <v>147</v>
      </c>
      <c r="E498" s="246" t="s">
        <v>716</v>
      </c>
      <c r="F498" s="247" t="s">
        <v>717</v>
      </c>
      <c r="G498" s="248" t="s">
        <v>224</v>
      </c>
      <c r="H498" s="249">
        <v>61.200000000000003</v>
      </c>
      <c r="I498" s="250"/>
      <c r="J498" s="251">
        <f>ROUND(I498*H498,2)</f>
        <v>0</v>
      </c>
      <c r="K498" s="247" t="s">
        <v>131</v>
      </c>
      <c r="L498" s="252"/>
      <c r="M498" s="253" t="s">
        <v>19</v>
      </c>
      <c r="N498" s="254" t="s">
        <v>42</v>
      </c>
      <c r="O498" s="84"/>
      <c r="P498" s="213">
        <f>O498*H498</f>
        <v>0</v>
      </c>
      <c r="Q498" s="213">
        <v>0.044999999999999998</v>
      </c>
      <c r="R498" s="213">
        <f>Q498*H498</f>
        <v>2.754</v>
      </c>
      <c r="S498" s="213">
        <v>0</v>
      </c>
      <c r="T498" s="214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15" t="s">
        <v>151</v>
      </c>
      <c r="AT498" s="215" t="s">
        <v>147</v>
      </c>
      <c r="AU498" s="215" t="s">
        <v>80</v>
      </c>
      <c r="AY498" s="17" t="s">
        <v>124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7" t="s">
        <v>76</v>
      </c>
      <c r="BK498" s="216">
        <f>ROUND(I498*H498,2)</f>
        <v>0</v>
      </c>
      <c r="BL498" s="17" t="s">
        <v>81</v>
      </c>
      <c r="BM498" s="215" t="s">
        <v>718</v>
      </c>
    </row>
    <row r="499" s="13" customFormat="1">
      <c r="A499" s="13"/>
      <c r="B499" s="222"/>
      <c r="C499" s="223"/>
      <c r="D499" s="224" t="s">
        <v>135</v>
      </c>
      <c r="E499" s="223"/>
      <c r="F499" s="226" t="s">
        <v>719</v>
      </c>
      <c r="G499" s="223"/>
      <c r="H499" s="227">
        <v>61.200000000000003</v>
      </c>
      <c r="I499" s="228"/>
      <c r="J499" s="223"/>
      <c r="K499" s="223"/>
      <c r="L499" s="229"/>
      <c r="M499" s="230"/>
      <c r="N499" s="231"/>
      <c r="O499" s="231"/>
      <c r="P499" s="231"/>
      <c r="Q499" s="231"/>
      <c r="R499" s="231"/>
      <c r="S499" s="231"/>
      <c r="T499" s="23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3" t="s">
        <v>135</v>
      </c>
      <c r="AU499" s="233" t="s">
        <v>80</v>
      </c>
      <c r="AV499" s="13" t="s">
        <v>80</v>
      </c>
      <c r="AW499" s="13" t="s">
        <v>4</v>
      </c>
      <c r="AX499" s="13" t="s">
        <v>76</v>
      </c>
      <c r="AY499" s="233" t="s">
        <v>124</v>
      </c>
    </row>
    <row r="500" s="2" customFormat="1" ht="16.5" customHeight="1">
      <c r="A500" s="38"/>
      <c r="B500" s="39"/>
      <c r="C500" s="245" t="s">
        <v>720</v>
      </c>
      <c r="D500" s="245" t="s">
        <v>147</v>
      </c>
      <c r="E500" s="246" t="s">
        <v>721</v>
      </c>
      <c r="F500" s="247" t="s">
        <v>722</v>
      </c>
      <c r="G500" s="248" t="s">
        <v>224</v>
      </c>
      <c r="H500" s="249">
        <v>79.560000000000002</v>
      </c>
      <c r="I500" s="250"/>
      <c r="J500" s="251">
        <f>ROUND(I500*H500,2)</f>
        <v>0</v>
      </c>
      <c r="K500" s="247" t="s">
        <v>131</v>
      </c>
      <c r="L500" s="252"/>
      <c r="M500" s="253" t="s">
        <v>19</v>
      </c>
      <c r="N500" s="254" t="s">
        <v>42</v>
      </c>
      <c r="O500" s="84"/>
      <c r="P500" s="213">
        <f>O500*H500</f>
        <v>0</v>
      </c>
      <c r="Q500" s="213">
        <v>0.056120000000000003</v>
      </c>
      <c r="R500" s="213">
        <f>Q500*H500</f>
        <v>4.4649072000000007</v>
      </c>
      <c r="S500" s="213">
        <v>0</v>
      </c>
      <c r="T500" s="214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15" t="s">
        <v>151</v>
      </c>
      <c r="AT500" s="215" t="s">
        <v>147</v>
      </c>
      <c r="AU500" s="215" t="s">
        <v>80</v>
      </c>
      <c r="AY500" s="17" t="s">
        <v>124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7" t="s">
        <v>76</v>
      </c>
      <c r="BK500" s="216">
        <f>ROUND(I500*H500,2)</f>
        <v>0</v>
      </c>
      <c r="BL500" s="17" t="s">
        <v>81</v>
      </c>
      <c r="BM500" s="215" t="s">
        <v>723</v>
      </c>
    </row>
    <row r="501" s="13" customFormat="1">
      <c r="A501" s="13"/>
      <c r="B501" s="222"/>
      <c r="C501" s="223"/>
      <c r="D501" s="224" t="s">
        <v>135</v>
      </c>
      <c r="E501" s="223"/>
      <c r="F501" s="226" t="s">
        <v>724</v>
      </c>
      <c r="G501" s="223"/>
      <c r="H501" s="227">
        <v>79.560000000000002</v>
      </c>
      <c r="I501" s="228"/>
      <c r="J501" s="223"/>
      <c r="K501" s="223"/>
      <c r="L501" s="229"/>
      <c r="M501" s="230"/>
      <c r="N501" s="231"/>
      <c r="O501" s="231"/>
      <c r="P501" s="231"/>
      <c r="Q501" s="231"/>
      <c r="R501" s="231"/>
      <c r="S501" s="231"/>
      <c r="T501" s="23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3" t="s">
        <v>135</v>
      </c>
      <c r="AU501" s="233" t="s">
        <v>80</v>
      </c>
      <c r="AV501" s="13" t="s">
        <v>80</v>
      </c>
      <c r="AW501" s="13" t="s">
        <v>4</v>
      </c>
      <c r="AX501" s="13" t="s">
        <v>76</v>
      </c>
      <c r="AY501" s="233" t="s">
        <v>124</v>
      </c>
    </row>
    <row r="502" s="2" customFormat="1" ht="44.25" customHeight="1">
      <c r="A502" s="38"/>
      <c r="B502" s="39"/>
      <c r="C502" s="204" t="s">
        <v>725</v>
      </c>
      <c r="D502" s="204" t="s">
        <v>127</v>
      </c>
      <c r="E502" s="205" t="s">
        <v>726</v>
      </c>
      <c r="F502" s="206" t="s">
        <v>727</v>
      </c>
      <c r="G502" s="207" t="s">
        <v>224</v>
      </c>
      <c r="H502" s="208">
        <v>39</v>
      </c>
      <c r="I502" s="209"/>
      <c r="J502" s="210">
        <f>ROUND(I502*H502,2)</f>
        <v>0</v>
      </c>
      <c r="K502" s="206" t="s">
        <v>131</v>
      </c>
      <c r="L502" s="44"/>
      <c r="M502" s="211" t="s">
        <v>19</v>
      </c>
      <c r="N502" s="212" t="s">
        <v>42</v>
      </c>
      <c r="O502" s="84"/>
      <c r="P502" s="213">
        <f>O502*H502</f>
        <v>0</v>
      </c>
      <c r="Q502" s="213">
        <v>0.13944999999999999</v>
      </c>
      <c r="R502" s="213">
        <f>Q502*H502</f>
        <v>5.4385499999999993</v>
      </c>
      <c r="S502" s="213">
        <v>0</v>
      </c>
      <c r="T502" s="214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15" t="s">
        <v>81</v>
      </c>
      <c r="AT502" s="215" t="s">
        <v>127</v>
      </c>
      <c r="AU502" s="215" t="s">
        <v>80</v>
      </c>
      <c r="AY502" s="17" t="s">
        <v>124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7" t="s">
        <v>76</v>
      </c>
      <c r="BK502" s="216">
        <f>ROUND(I502*H502,2)</f>
        <v>0</v>
      </c>
      <c r="BL502" s="17" t="s">
        <v>81</v>
      </c>
      <c r="BM502" s="215" t="s">
        <v>728</v>
      </c>
    </row>
    <row r="503" s="2" customFormat="1">
      <c r="A503" s="38"/>
      <c r="B503" s="39"/>
      <c r="C503" s="40"/>
      <c r="D503" s="217" t="s">
        <v>133</v>
      </c>
      <c r="E503" s="40"/>
      <c r="F503" s="218" t="s">
        <v>729</v>
      </c>
      <c r="G503" s="40"/>
      <c r="H503" s="40"/>
      <c r="I503" s="219"/>
      <c r="J503" s="40"/>
      <c r="K503" s="40"/>
      <c r="L503" s="44"/>
      <c r="M503" s="220"/>
      <c r="N503" s="221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133</v>
      </c>
      <c r="AU503" s="17" t="s">
        <v>80</v>
      </c>
    </row>
    <row r="504" s="15" customFormat="1">
      <c r="A504" s="15"/>
      <c r="B504" s="255"/>
      <c r="C504" s="256"/>
      <c r="D504" s="224" t="s">
        <v>135</v>
      </c>
      <c r="E504" s="257" t="s">
        <v>19</v>
      </c>
      <c r="F504" s="258" t="s">
        <v>370</v>
      </c>
      <c r="G504" s="256"/>
      <c r="H504" s="257" t="s">
        <v>19</v>
      </c>
      <c r="I504" s="259"/>
      <c r="J504" s="256"/>
      <c r="K504" s="256"/>
      <c r="L504" s="260"/>
      <c r="M504" s="261"/>
      <c r="N504" s="262"/>
      <c r="O504" s="262"/>
      <c r="P504" s="262"/>
      <c r="Q504" s="262"/>
      <c r="R504" s="262"/>
      <c r="S504" s="262"/>
      <c r="T504" s="26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4" t="s">
        <v>135</v>
      </c>
      <c r="AU504" s="264" t="s">
        <v>80</v>
      </c>
      <c r="AV504" s="15" t="s">
        <v>76</v>
      </c>
      <c r="AW504" s="15" t="s">
        <v>33</v>
      </c>
      <c r="AX504" s="15" t="s">
        <v>71</v>
      </c>
      <c r="AY504" s="264" t="s">
        <v>124</v>
      </c>
    </row>
    <row r="505" s="15" customFormat="1">
      <c r="A505" s="15"/>
      <c r="B505" s="255"/>
      <c r="C505" s="256"/>
      <c r="D505" s="224" t="s">
        <v>135</v>
      </c>
      <c r="E505" s="257" t="s">
        <v>19</v>
      </c>
      <c r="F505" s="258" t="s">
        <v>228</v>
      </c>
      <c r="G505" s="256"/>
      <c r="H505" s="257" t="s">
        <v>19</v>
      </c>
      <c r="I505" s="259"/>
      <c r="J505" s="256"/>
      <c r="K505" s="256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135</v>
      </c>
      <c r="AU505" s="264" t="s">
        <v>80</v>
      </c>
      <c r="AV505" s="15" t="s">
        <v>76</v>
      </c>
      <c r="AW505" s="15" t="s">
        <v>33</v>
      </c>
      <c r="AX505" s="15" t="s">
        <v>71</v>
      </c>
      <c r="AY505" s="264" t="s">
        <v>124</v>
      </c>
    </row>
    <row r="506" s="13" customFormat="1">
      <c r="A506" s="13"/>
      <c r="B506" s="222"/>
      <c r="C506" s="223"/>
      <c r="D506" s="224" t="s">
        <v>135</v>
      </c>
      <c r="E506" s="225" t="s">
        <v>19</v>
      </c>
      <c r="F506" s="226" t="s">
        <v>730</v>
      </c>
      <c r="G506" s="223"/>
      <c r="H506" s="227">
        <v>39</v>
      </c>
      <c r="I506" s="228"/>
      <c r="J506" s="223"/>
      <c r="K506" s="223"/>
      <c r="L506" s="229"/>
      <c r="M506" s="230"/>
      <c r="N506" s="231"/>
      <c r="O506" s="231"/>
      <c r="P506" s="231"/>
      <c r="Q506" s="231"/>
      <c r="R506" s="231"/>
      <c r="S506" s="231"/>
      <c r="T506" s="23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3" t="s">
        <v>135</v>
      </c>
      <c r="AU506" s="233" t="s">
        <v>80</v>
      </c>
      <c r="AV506" s="13" t="s">
        <v>80</v>
      </c>
      <c r="AW506" s="13" t="s">
        <v>33</v>
      </c>
      <c r="AX506" s="13" t="s">
        <v>71</v>
      </c>
      <c r="AY506" s="233" t="s">
        <v>124</v>
      </c>
    </row>
    <row r="507" s="14" customFormat="1">
      <c r="A507" s="14"/>
      <c r="B507" s="234"/>
      <c r="C507" s="235"/>
      <c r="D507" s="224" t="s">
        <v>135</v>
      </c>
      <c r="E507" s="236" t="s">
        <v>19</v>
      </c>
      <c r="F507" s="237" t="s">
        <v>137</v>
      </c>
      <c r="G507" s="235"/>
      <c r="H507" s="238">
        <v>39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4" t="s">
        <v>135</v>
      </c>
      <c r="AU507" s="244" t="s">
        <v>80</v>
      </c>
      <c r="AV507" s="14" t="s">
        <v>81</v>
      </c>
      <c r="AW507" s="14" t="s">
        <v>33</v>
      </c>
      <c r="AX507" s="14" t="s">
        <v>76</v>
      </c>
      <c r="AY507" s="244" t="s">
        <v>124</v>
      </c>
    </row>
    <row r="508" s="2" customFormat="1" ht="16.5" customHeight="1">
      <c r="A508" s="38"/>
      <c r="B508" s="39"/>
      <c r="C508" s="245" t="s">
        <v>731</v>
      </c>
      <c r="D508" s="245" t="s">
        <v>147</v>
      </c>
      <c r="E508" s="246" t="s">
        <v>732</v>
      </c>
      <c r="F508" s="247" t="s">
        <v>733</v>
      </c>
      <c r="G508" s="248" t="s">
        <v>224</v>
      </c>
      <c r="H508" s="249">
        <v>39.780000000000001</v>
      </c>
      <c r="I508" s="250"/>
      <c r="J508" s="251">
        <f>ROUND(I508*H508,2)</f>
        <v>0</v>
      </c>
      <c r="K508" s="247" t="s">
        <v>131</v>
      </c>
      <c r="L508" s="252"/>
      <c r="M508" s="253" t="s">
        <v>19</v>
      </c>
      <c r="N508" s="254" t="s">
        <v>42</v>
      </c>
      <c r="O508" s="84"/>
      <c r="P508" s="213">
        <f>O508*H508</f>
        <v>0</v>
      </c>
      <c r="Q508" s="213">
        <v>0.125</v>
      </c>
      <c r="R508" s="213">
        <f>Q508*H508</f>
        <v>4.9725000000000001</v>
      </c>
      <c r="S508" s="213">
        <v>0</v>
      </c>
      <c r="T508" s="214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15" t="s">
        <v>151</v>
      </c>
      <c r="AT508" s="215" t="s">
        <v>147</v>
      </c>
      <c r="AU508" s="215" t="s">
        <v>80</v>
      </c>
      <c r="AY508" s="17" t="s">
        <v>124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7" t="s">
        <v>76</v>
      </c>
      <c r="BK508" s="216">
        <f>ROUND(I508*H508,2)</f>
        <v>0</v>
      </c>
      <c r="BL508" s="17" t="s">
        <v>81</v>
      </c>
      <c r="BM508" s="215" t="s">
        <v>734</v>
      </c>
    </row>
    <row r="509" s="13" customFormat="1">
      <c r="A509" s="13"/>
      <c r="B509" s="222"/>
      <c r="C509" s="223"/>
      <c r="D509" s="224" t="s">
        <v>135</v>
      </c>
      <c r="E509" s="223"/>
      <c r="F509" s="226" t="s">
        <v>735</v>
      </c>
      <c r="G509" s="223"/>
      <c r="H509" s="227">
        <v>39.780000000000001</v>
      </c>
      <c r="I509" s="228"/>
      <c r="J509" s="223"/>
      <c r="K509" s="223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135</v>
      </c>
      <c r="AU509" s="233" t="s">
        <v>80</v>
      </c>
      <c r="AV509" s="13" t="s">
        <v>80</v>
      </c>
      <c r="AW509" s="13" t="s">
        <v>4</v>
      </c>
      <c r="AX509" s="13" t="s">
        <v>76</v>
      </c>
      <c r="AY509" s="233" t="s">
        <v>124</v>
      </c>
    </row>
    <row r="510" s="2" customFormat="1" ht="49.05" customHeight="1">
      <c r="A510" s="38"/>
      <c r="B510" s="39"/>
      <c r="C510" s="204" t="s">
        <v>736</v>
      </c>
      <c r="D510" s="204" t="s">
        <v>127</v>
      </c>
      <c r="E510" s="205" t="s">
        <v>737</v>
      </c>
      <c r="F510" s="206" t="s">
        <v>738</v>
      </c>
      <c r="G510" s="207" t="s">
        <v>224</v>
      </c>
      <c r="H510" s="208">
        <v>47</v>
      </c>
      <c r="I510" s="209"/>
      <c r="J510" s="210">
        <f>ROUND(I510*H510,2)</f>
        <v>0</v>
      </c>
      <c r="K510" s="206" t="s">
        <v>131</v>
      </c>
      <c r="L510" s="44"/>
      <c r="M510" s="211" t="s">
        <v>19</v>
      </c>
      <c r="N510" s="212" t="s">
        <v>42</v>
      </c>
      <c r="O510" s="84"/>
      <c r="P510" s="213">
        <f>O510*H510</f>
        <v>0</v>
      </c>
      <c r="Q510" s="213">
        <v>0.14066999999999999</v>
      </c>
      <c r="R510" s="213">
        <f>Q510*H510</f>
        <v>6.6114899999999999</v>
      </c>
      <c r="S510" s="213">
        <v>0</v>
      </c>
      <c r="T510" s="214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15" t="s">
        <v>81</v>
      </c>
      <c r="AT510" s="215" t="s">
        <v>127</v>
      </c>
      <c r="AU510" s="215" t="s">
        <v>80</v>
      </c>
      <c r="AY510" s="17" t="s">
        <v>124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7" t="s">
        <v>76</v>
      </c>
      <c r="BK510" s="216">
        <f>ROUND(I510*H510,2)</f>
        <v>0</v>
      </c>
      <c r="BL510" s="17" t="s">
        <v>81</v>
      </c>
      <c r="BM510" s="215" t="s">
        <v>739</v>
      </c>
    </row>
    <row r="511" s="2" customFormat="1">
      <c r="A511" s="38"/>
      <c r="B511" s="39"/>
      <c r="C511" s="40"/>
      <c r="D511" s="217" t="s">
        <v>133</v>
      </c>
      <c r="E511" s="40"/>
      <c r="F511" s="218" t="s">
        <v>740</v>
      </c>
      <c r="G511" s="40"/>
      <c r="H511" s="40"/>
      <c r="I511" s="219"/>
      <c r="J511" s="40"/>
      <c r="K511" s="40"/>
      <c r="L511" s="44"/>
      <c r="M511" s="220"/>
      <c r="N511" s="221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133</v>
      </c>
      <c r="AU511" s="17" t="s">
        <v>80</v>
      </c>
    </row>
    <row r="512" s="15" customFormat="1">
      <c r="A512" s="15"/>
      <c r="B512" s="255"/>
      <c r="C512" s="256"/>
      <c r="D512" s="224" t="s">
        <v>135</v>
      </c>
      <c r="E512" s="257" t="s">
        <v>19</v>
      </c>
      <c r="F512" s="258" t="s">
        <v>741</v>
      </c>
      <c r="G512" s="256"/>
      <c r="H512" s="257" t="s">
        <v>19</v>
      </c>
      <c r="I512" s="259"/>
      <c r="J512" s="256"/>
      <c r="K512" s="256"/>
      <c r="L512" s="260"/>
      <c r="M512" s="261"/>
      <c r="N512" s="262"/>
      <c r="O512" s="262"/>
      <c r="P512" s="262"/>
      <c r="Q512" s="262"/>
      <c r="R512" s="262"/>
      <c r="S512" s="262"/>
      <c r="T512" s="26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4" t="s">
        <v>135</v>
      </c>
      <c r="AU512" s="264" t="s">
        <v>80</v>
      </c>
      <c r="AV512" s="15" t="s">
        <v>76</v>
      </c>
      <c r="AW512" s="15" t="s">
        <v>33</v>
      </c>
      <c r="AX512" s="15" t="s">
        <v>71</v>
      </c>
      <c r="AY512" s="264" t="s">
        <v>124</v>
      </c>
    </row>
    <row r="513" s="15" customFormat="1">
      <c r="A513" s="15"/>
      <c r="B513" s="255"/>
      <c r="C513" s="256"/>
      <c r="D513" s="224" t="s">
        <v>135</v>
      </c>
      <c r="E513" s="257" t="s">
        <v>19</v>
      </c>
      <c r="F513" s="258" t="s">
        <v>742</v>
      </c>
      <c r="G513" s="256"/>
      <c r="H513" s="257" t="s">
        <v>19</v>
      </c>
      <c r="I513" s="259"/>
      <c r="J513" s="256"/>
      <c r="K513" s="256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135</v>
      </c>
      <c r="AU513" s="264" t="s">
        <v>80</v>
      </c>
      <c r="AV513" s="15" t="s">
        <v>76</v>
      </c>
      <c r="AW513" s="15" t="s">
        <v>33</v>
      </c>
      <c r="AX513" s="15" t="s">
        <v>71</v>
      </c>
      <c r="AY513" s="264" t="s">
        <v>124</v>
      </c>
    </row>
    <row r="514" s="13" customFormat="1">
      <c r="A514" s="13"/>
      <c r="B514" s="222"/>
      <c r="C514" s="223"/>
      <c r="D514" s="224" t="s">
        <v>135</v>
      </c>
      <c r="E514" s="225" t="s">
        <v>19</v>
      </c>
      <c r="F514" s="226" t="s">
        <v>743</v>
      </c>
      <c r="G514" s="223"/>
      <c r="H514" s="227">
        <v>47</v>
      </c>
      <c r="I514" s="228"/>
      <c r="J514" s="223"/>
      <c r="K514" s="223"/>
      <c r="L514" s="229"/>
      <c r="M514" s="230"/>
      <c r="N514" s="231"/>
      <c r="O514" s="231"/>
      <c r="P514" s="231"/>
      <c r="Q514" s="231"/>
      <c r="R514" s="231"/>
      <c r="S514" s="231"/>
      <c r="T514" s="23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3" t="s">
        <v>135</v>
      </c>
      <c r="AU514" s="233" t="s">
        <v>80</v>
      </c>
      <c r="AV514" s="13" t="s">
        <v>80</v>
      </c>
      <c r="AW514" s="13" t="s">
        <v>33</v>
      </c>
      <c r="AX514" s="13" t="s">
        <v>71</v>
      </c>
      <c r="AY514" s="233" t="s">
        <v>124</v>
      </c>
    </row>
    <row r="515" s="14" customFormat="1">
      <c r="A515" s="14"/>
      <c r="B515" s="234"/>
      <c r="C515" s="235"/>
      <c r="D515" s="224" t="s">
        <v>135</v>
      </c>
      <c r="E515" s="236" t="s">
        <v>19</v>
      </c>
      <c r="F515" s="237" t="s">
        <v>137</v>
      </c>
      <c r="G515" s="235"/>
      <c r="H515" s="238">
        <v>47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4" t="s">
        <v>135</v>
      </c>
      <c r="AU515" s="244" t="s">
        <v>80</v>
      </c>
      <c r="AV515" s="14" t="s">
        <v>81</v>
      </c>
      <c r="AW515" s="14" t="s">
        <v>33</v>
      </c>
      <c r="AX515" s="14" t="s">
        <v>76</v>
      </c>
      <c r="AY515" s="244" t="s">
        <v>124</v>
      </c>
    </row>
    <row r="516" s="2" customFormat="1" ht="16.5" customHeight="1">
      <c r="A516" s="38"/>
      <c r="B516" s="39"/>
      <c r="C516" s="245" t="s">
        <v>744</v>
      </c>
      <c r="D516" s="245" t="s">
        <v>147</v>
      </c>
      <c r="E516" s="246" t="s">
        <v>745</v>
      </c>
      <c r="F516" s="247" t="s">
        <v>746</v>
      </c>
      <c r="G516" s="248" t="s">
        <v>224</v>
      </c>
      <c r="H516" s="249">
        <v>47.939999999999998</v>
      </c>
      <c r="I516" s="250"/>
      <c r="J516" s="251">
        <f>ROUND(I516*H516,2)</f>
        <v>0</v>
      </c>
      <c r="K516" s="247" t="s">
        <v>19</v>
      </c>
      <c r="L516" s="252"/>
      <c r="M516" s="253" t="s">
        <v>19</v>
      </c>
      <c r="N516" s="254" t="s">
        <v>42</v>
      </c>
      <c r="O516" s="84"/>
      <c r="P516" s="213">
        <f>O516*H516</f>
        <v>0</v>
      </c>
      <c r="Q516" s="213">
        <v>0.044999999999999998</v>
      </c>
      <c r="R516" s="213">
        <f>Q516*H516</f>
        <v>2.1572999999999998</v>
      </c>
      <c r="S516" s="213">
        <v>0</v>
      </c>
      <c r="T516" s="214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15" t="s">
        <v>151</v>
      </c>
      <c r="AT516" s="215" t="s">
        <v>147</v>
      </c>
      <c r="AU516" s="215" t="s">
        <v>80</v>
      </c>
      <c r="AY516" s="17" t="s">
        <v>124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7" t="s">
        <v>76</v>
      </c>
      <c r="BK516" s="216">
        <f>ROUND(I516*H516,2)</f>
        <v>0</v>
      </c>
      <c r="BL516" s="17" t="s">
        <v>81</v>
      </c>
      <c r="BM516" s="215" t="s">
        <v>747</v>
      </c>
    </row>
    <row r="517" s="13" customFormat="1">
      <c r="A517" s="13"/>
      <c r="B517" s="222"/>
      <c r="C517" s="223"/>
      <c r="D517" s="224" t="s">
        <v>135</v>
      </c>
      <c r="E517" s="223"/>
      <c r="F517" s="226" t="s">
        <v>748</v>
      </c>
      <c r="G517" s="223"/>
      <c r="H517" s="227">
        <v>47.939999999999998</v>
      </c>
      <c r="I517" s="228"/>
      <c r="J517" s="223"/>
      <c r="K517" s="223"/>
      <c r="L517" s="229"/>
      <c r="M517" s="230"/>
      <c r="N517" s="231"/>
      <c r="O517" s="231"/>
      <c r="P517" s="231"/>
      <c r="Q517" s="231"/>
      <c r="R517" s="231"/>
      <c r="S517" s="231"/>
      <c r="T517" s="23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3" t="s">
        <v>135</v>
      </c>
      <c r="AU517" s="233" t="s">
        <v>80</v>
      </c>
      <c r="AV517" s="13" t="s">
        <v>80</v>
      </c>
      <c r="AW517" s="13" t="s">
        <v>4</v>
      </c>
      <c r="AX517" s="13" t="s">
        <v>76</v>
      </c>
      <c r="AY517" s="233" t="s">
        <v>124</v>
      </c>
    </row>
    <row r="518" s="2" customFormat="1" ht="55.5" customHeight="1">
      <c r="A518" s="38"/>
      <c r="B518" s="39"/>
      <c r="C518" s="204" t="s">
        <v>749</v>
      </c>
      <c r="D518" s="204" t="s">
        <v>127</v>
      </c>
      <c r="E518" s="205" t="s">
        <v>750</v>
      </c>
      <c r="F518" s="206" t="s">
        <v>751</v>
      </c>
      <c r="G518" s="207" t="s">
        <v>224</v>
      </c>
      <c r="H518" s="208">
        <v>85</v>
      </c>
      <c r="I518" s="209"/>
      <c r="J518" s="210">
        <f>ROUND(I518*H518,2)</f>
        <v>0</v>
      </c>
      <c r="K518" s="206" t="s">
        <v>131</v>
      </c>
      <c r="L518" s="44"/>
      <c r="M518" s="211" t="s">
        <v>19</v>
      </c>
      <c r="N518" s="212" t="s">
        <v>42</v>
      </c>
      <c r="O518" s="84"/>
      <c r="P518" s="213">
        <f>O518*H518</f>
        <v>0</v>
      </c>
      <c r="Q518" s="213">
        <v>9.0000000000000006E-05</v>
      </c>
      <c r="R518" s="213">
        <f>Q518*H518</f>
        <v>0.0076500000000000005</v>
      </c>
      <c r="S518" s="213">
        <v>0</v>
      </c>
      <c r="T518" s="214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15" t="s">
        <v>81</v>
      </c>
      <c r="AT518" s="215" t="s">
        <v>127</v>
      </c>
      <c r="AU518" s="215" t="s">
        <v>80</v>
      </c>
      <c r="AY518" s="17" t="s">
        <v>124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17" t="s">
        <v>76</v>
      </c>
      <c r="BK518" s="216">
        <f>ROUND(I518*H518,2)</f>
        <v>0</v>
      </c>
      <c r="BL518" s="17" t="s">
        <v>81</v>
      </c>
      <c r="BM518" s="215" t="s">
        <v>752</v>
      </c>
    </row>
    <row r="519" s="2" customFormat="1">
      <c r="A519" s="38"/>
      <c r="B519" s="39"/>
      <c r="C519" s="40"/>
      <c r="D519" s="217" t="s">
        <v>133</v>
      </c>
      <c r="E519" s="40"/>
      <c r="F519" s="218" t="s">
        <v>753</v>
      </c>
      <c r="G519" s="40"/>
      <c r="H519" s="40"/>
      <c r="I519" s="219"/>
      <c r="J519" s="40"/>
      <c r="K519" s="40"/>
      <c r="L519" s="44"/>
      <c r="M519" s="220"/>
      <c r="N519" s="221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133</v>
      </c>
      <c r="AU519" s="17" t="s">
        <v>80</v>
      </c>
    </row>
    <row r="520" s="2" customFormat="1" ht="24.15" customHeight="1">
      <c r="A520" s="38"/>
      <c r="B520" s="39"/>
      <c r="C520" s="204" t="s">
        <v>754</v>
      </c>
      <c r="D520" s="204" t="s">
        <v>127</v>
      </c>
      <c r="E520" s="205" t="s">
        <v>755</v>
      </c>
      <c r="F520" s="206" t="s">
        <v>756</v>
      </c>
      <c r="G520" s="207" t="s">
        <v>224</v>
      </c>
      <c r="H520" s="208">
        <v>85</v>
      </c>
      <c r="I520" s="209"/>
      <c r="J520" s="210">
        <f>ROUND(I520*H520,2)</f>
        <v>0</v>
      </c>
      <c r="K520" s="206" t="s">
        <v>131</v>
      </c>
      <c r="L520" s="44"/>
      <c r="M520" s="211" t="s">
        <v>19</v>
      </c>
      <c r="N520" s="212" t="s">
        <v>42</v>
      </c>
      <c r="O520" s="84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15" t="s">
        <v>81</v>
      </c>
      <c r="AT520" s="215" t="s">
        <v>127</v>
      </c>
      <c r="AU520" s="215" t="s">
        <v>80</v>
      </c>
      <c r="AY520" s="17" t="s">
        <v>124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7" t="s">
        <v>76</v>
      </c>
      <c r="BK520" s="216">
        <f>ROUND(I520*H520,2)</f>
        <v>0</v>
      </c>
      <c r="BL520" s="17" t="s">
        <v>81</v>
      </c>
      <c r="BM520" s="215" t="s">
        <v>757</v>
      </c>
    </row>
    <row r="521" s="2" customFormat="1">
      <c r="A521" s="38"/>
      <c r="B521" s="39"/>
      <c r="C521" s="40"/>
      <c r="D521" s="217" t="s">
        <v>133</v>
      </c>
      <c r="E521" s="40"/>
      <c r="F521" s="218" t="s">
        <v>758</v>
      </c>
      <c r="G521" s="40"/>
      <c r="H521" s="40"/>
      <c r="I521" s="219"/>
      <c r="J521" s="40"/>
      <c r="K521" s="40"/>
      <c r="L521" s="44"/>
      <c r="M521" s="220"/>
      <c r="N521" s="221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133</v>
      </c>
      <c r="AU521" s="17" t="s">
        <v>80</v>
      </c>
    </row>
    <row r="522" s="2" customFormat="1" ht="16.5" customHeight="1">
      <c r="A522" s="38"/>
      <c r="B522" s="39"/>
      <c r="C522" s="204" t="s">
        <v>759</v>
      </c>
      <c r="D522" s="204" t="s">
        <v>127</v>
      </c>
      <c r="E522" s="205" t="s">
        <v>760</v>
      </c>
      <c r="F522" s="206" t="s">
        <v>761</v>
      </c>
      <c r="G522" s="207" t="s">
        <v>177</v>
      </c>
      <c r="H522" s="208">
        <v>1</v>
      </c>
      <c r="I522" s="209"/>
      <c r="J522" s="210">
        <f>ROUND(I522*H522,2)</f>
        <v>0</v>
      </c>
      <c r="K522" s="206" t="s">
        <v>131</v>
      </c>
      <c r="L522" s="44"/>
      <c r="M522" s="211" t="s">
        <v>19</v>
      </c>
      <c r="N522" s="212" t="s">
        <v>42</v>
      </c>
      <c r="O522" s="84"/>
      <c r="P522" s="213">
        <f>O522*H522</f>
        <v>0</v>
      </c>
      <c r="Q522" s="213">
        <v>0.072870000000000004</v>
      </c>
      <c r="R522" s="213">
        <f>Q522*H522</f>
        <v>0.072870000000000004</v>
      </c>
      <c r="S522" s="213">
        <v>0</v>
      </c>
      <c r="T522" s="21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15" t="s">
        <v>81</v>
      </c>
      <c r="AT522" s="215" t="s">
        <v>127</v>
      </c>
      <c r="AU522" s="215" t="s">
        <v>80</v>
      </c>
      <c r="AY522" s="17" t="s">
        <v>124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17" t="s">
        <v>76</v>
      </c>
      <c r="BK522" s="216">
        <f>ROUND(I522*H522,2)</f>
        <v>0</v>
      </c>
      <c r="BL522" s="17" t="s">
        <v>81</v>
      </c>
      <c r="BM522" s="215" t="s">
        <v>762</v>
      </c>
    </row>
    <row r="523" s="2" customFormat="1">
      <c r="A523" s="38"/>
      <c r="B523" s="39"/>
      <c r="C523" s="40"/>
      <c r="D523" s="217" t="s">
        <v>133</v>
      </c>
      <c r="E523" s="40"/>
      <c r="F523" s="218" t="s">
        <v>763</v>
      </c>
      <c r="G523" s="40"/>
      <c r="H523" s="40"/>
      <c r="I523" s="219"/>
      <c r="J523" s="40"/>
      <c r="K523" s="40"/>
      <c r="L523" s="44"/>
      <c r="M523" s="220"/>
      <c r="N523" s="221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133</v>
      </c>
      <c r="AU523" s="17" t="s">
        <v>80</v>
      </c>
    </row>
    <row r="524" s="15" customFormat="1">
      <c r="A524" s="15"/>
      <c r="B524" s="255"/>
      <c r="C524" s="256"/>
      <c r="D524" s="224" t="s">
        <v>135</v>
      </c>
      <c r="E524" s="257" t="s">
        <v>19</v>
      </c>
      <c r="F524" s="258" t="s">
        <v>227</v>
      </c>
      <c r="G524" s="256"/>
      <c r="H524" s="257" t="s">
        <v>19</v>
      </c>
      <c r="I524" s="259"/>
      <c r="J524" s="256"/>
      <c r="K524" s="256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135</v>
      </c>
      <c r="AU524" s="264" t="s">
        <v>80</v>
      </c>
      <c r="AV524" s="15" t="s">
        <v>76</v>
      </c>
      <c r="AW524" s="15" t="s">
        <v>33</v>
      </c>
      <c r="AX524" s="15" t="s">
        <v>71</v>
      </c>
      <c r="AY524" s="264" t="s">
        <v>124</v>
      </c>
    </row>
    <row r="525" s="13" customFormat="1">
      <c r="A525" s="13"/>
      <c r="B525" s="222"/>
      <c r="C525" s="223"/>
      <c r="D525" s="224" t="s">
        <v>135</v>
      </c>
      <c r="E525" s="225" t="s">
        <v>19</v>
      </c>
      <c r="F525" s="226" t="s">
        <v>764</v>
      </c>
      <c r="G525" s="223"/>
      <c r="H525" s="227">
        <v>1</v>
      </c>
      <c r="I525" s="228"/>
      <c r="J525" s="223"/>
      <c r="K525" s="223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135</v>
      </c>
      <c r="AU525" s="233" t="s">
        <v>80</v>
      </c>
      <c r="AV525" s="13" t="s">
        <v>80</v>
      </c>
      <c r="AW525" s="13" t="s">
        <v>33</v>
      </c>
      <c r="AX525" s="13" t="s">
        <v>71</v>
      </c>
      <c r="AY525" s="233" t="s">
        <v>124</v>
      </c>
    </row>
    <row r="526" s="14" customFormat="1">
      <c r="A526" s="14"/>
      <c r="B526" s="234"/>
      <c r="C526" s="235"/>
      <c r="D526" s="224" t="s">
        <v>135</v>
      </c>
      <c r="E526" s="236" t="s">
        <v>19</v>
      </c>
      <c r="F526" s="237" t="s">
        <v>137</v>
      </c>
      <c r="G526" s="235"/>
      <c r="H526" s="238">
        <v>1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135</v>
      </c>
      <c r="AU526" s="244" t="s">
        <v>80</v>
      </c>
      <c r="AV526" s="14" t="s">
        <v>81</v>
      </c>
      <c r="AW526" s="14" t="s">
        <v>33</v>
      </c>
      <c r="AX526" s="14" t="s">
        <v>76</v>
      </c>
      <c r="AY526" s="244" t="s">
        <v>124</v>
      </c>
    </row>
    <row r="527" s="2" customFormat="1" ht="24.15" customHeight="1">
      <c r="A527" s="38"/>
      <c r="B527" s="39"/>
      <c r="C527" s="245" t="s">
        <v>765</v>
      </c>
      <c r="D527" s="245" t="s">
        <v>147</v>
      </c>
      <c r="E527" s="246" t="s">
        <v>766</v>
      </c>
      <c r="F527" s="247" t="s">
        <v>767</v>
      </c>
      <c r="G527" s="248" t="s">
        <v>177</v>
      </c>
      <c r="H527" s="249">
        <v>1</v>
      </c>
      <c r="I527" s="250"/>
      <c r="J527" s="251">
        <f>ROUND(I527*H527,2)</f>
        <v>0</v>
      </c>
      <c r="K527" s="247" t="s">
        <v>131</v>
      </c>
      <c r="L527" s="252"/>
      <c r="M527" s="253" t="s">
        <v>19</v>
      </c>
      <c r="N527" s="254" t="s">
        <v>42</v>
      </c>
      <c r="O527" s="84"/>
      <c r="P527" s="213">
        <f>O527*H527</f>
        <v>0</v>
      </c>
      <c r="Q527" s="213">
        <v>0.01</v>
      </c>
      <c r="R527" s="213">
        <f>Q527*H527</f>
        <v>0.01</v>
      </c>
      <c r="S527" s="213">
        <v>0</v>
      </c>
      <c r="T527" s="214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15" t="s">
        <v>151</v>
      </c>
      <c r="AT527" s="215" t="s">
        <v>147</v>
      </c>
      <c r="AU527" s="215" t="s">
        <v>80</v>
      </c>
      <c r="AY527" s="17" t="s">
        <v>124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7" t="s">
        <v>76</v>
      </c>
      <c r="BK527" s="216">
        <f>ROUND(I527*H527,2)</f>
        <v>0</v>
      </c>
      <c r="BL527" s="17" t="s">
        <v>81</v>
      </c>
      <c r="BM527" s="215" t="s">
        <v>768</v>
      </c>
    </row>
    <row r="528" s="2" customFormat="1" ht="55.5" customHeight="1">
      <c r="A528" s="38"/>
      <c r="B528" s="39"/>
      <c r="C528" s="204" t="s">
        <v>769</v>
      </c>
      <c r="D528" s="204" t="s">
        <v>127</v>
      </c>
      <c r="E528" s="205" t="s">
        <v>770</v>
      </c>
      <c r="F528" s="206" t="s">
        <v>771</v>
      </c>
      <c r="G528" s="207" t="s">
        <v>177</v>
      </c>
      <c r="H528" s="208">
        <v>4</v>
      </c>
      <c r="I528" s="209"/>
      <c r="J528" s="210">
        <f>ROUND(I528*H528,2)</f>
        <v>0</v>
      </c>
      <c r="K528" s="206" t="s">
        <v>131</v>
      </c>
      <c r="L528" s="44"/>
      <c r="M528" s="211" t="s">
        <v>19</v>
      </c>
      <c r="N528" s="212" t="s">
        <v>42</v>
      </c>
      <c r="O528" s="84"/>
      <c r="P528" s="213">
        <f>O528*H528</f>
        <v>0</v>
      </c>
      <c r="Q528" s="213">
        <v>0</v>
      </c>
      <c r="R528" s="213">
        <f>Q528*H528</f>
        <v>0</v>
      </c>
      <c r="S528" s="213">
        <v>0.082000000000000003</v>
      </c>
      <c r="T528" s="214">
        <f>S528*H528</f>
        <v>0.32800000000000001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15" t="s">
        <v>81</v>
      </c>
      <c r="AT528" s="215" t="s">
        <v>127</v>
      </c>
      <c r="AU528" s="215" t="s">
        <v>80</v>
      </c>
      <c r="AY528" s="17" t="s">
        <v>124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7" t="s">
        <v>76</v>
      </c>
      <c r="BK528" s="216">
        <f>ROUND(I528*H528,2)</f>
        <v>0</v>
      </c>
      <c r="BL528" s="17" t="s">
        <v>81</v>
      </c>
      <c r="BM528" s="215" t="s">
        <v>772</v>
      </c>
    </row>
    <row r="529" s="2" customFormat="1">
      <c r="A529" s="38"/>
      <c r="B529" s="39"/>
      <c r="C529" s="40"/>
      <c r="D529" s="217" t="s">
        <v>133</v>
      </c>
      <c r="E529" s="40"/>
      <c r="F529" s="218" t="s">
        <v>773</v>
      </c>
      <c r="G529" s="40"/>
      <c r="H529" s="40"/>
      <c r="I529" s="219"/>
      <c r="J529" s="40"/>
      <c r="K529" s="40"/>
      <c r="L529" s="44"/>
      <c r="M529" s="220"/>
      <c r="N529" s="221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133</v>
      </c>
      <c r="AU529" s="17" t="s">
        <v>80</v>
      </c>
    </row>
    <row r="530" s="2" customFormat="1" ht="55.5" customHeight="1">
      <c r="A530" s="38"/>
      <c r="B530" s="39"/>
      <c r="C530" s="204" t="s">
        <v>774</v>
      </c>
      <c r="D530" s="204" t="s">
        <v>127</v>
      </c>
      <c r="E530" s="205" t="s">
        <v>775</v>
      </c>
      <c r="F530" s="206" t="s">
        <v>776</v>
      </c>
      <c r="G530" s="207" t="s">
        <v>177</v>
      </c>
      <c r="H530" s="208">
        <v>1</v>
      </c>
      <c r="I530" s="209"/>
      <c r="J530" s="210">
        <f>ROUND(I530*H530,2)</f>
        <v>0</v>
      </c>
      <c r="K530" s="206" t="s">
        <v>131</v>
      </c>
      <c r="L530" s="44"/>
      <c r="M530" s="211" t="s">
        <v>19</v>
      </c>
      <c r="N530" s="212" t="s">
        <v>42</v>
      </c>
      <c r="O530" s="84"/>
      <c r="P530" s="213">
        <f>O530*H530</f>
        <v>0</v>
      </c>
      <c r="Q530" s="213">
        <v>0</v>
      </c>
      <c r="R530" s="213">
        <f>Q530*H530</f>
        <v>0</v>
      </c>
      <c r="S530" s="213">
        <v>0.0040000000000000001</v>
      </c>
      <c r="T530" s="214">
        <f>S530*H530</f>
        <v>0.0040000000000000001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15" t="s">
        <v>81</v>
      </c>
      <c r="AT530" s="215" t="s">
        <v>127</v>
      </c>
      <c r="AU530" s="215" t="s">
        <v>80</v>
      </c>
      <c r="AY530" s="17" t="s">
        <v>124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17" t="s">
        <v>76</v>
      </c>
      <c r="BK530" s="216">
        <f>ROUND(I530*H530,2)</f>
        <v>0</v>
      </c>
      <c r="BL530" s="17" t="s">
        <v>81</v>
      </c>
      <c r="BM530" s="215" t="s">
        <v>777</v>
      </c>
    </row>
    <row r="531" s="2" customFormat="1">
      <c r="A531" s="38"/>
      <c r="B531" s="39"/>
      <c r="C531" s="40"/>
      <c r="D531" s="217" t="s">
        <v>133</v>
      </c>
      <c r="E531" s="40"/>
      <c r="F531" s="218" t="s">
        <v>778</v>
      </c>
      <c r="G531" s="40"/>
      <c r="H531" s="40"/>
      <c r="I531" s="219"/>
      <c r="J531" s="40"/>
      <c r="K531" s="40"/>
      <c r="L531" s="44"/>
      <c r="M531" s="220"/>
      <c r="N531" s="221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133</v>
      </c>
      <c r="AU531" s="17" t="s">
        <v>80</v>
      </c>
    </row>
    <row r="532" s="2" customFormat="1" ht="33" customHeight="1">
      <c r="A532" s="38"/>
      <c r="B532" s="39"/>
      <c r="C532" s="204" t="s">
        <v>779</v>
      </c>
      <c r="D532" s="204" t="s">
        <v>127</v>
      </c>
      <c r="E532" s="205" t="s">
        <v>780</v>
      </c>
      <c r="F532" s="206" t="s">
        <v>781</v>
      </c>
      <c r="G532" s="207" t="s">
        <v>224</v>
      </c>
      <c r="H532" s="208">
        <v>25</v>
      </c>
      <c r="I532" s="209"/>
      <c r="J532" s="210">
        <f>ROUND(I532*H532,2)</f>
        <v>0</v>
      </c>
      <c r="K532" s="206" t="s">
        <v>131</v>
      </c>
      <c r="L532" s="44"/>
      <c r="M532" s="211" t="s">
        <v>19</v>
      </c>
      <c r="N532" s="212" t="s">
        <v>42</v>
      </c>
      <c r="O532" s="84"/>
      <c r="P532" s="213">
        <f>O532*H532</f>
        <v>0</v>
      </c>
      <c r="Q532" s="213">
        <v>0</v>
      </c>
      <c r="R532" s="213">
        <f>Q532*H532</f>
        <v>0</v>
      </c>
      <c r="S532" s="213">
        <v>0</v>
      </c>
      <c r="T532" s="214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15" t="s">
        <v>81</v>
      </c>
      <c r="AT532" s="215" t="s">
        <v>127</v>
      </c>
      <c r="AU532" s="215" t="s">
        <v>80</v>
      </c>
      <c r="AY532" s="17" t="s">
        <v>124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7" t="s">
        <v>76</v>
      </c>
      <c r="BK532" s="216">
        <f>ROUND(I532*H532,2)</f>
        <v>0</v>
      </c>
      <c r="BL532" s="17" t="s">
        <v>81</v>
      </c>
      <c r="BM532" s="215" t="s">
        <v>782</v>
      </c>
    </row>
    <row r="533" s="2" customFormat="1">
      <c r="A533" s="38"/>
      <c r="B533" s="39"/>
      <c r="C533" s="40"/>
      <c r="D533" s="217" t="s">
        <v>133</v>
      </c>
      <c r="E533" s="40"/>
      <c r="F533" s="218" t="s">
        <v>783</v>
      </c>
      <c r="G533" s="40"/>
      <c r="H533" s="40"/>
      <c r="I533" s="219"/>
      <c r="J533" s="40"/>
      <c r="K533" s="40"/>
      <c r="L533" s="44"/>
      <c r="M533" s="220"/>
      <c r="N533" s="221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133</v>
      </c>
      <c r="AU533" s="17" t="s">
        <v>80</v>
      </c>
    </row>
    <row r="534" s="15" customFormat="1">
      <c r="A534" s="15"/>
      <c r="B534" s="255"/>
      <c r="C534" s="256"/>
      <c r="D534" s="224" t="s">
        <v>135</v>
      </c>
      <c r="E534" s="257" t="s">
        <v>19</v>
      </c>
      <c r="F534" s="258" t="s">
        <v>784</v>
      </c>
      <c r="G534" s="256"/>
      <c r="H534" s="257" t="s">
        <v>19</v>
      </c>
      <c r="I534" s="259"/>
      <c r="J534" s="256"/>
      <c r="K534" s="256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135</v>
      </c>
      <c r="AU534" s="264" t="s">
        <v>80</v>
      </c>
      <c r="AV534" s="15" t="s">
        <v>76</v>
      </c>
      <c r="AW534" s="15" t="s">
        <v>33</v>
      </c>
      <c r="AX534" s="15" t="s">
        <v>71</v>
      </c>
      <c r="AY534" s="264" t="s">
        <v>124</v>
      </c>
    </row>
    <row r="535" s="13" customFormat="1">
      <c r="A535" s="13"/>
      <c r="B535" s="222"/>
      <c r="C535" s="223"/>
      <c r="D535" s="224" t="s">
        <v>135</v>
      </c>
      <c r="E535" s="225" t="s">
        <v>19</v>
      </c>
      <c r="F535" s="226" t="s">
        <v>785</v>
      </c>
      <c r="G535" s="223"/>
      <c r="H535" s="227">
        <v>25</v>
      </c>
      <c r="I535" s="228"/>
      <c r="J535" s="223"/>
      <c r="K535" s="223"/>
      <c r="L535" s="229"/>
      <c r="M535" s="230"/>
      <c r="N535" s="231"/>
      <c r="O535" s="231"/>
      <c r="P535" s="231"/>
      <c r="Q535" s="231"/>
      <c r="R535" s="231"/>
      <c r="S535" s="231"/>
      <c r="T535" s="23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3" t="s">
        <v>135</v>
      </c>
      <c r="AU535" s="233" t="s">
        <v>80</v>
      </c>
      <c r="AV535" s="13" t="s">
        <v>80</v>
      </c>
      <c r="AW535" s="13" t="s">
        <v>33</v>
      </c>
      <c r="AX535" s="13" t="s">
        <v>71</v>
      </c>
      <c r="AY535" s="233" t="s">
        <v>124</v>
      </c>
    </row>
    <row r="536" s="14" customFormat="1">
      <c r="A536" s="14"/>
      <c r="B536" s="234"/>
      <c r="C536" s="235"/>
      <c r="D536" s="224" t="s">
        <v>135</v>
      </c>
      <c r="E536" s="236" t="s">
        <v>19</v>
      </c>
      <c r="F536" s="237" t="s">
        <v>137</v>
      </c>
      <c r="G536" s="235"/>
      <c r="H536" s="238">
        <v>25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4" t="s">
        <v>135</v>
      </c>
      <c r="AU536" s="244" t="s">
        <v>80</v>
      </c>
      <c r="AV536" s="14" t="s">
        <v>81</v>
      </c>
      <c r="AW536" s="14" t="s">
        <v>33</v>
      </c>
      <c r="AX536" s="14" t="s">
        <v>76</v>
      </c>
      <c r="AY536" s="244" t="s">
        <v>124</v>
      </c>
    </row>
    <row r="537" s="2" customFormat="1" ht="24.15" customHeight="1">
      <c r="A537" s="38"/>
      <c r="B537" s="39"/>
      <c r="C537" s="204" t="s">
        <v>786</v>
      </c>
      <c r="D537" s="204" t="s">
        <v>127</v>
      </c>
      <c r="E537" s="205" t="s">
        <v>787</v>
      </c>
      <c r="F537" s="206" t="s">
        <v>788</v>
      </c>
      <c r="G537" s="207" t="s">
        <v>166</v>
      </c>
      <c r="H537" s="208">
        <v>5</v>
      </c>
      <c r="I537" s="209"/>
      <c r="J537" s="210">
        <f>ROUND(I537*H537,2)</f>
        <v>0</v>
      </c>
      <c r="K537" s="206" t="s">
        <v>131</v>
      </c>
      <c r="L537" s="44"/>
      <c r="M537" s="211" t="s">
        <v>19</v>
      </c>
      <c r="N537" s="212" t="s">
        <v>42</v>
      </c>
      <c r="O537" s="84"/>
      <c r="P537" s="213">
        <f>O537*H537</f>
        <v>0</v>
      </c>
      <c r="Q537" s="213">
        <v>0</v>
      </c>
      <c r="R537" s="213">
        <f>Q537*H537</f>
        <v>0</v>
      </c>
      <c r="S537" s="213">
        <v>0</v>
      </c>
      <c r="T537" s="214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15" t="s">
        <v>81</v>
      </c>
      <c r="AT537" s="215" t="s">
        <v>127</v>
      </c>
      <c r="AU537" s="215" t="s">
        <v>80</v>
      </c>
      <c r="AY537" s="17" t="s">
        <v>124</v>
      </c>
      <c r="BE537" s="216">
        <f>IF(N537="základní",J537,0)</f>
        <v>0</v>
      </c>
      <c r="BF537" s="216">
        <f>IF(N537="snížená",J537,0)</f>
        <v>0</v>
      </c>
      <c r="BG537" s="216">
        <f>IF(N537="zákl. přenesená",J537,0)</f>
        <v>0</v>
      </c>
      <c r="BH537" s="216">
        <f>IF(N537="sníž. přenesená",J537,0)</f>
        <v>0</v>
      </c>
      <c r="BI537" s="216">
        <f>IF(N537="nulová",J537,0)</f>
        <v>0</v>
      </c>
      <c r="BJ537" s="17" t="s">
        <v>76</v>
      </c>
      <c r="BK537" s="216">
        <f>ROUND(I537*H537,2)</f>
        <v>0</v>
      </c>
      <c r="BL537" s="17" t="s">
        <v>81</v>
      </c>
      <c r="BM537" s="215" t="s">
        <v>789</v>
      </c>
    </row>
    <row r="538" s="2" customFormat="1">
      <c r="A538" s="38"/>
      <c r="B538" s="39"/>
      <c r="C538" s="40"/>
      <c r="D538" s="217" t="s">
        <v>133</v>
      </c>
      <c r="E538" s="40"/>
      <c r="F538" s="218" t="s">
        <v>790</v>
      </c>
      <c r="G538" s="40"/>
      <c r="H538" s="40"/>
      <c r="I538" s="219"/>
      <c r="J538" s="40"/>
      <c r="K538" s="40"/>
      <c r="L538" s="44"/>
      <c r="M538" s="220"/>
      <c r="N538" s="221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133</v>
      </c>
      <c r="AU538" s="17" t="s">
        <v>80</v>
      </c>
    </row>
    <row r="539" s="15" customFormat="1">
      <c r="A539" s="15"/>
      <c r="B539" s="255"/>
      <c r="C539" s="256"/>
      <c r="D539" s="224" t="s">
        <v>135</v>
      </c>
      <c r="E539" s="257" t="s">
        <v>19</v>
      </c>
      <c r="F539" s="258" t="s">
        <v>227</v>
      </c>
      <c r="G539" s="256"/>
      <c r="H539" s="257" t="s">
        <v>19</v>
      </c>
      <c r="I539" s="259"/>
      <c r="J539" s="256"/>
      <c r="K539" s="256"/>
      <c r="L539" s="260"/>
      <c r="M539" s="261"/>
      <c r="N539" s="262"/>
      <c r="O539" s="262"/>
      <c r="P539" s="262"/>
      <c r="Q539" s="262"/>
      <c r="R539" s="262"/>
      <c r="S539" s="262"/>
      <c r="T539" s="26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4" t="s">
        <v>135</v>
      </c>
      <c r="AU539" s="264" t="s">
        <v>80</v>
      </c>
      <c r="AV539" s="15" t="s">
        <v>76</v>
      </c>
      <c r="AW539" s="15" t="s">
        <v>33</v>
      </c>
      <c r="AX539" s="15" t="s">
        <v>71</v>
      </c>
      <c r="AY539" s="264" t="s">
        <v>124</v>
      </c>
    </row>
    <row r="540" s="15" customFormat="1">
      <c r="A540" s="15"/>
      <c r="B540" s="255"/>
      <c r="C540" s="256"/>
      <c r="D540" s="224" t="s">
        <v>135</v>
      </c>
      <c r="E540" s="257" t="s">
        <v>19</v>
      </c>
      <c r="F540" s="258" t="s">
        <v>673</v>
      </c>
      <c r="G540" s="256"/>
      <c r="H540" s="257" t="s">
        <v>19</v>
      </c>
      <c r="I540" s="259"/>
      <c r="J540" s="256"/>
      <c r="K540" s="256"/>
      <c r="L540" s="260"/>
      <c r="M540" s="261"/>
      <c r="N540" s="262"/>
      <c r="O540" s="262"/>
      <c r="P540" s="262"/>
      <c r="Q540" s="262"/>
      <c r="R540" s="262"/>
      <c r="S540" s="262"/>
      <c r="T540" s="26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4" t="s">
        <v>135</v>
      </c>
      <c r="AU540" s="264" t="s">
        <v>80</v>
      </c>
      <c r="AV540" s="15" t="s">
        <v>76</v>
      </c>
      <c r="AW540" s="15" t="s">
        <v>33</v>
      </c>
      <c r="AX540" s="15" t="s">
        <v>71</v>
      </c>
      <c r="AY540" s="264" t="s">
        <v>124</v>
      </c>
    </row>
    <row r="541" s="13" customFormat="1">
      <c r="A541" s="13"/>
      <c r="B541" s="222"/>
      <c r="C541" s="223"/>
      <c r="D541" s="224" t="s">
        <v>135</v>
      </c>
      <c r="E541" s="225" t="s">
        <v>19</v>
      </c>
      <c r="F541" s="226" t="s">
        <v>791</v>
      </c>
      <c r="G541" s="223"/>
      <c r="H541" s="227">
        <v>5</v>
      </c>
      <c r="I541" s="228"/>
      <c r="J541" s="223"/>
      <c r="K541" s="223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135</v>
      </c>
      <c r="AU541" s="233" t="s">
        <v>80</v>
      </c>
      <c r="AV541" s="13" t="s">
        <v>80</v>
      </c>
      <c r="AW541" s="13" t="s">
        <v>33</v>
      </c>
      <c r="AX541" s="13" t="s">
        <v>71</v>
      </c>
      <c r="AY541" s="233" t="s">
        <v>124</v>
      </c>
    </row>
    <row r="542" s="14" customFormat="1">
      <c r="A542" s="14"/>
      <c r="B542" s="234"/>
      <c r="C542" s="235"/>
      <c r="D542" s="224" t="s">
        <v>135</v>
      </c>
      <c r="E542" s="236" t="s">
        <v>19</v>
      </c>
      <c r="F542" s="237" t="s">
        <v>137</v>
      </c>
      <c r="G542" s="235"/>
      <c r="H542" s="238">
        <v>5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4" t="s">
        <v>135</v>
      </c>
      <c r="AU542" s="244" t="s">
        <v>80</v>
      </c>
      <c r="AV542" s="14" t="s">
        <v>81</v>
      </c>
      <c r="AW542" s="14" t="s">
        <v>33</v>
      </c>
      <c r="AX542" s="14" t="s">
        <v>76</v>
      </c>
      <c r="AY542" s="244" t="s">
        <v>124</v>
      </c>
    </row>
    <row r="543" s="2" customFormat="1" ht="66.75" customHeight="1">
      <c r="A543" s="38"/>
      <c r="B543" s="39"/>
      <c r="C543" s="204" t="s">
        <v>792</v>
      </c>
      <c r="D543" s="204" t="s">
        <v>127</v>
      </c>
      <c r="E543" s="205" t="s">
        <v>793</v>
      </c>
      <c r="F543" s="206" t="s">
        <v>794</v>
      </c>
      <c r="G543" s="207" t="s">
        <v>224</v>
      </c>
      <c r="H543" s="208">
        <v>80</v>
      </c>
      <c r="I543" s="209"/>
      <c r="J543" s="210">
        <f>ROUND(I543*H543,2)</f>
        <v>0</v>
      </c>
      <c r="K543" s="206" t="s">
        <v>131</v>
      </c>
      <c r="L543" s="44"/>
      <c r="M543" s="211" t="s">
        <v>19</v>
      </c>
      <c r="N543" s="212" t="s">
        <v>42</v>
      </c>
      <c r="O543" s="84"/>
      <c r="P543" s="213">
        <f>O543*H543</f>
        <v>0</v>
      </c>
      <c r="Q543" s="213">
        <v>0</v>
      </c>
      <c r="R543" s="213">
        <f>Q543*H543</f>
        <v>0</v>
      </c>
      <c r="S543" s="213">
        <v>0</v>
      </c>
      <c r="T543" s="214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15" t="s">
        <v>81</v>
      </c>
      <c r="AT543" s="215" t="s">
        <v>127</v>
      </c>
      <c r="AU543" s="215" t="s">
        <v>80</v>
      </c>
      <c r="AY543" s="17" t="s">
        <v>124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17" t="s">
        <v>76</v>
      </c>
      <c r="BK543" s="216">
        <f>ROUND(I543*H543,2)</f>
        <v>0</v>
      </c>
      <c r="BL543" s="17" t="s">
        <v>81</v>
      </c>
      <c r="BM543" s="215" t="s">
        <v>795</v>
      </c>
    </row>
    <row r="544" s="2" customFormat="1">
      <c r="A544" s="38"/>
      <c r="B544" s="39"/>
      <c r="C544" s="40"/>
      <c r="D544" s="217" t="s">
        <v>133</v>
      </c>
      <c r="E544" s="40"/>
      <c r="F544" s="218" t="s">
        <v>796</v>
      </c>
      <c r="G544" s="40"/>
      <c r="H544" s="40"/>
      <c r="I544" s="219"/>
      <c r="J544" s="40"/>
      <c r="K544" s="40"/>
      <c r="L544" s="44"/>
      <c r="M544" s="220"/>
      <c r="N544" s="221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133</v>
      </c>
      <c r="AU544" s="17" t="s">
        <v>80</v>
      </c>
    </row>
    <row r="545" s="15" customFormat="1">
      <c r="A545" s="15"/>
      <c r="B545" s="255"/>
      <c r="C545" s="256"/>
      <c r="D545" s="224" t="s">
        <v>135</v>
      </c>
      <c r="E545" s="257" t="s">
        <v>19</v>
      </c>
      <c r="F545" s="258" t="s">
        <v>797</v>
      </c>
      <c r="G545" s="256"/>
      <c r="H545" s="257" t="s">
        <v>19</v>
      </c>
      <c r="I545" s="259"/>
      <c r="J545" s="256"/>
      <c r="K545" s="256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135</v>
      </c>
      <c r="AU545" s="264" t="s">
        <v>80</v>
      </c>
      <c r="AV545" s="15" t="s">
        <v>76</v>
      </c>
      <c r="AW545" s="15" t="s">
        <v>33</v>
      </c>
      <c r="AX545" s="15" t="s">
        <v>71</v>
      </c>
      <c r="AY545" s="264" t="s">
        <v>124</v>
      </c>
    </row>
    <row r="546" s="13" customFormat="1">
      <c r="A546" s="13"/>
      <c r="B546" s="222"/>
      <c r="C546" s="223"/>
      <c r="D546" s="224" t="s">
        <v>135</v>
      </c>
      <c r="E546" s="225" t="s">
        <v>19</v>
      </c>
      <c r="F546" s="226" t="s">
        <v>365</v>
      </c>
      <c r="G546" s="223"/>
      <c r="H546" s="227">
        <v>40</v>
      </c>
      <c r="I546" s="228"/>
      <c r="J546" s="223"/>
      <c r="K546" s="223"/>
      <c r="L546" s="229"/>
      <c r="M546" s="230"/>
      <c r="N546" s="231"/>
      <c r="O546" s="231"/>
      <c r="P546" s="231"/>
      <c r="Q546" s="231"/>
      <c r="R546" s="231"/>
      <c r="S546" s="231"/>
      <c r="T546" s="23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3" t="s">
        <v>135</v>
      </c>
      <c r="AU546" s="233" t="s">
        <v>80</v>
      </c>
      <c r="AV546" s="13" t="s">
        <v>80</v>
      </c>
      <c r="AW546" s="13" t="s">
        <v>33</v>
      </c>
      <c r="AX546" s="13" t="s">
        <v>71</v>
      </c>
      <c r="AY546" s="233" t="s">
        <v>124</v>
      </c>
    </row>
    <row r="547" s="15" customFormat="1">
      <c r="A547" s="15"/>
      <c r="B547" s="255"/>
      <c r="C547" s="256"/>
      <c r="D547" s="224" t="s">
        <v>135</v>
      </c>
      <c r="E547" s="257" t="s">
        <v>19</v>
      </c>
      <c r="F547" s="258" t="s">
        <v>798</v>
      </c>
      <c r="G547" s="256"/>
      <c r="H547" s="257" t="s">
        <v>19</v>
      </c>
      <c r="I547" s="259"/>
      <c r="J547" s="256"/>
      <c r="K547" s="256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135</v>
      </c>
      <c r="AU547" s="264" t="s">
        <v>80</v>
      </c>
      <c r="AV547" s="15" t="s">
        <v>76</v>
      </c>
      <c r="AW547" s="15" t="s">
        <v>33</v>
      </c>
      <c r="AX547" s="15" t="s">
        <v>71</v>
      </c>
      <c r="AY547" s="264" t="s">
        <v>124</v>
      </c>
    </row>
    <row r="548" s="13" customFormat="1">
      <c r="A548" s="13"/>
      <c r="B548" s="222"/>
      <c r="C548" s="223"/>
      <c r="D548" s="224" t="s">
        <v>135</v>
      </c>
      <c r="E548" s="225" t="s">
        <v>19</v>
      </c>
      <c r="F548" s="226" t="s">
        <v>365</v>
      </c>
      <c r="G548" s="223"/>
      <c r="H548" s="227">
        <v>40</v>
      </c>
      <c r="I548" s="228"/>
      <c r="J548" s="223"/>
      <c r="K548" s="223"/>
      <c r="L548" s="229"/>
      <c r="M548" s="230"/>
      <c r="N548" s="231"/>
      <c r="O548" s="231"/>
      <c r="P548" s="231"/>
      <c r="Q548" s="231"/>
      <c r="R548" s="231"/>
      <c r="S548" s="231"/>
      <c r="T548" s="23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3" t="s">
        <v>135</v>
      </c>
      <c r="AU548" s="233" t="s">
        <v>80</v>
      </c>
      <c r="AV548" s="13" t="s">
        <v>80</v>
      </c>
      <c r="AW548" s="13" t="s">
        <v>33</v>
      </c>
      <c r="AX548" s="13" t="s">
        <v>71</v>
      </c>
      <c r="AY548" s="233" t="s">
        <v>124</v>
      </c>
    </row>
    <row r="549" s="14" customFormat="1">
      <c r="A549" s="14"/>
      <c r="B549" s="234"/>
      <c r="C549" s="235"/>
      <c r="D549" s="224" t="s">
        <v>135</v>
      </c>
      <c r="E549" s="236" t="s">
        <v>19</v>
      </c>
      <c r="F549" s="237" t="s">
        <v>137</v>
      </c>
      <c r="G549" s="235"/>
      <c r="H549" s="238">
        <v>80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4" t="s">
        <v>135</v>
      </c>
      <c r="AU549" s="244" t="s">
        <v>80</v>
      </c>
      <c r="AV549" s="14" t="s">
        <v>81</v>
      </c>
      <c r="AW549" s="14" t="s">
        <v>33</v>
      </c>
      <c r="AX549" s="14" t="s">
        <v>76</v>
      </c>
      <c r="AY549" s="244" t="s">
        <v>124</v>
      </c>
    </row>
    <row r="550" s="2" customFormat="1" ht="76.35" customHeight="1">
      <c r="A550" s="38"/>
      <c r="B550" s="39"/>
      <c r="C550" s="204" t="s">
        <v>799</v>
      </c>
      <c r="D550" s="204" t="s">
        <v>127</v>
      </c>
      <c r="E550" s="205" t="s">
        <v>800</v>
      </c>
      <c r="F550" s="206" t="s">
        <v>801</v>
      </c>
      <c r="G550" s="207" t="s">
        <v>166</v>
      </c>
      <c r="H550" s="208">
        <v>6.7999999999999998</v>
      </c>
      <c r="I550" s="209"/>
      <c r="J550" s="210">
        <f>ROUND(I550*H550,2)</f>
        <v>0</v>
      </c>
      <c r="K550" s="206" t="s">
        <v>131</v>
      </c>
      <c r="L550" s="44"/>
      <c r="M550" s="211" t="s">
        <v>19</v>
      </c>
      <c r="N550" s="212" t="s">
        <v>42</v>
      </c>
      <c r="O550" s="84"/>
      <c r="P550" s="213">
        <f>O550*H550</f>
        <v>0</v>
      </c>
      <c r="Q550" s="213">
        <v>0</v>
      </c>
      <c r="R550" s="213">
        <f>Q550*H550</f>
        <v>0</v>
      </c>
      <c r="S550" s="213">
        <v>0</v>
      </c>
      <c r="T550" s="214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15" t="s">
        <v>81</v>
      </c>
      <c r="AT550" s="215" t="s">
        <v>127</v>
      </c>
      <c r="AU550" s="215" t="s">
        <v>80</v>
      </c>
      <c r="AY550" s="17" t="s">
        <v>124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17" t="s">
        <v>76</v>
      </c>
      <c r="BK550" s="216">
        <f>ROUND(I550*H550,2)</f>
        <v>0</v>
      </c>
      <c r="BL550" s="17" t="s">
        <v>81</v>
      </c>
      <c r="BM550" s="215" t="s">
        <v>802</v>
      </c>
    </row>
    <row r="551" s="2" customFormat="1">
      <c r="A551" s="38"/>
      <c r="B551" s="39"/>
      <c r="C551" s="40"/>
      <c r="D551" s="217" t="s">
        <v>133</v>
      </c>
      <c r="E551" s="40"/>
      <c r="F551" s="218" t="s">
        <v>803</v>
      </c>
      <c r="G551" s="40"/>
      <c r="H551" s="40"/>
      <c r="I551" s="219"/>
      <c r="J551" s="40"/>
      <c r="K551" s="40"/>
      <c r="L551" s="44"/>
      <c r="M551" s="220"/>
      <c r="N551" s="221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133</v>
      </c>
      <c r="AU551" s="17" t="s">
        <v>80</v>
      </c>
    </row>
    <row r="552" s="13" customFormat="1">
      <c r="A552" s="13"/>
      <c r="B552" s="222"/>
      <c r="C552" s="223"/>
      <c r="D552" s="224" t="s">
        <v>135</v>
      </c>
      <c r="E552" s="225" t="s">
        <v>19</v>
      </c>
      <c r="F552" s="226" t="s">
        <v>804</v>
      </c>
      <c r="G552" s="223"/>
      <c r="H552" s="227">
        <v>6.7999999999999998</v>
      </c>
      <c r="I552" s="228"/>
      <c r="J552" s="223"/>
      <c r="K552" s="223"/>
      <c r="L552" s="229"/>
      <c r="M552" s="230"/>
      <c r="N552" s="231"/>
      <c r="O552" s="231"/>
      <c r="P552" s="231"/>
      <c r="Q552" s="231"/>
      <c r="R552" s="231"/>
      <c r="S552" s="231"/>
      <c r="T552" s="23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3" t="s">
        <v>135</v>
      </c>
      <c r="AU552" s="233" t="s">
        <v>80</v>
      </c>
      <c r="AV552" s="13" t="s">
        <v>80</v>
      </c>
      <c r="AW552" s="13" t="s">
        <v>33</v>
      </c>
      <c r="AX552" s="13" t="s">
        <v>71</v>
      </c>
      <c r="AY552" s="233" t="s">
        <v>124</v>
      </c>
    </row>
    <row r="553" s="14" customFormat="1">
      <c r="A553" s="14"/>
      <c r="B553" s="234"/>
      <c r="C553" s="235"/>
      <c r="D553" s="224" t="s">
        <v>135</v>
      </c>
      <c r="E553" s="236" t="s">
        <v>19</v>
      </c>
      <c r="F553" s="237" t="s">
        <v>137</v>
      </c>
      <c r="G553" s="235"/>
      <c r="H553" s="238">
        <v>6.7999999999999998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4" t="s">
        <v>135</v>
      </c>
      <c r="AU553" s="244" t="s">
        <v>80</v>
      </c>
      <c r="AV553" s="14" t="s">
        <v>81</v>
      </c>
      <c r="AW553" s="14" t="s">
        <v>33</v>
      </c>
      <c r="AX553" s="14" t="s">
        <v>76</v>
      </c>
      <c r="AY553" s="244" t="s">
        <v>124</v>
      </c>
    </row>
    <row r="554" s="12" customFormat="1" ht="22.8" customHeight="1">
      <c r="A554" s="12"/>
      <c r="B554" s="188"/>
      <c r="C554" s="189"/>
      <c r="D554" s="190" t="s">
        <v>70</v>
      </c>
      <c r="E554" s="202" t="s">
        <v>805</v>
      </c>
      <c r="F554" s="202" t="s">
        <v>806</v>
      </c>
      <c r="G554" s="189"/>
      <c r="H554" s="189"/>
      <c r="I554" s="192"/>
      <c r="J554" s="203">
        <f>BK554</f>
        <v>0</v>
      </c>
      <c r="K554" s="189"/>
      <c r="L554" s="194"/>
      <c r="M554" s="195"/>
      <c r="N554" s="196"/>
      <c r="O554" s="196"/>
      <c r="P554" s="197">
        <f>SUM(P555:P572)</f>
        <v>0</v>
      </c>
      <c r="Q554" s="196"/>
      <c r="R554" s="197">
        <f>SUM(R555:R572)</f>
        <v>0</v>
      </c>
      <c r="S554" s="196"/>
      <c r="T554" s="198">
        <f>SUM(T555:T572)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199" t="s">
        <v>76</v>
      </c>
      <c r="AT554" s="200" t="s">
        <v>70</v>
      </c>
      <c r="AU554" s="200" t="s">
        <v>76</v>
      </c>
      <c r="AY554" s="199" t="s">
        <v>124</v>
      </c>
      <c r="BK554" s="201">
        <f>SUM(BK555:BK572)</f>
        <v>0</v>
      </c>
    </row>
    <row r="555" s="2" customFormat="1" ht="37.8" customHeight="1">
      <c r="A555" s="38"/>
      <c r="B555" s="39"/>
      <c r="C555" s="204" t="s">
        <v>807</v>
      </c>
      <c r="D555" s="204" t="s">
        <v>127</v>
      </c>
      <c r="E555" s="205" t="s">
        <v>808</v>
      </c>
      <c r="F555" s="206" t="s">
        <v>809</v>
      </c>
      <c r="G555" s="207" t="s">
        <v>150</v>
      </c>
      <c r="H555" s="208">
        <v>302.69200000000001</v>
      </c>
      <c r="I555" s="209"/>
      <c r="J555" s="210">
        <f>ROUND(I555*H555,2)</f>
        <v>0</v>
      </c>
      <c r="K555" s="206" t="s">
        <v>131</v>
      </c>
      <c r="L555" s="44"/>
      <c r="M555" s="211" t="s">
        <v>19</v>
      </c>
      <c r="N555" s="212" t="s">
        <v>42</v>
      </c>
      <c r="O555" s="84"/>
      <c r="P555" s="213">
        <f>O555*H555</f>
        <v>0</v>
      </c>
      <c r="Q555" s="213">
        <v>0</v>
      </c>
      <c r="R555" s="213">
        <f>Q555*H555</f>
        <v>0</v>
      </c>
      <c r="S555" s="213">
        <v>0</v>
      </c>
      <c r="T555" s="214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15" t="s">
        <v>81</v>
      </c>
      <c r="AT555" s="215" t="s">
        <v>127</v>
      </c>
      <c r="AU555" s="215" t="s">
        <v>80</v>
      </c>
      <c r="AY555" s="17" t="s">
        <v>124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17" t="s">
        <v>76</v>
      </c>
      <c r="BK555" s="216">
        <f>ROUND(I555*H555,2)</f>
        <v>0</v>
      </c>
      <c r="BL555" s="17" t="s">
        <v>81</v>
      </c>
      <c r="BM555" s="215" t="s">
        <v>810</v>
      </c>
    </row>
    <row r="556" s="2" customFormat="1">
      <c r="A556" s="38"/>
      <c r="B556" s="39"/>
      <c r="C556" s="40"/>
      <c r="D556" s="217" t="s">
        <v>133</v>
      </c>
      <c r="E556" s="40"/>
      <c r="F556" s="218" t="s">
        <v>811</v>
      </c>
      <c r="G556" s="40"/>
      <c r="H556" s="40"/>
      <c r="I556" s="219"/>
      <c r="J556" s="40"/>
      <c r="K556" s="40"/>
      <c r="L556" s="44"/>
      <c r="M556" s="220"/>
      <c r="N556" s="221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133</v>
      </c>
      <c r="AU556" s="17" t="s">
        <v>80</v>
      </c>
    </row>
    <row r="557" s="2" customFormat="1" ht="37.8" customHeight="1">
      <c r="A557" s="38"/>
      <c r="B557" s="39"/>
      <c r="C557" s="204" t="s">
        <v>812</v>
      </c>
      <c r="D557" s="204" t="s">
        <v>127</v>
      </c>
      <c r="E557" s="205" t="s">
        <v>813</v>
      </c>
      <c r="F557" s="206" t="s">
        <v>814</v>
      </c>
      <c r="G557" s="207" t="s">
        <v>150</v>
      </c>
      <c r="H557" s="208">
        <v>4843.0720000000001</v>
      </c>
      <c r="I557" s="209"/>
      <c r="J557" s="210">
        <f>ROUND(I557*H557,2)</f>
        <v>0</v>
      </c>
      <c r="K557" s="206" t="s">
        <v>131</v>
      </c>
      <c r="L557" s="44"/>
      <c r="M557" s="211" t="s">
        <v>19</v>
      </c>
      <c r="N557" s="212" t="s">
        <v>42</v>
      </c>
      <c r="O557" s="84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15" t="s">
        <v>81</v>
      </c>
      <c r="AT557" s="215" t="s">
        <v>127</v>
      </c>
      <c r="AU557" s="215" t="s">
        <v>80</v>
      </c>
      <c r="AY557" s="17" t="s">
        <v>124</v>
      </c>
      <c r="BE557" s="216">
        <f>IF(N557="základní",J557,0)</f>
        <v>0</v>
      </c>
      <c r="BF557" s="216">
        <f>IF(N557="snížená",J557,0)</f>
        <v>0</v>
      </c>
      <c r="BG557" s="216">
        <f>IF(N557="zákl. přenesená",J557,0)</f>
        <v>0</v>
      </c>
      <c r="BH557" s="216">
        <f>IF(N557="sníž. přenesená",J557,0)</f>
        <v>0</v>
      </c>
      <c r="BI557" s="216">
        <f>IF(N557="nulová",J557,0)</f>
        <v>0</v>
      </c>
      <c r="BJ557" s="17" t="s">
        <v>76</v>
      </c>
      <c r="BK557" s="216">
        <f>ROUND(I557*H557,2)</f>
        <v>0</v>
      </c>
      <c r="BL557" s="17" t="s">
        <v>81</v>
      </c>
      <c r="BM557" s="215" t="s">
        <v>815</v>
      </c>
    </row>
    <row r="558" s="2" customFormat="1">
      <c r="A558" s="38"/>
      <c r="B558" s="39"/>
      <c r="C558" s="40"/>
      <c r="D558" s="217" t="s">
        <v>133</v>
      </c>
      <c r="E558" s="40"/>
      <c r="F558" s="218" t="s">
        <v>816</v>
      </c>
      <c r="G558" s="40"/>
      <c r="H558" s="40"/>
      <c r="I558" s="219"/>
      <c r="J558" s="40"/>
      <c r="K558" s="40"/>
      <c r="L558" s="44"/>
      <c r="M558" s="220"/>
      <c r="N558" s="221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133</v>
      </c>
      <c r="AU558" s="17" t="s">
        <v>80</v>
      </c>
    </row>
    <row r="559" s="13" customFormat="1">
      <c r="A559" s="13"/>
      <c r="B559" s="222"/>
      <c r="C559" s="223"/>
      <c r="D559" s="224" t="s">
        <v>135</v>
      </c>
      <c r="E559" s="225" t="s">
        <v>19</v>
      </c>
      <c r="F559" s="226" t="s">
        <v>817</v>
      </c>
      <c r="G559" s="223"/>
      <c r="H559" s="227">
        <v>4843.0720000000001</v>
      </c>
      <c r="I559" s="228"/>
      <c r="J559" s="223"/>
      <c r="K559" s="223"/>
      <c r="L559" s="229"/>
      <c r="M559" s="230"/>
      <c r="N559" s="231"/>
      <c r="O559" s="231"/>
      <c r="P559" s="231"/>
      <c r="Q559" s="231"/>
      <c r="R559" s="231"/>
      <c r="S559" s="231"/>
      <c r="T559" s="23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3" t="s">
        <v>135</v>
      </c>
      <c r="AU559" s="233" t="s">
        <v>80</v>
      </c>
      <c r="AV559" s="13" t="s">
        <v>80</v>
      </c>
      <c r="AW559" s="13" t="s">
        <v>33</v>
      </c>
      <c r="AX559" s="13" t="s">
        <v>71</v>
      </c>
      <c r="AY559" s="233" t="s">
        <v>124</v>
      </c>
    </row>
    <row r="560" s="14" customFormat="1">
      <c r="A560" s="14"/>
      <c r="B560" s="234"/>
      <c r="C560" s="235"/>
      <c r="D560" s="224" t="s">
        <v>135</v>
      </c>
      <c r="E560" s="236" t="s">
        <v>19</v>
      </c>
      <c r="F560" s="237" t="s">
        <v>137</v>
      </c>
      <c r="G560" s="235"/>
      <c r="H560" s="238">
        <v>4843.0720000000001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4" t="s">
        <v>135</v>
      </c>
      <c r="AU560" s="244" t="s">
        <v>80</v>
      </c>
      <c r="AV560" s="14" t="s">
        <v>81</v>
      </c>
      <c r="AW560" s="14" t="s">
        <v>33</v>
      </c>
      <c r="AX560" s="14" t="s">
        <v>76</v>
      </c>
      <c r="AY560" s="244" t="s">
        <v>124</v>
      </c>
    </row>
    <row r="561" s="2" customFormat="1" ht="24.15" customHeight="1">
      <c r="A561" s="38"/>
      <c r="B561" s="39"/>
      <c r="C561" s="204" t="s">
        <v>818</v>
      </c>
      <c r="D561" s="204" t="s">
        <v>127</v>
      </c>
      <c r="E561" s="205" t="s">
        <v>819</v>
      </c>
      <c r="F561" s="206" t="s">
        <v>820</v>
      </c>
      <c r="G561" s="207" t="s">
        <v>150</v>
      </c>
      <c r="H561" s="208">
        <v>302.69200000000001</v>
      </c>
      <c r="I561" s="209"/>
      <c r="J561" s="210">
        <f>ROUND(I561*H561,2)</f>
        <v>0</v>
      </c>
      <c r="K561" s="206" t="s">
        <v>131</v>
      </c>
      <c r="L561" s="44"/>
      <c r="M561" s="211" t="s">
        <v>19</v>
      </c>
      <c r="N561" s="212" t="s">
        <v>42</v>
      </c>
      <c r="O561" s="84"/>
      <c r="P561" s="213">
        <f>O561*H561</f>
        <v>0</v>
      </c>
      <c r="Q561" s="213">
        <v>0</v>
      </c>
      <c r="R561" s="213">
        <f>Q561*H561</f>
        <v>0</v>
      </c>
      <c r="S561" s="213">
        <v>0</v>
      </c>
      <c r="T561" s="214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15" t="s">
        <v>81</v>
      </c>
      <c r="AT561" s="215" t="s">
        <v>127</v>
      </c>
      <c r="AU561" s="215" t="s">
        <v>80</v>
      </c>
      <c r="AY561" s="17" t="s">
        <v>124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7" t="s">
        <v>76</v>
      </c>
      <c r="BK561" s="216">
        <f>ROUND(I561*H561,2)</f>
        <v>0</v>
      </c>
      <c r="BL561" s="17" t="s">
        <v>81</v>
      </c>
      <c r="BM561" s="215" t="s">
        <v>821</v>
      </c>
    </row>
    <row r="562" s="2" customFormat="1">
      <c r="A562" s="38"/>
      <c r="B562" s="39"/>
      <c r="C562" s="40"/>
      <c r="D562" s="217" t="s">
        <v>133</v>
      </c>
      <c r="E562" s="40"/>
      <c r="F562" s="218" t="s">
        <v>822</v>
      </c>
      <c r="G562" s="40"/>
      <c r="H562" s="40"/>
      <c r="I562" s="219"/>
      <c r="J562" s="40"/>
      <c r="K562" s="40"/>
      <c r="L562" s="44"/>
      <c r="M562" s="220"/>
      <c r="N562" s="221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133</v>
      </c>
      <c r="AU562" s="17" t="s">
        <v>80</v>
      </c>
    </row>
    <row r="563" s="2" customFormat="1" ht="44.25" customHeight="1">
      <c r="A563" s="38"/>
      <c r="B563" s="39"/>
      <c r="C563" s="204" t="s">
        <v>823</v>
      </c>
      <c r="D563" s="204" t="s">
        <v>127</v>
      </c>
      <c r="E563" s="205" t="s">
        <v>824</v>
      </c>
      <c r="F563" s="206" t="s">
        <v>825</v>
      </c>
      <c r="G563" s="207" t="s">
        <v>150</v>
      </c>
      <c r="H563" s="208">
        <v>102.25</v>
      </c>
      <c r="I563" s="209"/>
      <c r="J563" s="210">
        <f>ROUND(I563*H563,2)</f>
        <v>0</v>
      </c>
      <c r="K563" s="206" t="s">
        <v>131</v>
      </c>
      <c r="L563" s="44"/>
      <c r="M563" s="211" t="s">
        <v>19</v>
      </c>
      <c r="N563" s="212" t="s">
        <v>42</v>
      </c>
      <c r="O563" s="84"/>
      <c r="P563" s="213">
        <f>O563*H563</f>
        <v>0</v>
      </c>
      <c r="Q563" s="213">
        <v>0</v>
      </c>
      <c r="R563" s="213">
        <f>Q563*H563</f>
        <v>0</v>
      </c>
      <c r="S563" s="213">
        <v>0</v>
      </c>
      <c r="T563" s="214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15" t="s">
        <v>81</v>
      </c>
      <c r="AT563" s="215" t="s">
        <v>127</v>
      </c>
      <c r="AU563" s="215" t="s">
        <v>80</v>
      </c>
      <c r="AY563" s="17" t="s">
        <v>124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17" t="s">
        <v>76</v>
      </c>
      <c r="BK563" s="216">
        <f>ROUND(I563*H563,2)</f>
        <v>0</v>
      </c>
      <c r="BL563" s="17" t="s">
        <v>81</v>
      </c>
      <c r="BM563" s="215" t="s">
        <v>826</v>
      </c>
    </row>
    <row r="564" s="2" customFormat="1">
      <c r="A564" s="38"/>
      <c r="B564" s="39"/>
      <c r="C564" s="40"/>
      <c r="D564" s="217" t="s">
        <v>133</v>
      </c>
      <c r="E564" s="40"/>
      <c r="F564" s="218" t="s">
        <v>827</v>
      </c>
      <c r="G564" s="40"/>
      <c r="H564" s="40"/>
      <c r="I564" s="219"/>
      <c r="J564" s="40"/>
      <c r="K564" s="40"/>
      <c r="L564" s="44"/>
      <c r="M564" s="220"/>
      <c r="N564" s="221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133</v>
      </c>
      <c r="AU564" s="17" t="s">
        <v>80</v>
      </c>
    </row>
    <row r="565" s="2" customFormat="1" ht="44.25" customHeight="1">
      <c r="A565" s="38"/>
      <c r="B565" s="39"/>
      <c r="C565" s="204" t="s">
        <v>828</v>
      </c>
      <c r="D565" s="204" t="s">
        <v>127</v>
      </c>
      <c r="E565" s="205" t="s">
        <v>829</v>
      </c>
      <c r="F565" s="206" t="s">
        <v>830</v>
      </c>
      <c r="G565" s="207" t="s">
        <v>150</v>
      </c>
      <c r="H565" s="208">
        <v>86.209999999999994</v>
      </c>
      <c r="I565" s="209"/>
      <c r="J565" s="210">
        <f>ROUND(I565*H565,2)</f>
        <v>0</v>
      </c>
      <c r="K565" s="206" t="s">
        <v>131</v>
      </c>
      <c r="L565" s="44"/>
      <c r="M565" s="211" t="s">
        <v>19</v>
      </c>
      <c r="N565" s="212" t="s">
        <v>42</v>
      </c>
      <c r="O565" s="84"/>
      <c r="P565" s="213">
        <f>O565*H565</f>
        <v>0</v>
      </c>
      <c r="Q565" s="213">
        <v>0</v>
      </c>
      <c r="R565" s="213">
        <f>Q565*H565</f>
        <v>0</v>
      </c>
      <c r="S565" s="213">
        <v>0</v>
      </c>
      <c r="T565" s="214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15" t="s">
        <v>81</v>
      </c>
      <c r="AT565" s="215" t="s">
        <v>127</v>
      </c>
      <c r="AU565" s="215" t="s">
        <v>80</v>
      </c>
      <c r="AY565" s="17" t="s">
        <v>124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7" t="s">
        <v>76</v>
      </c>
      <c r="BK565" s="216">
        <f>ROUND(I565*H565,2)</f>
        <v>0</v>
      </c>
      <c r="BL565" s="17" t="s">
        <v>81</v>
      </c>
      <c r="BM565" s="215" t="s">
        <v>831</v>
      </c>
    </row>
    <row r="566" s="2" customFormat="1">
      <c r="A566" s="38"/>
      <c r="B566" s="39"/>
      <c r="C566" s="40"/>
      <c r="D566" s="217" t="s">
        <v>133</v>
      </c>
      <c r="E566" s="40"/>
      <c r="F566" s="218" t="s">
        <v>832</v>
      </c>
      <c r="G566" s="40"/>
      <c r="H566" s="40"/>
      <c r="I566" s="219"/>
      <c r="J566" s="40"/>
      <c r="K566" s="40"/>
      <c r="L566" s="44"/>
      <c r="M566" s="220"/>
      <c r="N566" s="221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133</v>
      </c>
      <c r="AU566" s="17" t="s">
        <v>80</v>
      </c>
    </row>
    <row r="567" s="2" customFormat="1" ht="44.25" customHeight="1">
      <c r="A567" s="38"/>
      <c r="B567" s="39"/>
      <c r="C567" s="204" t="s">
        <v>833</v>
      </c>
      <c r="D567" s="204" t="s">
        <v>127</v>
      </c>
      <c r="E567" s="205" t="s">
        <v>834</v>
      </c>
      <c r="F567" s="206" t="s">
        <v>159</v>
      </c>
      <c r="G567" s="207" t="s">
        <v>150</v>
      </c>
      <c r="H567" s="208">
        <v>113.90000000000001</v>
      </c>
      <c r="I567" s="209"/>
      <c r="J567" s="210">
        <f>ROUND(I567*H567,2)</f>
        <v>0</v>
      </c>
      <c r="K567" s="206" t="s">
        <v>131</v>
      </c>
      <c r="L567" s="44"/>
      <c r="M567" s="211" t="s">
        <v>19</v>
      </c>
      <c r="N567" s="212" t="s">
        <v>42</v>
      </c>
      <c r="O567" s="84"/>
      <c r="P567" s="213">
        <f>O567*H567</f>
        <v>0</v>
      </c>
      <c r="Q567" s="213">
        <v>0</v>
      </c>
      <c r="R567" s="213">
        <f>Q567*H567</f>
        <v>0</v>
      </c>
      <c r="S567" s="213">
        <v>0</v>
      </c>
      <c r="T567" s="214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15" t="s">
        <v>81</v>
      </c>
      <c r="AT567" s="215" t="s">
        <v>127</v>
      </c>
      <c r="AU567" s="215" t="s">
        <v>80</v>
      </c>
      <c r="AY567" s="17" t="s">
        <v>124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7" t="s">
        <v>76</v>
      </c>
      <c r="BK567" s="216">
        <f>ROUND(I567*H567,2)</f>
        <v>0</v>
      </c>
      <c r="BL567" s="17" t="s">
        <v>81</v>
      </c>
      <c r="BM567" s="215" t="s">
        <v>835</v>
      </c>
    </row>
    <row r="568" s="2" customFormat="1">
      <c r="A568" s="38"/>
      <c r="B568" s="39"/>
      <c r="C568" s="40"/>
      <c r="D568" s="217" t="s">
        <v>133</v>
      </c>
      <c r="E568" s="40"/>
      <c r="F568" s="218" t="s">
        <v>836</v>
      </c>
      <c r="G568" s="40"/>
      <c r="H568" s="40"/>
      <c r="I568" s="219"/>
      <c r="J568" s="40"/>
      <c r="K568" s="40"/>
      <c r="L568" s="44"/>
      <c r="M568" s="220"/>
      <c r="N568" s="221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133</v>
      </c>
      <c r="AU568" s="17" t="s">
        <v>80</v>
      </c>
    </row>
    <row r="569" s="13" customFormat="1">
      <c r="A569" s="13"/>
      <c r="B569" s="222"/>
      <c r="C569" s="223"/>
      <c r="D569" s="224" t="s">
        <v>135</v>
      </c>
      <c r="E569" s="225" t="s">
        <v>19</v>
      </c>
      <c r="F569" s="226" t="s">
        <v>837</v>
      </c>
      <c r="G569" s="223"/>
      <c r="H569" s="227">
        <v>113.90000000000001</v>
      </c>
      <c r="I569" s="228"/>
      <c r="J569" s="223"/>
      <c r="K569" s="223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135</v>
      </c>
      <c r="AU569" s="233" t="s">
        <v>80</v>
      </c>
      <c r="AV569" s="13" t="s">
        <v>80</v>
      </c>
      <c r="AW569" s="13" t="s">
        <v>33</v>
      </c>
      <c r="AX569" s="13" t="s">
        <v>71</v>
      </c>
      <c r="AY569" s="233" t="s">
        <v>124</v>
      </c>
    </row>
    <row r="570" s="14" customFormat="1">
      <c r="A570" s="14"/>
      <c r="B570" s="234"/>
      <c r="C570" s="235"/>
      <c r="D570" s="224" t="s">
        <v>135</v>
      </c>
      <c r="E570" s="236" t="s">
        <v>19</v>
      </c>
      <c r="F570" s="237" t="s">
        <v>137</v>
      </c>
      <c r="G570" s="235"/>
      <c r="H570" s="238">
        <v>113.90000000000001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4" t="s">
        <v>135</v>
      </c>
      <c r="AU570" s="244" t="s">
        <v>80</v>
      </c>
      <c r="AV570" s="14" t="s">
        <v>81</v>
      </c>
      <c r="AW570" s="14" t="s">
        <v>33</v>
      </c>
      <c r="AX570" s="14" t="s">
        <v>76</v>
      </c>
      <c r="AY570" s="244" t="s">
        <v>124</v>
      </c>
    </row>
    <row r="571" s="2" customFormat="1" ht="44.25" customHeight="1">
      <c r="A571" s="38"/>
      <c r="B571" s="39"/>
      <c r="C571" s="204" t="s">
        <v>838</v>
      </c>
      <c r="D571" s="204" t="s">
        <v>127</v>
      </c>
      <c r="E571" s="205" t="s">
        <v>839</v>
      </c>
      <c r="F571" s="206" t="s">
        <v>840</v>
      </c>
      <c r="G571" s="207" t="s">
        <v>150</v>
      </c>
      <c r="H571" s="208">
        <v>0.33200000000000002</v>
      </c>
      <c r="I571" s="209"/>
      <c r="J571" s="210">
        <f>ROUND(I571*H571,2)</f>
        <v>0</v>
      </c>
      <c r="K571" s="206" t="s">
        <v>131</v>
      </c>
      <c r="L571" s="44"/>
      <c r="M571" s="211" t="s">
        <v>19</v>
      </c>
      <c r="N571" s="212" t="s">
        <v>42</v>
      </c>
      <c r="O571" s="84"/>
      <c r="P571" s="213">
        <f>O571*H571</f>
        <v>0</v>
      </c>
      <c r="Q571" s="213">
        <v>0</v>
      </c>
      <c r="R571" s="213">
        <f>Q571*H571</f>
        <v>0</v>
      </c>
      <c r="S571" s="213">
        <v>0</v>
      </c>
      <c r="T571" s="214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15" t="s">
        <v>81</v>
      </c>
      <c r="AT571" s="215" t="s">
        <v>127</v>
      </c>
      <c r="AU571" s="215" t="s">
        <v>80</v>
      </c>
      <c r="AY571" s="17" t="s">
        <v>124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17" t="s">
        <v>76</v>
      </c>
      <c r="BK571" s="216">
        <f>ROUND(I571*H571,2)</f>
        <v>0</v>
      </c>
      <c r="BL571" s="17" t="s">
        <v>81</v>
      </c>
      <c r="BM571" s="215" t="s">
        <v>841</v>
      </c>
    </row>
    <row r="572" s="2" customFormat="1">
      <c r="A572" s="38"/>
      <c r="B572" s="39"/>
      <c r="C572" s="40"/>
      <c r="D572" s="217" t="s">
        <v>133</v>
      </c>
      <c r="E572" s="40"/>
      <c r="F572" s="218" t="s">
        <v>842</v>
      </c>
      <c r="G572" s="40"/>
      <c r="H572" s="40"/>
      <c r="I572" s="219"/>
      <c r="J572" s="40"/>
      <c r="K572" s="40"/>
      <c r="L572" s="44"/>
      <c r="M572" s="220"/>
      <c r="N572" s="221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133</v>
      </c>
      <c r="AU572" s="17" t="s">
        <v>80</v>
      </c>
    </row>
    <row r="573" s="12" customFormat="1" ht="22.8" customHeight="1">
      <c r="A573" s="12"/>
      <c r="B573" s="188"/>
      <c r="C573" s="189"/>
      <c r="D573" s="190" t="s">
        <v>70</v>
      </c>
      <c r="E573" s="202" t="s">
        <v>843</v>
      </c>
      <c r="F573" s="202" t="s">
        <v>844</v>
      </c>
      <c r="G573" s="189"/>
      <c r="H573" s="189"/>
      <c r="I573" s="192"/>
      <c r="J573" s="203">
        <f>BK573</f>
        <v>0</v>
      </c>
      <c r="K573" s="189"/>
      <c r="L573" s="194"/>
      <c r="M573" s="195"/>
      <c r="N573" s="196"/>
      <c r="O573" s="196"/>
      <c r="P573" s="197">
        <f>SUM(P574:P575)</f>
        <v>0</v>
      </c>
      <c r="Q573" s="196"/>
      <c r="R573" s="197">
        <f>SUM(R574:R575)</f>
        <v>0</v>
      </c>
      <c r="S573" s="196"/>
      <c r="T573" s="198">
        <f>SUM(T574:T575)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199" t="s">
        <v>76</v>
      </c>
      <c r="AT573" s="200" t="s">
        <v>70</v>
      </c>
      <c r="AU573" s="200" t="s">
        <v>76</v>
      </c>
      <c r="AY573" s="199" t="s">
        <v>124</v>
      </c>
      <c r="BK573" s="201">
        <f>SUM(BK574:BK575)</f>
        <v>0</v>
      </c>
    </row>
    <row r="574" s="2" customFormat="1" ht="37.8" customHeight="1">
      <c r="A574" s="38"/>
      <c r="B574" s="39"/>
      <c r="C574" s="204" t="s">
        <v>845</v>
      </c>
      <c r="D574" s="204" t="s">
        <v>127</v>
      </c>
      <c r="E574" s="205" t="s">
        <v>846</v>
      </c>
      <c r="F574" s="206" t="s">
        <v>847</v>
      </c>
      <c r="G574" s="207" t="s">
        <v>150</v>
      </c>
      <c r="H574" s="208">
        <v>1382.288</v>
      </c>
      <c r="I574" s="209"/>
      <c r="J574" s="210">
        <f>ROUND(I574*H574,2)</f>
        <v>0</v>
      </c>
      <c r="K574" s="206" t="s">
        <v>131</v>
      </c>
      <c r="L574" s="44"/>
      <c r="M574" s="211" t="s">
        <v>19</v>
      </c>
      <c r="N574" s="212" t="s">
        <v>42</v>
      </c>
      <c r="O574" s="84"/>
      <c r="P574" s="213">
        <f>O574*H574</f>
        <v>0</v>
      </c>
      <c r="Q574" s="213">
        <v>0</v>
      </c>
      <c r="R574" s="213">
        <f>Q574*H574</f>
        <v>0</v>
      </c>
      <c r="S574" s="213">
        <v>0</v>
      </c>
      <c r="T574" s="214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15" t="s">
        <v>81</v>
      </c>
      <c r="AT574" s="215" t="s">
        <v>127</v>
      </c>
      <c r="AU574" s="215" t="s">
        <v>80</v>
      </c>
      <c r="AY574" s="17" t="s">
        <v>124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7" t="s">
        <v>76</v>
      </c>
      <c r="BK574" s="216">
        <f>ROUND(I574*H574,2)</f>
        <v>0</v>
      </c>
      <c r="BL574" s="17" t="s">
        <v>81</v>
      </c>
      <c r="BM574" s="215" t="s">
        <v>848</v>
      </c>
    </row>
    <row r="575" s="2" customFormat="1">
      <c r="A575" s="38"/>
      <c r="B575" s="39"/>
      <c r="C575" s="40"/>
      <c r="D575" s="217" t="s">
        <v>133</v>
      </c>
      <c r="E575" s="40"/>
      <c r="F575" s="218" t="s">
        <v>849</v>
      </c>
      <c r="G575" s="40"/>
      <c r="H575" s="40"/>
      <c r="I575" s="219"/>
      <c r="J575" s="40"/>
      <c r="K575" s="40"/>
      <c r="L575" s="44"/>
      <c r="M575" s="220"/>
      <c r="N575" s="221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133</v>
      </c>
      <c r="AU575" s="17" t="s">
        <v>80</v>
      </c>
    </row>
    <row r="576" s="12" customFormat="1" ht="25.92" customHeight="1">
      <c r="A576" s="12"/>
      <c r="B576" s="188"/>
      <c r="C576" s="189"/>
      <c r="D576" s="190" t="s">
        <v>70</v>
      </c>
      <c r="E576" s="191" t="s">
        <v>850</v>
      </c>
      <c r="F576" s="191" t="s">
        <v>851</v>
      </c>
      <c r="G576" s="189"/>
      <c r="H576" s="189"/>
      <c r="I576" s="192"/>
      <c r="J576" s="193">
        <f>BK576</f>
        <v>0</v>
      </c>
      <c r="K576" s="189"/>
      <c r="L576" s="194"/>
      <c r="M576" s="195"/>
      <c r="N576" s="196"/>
      <c r="O576" s="196"/>
      <c r="P576" s="197">
        <f>SUM(P577:P585)</f>
        <v>0</v>
      </c>
      <c r="Q576" s="196"/>
      <c r="R576" s="197">
        <f>SUM(R577:R585)</f>
        <v>0</v>
      </c>
      <c r="S576" s="196"/>
      <c r="T576" s="198">
        <f>SUM(T577:T585)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99" t="s">
        <v>84</v>
      </c>
      <c r="AT576" s="200" t="s">
        <v>70</v>
      </c>
      <c r="AU576" s="200" t="s">
        <v>71</v>
      </c>
      <c r="AY576" s="199" t="s">
        <v>124</v>
      </c>
      <c r="BK576" s="201">
        <f>SUM(BK577:BK585)</f>
        <v>0</v>
      </c>
    </row>
    <row r="577" s="2" customFormat="1" ht="37.8" customHeight="1">
      <c r="A577" s="38"/>
      <c r="B577" s="39"/>
      <c r="C577" s="204" t="s">
        <v>852</v>
      </c>
      <c r="D577" s="204" t="s">
        <v>127</v>
      </c>
      <c r="E577" s="205" t="s">
        <v>76</v>
      </c>
      <c r="F577" s="206" t="s">
        <v>853</v>
      </c>
      <c r="G577" s="207" t="s">
        <v>854</v>
      </c>
      <c r="H577" s="208">
        <v>1</v>
      </c>
      <c r="I577" s="209"/>
      <c r="J577" s="210">
        <f>ROUND(I577*H577,2)</f>
        <v>0</v>
      </c>
      <c r="K577" s="206" t="s">
        <v>19</v>
      </c>
      <c r="L577" s="44"/>
      <c r="M577" s="211" t="s">
        <v>19</v>
      </c>
      <c r="N577" s="212" t="s">
        <v>42</v>
      </c>
      <c r="O577" s="84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4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15" t="s">
        <v>81</v>
      </c>
      <c r="AT577" s="215" t="s">
        <v>127</v>
      </c>
      <c r="AU577" s="215" t="s">
        <v>76</v>
      </c>
      <c r="AY577" s="17" t="s">
        <v>124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7" t="s">
        <v>76</v>
      </c>
      <c r="BK577" s="216">
        <f>ROUND(I577*H577,2)</f>
        <v>0</v>
      </c>
      <c r="BL577" s="17" t="s">
        <v>81</v>
      </c>
      <c r="BM577" s="215" t="s">
        <v>855</v>
      </c>
    </row>
    <row r="578" s="2" customFormat="1" ht="16.5" customHeight="1">
      <c r="A578" s="38"/>
      <c r="B578" s="39"/>
      <c r="C578" s="204" t="s">
        <v>856</v>
      </c>
      <c r="D578" s="204" t="s">
        <v>127</v>
      </c>
      <c r="E578" s="205" t="s">
        <v>80</v>
      </c>
      <c r="F578" s="206" t="s">
        <v>857</v>
      </c>
      <c r="G578" s="207" t="s">
        <v>854</v>
      </c>
      <c r="H578" s="208">
        <v>1</v>
      </c>
      <c r="I578" s="209"/>
      <c r="J578" s="210">
        <f>ROUND(I578*H578,2)</f>
        <v>0</v>
      </c>
      <c r="K578" s="206" t="s">
        <v>19</v>
      </c>
      <c r="L578" s="44"/>
      <c r="M578" s="211" t="s">
        <v>19</v>
      </c>
      <c r="N578" s="212" t="s">
        <v>42</v>
      </c>
      <c r="O578" s="84"/>
      <c r="P578" s="213">
        <f>O578*H578</f>
        <v>0</v>
      </c>
      <c r="Q578" s="213">
        <v>0</v>
      </c>
      <c r="R578" s="213">
        <f>Q578*H578</f>
        <v>0</v>
      </c>
      <c r="S578" s="213">
        <v>0</v>
      </c>
      <c r="T578" s="214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15" t="s">
        <v>81</v>
      </c>
      <c r="AT578" s="215" t="s">
        <v>127</v>
      </c>
      <c r="AU578" s="215" t="s">
        <v>76</v>
      </c>
      <c r="AY578" s="17" t="s">
        <v>124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17" t="s">
        <v>76</v>
      </c>
      <c r="BK578" s="216">
        <f>ROUND(I578*H578,2)</f>
        <v>0</v>
      </c>
      <c r="BL578" s="17" t="s">
        <v>81</v>
      </c>
      <c r="BM578" s="215" t="s">
        <v>858</v>
      </c>
    </row>
    <row r="579" s="2" customFormat="1">
      <c r="A579" s="38"/>
      <c r="B579" s="39"/>
      <c r="C579" s="40"/>
      <c r="D579" s="224" t="s">
        <v>859</v>
      </c>
      <c r="E579" s="40"/>
      <c r="F579" s="265" t="s">
        <v>860</v>
      </c>
      <c r="G579" s="40"/>
      <c r="H579" s="40"/>
      <c r="I579" s="219"/>
      <c r="J579" s="40"/>
      <c r="K579" s="40"/>
      <c r="L579" s="44"/>
      <c r="M579" s="220"/>
      <c r="N579" s="221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859</v>
      </c>
      <c r="AU579" s="17" t="s">
        <v>76</v>
      </c>
    </row>
    <row r="580" s="2" customFormat="1" ht="24.15" customHeight="1">
      <c r="A580" s="38"/>
      <c r="B580" s="39"/>
      <c r="C580" s="204" t="s">
        <v>861</v>
      </c>
      <c r="D580" s="204" t="s">
        <v>127</v>
      </c>
      <c r="E580" s="205" t="s">
        <v>142</v>
      </c>
      <c r="F580" s="206" t="s">
        <v>862</v>
      </c>
      <c r="G580" s="207" t="s">
        <v>854</v>
      </c>
      <c r="H580" s="208">
        <v>1</v>
      </c>
      <c r="I580" s="209"/>
      <c r="J580" s="210">
        <f>ROUND(I580*H580,2)</f>
        <v>0</v>
      </c>
      <c r="K580" s="206" t="s">
        <v>19</v>
      </c>
      <c r="L580" s="44"/>
      <c r="M580" s="211" t="s">
        <v>19</v>
      </c>
      <c r="N580" s="212" t="s">
        <v>42</v>
      </c>
      <c r="O580" s="84"/>
      <c r="P580" s="213">
        <f>O580*H580</f>
        <v>0</v>
      </c>
      <c r="Q580" s="213">
        <v>0</v>
      </c>
      <c r="R580" s="213">
        <f>Q580*H580</f>
        <v>0</v>
      </c>
      <c r="S580" s="213">
        <v>0</v>
      </c>
      <c r="T580" s="21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15" t="s">
        <v>81</v>
      </c>
      <c r="AT580" s="215" t="s">
        <v>127</v>
      </c>
      <c r="AU580" s="215" t="s">
        <v>76</v>
      </c>
      <c r="AY580" s="17" t="s">
        <v>124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7" t="s">
        <v>76</v>
      </c>
      <c r="BK580" s="216">
        <f>ROUND(I580*H580,2)</f>
        <v>0</v>
      </c>
      <c r="BL580" s="17" t="s">
        <v>81</v>
      </c>
      <c r="BM580" s="215" t="s">
        <v>863</v>
      </c>
    </row>
    <row r="581" s="2" customFormat="1" ht="24.15" customHeight="1">
      <c r="A581" s="38"/>
      <c r="B581" s="39"/>
      <c r="C581" s="204" t="s">
        <v>864</v>
      </c>
      <c r="D581" s="204" t="s">
        <v>127</v>
      </c>
      <c r="E581" s="205" t="s">
        <v>81</v>
      </c>
      <c r="F581" s="206" t="s">
        <v>865</v>
      </c>
      <c r="G581" s="207" t="s">
        <v>854</v>
      </c>
      <c r="H581" s="208">
        <v>1</v>
      </c>
      <c r="I581" s="209"/>
      <c r="J581" s="210">
        <f>ROUND(I581*H581,2)</f>
        <v>0</v>
      </c>
      <c r="K581" s="206" t="s">
        <v>19</v>
      </c>
      <c r="L581" s="44"/>
      <c r="M581" s="211" t="s">
        <v>19</v>
      </c>
      <c r="N581" s="212" t="s">
        <v>42</v>
      </c>
      <c r="O581" s="84"/>
      <c r="P581" s="213">
        <f>O581*H581</f>
        <v>0</v>
      </c>
      <c r="Q581" s="213">
        <v>0</v>
      </c>
      <c r="R581" s="213">
        <f>Q581*H581</f>
        <v>0</v>
      </c>
      <c r="S581" s="213">
        <v>0</v>
      </c>
      <c r="T581" s="214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15" t="s">
        <v>81</v>
      </c>
      <c r="AT581" s="215" t="s">
        <v>127</v>
      </c>
      <c r="AU581" s="215" t="s">
        <v>76</v>
      </c>
      <c r="AY581" s="17" t="s">
        <v>124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7" t="s">
        <v>76</v>
      </c>
      <c r="BK581" s="216">
        <f>ROUND(I581*H581,2)</f>
        <v>0</v>
      </c>
      <c r="BL581" s="17" t="s">
        <v>81</v>
      </c>
      <c r="BM581" s="215" t="s">
        <v>866</v>
      </c>
    </row>
    <row r="582" s="2" customFormat="1" ht="16.5" customHeight="1">
      <c r="A582" s="38"/>
      <c r="B582" s="39"/>
      <c r="C582" s="204" t="s">
        <v>867</v>
      </c>
      <c r="D582" s="204" t="s">
        <v>127</v>
      </c>
      <c r="E582" s="205" t="s">
        <v>84</v>
      </c>
      <c r="F582" s="206" t="s">
        <v>868</v>
      </c>
      <c r="G582" s="207" t="s">
        <v>854</v>
      </c>
      <c r="H582" s="208">
        <v>1</v>
      </c>
      <c r="I582" s="209"/>
      <c r="J582" s="210">
        <f>ROUND(I582*H582,2)</f>
        <v>0</v>
      </c>
      <c r="K582" s="206" t="s">
        <v>19</v>
      </c>
      <c r="L582" s="44"/>
      <c r="M582" s="211" t="s">
        <v>19</v>
      </c>
      <c r="N582" s="212" t="s">
        <v>42</v>
      </c>
      <c r="O582" s="84"/>
      <c r="P582" s="213">
        <f>O582*H582</f>
        <v>0</v>
      </c>
      <c r="Q582" s="213">
        <v>0</v>
      </c>
      <c r="R582" s="213">
        <f>Q582*H582</f>
        <v>0</v>
      </c>
      <c r="S582" s="213">
        <v>0</v>
      </c>
      <c r="T582" s="214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15" t="s">
        <v>81</v>
      </c>
      <c r="AT582" s="215" t="s">
        <v>127</v>
      </c>
      <c r="AU582" s="215" t="s">
        <v>76</v>
      </c>
      <c r="AY582" s="17" t="s">
        <v>124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17" t="s">
        <v>76</v>
      </c>
      <c r="BK582" s="216">
        <f>ROUND(I582*H582,2)</f>
        <v>0</v>
      </c>
      <c r="BL582" s="17" t="s">
        <v>81</v>
      </c>
      <c r="BM582" s="215" t="s">
        <v>869</v>
      </c>
    </row>
    <row r="583" s="2" customFormat="1" ht="24.15" customHeight="1">
      <c r="A583" s="38"/>
      <c r="B583" s="39"/>
      <c r="C583" s="204" t="s">
        <v>870</v>
      </c>
      <c r="D583" s="204" t="s">
        <v>127</v>
      </c>
      <c r="E583" s="205" t="s">
        <v>87</v>
      </c>
      <c r="F583" s="206" t="s">
        <v>871</v>
      </c>
      <c r="G583" s="207" t="s">
        <v>854</v>
      </c>
      <c r="H583" s="208">
        <v>1</v>
      </c>
      <c r="I583" s="209"/>
      <c r="J583" s="210">
        <f>ROUND(I583*H583,2)</f>
        <v>0</v>
      </c>
      <c r="K583" s="206" t="s">
        <v>19</v>
      </c>
      <c r="L583" s="44"/>
      <c r="M583" s="211" t="s">
        <v>19</v>
      </c>
      <c r="N583" s="212" t="s">
        <v>42</v>
      </c>
      <c r="O583" s="84"/>
      <c r="P583" s="213">
        <f>O583*H583</f>
        <v>0</v>
      </c>
      <c r="Q583" s="213">
        <v>0</v>
      </c>
      <c r="R583" s="213">
        <f>Q583*H583</f>
        <v>0</v>
      </c>
      <c r="S583" s="213">
        <v>0</v>
      </c>
      <c r="T583" s="214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15" t="s">
        <v>81</v>
      </c>
      <c r="AT583" s="215" t="s">
        <v>127</v>
      </c>
      <c r="AU583" s="215" t="s">
        <v>76</v>
      </c>
      <c r="AY583" s="17" t="s">
        <v>124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7" t="s">
        <v>76</v>
      </c>
      <c r="BK583" s="216">
        <f>ROUND(I583*H583,2)</f>
        <v>0</v>
      </c>
      <c r="BL583" s="17" t="s">
        <v>81</v>
      </c>
      <c r="BM583" s="215" t="s">
        <v>872</v>
      </c>
    </row>
    <row r="584" s="2" customFormat="1">
      <c r="A584" s="38"/>
      <c r="B584" s="39"/>
      <c r="C584" s="40"/>
      <c r="D584" s="224" t="s">
        <v>859</v>
      </c>
      <c r="E584" s="40"/>
      <c r="F584" s="265" t="s">
        <v>873</v>
      </c>
      <c r="G584" s="40"/>
      <c r="H584" s="40"/>
      <c r="I584" s="219"/>
      <c r="J584" s="40"/>
      <c r="K584" s="40"/>
      <c r="L584" s="44"/>
      <c r="M584" s="220"/>
      <c r="N584" s="221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859</v>
      </c>
      <c r="AU584" s="17" t="s">
        <v>76</v>
      </c>
    </row>
    <row r="585" s="2" customFormat="1" ht="24.15" customHeight="1">
      <c r="A585" s="38"/>
      <c r="B585" s="39"/>
      <c r="C585" s="204" t="s">
        <v>874</v>
      </c>
      <c r="D585" s="204" t="s">
        <v>127</v>
      </c>
      <c r="E585" s="205" t="s">
        <v>163</v>
      </c>
      <c r="F585" s="206" t="s">
        <v>875</v>
      </c>
      <c r="G585" s="207" t="s">
        <v>854</v>
      </c>
      <c r="H585" s="208">
        <v>1</v>
      </c>
      <c r="I585" s="209"/>
      <c r="J585" s="210">
        <f>ROUND(I585*H585,2)</f>
        <v>0</v>
      </c>
      <c r="K585" s="206" t="s">
        <v>19</v>
      </c>
      <c r="L585" s="44"/>
      <c r="M585" s="266" t="s">
        <v>19</v>
      </c>
      <c r="N585" s="267" t="s">
        <v>42</v>
      </c>
      <c r="O585" s="268"/>
      <c r="P585" s="269">
        <f>O585*H585</f>
        <v>0</v>
      </c>
      <c r="Q585" s="269">
        <v>0</v>
      </c>
      <c r="R585" s="269">
        <f>Q585*H585</f>
        <v>0</v>
      </c>
      <c r="S585" s="269">
        <v>0</v>
      </c>
      <c r="T585" s="27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15" t="s">
        <v>81</v>
      </c>
      <c r="AT585" s="215" t="s">
        <v>127</v>
      </c>
      <c r="AU585" s="215" t="s">
        <v>76</v>
      </c>
      <c r="AY585" s="17" t="s">
        <v>124</v>
      </c>
      <c r="BE585" s="216">
        <f>IF(N585="základní",J585,0)</f>
        <v>0</v>
      </c>
      <c r="BF585" s="216">
        <f>IF(N585="snížená",J585,0)</f>
        <v>0</v>
      </c>
      <c r="BG585" s="216">
        <f>IF(N585="zákl. přenesená",J585,0)</f>
        <v>0</v>
      </c>
      <c r="BH585" s="216">
        <f>IF(N585="sníž. přenesená",J585,0)</f>
        <v>0</v>
      </c>
      <c r="BI585" s="216">
        <f>IF(N585="nulová",J585,0)</f>
        <v>0</v>
      </c>
      <c r="BJ585" s="17" t="s">
        <v>76</v>
      </c>
      <c r="BK585" s="216">
        <f>ROUND(I585*H585,2)</f>
        <v>0</v>
      </c>
      <c r="BL585" s="17" t="s">
        <v>81</v>
      </c>
      <c r="BM585" s="215" t="s">
        <v>876</v>
      </c>
    </row>
    <row r="586" s="2" customFormat="1" ht="6.96" customHeight="1">
      <c r="A586" s="38"/>
      <c r="B586" s="59"/>
      <c r="C586" s="60"/>
      <c r="D586" s="60"/>
      <c r="E586" s="60"/>
      <c r="F586" s="60"/>
      <c r="G586" s="60"/>
      <c r="H586" s="60"/>
      <c r="I586" s="60"/>
      <c r="J586" s="60"/>
      <c r="K586" s="60"/>
      <c r="L586" s="44"/>
      <c r="M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</sheetData>
  <sheetProtection sheet="1" autoFilter="0" formatColumns="0" formatRows="0" objects="1" scenarios="1" spinCount="100000" saltValue="MPBJjJEiohehfbcGnJmeYIM9C0XX8JUoKfPgY7T9WaqPT1WLOchIEtdL26Adbnv3aXbvKZgy1oxXm9u7IjFURw==" hashValue="oi7narZhrTUuIXdNqvhEw40d6kGRresy4nKXNBU6nP95b/V8Q0oUA5gASd22yCDXRAUJhcI19LqkzbMFRmtlhQ==" algorithmName="SHA-512" password="C68C"/>
  <autoFilter ref="C90:K58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22151103"/>
    <hyperlink ref="F99" r:id="rId2" display="https://podminky.urs.cz/item/CS_URS_2022_01/162751117"/>
    <hyperlink ref="F101" r:id="rId3" display="https://podminky.urs.cz/item/CS_URS_2022_01/171151112"/>
    <hyperlink ref="F106" r:id="rId4" display="https://podminky.urs.cz/item/CS_URS_2022_01/171201201"/>
    <hyperlink ref="F108" r:id="rId5" display="https://podminky.urs.cz/item/CS_URS_2022_01/171201231"/>
    <hyperlink ref="F112" r:id="rId6" display="https://podminky.urs.cz/item/CS_URS_2022_01/919726122"/>
    <hyperlink ref="F116" r:id="rId7" display="https://podminky.urs.cz/item/CS_URS_2022_01/112101102"/>
    <hyperlink ref="F118" r:id="rId8" display="https://podminky.urs.cz/item/CS_URS_2022_01/112201114"/>
    <hyperlink ref="F120" r:id="rId9" display="https://podminky.urs.cz/item/CS_URS_2022_01/113107152"/>
    <hyperlink ref="F125" r:id="rId10" display="https://podminky.urs.cz/item/CS_URS_2022_01/113107163"/>
    <hyperlink ref="F130" r:id="rId11" display="https://podminky.urs.cz/item/CS_URS_2022_01/113107171"/>
    <hyperlink ref="F135" r:id="rId12" display="https://podminky.urs.cz/item/CS_URS_2022_01/113107172"/>
    <hyperlink ref="F140" r:id="rId13" display="https://podminky.urs.cz/item/CS_URS_2022_01/113107181"/>
    <hyperlink ref="F145" r:id="rId14" display="https://podminky.urs.cz/item/CS_URS_2022_01/113107184"/>
    <hyperlink ref="F150" r:id="rId15" display="https://podminky.urs.cz/item/CS_URS_2022_01/113201112"/>
    <hyperlink ref="F156" r:id="rId16" display="https://podminky.urs.cz/item/CS_URS_2022_01/113202111"/>
    <hyperlink ref="F164" r:id="rId17" display="https://podminky.urs.cz/item/CS_URS_2022_01/113203111"/>
    <hyperlink ref="F169" r:id="rId18" display="https://podminky.urs.cz/item/CS_URS_2022_01/121151114"/>
    <hyperlink ref="F174" r:id="rId19" display="https://podminky.urs.cz/item/CS_URS_2022_01/122251103"/>
    <hyperlink ref="F182" r:id="rId20" display="https://podminky.urs.cz/item/CS_URS_2022_01/122552203"/>
    <hyperlink ref="F187" r:id="rId21" display="https://podminky.urs.cz/item/CS_URS_2022_01/132251101"/>
    <hyperlink ref="F197" r:id="rId22" display="https://podminky.urs.cz/item/CS_URS_2022_01/132212121"/>
    <hyperlink ref="F202" r:id="rId23" display="https://podminky.urs.cz/item/CS_URS_2022_01/151101101"/>
    <hyperlink ref="F206" r:id="rId24" display="https://podminky.urs.cz/item/CS_URS_2022_01/151101111"/>
    <hyperlink ref="F208" r:id="rId25" display="https://podminky.urs.cz/item/CS_URS_2022_01/162351103"/>
    <hyperlink ref="F213" r:id="rId26" display="https://podminky.urs.cz/item/CS_URS_2022_01/162201402"/>
    <hyperlink ref="F215" r:id="rId27" display="https://podminky.urs.cz/item/CS_URS_2022_01/162201412"/>
    <hyperlink ref="F217" r:id="rId28" display="https://podminky.urs.cz/item/CS_URS_2022_01/162201422"/>
    <hyperlink ref="F219" r:id="rId29" display="https://podminky.urs.cz/item/CS_URS_2022_01/162301932"/>
    <hyperlink ref="F223" r:id="rId30" display="https://podminky.urs.cz/item/CS_URS_2022_01/162301952"/>
    <hyperlink ref="F227" r:id="rId31" display="https://podminky.urs.cz/item/CS_URS_2022_01/162301972"/>
    <hyperlink ref="F231" r:id="rId32" display="https://podminky.urs.cz/item/CS_URS_2022_01/162651112"/>
    <hyperlink ref="F240" r:id="rId33" display="https://podminky.urs.cz/item/CS_URS_2022_01/171251201"/>
    <hyperlink ref="F242" r:id="rId34" display="https://podminky.urs.cz/item/CS_URS_2022_01/171201231"/>
    <hyperlink ref="F246" r:id="rId35" display="https://podminky.urs.cz/item/CS_URS_2022_01/174151101"/>
    <hyperlink ref="F254" r:id="rId36" display="https://podminky.urs.cz/item/CS_URS_2022_01/181351103"/>
    <hyperlink ref="F259" r:id="rId37" display="https://podminky.urs.cz/item/CS_URS_2022_01/181411131"/>
    <hyperlink ref="F264" r:id="rId38" display="https://podminky.urs.cz/item/CS_URS_2022_01/181951112"/>
    <hyperlink ref="F268" r:id="rId39" display="https://podminky.urs.cz/item/CS_URS_2022_01/184818232"/>
    <hyperlink ref="F273" r:id="rId40" display="https://podminky.urs.cz/item/CS_URS_2022_01/185803111"/>
    <hyperlink ref="F278" r:id="rId41" display="https://podminky.urs.cz/item/CS_URS_2022_01/211571121"/>
    <hyperlink ref="F282" r:id="rId42" display="https://podminky.urs.cz/item/CS_URS_2022_01/212572121"/>
    <hyperlink ref="F286" r:id="rId43" display="https://podminky.urs.cz/item/CS_URS_2022_01/212755214"/>
    <hyperlink ref="F289" r:id="rId44" display="https://podminky.urs.cz/item/CS_URS_2022_01/451572111"/>
    <hyperlink ref="F294" r:id="rId45" display="https://podminky.urs.cz/item/CS_URS_2022_01/451577777"/>
    <hyperlink ref="F304" r:id="rId46" display="https://podminky.urs.cz/item/CS_URS_2022_01/564851111"/>
    <hyperlink ref="F310" r:id="rId47" display="https://podminky.urs.cz/item/CS_URS_2022_01/564861111"/>
    <hyperlink ref="F317" r:id="rId48" display="https://podminky.urs.cz/item/CS_URS_2022_01/564871116"/>
    <hyperlink ref="F325" r:id="rId49" display="https://podminky.urs.cz/item/CS_URS_2022_01/569903311"/>
    <hyperlink ref="F327" r:id="rId50" display="https://podminky.urs.cz/item/CS_URS_2022_01/573191111"/>
    <hyperlink ref="F332" r:id="rId51" display="https://podminky.urs.cz/item/CS_URS_2022_01/573211108"/>
    <hyperlink ref="F337" r:id="rId52" display="https://podminky.urs.cz/item/CS_URS_2022_01/577134121"/>
    <hyperlink ref="F343" r:id="rId53" display="https://podminky.urs.cz/item/CS_URS_2022_01/577145121"/>
    <hyperlink ref="F349" r:id="rId54" display="https://podminky.urs.cz/item/CS_URS_2022_01/596412212"/>
    <hyperlink ref="F357" r:id="rId55" display="https://podminky.urs.cz/item/CS_URS_2022_01/596211112"/>
    <hyperlink ref="F371" r:id="rId56" display="https://podminky.urs.cz/item/CS_URS_2022_01/596212210"/>
    <hyperlink ref="F381" r:id="rId57" display="https://podminky.urs.cz/item/CS_URS_2022_01/895941341"/>
    <hyperlink ref="F383" r:id="rId58" display="https://podminky.urs.cz/item/CS_URS_2022_01/895941351"/>
    <hyperlink ref="F385" r:id="rId59" display="https://podminky.urs.cz/item/CS_URS_2022_01/895941362"/>
    <hyperlink ref="F387" r:id="rId60" display="https://podminky.urs.cz/item/CS_URS_2022_01/899204112"/>
    <hyperlink ref="F389" r:id="rId61" display="https://podminky.urs.cz/item/CS_URS_2022_01/899331111"/>
    <hyperlink ref="F393" r:id="rId62" display="https://podminky.urs.cz/item/CS_URS_2022_01/914111111"/>
    <hyperlink ref="F431" r:id="rId63" display="https://podminky.urs.cz/item/CS_URS_2022_01/914511112"/>
    <hyperlink ref="F446" r:id="rId64" display="https://podminky.urs.cz/item/CS_URS_2022_01/915111112"/>
    <hyperlink ref="F455" r:id="rId65" display="https://podminky.urs.cz/item/CS_URS_2022_01/915111116"/>
    <hyperlink ref="F460" r:id="rId66" display="https://podminky.urs.cz/item/CS_URS_2022_01/915121112"/>
    <hyperlink ref="F465" r:id="rId67" display="https://podminky.urs.cz/item/CS_URS_2022_01/915131112"/>
    <hyperlink ref="F472" r:id="rId68" display="https://podminky.urs.cz/item/CS_URS_2022_01/915321115"/>
    <hyperlink ref="F474" r:id="rId69" display="https://podminky.urs.cz/item/CS_URS_2022_01/915611111"/>
    <hyperlink ref="F478" r:id="rId70" display="https://podminky.urs.cz/item/CS_URS_2022_01/915621111"/>
    <hyperlink ref="F480" r:id="rId71" display="https://podminky.urs.cz/item/CS_URS_2022_01/916131213"/>
    <hyperlink ref="F492" r:id="rId72" display="https://podminky.urs.cz/item/CS_URS_2022_01/916231213"/>
    <hyperlink ref="F503" r:id="rId73" display="https://podminky.urs.cz/item/CS_URS_2022_01/916241112"/>
    <hyperlink ref="F511" r:id="rId74" display="https://podminky.urs.cz/item/CS_URS_2022_01/916241213"/>
    <hyperlink ref="F519" r:id="rId75" display="https://podminky.urs.cz/item/CS_URS_2022_01/919121121"/>
    <hyperlink ref="F521" r:id="rId76" display="https://podminky.urs.cz/item/CS_URS_2022_01/919735112"/>
    <hyperlink ref="F523" r:id="rId77" display="https://podminky.urs.cz/item/CS_URS_2022_01/936104211"/>
    <hyperlink ref="F529" r:id="rId78" display="https://podminky.urs.cz/item/CS_URS_2022_01/966006132"/>
    <hyperlink ref="F531" r:id="rId79" display="https://podminky.urs.cz/item/CS_URS_2022_01/966006211"/>
    <hyperlink ref="F533" r:id="rId80" display="https://podminky.urs.cz/item/CS_URS_2022_01/966007111"/>
    <hyperlink ref="F538" r:id="rId81" display="https://podminky.urs.cz/item/CS_URS_2022_01/966007113"/>
    <hyperlink ref="F544" r:id="rId82" display="https://podminky.urs.cz/item/CS_URS_2022_01/979024443"/>
    <hyperlink ref="F551" r:id="rId83" display="https://podminky.urs.cz/item/CS_URS_2022_01/979071022"/>
    <hyperlink ref="F556" r:id="rId84" display="https://podminky.urs.cz/item/CS_URS_2022_01/997221551"/>
    <hyperlink ref="F558" r:id="rId85" display="https://podminky.urs.cz/item/CS_URS_2022_01/997221559"/>
    <hyperlink ref="F562" r:id="rId86" display="https://podminky.urs.cz/item/CS_URS_2022_01/997221611"/>
    <hyperlink ref="F564" r:id="rId87" display="https://podminky.urs.cz/item/CS_URS_2022_01/997221615"/>
    <hyperlink ref="F566" r:id="rId88" display="https://podminky.urs.cz/item/CS_URS_2022_01/997221645"/>
    <hyperlink ref="F568" r:id="rId89" display="https://podminky.urs.cz/item/CS_URS_2022_01/997221655"/>
    <hyperlink ref="F572" r:id="rId90" display="https://podminky.urs.cz/item/CS_URS_2022_01/997013631"/>
    <hyperlink ref="F575" r:id="rId91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hidden="1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Parkoviště na ul.Zd.Buriana - oprava1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877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24. 7. 2022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ROUND((SUM(BE93:BE328)),  2)</f>
        <v>0</v>
      </c>
      <c r="G33" s="38"/>
      <c r="H33" s="38"/>
      <c r="I33" s="148">
        <v>0.20999999999999999</v>
      </c>
      <c r="J33" s="147">
        <f>ROUND(((SUM(BE93:BE328))*I33),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43</v>
      </c>
      <c r="F34" s="147">
        <f>ROUND((SUM(BF93:BF328)),  2)</f>
        <v>0</v>
      </c>
      <c r="G34" s="38"/>
      <c r="H34" s="38"/>
      <c r="I34" s="148">
        <v>0.14999999999999999</v>
      </c>
      <c r="J34" s="147">
        <f>ROUND(((SUM(BF93:BF328))*I34),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ROUND((SUM(BG93:BG328)),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ROUND((SUM(BH93:BH328)),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ROUND((SUM(BI93:BI328)),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Parkoviště na ul.Zd.Buriana - oprava1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4 - SO 301 Odvodnění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24. 7. 2022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878</v>
      </c>
      <c r="E63" s="174"/>
      <c r="F63" s="174"/>
      <c r="G63" s="174"/>
      <c r="H63" s="174"/>
      <c r="I63" s="174"/>
      <c r="J63" s="175">
        <f>J206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J209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104</v>
      </c>
      <c r="E65" s="174"/>
      <c r="F65" s="174"/>
      <c r="G65" s="174"/>
      <c r="H65" s="174"/>
      <c r="I65" s="174"/>
      <c r="J65" s="175">
        <f>J216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879</v>
      </c>
      <c r="E66" s="174"/>
      <c r="F66" s="174"/>
      <c r="G66" s="174"/>
      <c r="H66" s="174"/>
      <c r="I66" s="174"/>
      <c r="J66" s="175">
        <f>J276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106</v>
      </c>
      <c r="E67" s="174"/>
      <c r="F67" s="174"/>
      <c r="G67" s="174"/>
      <c r="H67" s="174"/>
      <c r="I67" s="174"/>
      <c r="J67" s="175">
        <f>J287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107</v>
      </c>
      <c r="E68" s="174"/>
      <c r="F68" s="174"/>
      <c r="G68" s="174"/>
      <c r="H68" s="174"/>
      <c r="I68" s="174"/>
      <c r="J68" s="175">
        <f>J304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880</v>
      </c>
      <c r="E69" s="168"/>
      <c r="F69" s="168"/>
      <c r="G69" s="168"/>
      <c r="H69" s="168"/>
      <c r="I69" s="168"/>
      <c r="J69" s="169">
        <f>J307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881</v>
      </c>
      <c r="E70" s="174"/>
      <c r="F70" s="174"/>
      <c r="G70" s="174"/>
      <c r="H70" s="174"/>
      <c r="I70" s="174"/>
      <c r="J70" s="175">
        <f>J308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882</v>
      </c>
      <c r="E71" s="174"/>
      <c r="F71" s="174"/>
      <c r="G71" s="174"/>
      <c r="H71" s="174"/>
      <c r="I71" s="174"/>
      <c r="J71" s="175">
        <f>J313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108</v>
      </c>
      <c r="E72" s="168"/>
      <c r="F72" s="168"/>
      <c r="G72" s="168"/>
      <c r="H72" s="168"/>
      <c r="I72" s="168"/>
      <c r="J72" s="169">
        <f>J317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883</v>
      </c>
      <c r="E73" s="174"/>
      <c r="F73" s="174"/>
      <c r="G73" s="174"/>
      <c r="H73" s="174"/>
      <c r="I73" s="174"/>
      <c r="J73" s="175">
        <f>J318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109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0" t="str">
        <f>E7</f>
        <v>Parkoviště na ul.Zd.Buriana - oprava1</v>
      </c>
      <c r="F83" s="32"/>
      <c r="G83" s="32"/>
      <c r="H83" s="32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91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E9</f>
        <v>4 - SO 301 Odvodnění</v>
      </c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F12</f>
        <v xml:space="preserve"> </v>
      </c>
      <c r="G87" s="40"/>
      <c r="H87" s="40"/>
      <c r="I87" s="32" t="s">
        <v>23</v>
      </c>
      <c r="J87" s="72" t="str">
        <f>IF(J12="","",J12)</f>
        <v>24. 7. 2022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E15</f>
        <v xml:space="preserve"> </v>
      </c>
      <c r="G89" s="40"/>
      <c r="H89" s="40"/>
      <c r="I89" s="32" t="s">
        <v>31</v>
      </c>
      <c r="J89" s="36" t="str">
        <f>E21</f>
        <v xml:space="preserve"> 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IF(E18="","",E18)</f>
        <v>Vyplň údaj</v>
      </c>
      <c r="G90" s="40"/>
      <c r="H90" s="40"/>
      <c r="I90" s="32" t="s">
        <v>34</v>
      </c>
      <c r="J90" s="36" t="str">
        <f>E24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77"/>
      <c r="B92" s="178"/>
      <c r="C92" s="179" t="s">
        <v>110</v>
      </c>
      <c r="D92" s="180" t="s">
        <v>56</v>
      </c>
      <c r="E92" s="180" t="s">
        <v>52</v>
      </c>
      <c r="F92" s="180" t="s">
        <v>53</v>
      </c>
      <c r="G92" s="180" t="s">
        <v>111</v>
      </c>
      <c r="H92" s="180" t="s">
        <v>112</v>
      </c>
      <c r="I92" s="180" t="s">
        <v>113</v>
      </c>
      <c r="J92" s="180" t="s">
        <v>95</v>
      </c>
      <c r="K92" s="181" t="s">
        <v>114</v>
      </c>
      <c r="L92" s="182"/>
      <c r="M92" s="92" t="s">
        <v>19</v>
      </c>
      <c r="N92" s="93" t="s">
        <v>41</v>
      </c>
      <c r="O92" s="93" t="s">
        <v>115</v>
      </c>
      <c r="P92" s="93" t="s">
        <v>116</v>
      </c>
      <c r="Q92" s="93" t="s">
        <v>117</v>
      </c>
      <c r="R92" s="93" t="s">
        <v>118</v>
      </c>
      <c r="S92" s="93" t="s">
        <v>119</v>
      </c>
      <c r="T92" s="94" t="s">
        <v>120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38"/>
      <c r="B93" s="39"/>
      <c r="C93" s="99" t="s">
        <v>121</v>
      </c>
      <c r="D93" s="40"/>
      <c r="E93" s="40"/>
      <c r="F93" s="40"/>
      <c r="G93" s="40"/>
      <c r="H93" s="40"/>
      <c r="I93" s="40"/>
      <c r="J93" s="183">
        <f>BK93</f>
        <v>0</v>
      </c>
      <c r="K93" s="40"/>
      <c r="L93" s="44"/>
      <c r="M93" s="95"/>
      <c r="N93" s="184"/>
      <c r="O93" s="96"/>
      <c r="P93" s="185">
        <f>P94+P307+P317</f>
        <v>0</v>
      </c>
      <c r="Q93" s="96"/>
      <c r="R93" s="185">
        <f>R94+R307+R317</f>
        <v>330.15096826000001</v>
      </c>
      <c r="S93" s="96"/>
      <c r="T93" s="186">
        <f>T94+T307+T317</f>
        <v>5.1509999999999998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70</v>
      </c>
      <c r="AU93" s="17" t="s">
        <v>96</v>
      </c>
      <c r="BK93" s="187">
        <f>BK94+BK307+BK317</f>
        <v>0</v>
      </c>
    </row>
    <row r="94" s="12" customFormat="1" ht="25.92" customHeight="1">
      <c r="A94" s="12"/>
      <c r="B94" s="188"/>
      <c r="C94" s="189"/>
      <c r="D94" s="190" t="s">
        <v>70</v>
      </c>
      <c r="E94" s="191" t="s">
        <v>122</v>
      </c>
      <c r="F94" s="191" t="s">
        <v>123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P95+P199+P206+P209+P216+P276+P287+P304</f>
        <v>0</v>
      </c>
      <c r="Q94" s="196"/>
      <c r="R94" s="197">
        <f>R95+R199+R206+R209+R216+R276+R287+R304</f>
        <v>330.14898826000001</v>
      </c>
      <c r="S94" s="196"/>
      <c r="T94" s="198">
        <f>T95+T199+T206+T209+T216+T276+T287+T304</f>
        <v>5.1509999999999998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76</v>
      </c>
      <c r="AT94" s="200" t="s">
        <v>70</v>
      </c>
      <c r="AU94" s="200" t="s">
        <v>71</v>
      </c>
      <c r="AY94" s="199" t="s">
        <v>124</v>
      </c>
      <c r="BK94" s="201">
        <f>BK95+BK199+BK206+BK209+BK216+BK276+BK287+BK304</f>
        <v>0</v>
      </c>
    </row>
    <row r="95" s="12" customFormat="1" ht="22.8" customHeight="1">
      <c r="A95" s="12"/>
      <c r="B95" s="188"/>
      <c r="C95" s="189"/>
      <c r="D95" s="190" t="s">
        <v>70</v>
      </c>
      <c r="E95" s="202" t="s">
        <v>76</v>
      </c>
      <c r="F95" s="202" t="s">
        <v>169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SUM(P96:P198)</f>
        <v>0</v>
      </c>
      <c r="Q95" s="196"/>
      <c r="R95" s="197">
        <f>SUM(R96:R198)</f>
        <v>303.81710519999996</v>
      </c>
      <c r="S95" s="196"/>
      <c r="T95" s="198">
        <f>SUM(T96:T198)</f>
        <v>5.0880000000000001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76</v>
      </c>
      <c r="AT95" s="200" t="s">
        <v>70</v>
      </c>
      <c r="AU95" s="200" t="s">
        <v>76</v>
      </c>
      <c r="AY95" s="199" t="s">
        <v>124</v>
      </c>
      <c r="BK95" s="201">
        <f>SUM(BK96:BK198)</f>
        <v>0</v>
      </c>
    </row>
    <row r="96" s="2" customFormat="1" ht="62.7" customHeight="1">
      <c r="A96" s="38"/>
      <c r="B96" s="39"/>
      <c r="C96" s="204" t="s">
        <v>76</v>
      </c>
      <c r="D96" s="204" t="s">
        <v>127</v>
      </c>
      <c r="E96" s="205" t="s">
        <v>884</v>
      </c>
      <c r="F96" s="206" t="s">
        <v>885</v>
      </c>
      <c r="G96" s="207" t="s">
        <v>166</v>
      </c>
      <c r="H96" s="208">
        <v>6</v>
      </c>
      <c r="I96" s="209"/>
      <c r="J96" s="210">
        <f>ROUND(I96*H96,2)</f>
        <v>0</v>
      </c>
      <c r="K96" s="206" t="s">
        <v>131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0.75</v>
      </c>
      <c r="T96" s="214">
        <f>S96*H96</f>
        <v>4.5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81</v>
      </c>
      <c r="AT96" s="215" t="s">
        <v>127</v>
      </c>
      <c r="AU96" s="215" t="s">
        <v>80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81</v>
      </c>
      <c r="BM96" s="215" t="s">
        <v>886</v>
      </c>
    </row>
    <row r="97" s="2" customFormat="1">
      <c r="A97" s="38"/>
      <c r="B97" s="39"/>
      <c r="C97" s="40"/>
      <c r="D97" s="217" t="s">
        <v>133</v>
      </c>
      <c r="E97" s="40"/>
      <c r="F97" s="218" t="s">
        <v>887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80</v>
      </c>
    </row>
    <row r="98" s="15" customFormat="1">
      <c r="A98" s="15"/>
      <c r="B98" s="255"/>
      <c r="C98" s="256"/>
      <c r="D98" s="224" t="s">
        <v>135</v>
      </c>
      <c r="E98" s="257" t="s">
        <v>19</v>
      </c>
      <c r="F98" s="258" t="s">
        <v>888</v>
      </c>
      <c r="G98" s="256"/>
      <c r="H98" s="257" t="s">
        <v>19</v>
      </c>
      <c r="I98" s="259"/>
      <c r="J98" s="256"/>
      <c r="K98" s="256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135</v>
      </c>
      <c r="AU98" s="264" t="s">
        <v>80</v>
      </c>
      <c r="AV98" s="15" t="s">
        <v>76</v>
      </c>
      <c r="AW98" s="15" t="s">
        <v>33</v>
      </c>
      <c r="AX98" s="15" t="s">
        <v>71</v>
      </c>
      <c r="AY98" s="264" t="s">
        <v>124</v>
      </c>
    </row>
    <row r="99" s="13" customFormat="1">
      <c r="A99" s="13"/>
      <c r="B99" s="222"/>
      <c r="C99" s="223"/>
      <c r="D99" s="224" t="s">
        <v>135</v>
      </c>
      <c r="E99" s="225" t="s">
        <v>19</v>
      </c>
      <c r="F99" s="226" t="s">
        <v>889</v>
      </c>
      <c r="G99" s="223"/>
      <c r="H99" s="227">
        <v>6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135</v>
      </c>
      <c r="AU99" s="233" t="s">
        <v>80</v>
      </c>
      <c r="AV99" s="13" t="s">
        <v>80</v>
      </c>
      <c r="AW99" s="13" t="s">
        <v>33</v>
      </c>
      <c r="AX99" s="13" t="s">
        <v>71</v>
      </c>
      <c r="AY99" s="233" t="s">
        <v>124</v>
      </c>
    </row>
    <row r="100" s="14" customFormat="1">
      <c r="A100" s="14"/>
      <c r="B100" s="234"/>
      <c r="C100" s="235"/>
      <c r="D100" s="224" t="s">
        <v>135</v>
      </c>
      <c r="E100" s="236" t="s">
        <v>19</v>
      </c>
      <c r="F100" s="237" t="s">
        <v>137</v>
      </c>
      <c r="G100" s="235"/>
      <c r="H100" s="238">
        <v>6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135</v>
      </c>
      <c r="AU100" s="244" t="s">
        <v>80</v>
      </c>
      <c r="AV100" s="14" t="s">
        <v>81</v>
      </c>
      <c r="AW100" s="14" t="s">
        <v>33</v>
      </c>
      <c r="AX100" s="14" t="s">
        <v>76</v>
      </c>
      <c r="AY100" s="244" t="s">
        <v>124</v>
      </c>
    </row>
    <row r="101" s="2" customFormat="1" ht="55.5" customHeight="1">
      <c r="A101" s="38"/>
      <c r="B101" s="39"/>
      <c r="C101" s="204" t="s">
        <v>80</v>
      </c>
      <c r="D101" s="204" t="s">
        <v>127</v>
      </c>
      <c r="E101" s="205" t="s">
        <v>890</v>
      </c>
      <c r="F101" s="206" t="s">
        <v>891</v>
      </c>
      <c r="G101" s="207" t="s">
        <v>166</v>
      </c>
      <c r="H101" s="208">
        <v>6</v>
      </c>
      <c r="I101" s="209"/>
      <c r="J101" s="210">
        <f>ROUND(I101*H101,2)</f>
        <v>0</v>
      </c>
      <c r="K101" s="206" t="s">
        <v>131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0.098000000000000004</v>
      </c>
      <c r="T101" s="214">
        <f>S101*H101</f>
        <v>0.58800000000000008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81</v>
      </c>
      <c r="AT101" s="215" t="s">
        <v>127</v>
      </c>
      <c r="AU101" s="215" t="s">
        <v>80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76</v>
      </c>
      <c r="BK101" s="216">
        <f>ROUND(I101*H101,2)</f>
        <v>0</v>
      </c>
      <c r="BL101" s="17" t="s">
        <v>81</v>
      </c>
      <c r="BM101" s="215" t="s">
        <v>892</v>
      </c>
    </row>
    <row r="102" s="2" customFormat="1">
      <c r="A102" s="38"/>
      <c r="B102" s="39"/>
      <c r="C102" s="40"/>
      <c r="D102" s="217" t="s">
        <v>133</v>
      </c>
      <c r="E102" s="40"/>
      <c r="F102" s="218" t="s">
        <v>893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133</v>
      </c>
      <c r="AU102" s="17" t="s">
        <v>80</v>
      </c>
    </row>
    <row r="103" s="15" customFormat="1">
      <c r="A103" s="15"/>
      <c r="B103" s="255"/>
      <c r="C103" s="256"/>
      <c r="D103" s="224" t="s">
        <v>135</v>
      </c>
      <c r="E103" s="257" t="s">
        <v>19</v>
      </c>
      <c r="F103" s="258" t="s">
        <v>888</v>
      </c>
      <c r="G103" s="256"/>
      <c r="H103" s="257" t="s">
        <v>19</v>
      </c>
      <c r="I103" s="259"/>
      <c r="J103" s="256"/>
      <c r="K103" s="256"/>
      <c r="L103" s="260"/>
      <c r="M103" s="261"/>
      <c r="N103" s="262"/>
      <c r="O103" s="262"/>
      <c r="P103" s="262"/>
      <c r="Q103" s="262"/>
      <c r="R103" s="262"/>
      <c r="S103" s="262"/>
      <c r="T103" s="26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4" t="s">
        <v>135</v>
      </c>
      <c r="AU103" s="264" t="s">
        <v>80</v>
      </c>
      <c r="AV103" s="15" t="s">
        <v>76</v>
      </c>
      <c r="AW103" s="15" t="s">
        <v>33</v>
      </c>
      <c r="AX103" s="15" t="s">
        <v>71</v>
      </c>
      <c r="AY103" s="264" t="s">
        <v>124</v>
      </c>
    </row>
    <row r="104" s="13" customFormat="1">
      <c r="A104" s="13"/>
      <c r="B104" s="222"/>
      <c r="C104" s="223"/>
      <c r="D104" s="224" t="s">
        <v>135</v>
      </c>
      <c r="E104" s="225" t="s">
        <v>19</v>
      </c>
      <c r="F104" s="226" t="s">
        <v>894</v>
      </c>
      <c r="G104" s="223"/>
      <c r="H104" s="227">
        <v>6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135</v>
      </c>
      <c r="AU104" s="233" t="s">
        <v>80</v>
      </c>
      <c r="AV104" s="13" t="s">
        <v>80</v>
      </c>
      <c r="AW104" s="13" t="s">
        <v>33</v>
      </c>
      <c r="AX104" s="13" t="s">
        <v>71</v>
      </c>
      <c r="AY104" s="233" t="s">
        <v>124</v>
      </c>
    </row>
    <row r="105" s="14" customFormat="1">
      <c r="A105" s="14"/>
      <c r="B105" s="234"/>
      <c r="C105" s="235"/>
      <c r="D105" s="224" t="s">
        <v>135</v>
      </c>
      <c r="E105" s="236" t="s">
        <v>19</v>
      </c>
      <c r="F105" s="237" t="s">
        <v>137</v>
      </c>
      <c r="G105" s="235"/>
      <c r="H105" s="238">
        <v>6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135</v>
      </c>
      <c r="AU105" s="244" t="s">
        <v>80</v>
      </c>
      <c r="AV105" s="14" t="s">
        <v>81</v>
      </c>
      <c r="AW105" s="14" t="s">
        <v>33</v>
      </c>
      <c r="AX105" s="14" t="s">
        <v>76</v>
      </c>
      <c r="AY105" s="244" t="s">
        <v>124</v>
      </c>
    </row>
    <row r="106" s="2" customFormat="1" ht="24.15" customHeight="1">
      <c r="A106" s="38"/>
      <c r="B106" s="39"/>
      <c r="C106" s="204" t="s">
        <v>142</v>
      </c>
      <c r="D106" s="204" t="s">
        <v>127</v>
      </c>
      <c r="E106" s="205" t="s">
        <v>895</v>
      </c>
      <c r="F106" s="206" t="s">
        <v>896</v>
      </c>
      <c r="G106" s="207" t="s">
        <v>897</v>
      </c>
      <c r="H106" s="208">
        <v>40</v>
      </c>
      <c r="I106" s="209"/>
      <c r="J106" s="210">
        <f>ROUND(I106*H106,2)</f>
        <v>0</v>
      </c>
      <c r="K106" s="206" t="s">
        <v>131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3.0000000000000001E-05</v>
      </c>
      <c r="R106" s="213">
        <f>Q106*H106</f>
        <v>0.0012000000000000001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81</v>
      </c>
      <c r="AT106" s="215" t="s">
        <v>127</v>
      </c>
      <c r="AU106" s="215" t="s">
        <v>80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76</v>
      </c>
      <c r="BK106" s="216">
        <f>ROUND(I106*H106,2)</f>
        <v>0</v>
      </c>
      <c r="BL106" s="17" t="s">
        <v>81</v>
      </c>
      <c r="BM106" s="215" t="s">
        <v>898</v>
      </c>
    </row>
    <row r="107" s="2" customFormat="1">
      <c r="A107" s="38"/>
      <c r="B107" s="39"/>
      <c r="C107" s="40"/>
      <c r="D107" s="217" t="s">
        <v>133</v>
      </c>
      <c r="E107" s="40"/>
      <c r="F107" s="218" t="s">
        <v>899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80</v>
      </c>
    </row>
    <row r="108" s="2" customFormat="1" ht="16.5" customHeight="1">
      <c r="A108" s="38"/>
      <c r="B108" s="39"/>
      <c r="C108" s="204" t="s">
        <v>81</v>
      </c>
      <c r="D108" s="204" t="s">
        <v>127</v>
      </c>
      <c r="E108" s="205" t="s">
        <v>900</v>
      </c>
      <c r="F108" s="206" t="s">
        <v>901</v>
      </c>
      <c r="G108" s="207" t="s">
        <v>224</v>
      </c>
      <c r="H108" s="208">
        <v>25</v>
      </c>
      <c r="I108" s="209"/>
      <c r="J108" s="210">
        <f>ROUND(I108*H108,2)</f>
        <v>0</v>
      </c>
      <c r="K108" s="206" t="s">
        <v>131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0.0071900000000000002</v>
      </c>
      <c r="R108" s="213">
        <f>Q108*H108</f>
        <v>0.17974999999999999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81</v>
      </c>
      <c r="AT108" s="215" t="s">
        <v>127</v>
      </c>
      <c r="AU108" s="215" t="s">
        <v>80</v>
      </c>
      <c r="AY108" s="17" t="s">
        <v>124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76</v>
      </c>
      <c r="BK108" s="216">
        <f>ROUND(I108*H108,2)</f>
        <v>0</v>
      </c>
      <c r="BL108" s="17" t="s">
        <v>81</v>
      </c>
      <c r="BM108" s="215" t="s">
        <v>902</v>
      </c>
    </row>
    <row r="109" s="2" customFormat="1">
      <c r="A109" s="38"/>
      <c r="B109" s="39"/>
      <c r="C109" s="40"/>
      <c r="D109" s="217" t="s">
        <v>133</v>
      </c>
      <c r="E109" s="40"/>
      <c r="F109" s="218" t="s">
        <v>903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80</v>
      </c>
    </row>
    <row r="110" s="2" customFormat="1">
      <c r="A110" s="38"/>
      <c r="B110" s="39"/>
      <c r="C110" s="40"/>
      <c r="D110" s="224" t="s">
        <v>859</v>
      </c>
      <c r="E110" s="40"/>
      <c r="F110" s="265" t="s">
        <v>904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859</v>
      </c>
      <c r="AU110" s="17" t="s">
        <v>80</v>
      </c>
    </row>
    <row r="111" s="2" customFormat="1" ht="37.8" customHeight="1">
      <c r="A111" s="38"/>
      <c r="B111" s="39"/>
      <c r="C111" s="204" t="s">
        <v>84</v>
      </c>
      <c r="D111" s="204" t="s">
        <v>127</v>
      </c>
      <c r="E111" s="205" t="s">
        <v>905</v>
      </c>
      <c r="F111" s="206" t="s">
        <v>906</v>
      </c>
      <c r="G111" s="207" t="s">
        <v>907</v>
      </c>
      <c r="H111" s="208">
        <v>25</v>
      </c>
      <c r="I111" s="209"/>
      <c r="J111" s="210">
        <f>ROUND(I111*H111,2)</f>
        <v>0</v>
      </c>
      <c r="K111" s="206" t="s">
        <v>131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81</v>
      </c>
      <c r="AT111" s="215" t="s">
        <v>127</v>
      </c>
      <c r="AU111" s="215" t="s">
        <v>80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81</v>
      </c>
      <c r="BM111" s="215" t="s">
        <v>908</v>
      </c>
    </row>
    <row r="112" s="2" customFormat="1">
      <c r="A112" s="38"/>
      <c r="B112" s="39"/>
      <c r="C112" s="40"/>
      <c r="D112" s="217" t="s">
        <v>133</v>
      </c>
      <c r="E112" s="40"/>
      <c r="F112" s="218" t="s">
        <v>909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133</v>
      </c>
      <c r="AU112" s="17" t="s">
        <v>80</v>
      </c>
    </row>
    <row r="113" s="2" customFormat="1" ht="44.25" customHeight="1">
      <c r="A113" s="38"/>
      <c r="B113" s="39"/>
      <c r="C113" s="204" t="s">
        <v>87</v>
      </c>
      <c r="D113" s="204" t="s">
        <v>127</v>
      </c>
      <c r="E113" s="205" t="s">
        <v>910</v>
      </c>
      <c r="F113" s="206" t="s">
        <v>911</v>
      </c>
      <c r="G113" s="207" t="s">
        <v>130</v>
      </c>
      <c r="H113" s="208">
        <v>18</v>
      </c>
      <c r="I113" s="209"/>
      <c r="J113" s="210">
        <f>ROUND(I113*H113,2)</f>
        <v>0</v>
      </c>
      <c r="K113" s="206" t="s">
        <v>131</v>
      </c>
      <c r="L113" s="44"/>
      <c r="M113" s="211" t="s">
        <v>19</v>
      </c>
      <c r="N113" s="212" t="s">
        <v>42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81</v>
      </c>
      <c r="AT113" s="215" t="s">
        <v>127</v>
      </c>
      <c r="AU113" s="215" t="s">
        <v>80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76</v>
      </c>
      <c r="BK113" s="216">
        <f>ROUND(I113*H113,2)</f>
        <v>0</v>
      </c>
      <c r="BL113" s="17" t="s">
        <v>81</v>
      </c>
      <c r="BM113" s="215" t="s">
        <v>912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913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80</v>
      </c>
    </row>
    <row r="115" s="15" customFormat="1">
      <c r="A115" s="15"/>
      <c r="B115" s="255"/>
      <c r="C115" s="256"/>
      <c r="D115" s="224" t="s">
        <v>135</v>
      </c>
      <c r="E115" s="257" t="s">
        <v>19</v>
      </c>
      <c r="F115" s="258" t="s">
        <v>914</v>
      </c>
      <c r="G115" s="256"/>
      <c r="H115" s="257" t="s">
        <v>19</v>
      </c>
      <c r="I115" s="259"/>
      <c r="J115" s="256"/>
      <c r="K115" s="256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135</v>
      </c>
      <c r="AU115" s="264" t="s">
        <v>80</v>
      </c>
      <c r="AV115" s="15" t="s">
        <v>76</v>
      </c>
      <c r="AW115" s="15" t="s">
        <v>33</v>
      </c>
      <c r="AX115" s="15" t="s">
        <v>71</v>
      </c>
      <c r="AY115" s="264" t="s">
        <v>124</v>
      </c>
    </row>
    <row r="116" s="13" customFormat="1">
      <c r="A116" s="13"/>
      <c r="B116" s="222"/>
      <c r="C116" s="223"/>
      <c r="D116" s="224" t="s">
        <v>135</v>
      </c>
      <c r="E116" s="225" t="s">
        <v>19</v>
      </c>
      <c r="F116" s="226" t="s">
        <v>915</v>
      </c>
      <c r="G116" s="223"/>
      <c r="H116" s="227">
        <v>18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135</v>
      </c>
      <c r="AU116" s="233" t="s">
        <v>80</v>
      </c>
      <c r="AV116" s="13" t="s">
        <v>80</v>
      </c>
      <c r="AW116" s="13" t="s">
        <v>33</v>
      </c>
      <c r="AX116" s="13" t="s">
        <v>71</v>
      </c>
      <c r="AY116" s="233" t="s">
        <v>124</v>
      </c>
    </row>
    <row r="117" s="14" customFormat="1">
      <c r="A117" s="14"/>
      <c r="B117" s="234"/>
      <c r="C117" s="235"/>
      <c r="D117" s="224" t="s">
        <v>135</v>
      </c>
      <c r="E117" s="236" t="s">
        <v>19</v>
      </c>
      <c r="F117" s="237" t="s">
        <v>137</v>
      </c>
      <c r="G117" s="235"/>
      <c r="H117" s="238">
        <v>18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135</v>
      </c>
      <c r="AU117" s="244" t="s">
        <v>80</v>
      </c>
      <c r="AV117" s="14" t="s">
        <v>81</v>
      </c>
      <c r="AW117" s="14" t="s">
        <v>33</v>
      </c>
      <c r="AX117" s="14" t="s">
        <v>76</v>
      </c>
      <c r="AY117" s="244" t="s">
        <v>124</v>
      </c>
    </row>
    <row r="118" s="2" customFormat="1" ht="24.15" customHeight="1">
      <c r="A118" s="38"/>
      <c r="B118" s="39"/>
      <c r="C118" s="204" t="s">
        <v>163</v>
      </c>
      <c r="D118" s="204" t="s">
        <v>127</v>
      </c>
      <c r="E118" s="205" t="s">
        <v>916</v>
      </c>
      <c r="F118" s="206" t="s">
        <v>917</v>
      </c>
      <c r="G118" s="207" t="s">
        <v>166</v>
      </c>
      <c r="H118" s="208">
        <v>36.07</v>
      </c>
      <c r="I118" s="209"/>
      <c r="J118" s="210">
        <f>ROUND(I118*H118,2)</f>
        <v>0</v>
      </c>
      <c r="K118" s="206" t="s">
        <v>131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81</v>
      </c>
      <c r="AT118" s="215" t="s">
        <v>127</v>
      </c>
      <c r="AU118" s="215" t="s">
        <v>80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76</v>
      </c>
      <c r="BK118" s="216">
        <f>ROUND(I118*H118,2)</f>
        <v>0</v>
      </c>
      <c r="BL118" s="17" t="s">
        <v>81</v>
      </c>
      <c r="BM118" s="215" t="s">
        <v>918</v>
      </c>
    </row>
    <row r="119" s="2" customFormat="1">
      <c r="A119" s="38"/>
      <c r="B119" s="39"/>
      <c r="C119" s="40"/>
      <c r="D119" s="217" t="s">
        <v>133</v>
      </c>
      <c r="E119" s="40"/>
      <c r="F119" s="218" t="s">
        <v>919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80</v>
      </c>
    </row>
    <row r="120" s="15" customFormat="1">
      <c r="A120" s="15"/>
      <c r="B120" s="255"/>
      <c r="C120" s="256"/>
      <c r="D120" s="224" t="s">
        <v>135</v>
      </c>
      <c r="E120" s="257" t="s">
        <v>19</v>
      </c>
      <c r="F120" s="258" t="s">
        <v>920</v>
      </c>
      <c r="G120" s="256"/>
      <c r="H120" s="257" t="s">
        <v>19</v>
      </c>
      <c r="I120" s="259"/>
      <c r="J120" s="256"/>
      <c r="K120" s="256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135</v>
      </c>
      <c r="AU120" s="264" t="s">
        <v>80</v>
      </c>
      <c r="AV120" s="15" t="s">
        <v>76</v>
      </c>
      <c r="AW120" s="15" t="s">
        <v>33</v>
      </c>
      <c r="AX120" s="15" t="s">
        <v>71</v>
      </c>
      <c r="AY120" s="264" t="s">
        <v>124</v>
      </c>
    </row>
    <row r="121" s="13" customFormat="1">
      <c r="A121" s="13"/>
      <c r="B121" s="222"/>
      <c r="C121" s="223"/>
      <c r="D121" s="224" t="s">
        <v>135</v>
      </c>
      <c r="E121" s="225" t="s">
        <v>19</v>
      </c>
      <c r="F121" s="226" t="s">
        <v>921</v>
      </c>
      <c r="G121" s="223"/>
      <c r="H121" s="227">
        <v>5.4299999999999997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135</v>
      </c>
      <c r="AU121" s="233" t="s">
        <v>80</v>
      </c>
      <c r="AV121" s="13" t="s">
        <v>80</v>
      </c>
      <c r="AW121" s="13" t="s">
        <v>33</v>
      </c>
      <c r="AX121" s="13" t="s">
        <v>71</v>
      </c>
      <c r="AY121" s="233" t="s">
        <v>124</v>
      </c>
    </row>
    <row r="122" s="13" customFormat="1">
      <c r="A122" s="13"/>
      <c r="B122" s="222"/>
      <c r="C122" s="223"/>
      <c r="D122" s="224" t="s">
        <v>135</v>
      </c>
      <c r="E122" s="225" t="s">
        <v>19</v>
      </c>
      <c r="F122" s="226" t="s">
        <v>922</v>
      </c>
      <c r="G122" s="223"/>
      <c r="H122" s="227">
        <v>7.0800000000000001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135</v>
      </c>
      <c r="AU122" s="233" t="s">
        <v>80</v>
      </c>
      <c r="AV122" s="13" t="s">
        <v>80</v>
      </c>
      <c r="AW122" s="13" t="s">
        <v>33</v>
      </c>
      <c r="AX122" s="13" t="s">
        <v>71</v>
      </c>
      <c r="AY122" s="233" t="s">
        <v>124</v>
      </c>
    </row>
    <row r="123" s="13" customFormat="1">
      <c r="A123" s="13"/>
      <c r="B123" s="222"/>
      <c r="C123" s="223"/>
      <c r="D123" s="224" t="s">
        <v>135</v>
      </c>
      <c r="E123" s="225" t="s">
        <v>19</v>
      </c>
      <c r="F123" s="226" t="s">
        <v>923</v>
      </c>
      <c r="G123" s="223"/>
      <c r="H123" s="227">
        <v>23.559999999999999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135</v>
      </c>
      <c r="AU123" s="233" t="s">
        <v>80</v>
      </c>
      <c r="AV123" s="13" t="s">
        <v>80</v>
      </c>
      <c r="AW123" s="13" t="s">
        <v>33</v>
      </c>
      <c r="AX123" s="13" t="s">
        <v>71</v>
      </c>
      <c r="AY123" s="233" t="s">
        <v>124</v>
      </c>
    </row>
    <row r="124" s="14" customFormat="1">
      <c r="A124" s="14"/>
      <c r="B124" s="234"/>
      <c r="C124" s="235"/>
      <c r="D124" s="224" t="s">
        <v>135</v>
      </c>
      <c r="E124" s="236" t="s">
        <v>19</v>
      </c>
      <c r="F124" s="237" t="s">
        <v>137</v>
      </c>
      <c r="G124" s="235"/>
      <c r="H124" s="238">
        <v>36.07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135</v>
      </c>
      <c r="AU124" s="244" t="s">
        <v>80</v>
      </c>
      <c r="AV124" s="14" t="s">
        <v>81</v>
      </c>
      <c r="AW124" s="14" t="s">
        <v>33</v>
      </c>
      <c r="AX124" s="14" t="s">
        <v>76</v>
      </c>
      <c r="AY124" s="244" t="s">
        <v>124</v>
      </c>
    </row>
    <row r="125" s="2" customFormat="1" ht="44.25" customHeight="1">
      <c r="A125" s="38"/>
      <c r="B125" s="39"/>
      <c r="C125" s="204" t="s">
        <v>151</v>
      </c>
      <c r="D125" s="204" t="s">
        <v>127</v>
      </c>
      <c r="E125" s="205" t="s">
        <v>924</v>
      </c>
      <c r="F125" s="206" t="s">
        <v>925</v>
      </c>
      <c r="G125" s="207" t="s">
        <v>130</v>
      </c>
      <c r="H125" s="208">
        <v>77.748000000000005</v>
      </c>
      <c r="I125" s="209"/>
      <c r="J125" s="210">
        <f>ROUND(I125*H125,2)</f>
        <v>0</v>
      </c>
      <c r="K125" s="206" t="s">
        <v>131</v>
      </c>
      <c r="L125" s="44"/>
      <c r="M125" s="211" t="s">
        <v>19</v>
      </c>
      <c r="N125" s="212" t="s">
        <v>42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81</v>
      </c>
      <c r="AT125" s="215" t="s">
        <v>127</v>
      </c>
      <c r="AU125" s="215" t="s">
        <v>80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76</v>
      </c>
      <c r="BK125" s="216">
        <f>ROUND(I125*H125,2)</f>
        <v>0</v>
      </c>
      <c r="BL125" s="17" t="s">
        <v>81</v>
      </c>
      <c r="BM125" s="215" t="s">
        <v>926</v>
      </c>
    </row>
    <row r="126" s="2" customFormat="1">
      <c r="A126" s="38"/>
      <c r="B126" s="39"/>
      <c r="C126" s="40"/>
      <c r="D126" s="217" t="s">
        <v>133</v>
      </c>
      <c r="E126" s="40"/>
      <c r="F126" s="218" t="s">
        <v>927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80</v>
      </c>
    </row>
    <row r="127" s="15" customFormat="1">
      <c r="A127" s="15"/>
      <c r="B127" s="255"/>
      <c r="C127" s="256"/>
      <c r="D127" s="224" t="s">
        <v>135</v>
      </c>
      <c r="E127" s="257" t="s">
        <v>19</v>
      </c>
      <c r="F127" s="258" t="s">
        <v>928</v>
      </c>
      <c r="G127" s="256"/>
      <c r="H127" s="257" t="s">
        <v>19</v>
      </c>
      <c r="I127" s="259"/>
      <c r="J127" s="256"/>
      <c r="K127" s="256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135</v>
      </c>
      <c r="AU127" s="264" t="s">
        <v>80</v>
      </c>
      <c r="AV127" s="15" t="s">
        <v>76</v>
      </c>
      <c r="AW127" s="15" t="s">
        <v>33</v>
      </c>
      <c r="AX127" s="15" t="s">
        <v>71</v>
      </c>
      <c r="AY127" s="264" t="s">
        <v>124</v>
      </c>
    </row>
    <row r="128" s="13" customFormat="1">
      <c r="A128" s="13"/>
      <c r="B128" s="222"/>
      <c r="C128" s="223"/>
      <c r="D128" s="224" t="s">
        <v>135</v>
      </c>
      <c r="E128" s="225" t="s">
        <v>19</v>
      </c>
      <c r="F128" s="226" t="s">
        <v>929</v>
      </c>
      <c r="G128" s="223"/>
      <c r="H128" s="227">
        <v>77.748000000000005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135</v>
      </c>
      <c r="AU128" s="233" t="s">
        <v>80</v>
      </c>
      <c r="AV128" s="13" t="s">
        <v>80</v>
      </c>
      <c r="AW128" s="13" t="s">
        <v>33</v>
      </c>
      <c r="AX128" s="13" t="s">
        <v>76</v>
      </c>
      <c r="AY128" s="233" t="s">
        <v>124</v>
      </c>
    </row>
    <row r="129" s="2" customFormat="1" ht="55.5" customHeight="1">
      <c r="A129" s="38"/>
      <c r="B129" s="39"/>
      <c r="C129" s="204" t="s">
        <v>174</v>
      </c>
      <c r="D129" s="204" t="s">
        <v>127</v>
      </c>
      <c r="E129" s="205" t="s">
        <v>930</v>
      </c>
      <c r="F129" s="206" t="s">
        <v>931</v>
      </c>
      <c r="G129" s="207" t="s">
        <v>130</v>
      </c>
      <c r="H129" s="208">
        <v>154.41</v>
      </c>
      <c r="I129" s="209"/>
      <c r="J129" s="210">
        <f>ROUND(I129*H129,2)</f>
        <v>0</v>
      </c>
      <c r="K129" s="206" t="s">
        <v>131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81</v>
      </c>
      <c r="AT129" s="215" t="s">
        <v>127</v>
      </c>
      <c r="AU129" s="215" t="s">
        <v>80</v>
      </c>
      <c r="AY129" s="17" t="s">
        <v>124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76</v>
      </c>
      <c r="BK129" s="216">
        <f>ROUND(I129*H129,2)</f>
        <v>0</v>
      </c>
      <c r="BL129" s="17" t="s">
        <v>81</v>
      </c>
      <c r="BM129" s="215" t="s">
        <v>932</v>
      </c>
    </row>
    <row r="130" s="2" customFormat="1">
      <c r="A130" s="38"/>
      <c r="B130" s="39"/>
      <c r="C130" s="40"/>
      <c r="D130" s="217" t="s">
        <v>133</v>
      </c>
      <c r="E130" s="40"/>
      <c r="F130" s="218" t="s">
        <v>933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80</v>
      </c>
    </row>
    <row r="131" s="13" customFormat="1">
      <c r="A131" s="13"/>
      <c r="B131" s="222"/>
      <c r="C131" s="223"/>
      <c r="D131" s="224" t="s">
        <v>135</v>
      </c>
      <c r="E131" s="225" t="s">
        <v>19</v>
      </c>
      <c r="F131" s="226" t="s">
        <v>934</v>
      </c>
      <c r="G131" s="223"/>
      <c r="H131" s="227">
        <v>3.7200000000000002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135</v>
      </c>
      <c r="AU131" s="233" t="s">
        <v>80</v>
      </c>
      <c r="AV131" s="13" t="s">
        <v>80</v>
      </c>
      <c r="AW131" s="13" t="s">
        <v>33</v>
      </c>
      <c r="AX131" s="13" t="s">
        <v>71</v>
      </c>
      <c r="AY131" s="233" t="s">
        <v>124</v>
      </c>
    </row>
    <row r="132" s="13" customFormat="1">
      <c r="A132" s="13"/>
      <c r="B132" s="222"/>
      <c r="C132" s="223"/>
      <c r="D132" s="224" t="s">
        <v>135</v>
      </c>
      <c r="E132" s="225" t="s">
        <v>19</v>
      </c>
      <c r="F132" s="226" t="s">
        <v>935</v>
      </c>
      <c r="G132" s="223"/>
      <c r="H132" s="227">
        <v>3.3999999999999999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135</v>
      </c>
      <c r="AU132" s="233" t="s">
        <v>80</v>
      </c>
      <c r="AV132" s="13" t="s">
        <v>80</v>
      </c>
      <c r="AW132" s="13" t="s">
        <v>33</v>
      </c>
      <c r="AX132" s="13" t="s">
        <v>71</v>
      </c>
      <c r="AY132" s="233" t="s">
        <v>124</v>
      </c>
    </row>
    <row r="133" s="13" customFormat="1">
      <c r="A133" s="13"/>
      <c r="B133" s="222"/>
      <c r="C133" s="223"/>
      <c r="D133" s="224" t="s">
        <v>135</v>
      </c>
      <c r="E133" s="225" t="s">
        <v>19</v>
      </c>
      <c r="F133" s="226" t="s">
        <v>936</v>
      </c>
      <c r="G133" s="223"/>
      <c r="H133" s="227">
        <v>70.590000000000003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135</v>
      </c>
      <c r="AU133" s="233" t="s">
        <v>80</v>
      </c>
      <c r="AV133" s="13" t="s">
        <v>80</v>
      </c>
      <c r="AW133" s="13" t="s">
        <v>33</v>
      </c>
      <c r="AX133" s="13" t="s">
        <v>71</v>
      </c>
      <c r="AY133" s="233" t="s">
        <v>124</v>
      </c>
    </row>
    <row r="134" s="13" customFormat="1">
      <c r="A134" s="13"/>
      <c r="B134" s="222"/>
      <c r="C134" s="223"/>
      <c r="D134" s="224" t="s">
        <v>135</v>
      </c>
      <c r="E134" s="225" t="s">
        <v>19</v>
      </c>
      <c r="F134" s="226" t="s">
        <v>937</v>
      </c>
      <c r="G134" s="223"/>
      <c r="H134" s="227">
        <v>76.700000000000003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135</v>
      </c>
      <c r="AU134" s="233" t="s">
        <v>80</v>
      </c>
      <c r="AV134" s="13" t="s">
        <v>80</v>
      </c>
      <c r="AW134" s="13" t="s">
        <v>33</v>
      </c>
      <c r="AX134" s="13" t="s">
        <v>71</v>
      </c>
      <c r="AY134" s="233" t="s">
        <v>124</v>
      </c>
    </row>
    <row r="135" s="14" customFormat="1">
      <c r="A135" s="14"/>
      <c r="B135" s="234"/>
      <c r="C135" s="235"/>
      <c r="D135" s="224" t="s">
        <v>135</v>
      </c>
      <c r="E135" s="236" t="s">
        <v>19</v>
      </c>
      <c r="F135" s="237" t="s">
        <v>137</v>
      </c>
      <c r="G135" s="235"/>
      <c r="H135" s="238">
        <v>154.41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135</v>
      </c>
      <c r="AU135" s="244" t="s">
        <v>80</v>
      </c>
      <c r="AV135" s="14" t="s">
        <v>81</v>
      </c>
      <c r="AW135" s="14" t="s">
        <v>33</v>
      </c>
      <c r="AX135" s="14" t="s">
        <v>76</v>
      </c>
      <c r="AY135" s="244" t="s">
        <v>124</v>
      </c>
    </row>
    <row r="136" s="2" customFormat="1" ht="37.8" customHeight="1">
      <c r="A136" s="38"/>
      <c r="B136" s="39"/>
      <c r="C136" s="204" t="s">
        <v>180</v>
      </c>
      <c r="D136" s="204" t="s">
        <v>127</v>
      </c>
      <c r="E136" s="205" t="s">
        <v>286</v>
      </c>
      <c r="F136" s="206" t="s">
        <v>287</v>
      </c>
      <c r="G136" s="207" t="s">
        <v>166</v>
      </c>
      <c r="H136" s="208">
        <v>232.28</v>
      </c>
      <c r="I136" s="209"/>
      <c r="J136" s="210">
        <f>ROUND(I136*H136,2)</f>
        <v>0</v>
      </c>
      <c r="K136" s="206" t="s">
        <v>131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0.00084000000000000003</v>
      </c>
      <c r="R136" s="213">
        <f>Q136*H136</f>
        <v>0.19511520000000002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81</v>
      </c>
      <c r="AT136" s="215" t="s">
        <v>127</v>
      </c>
      <c r="AU136" s="215" t="s">
        <v>80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76</v>
      </c>
      <c r="BK136" s="216">
        <f>ROUND(I136*H136,2)</f>
        <v>0</v>
      </c>
      <c r="BL136" s="17" t="s">
        <v>81</v>
      </c>
      <c r="BM136" s="215" t="s">
        <v>938</v>
      </c>
    </row>
    <row r="137" s="2" customFormat="1">
      <c r="A137" s="38"/>
      <c r="B137" s="39"/>
      <c r="C137" s="40"/>
      <c r="D137" s="217" t="s">
        <v>133</v>
      </c>
      <c r="E137" s="40"/>
      <c r="F137" s="218" t="s">
        <v>289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80</v>
      </c>
    </row>
    <row r="138" s="13" customFormat="1">
      <c r="A138" s="13"/>
      <c r="B138" s="222"/>
      <c r="C138" s="223"/>
      <c r="D138" s="224" t="s">
        <v>135</v>
      </c>
      <c r="E138" s="225" t="s">
        <v>19</v>
      </c>
      <c r="F138" s="226" t="s">
        <v>939</v>
      </c>
      <c r="G138" s="223"/>
      <c r="H138" s="227">
        <v>129.88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135</v>
      </c>
      <c r="AU138" s="233" t="s">
        <v>80</v>
      </c>
      <c r="AV138" s="13" t="s">
        <v>80</v>
      </c>
      <c r="AW138" s="13" t="s">
        <v>33</v>
      </c>
      <c r="AX138" s="13" t="s">
        <v>71</v>
      </c>
      <c r="AY138" s="233" t="s">
        <v>124</v>
      </c>
    </row>
    <row r="139" s="13" customFormat="1">
      <c r="A139" s="13"/>
      <c r="B139" s="222"/>
      <c r="C139" s="223"/>
      <c r="D139" s="224" t="s">
        <v>135</v>
      </c>
      <c r="E139" s="225" t="s">
        <v>19</v>
      </c>
      <c r="F139" s="226" t="s">
        <v>940</v>
      </c>
      <c r="G139" s="223"/>
      <c r="H139" s="227">
        <v>102.40000000000001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80</v>
      </c>
      <c r="AV139" s="13" t="s">
        <v>80</v>
      </c>
      <c r="AW139" s="13" t="s">
        <v>33</v>
      </c>
      <c r="AX139" s="13" t="s">
        <v>71</v>
      </c>
      <c r="AY139" s="233" t="s">
        <v>124</v>
      </c>
    </row>
    <row r="140" s="14" customFormat="1">
      <c r="A140" s="14"/>
      <c r="B140" s="234"/>
      <c r="C140" s="235"/>
      <c r="D140" s="224" t="s">
        <v>135</v>
      </c>
      <c r="E140" s="236" t="s">
        <v>19</v>
      </c>
      <c r="F140" s="237" t="s">
        <v>137</v>
      </c>
      <c r="G140" s="235"/>
      <c r="H140" s="238">
        <v>232.28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135</v>
      </c>
      <c r="AU140" s="244" t="s">
        <v>80</v>
      </c>
      <c r="AV140" s="14" t="s">
        <v>81</v>
      </c>
      <c r="AW140" s="14" t="s">
        <v>33</v>
      </c>
      <c r="AX140" s="14" t="s">
        <v>76</v>
      </c>
      <c r="AY140" s="244" t="s">
        <v>124</v>
      </c>
    </row>
    <row r="141" s="2" customFormat="1" ht="44.25" customHeight="1">
      <c r="A141" s="38"/>
      <c r="B141" s="39"/>
      <c r="C141" s="204" t="s">
        <v>185</v>
      </c>
      <c r="D141" s="204" t="s">
        <v>127</v>
      </c>
      <c r="E141" s="205" t="s">
        <v>292</v>
      </c>
      <c r="F141" s="206" t="s">
        <v>293</v>
      </c>
      <c r="G141" s="207" t="s">
        <v>166</v>
      </c>
      <c r="H141" s="208">
        <v>232.28</v>
      </c>
      <c r="I141" s="209"/>
      <c r="J141" s="210">
        <f>ROUND(I141*H141,2)</f>
        <v>0</v>
      </c>
      <c r="K141" s="206" t="s">
        <v>131</v>
      </c>
      <c r="L141" s="44"/>
      <c r="M141" s="211" t="s">
        <v>19</v>
      </c>
      <c r="N141" s="212" t="s">
        <v>42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81</v>
      </c>
      <c r="AT141" s="215" t="s">
        <v>127</v>
      </c>
      <c r="AU141" s="215" t="s">
        <v>80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76</v>
      </c>
      <c r="BK141" s="216">
        <f>ROUND(I141*H141,2)</f>
        <v>0</v>
      </c>
      <c r="BL141" s="17" t="s">
        <v>81</v>
      </c>
      <c r="BM141" s="215" t="s">
        <v>941</v>
      </c>
    </row>
    <row r="142" s="2" customFormat="1">
      <c r="A142" s="38"/>
      <c r="B142" s="39"/>
      <c r="C142" s="40"/>
      <c r="D142" s="217" t="s">
        <v>133</v>
      </c>
      <c r="E142" s="40"/>
      <c r="F142" s="218" t="s">
        <v>295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80</v>
      </c>
    </row>
    <row r="143" s="13" customFormat="1">
      <c r="A143" s="13"/>
      <c r="B143" s="222"/>
      <c r="C143" s="223"/>
      <c r="D143" s="224" t="s">
        <v>135</v>
      </c>
      <c r="E143" s="225" t="s">
        <v>19</v>
      </c>
      <c r="F143" s="226" t="s">
        <v>942</v>
      </c>
      <c r="G143" s="223"/>
      <c r="H143" s="227">
        <v>232.28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135</v>
      </c>
      <c r="AU143" s="233" t="s">
        <v>80</v>
      </c>
      <c r="AV143" s="13" t="s">
        <v>80</v>
      </c>
      <c r="AW143" s="13" t="s">
        <v>33</v>
      </c>
      <c r="AX143" s="13" t="s">
        <v>71</v>
      </c>
      <c r="AY143" s="233" t="s">
        <v>124</v>
      </c>
    </row>
    <row r="144" s="14" customFormat="1">
      <c r="A144" s="14"/>
      <c r="B144" s="234"/>
      <c r="C144" s="235"/>
      <c r="D144" s="224" t="s">
        <v>135</v>
      </c>
      <c r="E144" s="236" t="s">
        <v>19</v>
      </c>
      <c r="F144" s="237" t="s">
        <v>137</v>
      </c>
      <c r="G144" s="235"/>
      <c r="H144" s="238">
        <v>232.28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135</v>
      </c>
      <c r="AU144" s="244" t="s">
        <v>80</v>
      </c>
      <c r="AV144" s="14" t="s">
        <v>81</v>
      </c>
      <c r="AW144" s="14" t="s">
        <v>33</v>
      </c>
      <c r="AX144" s="14" t="s">
        <v>76</v>
      </c>
      <c r="AY144" s="244" t="s">
        <v>124</v>
      </c>
    </row>
    <row r="145" s="2" customFormat="1" ht="44.25" customHeight="1">
      <c r="A145" s="38"/>
      <c r="B145" s="39"/>
      <c r="C145" s="204" t="s">
        <v>192</v>
      </c>
      <c r="D145" s="204" t="s">
        <v>127</v>
      </c>
      <c r="E145" s="205" t="s">
        <v>943</v>
      </c>
      <c r="F145" s="206" t="s">
        <v>944</v>
      </c>
      <c r="G145" s="207" t="s">
        <v>166</v>
      </c>
      <c r="H145" s="208">
        <v>80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0.040000000000000001</v>
      </c>
      <c r="R145" s="213">
        <f>Q145*H145</f>
        <v>3.2000000000000002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81</v>
      </c>
      <c r="AT145" s="215" t="s">
        <v>127</v>
      </c>
      <c r="AU145" s="215" t="s">
        <v>80</v>
      </c>
      <c r="AY145" s="17" t="s">
        <v>124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76</v>
      </c>
      <c r="BK145" s="216">
        <f>ROUND(I145*H145,2)</f>
        <v>0</v>
      </c>
      <c r="BL145" s="17" t="s">
        <v>81</v>
      </c>
      <c r="BM145" s="215" t="s">
        <v>945</v>
      </c>
    </row>
    <row r="146" s="2" customFormat="1">
      <c r="A146" s="38"/>
      <c r="B146" s="39"/>
      <c r="C146" s="40"/>
      <c r="D146" s="224" t="s">
        <v>859</v>
      </c>
      <c r="E146" s="40"/>
      <c r="F146" s="265" t="s">
        <v>946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859</v>
      </c>
      <c r="AU146" s="17" t="s">
        <v>80</v>
      </c>
    </row>
    <row r="147" s="15" customFormat="1">
      <c r="A147" s="15"/>
      <c r="B147" s="255"/>
      <c r="C147" s="256"/>
      <c r="D147" s="224" t="s">
        <v>135</v>
      </c>
      <c r="E147" s="257" t="s">
        <v>19</v>
      </c>
      <c r="F147" s="258" t="s">
        <v>947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135</v>
      </c>
      <c r="AU147" s="264" t="s">
        <v>80</v>
      </c>
      <c r="AV147" s="15" t="s">
        <v>76</v>
      </c>
      <c r="AW147" s="15" t="s">
        <v>33</v>
      </c>
      <c r="AX147" s="15" t="s">
        <v>71</v>
      </c>
      <c r="AY147" s="264" t="s">
        <v>124</v>
      </c>
    </row>
    <row r="148" s="13" customFormat="1">
      <c r="A148" s="13"/>
      <c r="B148" s="222"/>
      <c r="C148" s="223"/>
      <c r="D148" s="224" t="s">
        <v>135</v>
      </c>
      <c r="E148" s="225" t="s">
        <v>19</v>
      </c>
      <c r="F148" s="226" t="s">
        <v>948</v>
      </c>
      <c r="G148" s="223"/>
      <c r="H148" s="227">
        <v>80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135</v>
      </c>
      <c r="AU148" s="233" t="s">
        <v>80</v>
      </c>
      <c r="AV148" s="13" t="s">
        <v>80</v>
      </c>
      <c r="AW148" s="13" t="s">
        <v>33</v>
      </c>
      <c r="AX148" s="13" t="s">
        <v>71</v>
      </c>
      <c r="AY148" s="233" t="s">
        <v>124</v>
      </c>
    </row>
    <row r="149" s="14" customFormat="1">
      <c r="A149" s="14"/>
      <c r="B149" s="234"/>
      <c r="C149" s="235"/>
      <c r="D149" s="224" t="s">
        <v>135</v>
      </c>
      <c r="E149" s="236" t="s">
        <v>19</v>
      </c>
      <c r="F149" s="237" t="s">
        <v>137</v>
      </c>
      <c r="G149" s="235"/>
      <c r="H149" s="238">
        <v>80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135</v>
      </c>
      <c r="AU149" s="244" t="s">
        <v>80</v>
      </c>
      <c r="AV149" s="14" t="s">
        <v>81</v>
      </c>
      <c r="AW149" s="14" t="s">
        <v>33</v>
      </c>
      <c r="AX149" s="14" t="s">
        <v>76</v>
      </c>
      <c r="AY149" s="244" t="s">
        <v>124</v>
      </c>
    </row>
    <row r="150" s="2" customFormat="1" ht="55.5" customHeight="1">
      <c r="A150" s="38"/>
      <c r="B150" s="39"/>
      <c r="C150" s="204" t="s">
        <v>199</v>
      </c>
      <c r="D150" s="204" t="s">
        <v>127</v>
      </c>
      <c r="E150" s="205" t="s">
        <v>949</v>
      </c>
      <c r="F150" s="206" t="s">
        <v>950</v>
      </c>
      <c r="G150" s="207" t="s">
        <v>130</v>
      </c>
      <c r="H150" s="208">
        <v>232.15799999999999</v>
      </c>
      <c r="I150" s="209"/>
      <c r="J150" s="210">
        <f>ROUND(I150*H150,2)</f>
        <v>0</v>
      </c>
      <c r="K150" s="206" t="s">
        <v>131</v>
      </c>
      <c r="L150" s="44"/>
      <c r="M150" s="211" t="s">
        <v>19</v>
      </c>
      <c r="N150" s="212" t="s">
        <v>42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81</v>
      </c>
      <c r="AT150" s="215" t="s">
        <v>127</v>
      </c>
      <c r="AU150" s="215" t="s">
        <v>80</v>
      </c>
      <c r="AY150" s="17" t="s">
        <v>124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76</v>
      </c>
      <c r="BK150" s="216">
        <f>ROUND(I150*H150,2)</f>
        <v>0</v>
      </c>
      <c r="BL150" s="17" t="s">
        <v>81</v>
      </c>
      <c r="BM150" s="215" t="s">
        <v>951</v>
      </c>
    </row>
    <row r="151" s="2" customFormat="1">
      <c r="A151" s="38"/>
      <c r="B151" s="39"/>
      <c r="C151" s="40"/>
      <c r="D151" s="217" t="s">
        <v>133</v>
      </c>
      <c r="E151" s="40"/>
      <c r="F151" s="218" t="s">
        <v>952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133</v>
      </c>
      <c r="AU151" s="17" t="s">
        <v>80</v>
      </c>
    </row>
    <row r="152" s="15" customFormat="1">
      <c r="A152" s="15"/>
      <c r="B152" s="255"/>
      <c r="C152" s="256"/>
      <c r="D152" s="224" t="s">
        <v>135</v>
      </c>
      <c r="E152" s="257" t="s">
        <v>19</v>
      </c>
      <c r="F152" s="258" t="s">
        <v>953</v>
      </c>
      <c r="G152" s="256"/>
      <c r="H152" s="257" t="s">
        <v>19</v>
      </c>
      <c r="I152" s="259"/>
      <c r="J152" s="256"/>
      <c r="K152" s="256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135</v>
      </c>
      <c r="AU152" s="264" t="s">
        <v>80</v>
      </c>
      <c r="AV152" s="15" t="s">
        <v>76</v>
      </c>
      <c r="AW152" s="15" t="s">
        <v>33</v>
      </c>
      <c r="AX152" s="15" t="s">
        <v>71</v>
      </c>
      <c r="AY152" s="264" t="s">
        <v>124</v>
      </c>
    </row>
    <row r="153" s="13" customFormat="1">
      <c r="A153" s="13"/>
      <c r="B153" s="222"/>
      <c r="C153" s="223"/>
      <c r="D153" s="224" t="s">
        <v>135</v>
      </c>
      <c r="E153" s="225" t="s">
        <v>19</v>
      </c>
      <c r="F153" s="226" t="s">
        <v>954</v>
      </c>
      <c r="G153" s="223"/>
      <c r="H153" s="227">
        <v>232.15799999999999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135</v>
      </c>
      <c r="AU153" s="233" t="s">
        <v>80</v>
      </c>
      <c r="AV153" s="13" t="s">
        <v>80</v>
      </c>
      <c r="AW153" s="13" t="s">
        <v>33</v>
      </c>
      <c r="AX153" s="13" t="s">
        <v>71</v>
      </c>
      <c r="AY153" s="233" t="s">
        <v>124</v>
      </c>
    </row>
    <row r="154" s="14" customFormat="1">
      <c r="A154" s="14"/>
      <c r="B154" s="234"/>
      <c r="C154" s="235"/>
      <c r="D154" s="224" t="s">
        <v>135</v>
      </c>
      <c r="E154" s="236" t="s">
        <v>19</v>
      </c>
      <c r="F154" s="237" t="s">
        <v>137</v>
      </c>
      <c r="G154" s="235"/>
      <c r="H154" s="238">
        <v>232.15799999999999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135</v>
      </c>
      <c r="AU154" s="244" t="s">
        <v>80</v>
      </c>
      <c r="AV154" s="14" t="s">
        <v>81</v>
      </c>
      <c r="AW154" s="14" t="s">
        <v>33</v>
      </c>
      <c r="AX154" s="14" t="s">
        <v>76</v>
      </c>
      <c r="AY154" s="244" t="s">
        <v>124</v>
      </c>
    </row>
    <row r="155" s="2" customFormat="1" ht="62.7" customHeight="1">
      <c r="A155" s="38"/>
      <c r="B155" s="39"/>
      <c r="C155" s="204" t="s">
        <v>204</v>
      </c>
      <c r="D155" s="204" t="s">
        <v>127</v>
      </c>
      <c r="E155" s="205" t="s">
        <v>138</v>
      </c>
      <c r="F155" s="206" t="s">
        <v>139</v>
      </c>
      <c r="G155" s="207" t="s">
        <v>130</v>
      </c>
      <c r="H155" s="208">
        <v>232.15799999999999</v>
      </c>
      <c r="I155" s="209"/>
      <c r="J155" s="210">
        <f>ROUND(I155*H155,2)</f>
        <v>0</v>
      </c>
      <c r="K155" s="206" t="s">
        <v>131</v>
      </c>
      <c r="L155" s="44"/>
      <c r="M155" s="211" t="s">
        <v>19</v>
      </c>
      <c r="N155" s="212" t="s">
        <v>42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81</v>
      </c>
      <c r="AT155" s="215" t="s">
        <v>127</v>
      </c>
      <c r="AU155" s="215" t="s">
        <v>80</v>
      </c>
      <c r="AY155" s="17" t="s">
        <v>124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76</v>
      </c>
      <c r="BK155" s="216">
        <f>ROUND(I155*H155,2)</f>
        <v>0</v>
      </c>
      <c r="BL155" s="17" t="s">
        <v>81</v>
      </c>
      <c r="BM155" s="215" t="s">
        <v>955</v>
      </c>
    </row>
    <row r="156" s="2" customFormat="1">
      <c r="A156" s="38"/>
      <c r="B156" s="39"/>
      <c r="C156" s="40"/>
      <c r="D156" s="217" t="s">
        <v>133</v>
      </c>
      <c r="E156" s="40"/>
      <c r="F156" s="218" t="s">
        <v>141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80</v>
      </c>
    </row>
    <row r="157" s="13" customFormat="1">
      <c r="A157" s="13"/>
      <c r="B157" s="222"/>
      <c r="C157" s="223"/>
      <c r="D157" s="224" t="s">
        <v>135</v>
      </c>
      <c r="E157" s="225" t="s">
        <v>19</v>
      </c>
      <c r="F157" s="226" t="s">
        <v>956</v>
      </c>
      <c r="G157" s="223"/>
      <c r="H157" s="227">
        <v>232.15799999999999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135</v>
      </c>
      <c r="AU157" s="233" t="s">
        <v>80</v>
      </c>
      <c r="AV157" s="13" t="s">
        <v>80</v>
      </c>
      <c r="AW157" s="13" t="s">
        <v>33</v>
      </c>
      <c r="AX157" s="13" t="s">
        <v>71</v>
      </c>
      <c r="AY157" s="233" t="s">
        <v>124</v>
      </c>
    </row>
    <row r="158" s="14" customFormat="1">
      <c r="A158" s="14"/>
      <c r="B158" s="234"/>
      <c r="C158" s="235"/>
      <c r="D158" s="224" t="s">
        <v>135</v>
      </c>
      <c r="E158" s="236" t="s">
        <v>19</v>
      </c>
      <c r="F158" s="237" t="s">
        <v>137</v>
      </c>
      <c r="G158" s="235"/>
      <c r="H158" s="238">
        <v>232.15799999999999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135</v>
      </c>
      <c r="AU158" s="244" t="s">
        <v>80</v>
      </c>
      <c r="AV158" s="14" t="s">
        <v>81</v>
      </c>
      <c r="AW158" s="14" t="s">
        <v>33</v>
      </c>
      <c r="AX158" s="14" t="s">
        <v>76</v>
      </c>
      <c r="AY158" s="244" t="s">
        <v>124</v>
      </c>
    </row>
    <row r="159" s="2" customFormat="1" ht="66.75" customHeight="1">
      <c r="A159" s="38"/>
      <c r="B159" s="39"/>
      <c r="C159" s="204" t="s">
        <v>8</v>
      </c>
      <c r="D159" s="204" t="s">
        <v>127</v>
      </c>
      <c r="E159" s="205" t="s">
        <v>957</v>
      </c>
      <c r="F159" s="206" t="s">
        <v>958</v>
      </c>
      <c r="G159" s="207" t="s">
        <v>130</v>
      </c>
      <c r="H159" s="208">
        <v>1987.3620000000001</v>
      </c>
      <c r="I159" s="209"/>
      <c r="J159" s="210">
        <f>ROUND(I159*H159,2)</f>
        <v>0</v>
      </c>
      <c r="K159" s="206" t="s">
        <v>131</v>
      </c>
      <c r="L159" s="44"/>
      <c r="M159" s="211" t="s">
        <v>19</v>
      </c>
      <c r="N159" s="212" t="s">
        <v>42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81</v>
      </c>
      <c r="AT159" s="215" t="s">
        <v>127</v>
      </c>
      <c r="AU159" s="215" t="s">
        <v>80</v>
      </c>
      <c r="AY159" s="17" t="s">
        <v>124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76</v>
      </c>
      <c r="BK159" s="216">
        <f>ROUND(I159*H159,2)</f>
        <v>0</v>
      </c>
      <c r="BL159" s="17" t="s">
        <v>81</v>
      </c>
      <c r="BM159" s="215" t="s">
        <v>959</v>
      </c>
    </row>
    <row r="160" s="2" customFormat="1">
      <c r="A160" s="38"/>
      <c r="B160" s="39"/>
      <c r="C160" s="40"/>
      <c r="D160" s="217" t="s">
        <v>133</v>
      </c>
      <c r="E160" s="40"/>
      <c r="F160" s="218" t="s">
        <v>960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80</v>
      </c>
    </row>
    <row r="161" s="13" customFormat="1">
      <c r="A161" s="13"/>
      <c r="B161" s="222"/>
      <c r="C161" s="223"/>
      <c r="D161" s="224" t="s">
        <v>135</v>
      </c>
      <c r="E161" s="225" t="s">
        <v>19</v>
      </c>
      <c r="F161" s="226" t="s">
        <v>961</v>
      </c>
      <c r="G161" s="223"/>
      <c r="H161" s="227">
        <v>1987.3620000000001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135</v>
      </c>
      <c r="AU161" s="233" t="s">
        <v>80</v>
      </c>
      <c r="AV161" s="13" t="s">
        <v>80</v>
      </c>
      <c r="AW161" s="13" t="s">
        <v>33</v>
      </c>
      <c r="AX161" s="13" t="s">
        <v>71</v>
      </c>
      <c r="AY161" s="233" t="s">
        <v>124</v>
      </c>
    </row>
    <row r="162" s="14" customFormat="1">
      <c r="A162" s="14"/>
      <c r="B162" s="234"/>
      <c r="C162" s="235"/>
      <c r="D162" s="224" t="s">
        <v>135</v>
      </c>
      <c r="E162" s="236" t="s">
        <v>19</v>
      </c>
      <c r="F162" s="237" t="s">
        <v>137</v>
      </c>
      <c r="G162" s="235"/>
      <c r="H162" s="238">
        <v>1987.3620000000001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135</v>
      </c>
      <c r="AU162" s="244" t="s">
        <v>80</v>
      </c>
      <c r="AV162" s="14" t="s">
        <v>81</v>
      </c>
      <c r="AW162" s="14" t="s">
        <v>33</v>
      </c>
      <c r="AX162" s="14" t="s">
        <v>76</v>
      </c>
      <c r="AY162" s="244" t="s">
        <v>124</v>
      </c>
    </row>
    <row r="163" s="2" customFormat="1" ht="37.8" customHeight="1">
      <c r="A163" s="38"/>
      <c r="B163" s="39"/>
      <c r="C163" s="204" t="s">
        <v>215</v>
      </c>
      <c r="D163" s="204" t="s">
        <v>127</v>
      </c>
      <c r="E163" s="205" t="s">
        <v>154</v>
      </c>
      <c r="F163" s="206" t="s">
        <v>155</v>
      </c>
      <c r="G163" s="207" t="s">
        <v>130</v>
      </c>
      <c r="H163" s="208">
        <v>232.15799999999999</v>
      </c>
      <c r="I163" s="209"/>
      <c r="J163" s="210">
        <f>ROUND(I163*H163,2)</f>
        <v>0</v>
      </c>
      <c r="K163" s="206" t="s">
        <v>131</v>
      </c>
      <c r="L163" s="44"/>
      <c r="M163" s="211" t="s">
        <v>19</v>
      </c>
      <c r="N163" s="212" t="s">
        <v>42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81</v>
      </c>
      <c r="AT163" s="215" t="s">
        <v>127</v>
      </c>
      <c r="AU163" s="215" t="s">
        <v>80</v>
      </c>
      <c r="AY163" s="17" t="s">
        <v>124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76</v>
      </c>
      <c r="BK163" s="216">
        <f>ROUND(I163*H163,2)</f>
        <v>0</v>
      </c>
      <c r="BL163" s="17" t="s">
        <v>81</v>
      </c>
      <c r="BM163" s="215" t="s">
        <v>962</v>
      </c>
    </row>
    <row r="164" s="2" customFormat="1">
      <c r="A164" s="38"/>
      <c r="B164" s="39"/>
      <c r="C164" s="40"/>
      <c r="D164" s="217" t="s">
        <v>133</v>
      </c>
      <c r="E164" s="40"/>
      <c r="F164" s="218" t="s">
        <v>157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80</v>
      </c>
    </row>
    <row r="165" s="13" customFormat="1">
      <c r="A165" s="13"/>
      <c r="B165" s="222"/>
      <c r="C165" s="223"/>
      <c r="D165" s="224" t="s">
        <v>135</v>
      </c>
      <c r="E165" s="225" t="s">
        <v>19</v>
      </c>
      <c r="F165" s="226" t="s">
        <v>956</v>
      </c>
      <c r="G165" s="223"/>
      <c r="H165" s="227">
        <v>232.15799999999999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80</v>
      </c>
      <c r="AV165" s="13" t="s">
        <v>80</v>
      </c>
      <c r="AW165" s="13" t="s">
        <v>33</v>
      </c>
      <c r="AX165" s="13" t="s">
        <v>71</v>
      </c>
      <c r="AY165" s="233" t="s">
        <v>124</v>
      </c>
    </row>
    <row r="166" s="14" customFormat="1">
      <c r="A166" s="14"/>
      <c r="B166" s="234"/>
      <c r="C166" s="235"/>
      <c r="D166" s="224" t="s">
        <v>135</v>
      </c>
      <c r="E166" s="236" t="s">
        <v>19</v>
      </c>
      <c r="F166" s="237" t="s">
        <v>137</v>
      </c>
      <c r="G166" s="235"/>
      <c r="H166" s="238">
        <v>232.15799999999999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135</v>
      </c>
      <c r="AU166" s="244" t="s">
        <v>80</v>
      </c>
      <c r="AV166" s="14" t="s">
        <v>81</v>
      </c>
      <c r="AW166" s="14" t="s">
        <v>33</v>
      </c>
      <c r="AX166" s="14" t="s">
        <v>76</v>
      </c>
      <c r="AY166" s="244" t="s">
        <v>124</v>
      </c>
    </row>
    <row r="167" s="2" customFormat="1" ht="24.15" customHeight="1">
      <c r="A167" s="38"/>
      <c r="B167" s="39"/>
      <c r="C167" s="204" t="s">
        <v>221</v>
      </c>
      <c r="D167" s="204" t="s">
        <v>127</v>
      </c>
      <c r="E167" s="205" t="s">
        <v>963</v>
      </c>
      <c r="F167" s="206" t="s">
        <v>964</v>
      </c>
      <c r="G167" s="207" t="s">
        <v>150</v>
      </c>
      <c r="H167" s="208">
        <v>371.45299999999997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42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81</v>
      </c>
      <c r="AT167" s="215" t="s">
        <v>127</v>
      </c>
      <c r="AU167" s="215" t="s">
        <v>80</v>
      </c>
      <c r="AY167" s="17" t="s">
        <v>124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76</v>
      </c>
      <c r="BK167" s="216">
        <f>ROUND(I167*H167,2)</f>
        <v>0</v>
      </c>
      <c r="BL167" s="17" t="s">
        <v>81</v>
      </c>
      <c r="BM167" s="215" t="s">
        <v>965</v>
      </c>
    </row>
    <row r="168" s="13" customFormat="1">
      <c r="A168" s="13"/>
      <c r="B168" s="222"/>
      <c r="C168" s="223"/>
      <c r="D168" s="224" t="s">
        <v>135</v>
      </c>
      <c r="E168" s="225" t="s">
        <v>19</v>
      </c>
      <c r="F168" s="226" t="s">
        <v>966</v>
      </c>
      <c r="G168" s="223"/>
      <c r="H168" s="227">
        <v>371.45299999999997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135</v>
      </c>
      <c r="AU168" s="233" t="s">
        <v>80</v>
      </c>
      <c r="AV168" s="13" t="s">
        <v>80</v>
      </c>
      <c r="AW168" s="13" t="s">
        <v>33</v>
      </c>
      <c r="AX168" s="13" t="s">
        <v>71</v>
      </c>
      <c r="AY168" s="233" t="s">
        <v>124</v>
      </c>
    </row>
    <row r="169" s="14" customFormat="1">
      <c r="A169" s="14"/>
      <c r="B169" s="234"/>
      <c r="C169" s="235"/>
      <c r="D169" s="224" t="s">
        <v>135</v>
      </c>
      <c r="E169" s="236" t="s">
        <v>19</v>
      </c>
      <c r="F169" s="237" t="s">
        <v>137</v>
      </c>
      <c r="G169" s="235"/>
      <c r="H169" s="238">
        <v>371.45299999999997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135</v>
      </c>
      <c r="AU169" s="244" t="s">
        <v>80</v>
      </c>
      <c r="AV169" s="14" t="s">
        <v>81</v>
      </c>
      <c r="AW169" s="14" t="s">
        <v>33</v>
      </c>
      <c r="AX169" s="14" t="s">
        <v>76</v>
      </c>
      <c r="AY169" s="244" t="s">
        <v>124</v>
      </c>
    </row>
    <row r="170" s="2" customFormat="1" ht="44.25" customHeight="1">
      <c r="A170" s="38"/>
      <c r="B170" s="39"/>
      <c r="C170" s="204" t="s">
        <v>230</v>
      </c>
      <c r="D170" s="204" t="s">
        <v>127</v>
      </c>
      <c r="E170" s="205" t="s">
        <v>967</v>
      </c>
      <c r="F170" s="206" t="s">
        <v>355</v>
      </c>
      <c r="G170" s="207" t="s">
        <v>130</v>
      </c>
      <c r="H170" s="208">
        <v>127.14</v>
      </c>
      <c r="I170" s="209"/>
      <c r="J170" s="210">
        <f>ROUND(I170*H170,2)</f>
        <v>0</v>
      </c>
      <c r="K170" s="206" t="s">
        <v>131</v>
      </c>
      <c r="L170" s="44"/>
      <c r="M170" s="211" t="s">
        <v>19</v>
      </c>
      <c r="N170" s="212" t="s">
        <v>42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81</v>
      </c>
      <c r="AT170" s="215" t="s">
        <v>127</v>
      </c>
      <c r="AU170" s="215" t="s">
        <v>80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76</v>
      </c>
      <c r="BK170" s="216">
        <f>ROUND(I170*H170,2)</f>
        <v>0</v>
      </c>
      <c r="BL170" s="17" t="s">
        <v>81</v>
      </c>
      <c r="BM170" s="215" t="s">
        <v>968</v>
      </c>
    </row>
    <row r="171" s="2" customFormat="1">
      <c r="A171" s="38"/>
      <c r="B171" s="39"/>
      <c r="C171" s="40"/>
      <c r="D171" s="217" t="s">
        <v>133</v>
      </c>
      <c r="E171" s="40"/>
      <c r="F171" s="218" t="s">
        <v>969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133</v>
      </c>
      <c r="AU171" s="17" t="s">
        <v>80</v>
      </c>
    </row>
    <row r="172" s="13" customFormat="1">
      <c r="A172" s="13"/>
      <c r="B172" s="222"/>
      <c r="C172" s="223"/>
      <c r="D172" s="224" t="s">
        <v>135</v>
      </c>
      <c r="E172" s="225" t="s">
        <v>19</v>
      </c>
      <c r="F172" s="226" t="s">
        <v>970</v>
      </c>
      <c r="G172" s="223"/>
      <c r="H172" s="227">
        <v>52.716000000000001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135</v>
      </c>
      <c r="AU172" s="233" t="s">
        <v>80</v>
      </c>
      <c r="AV172" s="13" t="s">
        <v>80</v>
      </c>
      <c r="AW172" s="13" t="s">
        <v>33</v>
      </c>
      <c r="AX172" s="13" t="s">
        <v>71</v>
      </c>
      <c r="AY172" s="233" t="s">
        <v>124</v>
      </c>
    </row>
    <row r="173" s="13" customFormat="1">
      <c r="A173" s="13"/>
      <c r="B173" s="222"/>
      <c r="C173" s="223"/>
      <c r="D173" s="224" t="s">
        <v>135</v>
      </c>
      <c r="E173" s="225" t="s">
        <v>19</v>
      </c>
      <c r="F173" s="226" t="s">
        <v>971</v>
      </c>
      <c r="G173" s="223"/>
      <c r="H173" s="227">
        <v>11.34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135</v>
      </c>
      <c r="AU173" s="233" t="s">
        <v>80</v>
      </c>
      <c r="AV173" s="13" t="s">
        <v>80</v>
      </c>
      <c r="AW173" s="13" t="s">
        <v>33</v>
      </c>
      <c r="AX173" s="13" t="s">
        <v>71</v>
      </c>
      <c r="AY173" s="233" t="s">
        <v>124</v>
      </c>
    </row>
    <row r="174" s="13" customFormat="1">
      <c r="A174" s="13"/>
      <c r="B174" s="222"/>
      <c r="C174" s="223"/>
      <c r="D174" s="224" t="s">
        <v>135</v>
      </c>
      <c r="E174" s="225" t="s">
        <v>19</v>
      </c>
      <c r="F174" s="226" t="s">
        <v>972</v>
      </c>
      <c r="G174" s="223"/>
      <c r="H174" s="227">
        <v>16.25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135</v>
      </c>
      <c r="AU174" s="233" t="s">
        <v>80</v>
      </c>
      <c r="AV174" s="13" t="s">
        <v>80</v>
      </c>
      <c r="AW174" s="13" t="s">
        <v>33</v>
      </c>
      <c r="AX174" s="13" t="s">
        <v>71</v>
      </c>
      <c r="AY174" s="233" t="s">
        <v>124</v>
      </c>
    </row>
    <row r="175" s="13" customFormat="1">
      <c r="A175" s="13"/>
      <c r="B175" s="222"/>
      <c r="C175" s="223"/>
      <c r="D175" s="224" t="s">
        <v>135</v>
      </c>
      <c r="E175" s="225" t="s">
        <v>19</v>
      </c>
      <c r="F175" s="226" t="s">
        <v>973</v>
      </c>
      <c r="G175" s="223"/>
      <c r="H175" s="227">
        <v>63.612000000000002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135</v>
      </c>
      <c r="AU175" s="233" t="s">
        <v>80</v>
      </c>
      <c r="AV175" s="13" t="s">
        <v>80</v>
      </c>
      <c r="AW175" s="13" t="s">
        <v>33</v>
      </c>
      <c r="AX175" s="13" t="s">
        <v>71</v>
      </c>
      <c r="AY175" s="233" t="s">
        <v>124</v>
      </c>
    </row>
    <row r="176" s="13" customFormat="1">
      <c r="A176" s="13"/>
      <c r="B176" s="222"/>
      <c r="C176" s="223"/>
      <c r="D176" s="224" t="s">
        <v>135</v>
      </c>
      <c r="E176" s="225" t="s">
        <v>19</v>
      </c>
      <c r="F176" s="226" t="s">
        <v>974</v>
      </c>
      <c r="G176" s="223"/>
      <c r="H176" s="227">
        <v>-15.6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135</v>
      </c>
      <c r="AU176" s="233" t="s">
        <v>80</v>
      </c>
      <c r="AV176" s="13" t="s">
        <v>80</v>
      </c>
      <c r="AW176" s="13" t="s">
        <v>33</v>
      </c>
      <c r="AX176" s="13" t="s">
        <v>71</v>
      </c>
      <c r="AY176" s="233" t="s">
        <v>124</v>
      </c>
    </row>
    <row r="177" s="13" customFormat="1">
      <c r="A177" s="13"/>
      <c r="B177" s="222"/>
      <c r="C177" s="223"/>
      <c r="D177" s="224" t="s">
        <v>135</v>
      </c>
      <c r="E177" s="225" t="s">
        <v>19</v>
      </c>
      <c r="F177" s="226" t="s">
        <v>975</v>
      </c>
      <c r="G177" s="223"/>
      <c r="H177" s="227">
        <v>-1.1779999999999999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135</v>
      </c>
      <c r="AU177" s="233" t="s">
        <v>80</v>
      </c>
      <c r="AV177" s="13" t="s">
        <v>80</v>
      </c>
      <c r="AW177" s="13" t="s">
        <v>33</v>
      </c>
      <c r="AX177" s="13" t="s">
        <v>71</v>
      </c>
      <c r="AY177" s="233" t="s">
        <v>124</v>
      </c>
    </row>
    <row r="178" s="14" customFormat="1">
      <c r="A178" s="14"/>
      <c r="B178" s="234"/>
      <c r="C178" s="235"/>
      <c r="D178" s="224" t="s">
        <v>135</v>
      </c>
      <c r="E178" s="236" t="s">
        <v>19</v>
      </c>
      <c r="F178" s="237" t="s">
        <v>137</v>
      </c>
      <c r="G178" s="235"/>
      <c r="H178" s="238">
        <v>127.14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135</v>
      </c>
      <c r="AU178" s="244" t="s">
        <v>80</v>
      </c>
      <c r="AV178" s="14" t="s">
        <v>81</v>
      </c>
      <c r="AW178" s="14" t="s">
        <v>33</v>
      </c>
      <c r="AX178" s="14" t="s">
        <v>76</v>
      </c>
      <c r="AY178" s="244" t="s">
        <v>124</v>
      </c>
    </row>
    <row r="179" s="2" customFormat="1" ht="16.5" customHeight="1">
      <c r="A179" s="38"/>
      <c r="B179" s="39"/>
      <c r="C179" s="245" t="s">
        <v>238</v>
      </c>
      <c r="D179" s="245" t="s">
        <v>147</v>
      </c>
      <c r="E179" s="246" t="s">
        <v>976</v>
      </c>
      <c r="F179" s="247" t="s">
        <v>977</v>
      </c>
      <c r="G179" s="248" t="s">
        <v>150</v>
      </c>
      <c r="H179" s="249">
        <v>254.28</v>
      </c>
      <c r="I179" s="250"/>
      <c r="J179" s="251">
        <f>ROUND(I179*H179,2)</f>
        <v>0</v>
      </c>
      <c r="K179" s="247" t="s">
        <v>131</v>
      </c>
      <c r="L179" s="252"/>
      <c r="M179" s="253" t="s">
        <v>19</v>
      </c>
      <c r="N179" s="254" t="s">
        <v>42</v>
      </c>
      <c r="O179" s="84"/>
      <c r="P179" s="213">
        <f>O179*H179</f>
        <v>0</v>
      </c>
      <c r="Q179" s="213">
        <v>1</v>
      </c>
      <c r="R179" s="213">
        <f>Q179*H179</f>
        <v>254.28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151</v>
      </c>
      <c r="AT179" s="215" t="s">
        <v>147</v>
      </c>
      <c r="AU179" s="215" t="s">
        <v>80</v>
      </c>
      <c r="AY179" s="17" t="s">
        <v>124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76</v>
      </c>
      <c r="BK179" s="216">
        <f>ROUND(I179*H179,2)</f>
        <v>0</v>
      </c>
      <c r="BL179" s="17" t="s">
        <v>81</v>
      </c>
      <c r="BM179" s="215" t="s">
        <v>978</v>
      </c>
    </row>
    <row r="180" s="13" customFormat="1">
      <c r="A180" s="13"/>
      <c r="B180" s="222"/>
      <c r="C180" s="223"/>
      <c r="D180" s="224" t="s">
        <v>135</v>
      </c>
      <c r="E180" s="225" t="s">
        <v>19</v>
      </c>
      <c r="F180" s="226" t="s">
        <v>979</v>
      </c>
      <c r="G180" s="223"/>
      <c r="H180" s="227">
        <v>254.28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135</v>
      </c>
      <c r="AU180" s="233" t="s">
        <v>80</v>
      </c>
      <c r="AV180" s="13" t="s">
        <v>80</v>
      </c>
      <c r="AW180" s="13" t="s">
        <v>33</v>
      </c>
      <c r="AX180" s="13" t="s">
        <v>71</v>
      </c>
      <c r="AY180" s="233" t="s">
        <v>124</v>
      </c>
    </row>
    <row r="181" s="14" customFormat="1">
      <c r="A181" s="14"/>
      <c r="B181" s="234"/>
      <c r="C181" s="235"/>
      <c r="D181" s="224" t="s">
        <v>135</v>
      </c>
      <c r="E181" s="236" t="s">
        <v>19</v>
      </c>
      <c r="F181" s="237" t="s">
        <v>137</v>
      </c>
      <c r="G181" s="235"/>
      <c r="H181" s="238">
        <v>254.28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135</v>
      </c>
      <c r="AU181" s="244" t="s">
        <v>80</v>
      </c>
      <c r="AV181" s="14" t="s">
        <v>81</v>
      </c>
      <c r="AW181" s="14" t="s">
        <v>33</v>
      </c>
      <c r="AX181" s="14" t="s">
        <v>76</v>
      </c>
      <c r="AY181" s="244" t="s">
        <v>124</v>
      </c>
    </row>
    <row r="182" s="2" customFormat="1" ht="66.75" customHeight="1">
      <c r="A182" s="38"/>
      <c r="B182" s="39"/>
      <c r="C182" s="204" t="s">
        <v>244</v>
      </c>
      <c r="D182" s="204" t="s">
        <v>127</v>
      </c>
      <c r="E182" s="205" t="s">
        <v>980</v>
      </c>
      <c r="F182" s="206" t="s">
        <v>981</v>
      </c>
      <c r="G182" s="207" t="s">
        <v>130</v>
      </c>
      <c r="H182" s="208">
        <v>22.98</v>
      </c>
      <c r="I182" s="209"/>
      <c r="J182" s="210">
        <f>ROUND(I182*H182,2)</f>
        <v>0</v>
      </c>
      <c r="K182" s="206" t="s">
        <v>131</v>
      </c>
      <c r="L182" s="44"/>
      <c r="M182" s="211" t="s">
        <v>19</v>
      </c>
      <c r="N182" s="212" t="s">
        <v>42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81</v>
      </c>
      <c r="AT182" s="215" t="s">
        <v>127</v>
      </c>
      <c r="AU182" s="215" t="s">
        <v>80</v>
      </c>
      <c r="AY182" s="17" t="s">
        <v>124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76</v>
      </c>
      <c r="BK182" s="216">
        <f>ROUND(I182*H182,2)</f>
        <v>0</v>
      </c>
      <c r="BL182" s="17" t="s">
        <v>81</v>
      </c>
      <c r="BM182" s="215" t="s">
        <v>982</v>
      </c>
    </row>
    <row r="183" s="2" customFormat="1">
      <c r="A183" s="38"/>
      <c r="B183" s="39"/>
      <c r="C183" s="40"/>
      <c r="D183" s="217" t="s">
        <v>133</v>
      </c>
      <c r="E183" s="40"/>
      <c r="F183" s="218" t="s">
        <v>983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80</v>
      </c>
    </row>
    <row r="184" s="13" customFormat="1">
      <c r="A184" s="13"/>
      <c r="B184" s="222"/>
      <c r="C184" s="223"/>
      <c r="D184" s="224" t="s">
        <v>135</v>
      </c>
      <c r="E184" s="225" t="s">
        <v>19</v>
      </c>
      <c r="F184" s="226" t="s">
        <v>984</v>
      </c>
      <c r="G184" s="223"/>
      <c r="H184" s="227">
        <v>11.460000000000001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135</v>
      </c>
      <c r="AU184" s="233" t="s">
        <v>80</v>
      </c>
      <c r="AV184" s="13" t="s">
        <v>80</v>
      </c>
      <c r="AW184" s="13" t="s">
        <v>33</v>
      </c>
      <c r="AX184" s="13" t="s">
        <v>71</v>
      </c>
      <c r="AY184" s="233" t="s">
        <v>124</v>
      </c>
    </row>
    <row r="185" s="13" customFormat="1">
      <c r="A185" s="13"/>
      <c r="B185" s="222"/>
      <c r="C185" s="223"/>
      <c r="D185" s="224" t="s">
        <v>135</v>
      </c>
      <c r="E185" s="225" t="s">
        <v>19</v>
      </c>
      <c r="F185" s="226" t="s">
        <v>985</v>
      </c>
      <c r="G185" s="223"/>
      <c r="H185" s="227">
        <v>11.52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135</v>
      </c>
      <c r="AU185" s="233" t="s">
        <v>80</v>
      </c>
      <c r="AV185" s="13" t="s">
        <v>80</v>
      </c>
      <c r="AW185" s="13" t="s">
        <v>33</v>
      </c>
      <c r="AX185" s="13" t="s">
        <v>71</v>
      </c>
      <c r="AY185" s="233" t="s">
        <v>124</v>
      </c>
    </row>
    <row r="186" s="14" customFormat="1">
      <c r="A186" s="14"/>
      <c r="B186" s="234"/>
      <c r="C186" s="235"/>
      <c r="D186" s="224" t="s">
        <v>135</v>
      </c>
      <c r="E186" s="236" t="s">
        <v>19</v>
      </c>
      <c r="F186" s="237" t="s">
        <v>137</v>
      </c>
      <c r="G186" s="235"/>
      <c r="H186" s="238">
        <v>22.98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135</v>
      </c>
      <c r="AU186" s="244" t="s">
        <v>80</v>
      </c>
      <c r="AV186" s="14" t="s">
        <v>81</v>
      </c>
      <c r="AW186" s="14" t="s">
        <v>33</v>
      </c>
      <c r="AX186" s="14" t="s">
        <v>76</v>
      </c>
      <c r="AY186" s="244" t="s">
        <v>124</v>
      </c>
    </row>
    <row r="187" s="2" customFormat="1" ht="16.5" customHeight="1">
      <c r="A187" s="38"/>
      <c r="B187" s="39"/>
      <c r="C187" s="245" t="s">
        <v>7</v>
      </c>
      <c r="D187" s="245" t="s">
        <v>147</v>
      </c>
      <c r="E187" s="246" t="s">
        <v>986</v>
      </c>
      <c r="F187" s="247" t="s">
        <v>987</v>
      </c>
      <c r="G187" s="248" t="s">
        <v>150</v>
      </c>
      <c r="H187" s="249">
        <v>45.960000000000001</v>
      </c>
      <c r="I187" s="250"/>
      <c r="J187" s="251">
        <f>ROUND(I187*H187,2)</f>
        <v>0</v>
      </c>
      <c r="K187" s="247" t="s">
        <v>131</v>
      </c>
      <c r="L187" s="252"/>
      <c r="M187" s="253" t="s">
        <v>19</v>
      </c>
      <c r="N187" s="254" t="s">
        <v>42</v>
      </c>
      <c r="O187" s="84"/>
      <c r="P187" s="213">
        <f>O187*H187</f>
        <v>0</v>
      </c>
      <c r="Q187" s="213">
        <v>1</v>
      </c>
      <c r="R187" s="213">
        <f>Q187*H187</f>
        <v>45.960000000000001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151</v>
      </c>
      <c r="AT187" s="215" t="s">
        <v>147</v>
      </c>
      <c r="AU187" s="215" t="s">
        <v>80</v>
      </c>
      <c r="AY187" s="17" t="s">
        <v>124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76</v>
      </c>
      <c r="BK187" s="216">
        <f>ROUND(I187*H187,2)</f>
        <v>0</v>
      </c>
      <c r="BL187" s="17" t="s">
        <v>81</v>
      </c>
      <c r="BM187" s="215" t="s">
        <v>988</v>
      </c>
    </row>
    <row r="188" s="13" customFormat="1">
      <c r="A188" s="13"/>
      <c r="B188" s="222"/>
      <c r="C188" s="223"/>
      <c r="D188" s="224" t="s">
        <v>135</v>
      </c>
      <c r="E188" s="225" t="s">
        <v>19</v>
      </c>
      <c r="F188" s="226" t="s">
        <v>989</v>
      </c>
      <c r="G188" s="223"/>
      <c r="H188" s="227">
        <v>45.960000000000001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135</v>
      </c>
      <c r="AU188" s="233" t="s">
        <v>80</v>
      </c>
      <c r="AV188" s="13" t="s">
        <v>80</v>
      </c>
      <c r="AW188" s="13" t="s">
        <v>33</v>
      </c>
      <c r="AX188" s="13" t="s">
        <v>71</v>
      </c>
      <c r="AY188" s="233" t="s">
        <v>124</v>
      </c>
    </row>
    <row r="189" s="14" customFormat="1">
      <c r="A189" s="14"/>
      <c r="B189" s="234"/>
      <c r="C189" s="235"/>
      <c r="D189" s="224" t="s">
        <v>135</v>
      </c>
      <c r="E189" s="236" t="s">
        <v>19</v>
      </c>
      <c r="F189" s="237" t="s">
        <v>137</v>
      </c>
      <c r="G189" s="235"/>
      <c r="H189" s="238">
        <v>45.960000000000001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135</v>
      </c>
      <c r="AU189" s="244" t="s">
        <v>80</v>
      </c>
      <c r="AV189" s="14" t="s">
        <v>81</v>
      </c>
      <c r="AW189" s="14" t="s">
        <v>33</v>
      </c>
      <c r="AX189" s="14" t="s">
        <v>76</v>
      </c>
      <c r="AY189" s="244" t="s">
        <v>124</v>
      </c>
    </row>
    <row r="190" s="2" customFormat="1" ht="37.8" customHeight="1">
      <c r="A190" s="38"/>
      <c r="B190" s="39"/>
      <c r="C190" s="204" t="s">
        <v>260</v>
      </c>
      <c r="D190" s="204" t="s">
        <v>127</v>
      </c>
      <c r="E190" s="205" t="s">
        <v>366</v>
      </c>
      <c r="F190" s="206" t="s">
        <v>367</v>
      </c>
      <c r="G190" s="207" t="s">
        <v>166</v>
      </c>
      <c r="H190" s="208">
        <v>26</v>
      </c>
      <c r="I190" s="209"/>
      <c r="J190" s="210">
        <f>ROUND(I190*H190,2)</f>
        <v>0</v>
      </c>
      <c r="K190" s="206" t="s">
        <v>131</v>
      </c>
      <c r="L190" s="44"/>
      <c r="M190" s="211" t="s">
        <v>19</v>
      </c>
      <c r="N190" s="212" t="s">
        <v>42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81</v>
      </c>
      <c r="AT190" s="215" t="s">
        <v>127</v>
      </c>
      <c r="AU190" s="215" t="s">
        <v>80</v>
      </c>
      <c r="AY190" s="17" t="s">
        <v>124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76</v>
      </c>
      <c r="BK190" s="216">
        <f>ROUND(I190*H190,2)</f>
        <v>0</v>
      </c>
      <c r="BL190" s="17" t="s">
        <v>81</v>
      </c>
      <c r="BM190" s="215" t="s">
        <v>990</v>
      </c>
    </row>
    <row r="191" s="2" customFormat="1">
      <c r="A191" s="38"/>
      <c r="B191" s="39"/>
      <c r="C191" s="40"/>
      <c r="D191" s="217" t="s">
        <v>133</v>
      </c>
      <c r="E191" s="40"/>
      <c r="F191" s="218" t="s">
        <v>369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133</v>
      </c>
      <c r="AU191" s="17" t="s">
        <v>80</v>
      </c>
    </row>
    <row r="192" s="15" customFormat="1">
      <c r="A192" s="15"/>
      <c r="B192" s="255"/>
      <c r="C192" s="256"/>
      <c r="D192" s="224" t="s">
        <v>135</v>
      </c>
      <c r="E192" s="257" t="s">
        <v>19</v>
      </c>
      <c r="F192" s="258" t="s">
        <v>920</v>
      </c>
      <c r="G192" s="256"/>
      <c r="H192" s="257" t="s">
        <v>19</v>
      </c>
      <c r="I192" s="259"/>
      <c r="J192" s="256"/>
      <c r="K192" s="256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135</v>
      </c>
      <c r="AU192" s="264" t="s">
        <v>80</v>
      </c>
      <c r="AV192" s="15" t="s">
        <v>76</v>
      </c>
      <c r="AW192" s="15" t="s">
        <v>33</v>
      </c>
      <c r="AX192" s="15" t="s">
        <v>71</v>
      </c>
      <c r="AY192" s="264" t="s">
        <v>124</v>
      </c>
    </row>
    <row r="193" s="13" customFormat="1">
      <c r="A193" s="13"/>
      <c r="B193" s="222"/>
      <c r="C193" s="223"/>
      <c r="D193" s="224" t="s">
        <v>135</v>
      </c>
      <c r="E193" s="225" t="s">
        <v>19</v>
      </c>
      <c r="F193" s="226" t="s">
        <v>991</v>
      </c>
      <c r="G193" s="223"/>
      <c r="H193" s="227">
        <v>26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135</v>
      </c>
      <c r="AU193" s="233" t="s">
        <v>80</v>
      </c>
      <c r="AV193" s="13" t="s">
        <v>80</v>
      </c>
      <c r="AW193" s="13" t="s">
        <v>33</v>
      </c>
      <c r="AX193" s="13" t="s">
        <v>76</v>
      </c>
      <c r="AY193" s="233" t="s">
        <v>124</v>
      </c>
    </row>
    <row r="194" s="2" customFormat="1" ht="37.8" customHeight="1">
      <c r="A194" s="38"/>
      <c r="B194" s="39"/>
      <c r="C194" s="204" t="s">
        <v>267</v>
      </c>
      <c r="D194" s="204" t="s">
        <v>127</v>
      </c>
      <c r="E194" s="205" t="s">
        <v>373</v>
      </c>
      <c r="F194" s="206" t="s">
        <v>374</v>
      </c>
      <c r="G194" s="207" t="s">
        <v>166</v>
      </c>
      <c r="H194" s="208">
        <v>26</v>
      </c>
      <c r="I194" s="209"/>
      <c r="J194" s="210">
        <f>ROUND(I194*H194,2)</f>
        <v>0</v>
      </c>
      <c r="K194" s="206" t="s">
        <v>131</v>
      </c>
      <c r="L194" s="44"/>
      <c r="M194" s="211" t="s">
        <v>19</v>
      </c>
      <c r="N194" s="212" t="s">
        <v>42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81</v>
      </c>
      <c r="AT194" s="215" t="s">
        <v>127</v>
      </c>
      <c r="AU194" s="215" t="s">
        <v>80</v>
      </c>
      <c r="AY194" s="17" t="s">
        <v>124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76</v>
      </c>
      <c r="BK194" s="216">
        <f>ROUND(I194*H194,2)</f>
        <v>0</v>
      </c>
      <c r="BL194" s="17" t="s">
        <v>81</v>
      </c>
      <c r="BM194" s="215" t="s">
        <v>992</v>
      </c>
    </row>
    <row r="195" s="2" customFormat="1">
      <c r="A195" s="38"/>
      <c r="B195" s="39"/>
      <c r="C195" s="40"/>
      <c r="D195" s="217" t="s">
        <v>133</v>
      </c>
      <c r="E195" s="40"/>
      <c r="F195" s="218" t="s">
        <v>376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133</v>
      </c>
      <c r="AU195" s="17" t="s">
        <v>80</v>
      </c>
    </row>
    <row r="196" s="13" customFormat="1">
      <c r="A196" s="13"/>
      <c r="B196" s="222"/>
      <c r="C196" s="223"/>
      <c r="D196" s="224" t="s">
        <v>135</v>
      </c>
      <c r="E196" s="225" t="s">
        <v>19</v>
      </c>
      <c r="F196" s="226" t="s">
        <v>993</v>
      </c>
      <c r="G196" s="223"/>
      <c r="H196" s="227">
        <v>26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135</v>
      </c>
      <c r="AU196" s="233" t="s">
        <v>80</v>
      </c>
      <c r="AV196" s="13" t="s">
        <v>80</v>
      </c>
      <c r="AW196" s="13" t="s">
        <v>33</v>
      </c>
      <c r="AX196" s="13" t="s">
        <v>76</v>
      </c>
      <c r="AY196" s="233" t="s">
        <v>124</v>
      </c>
    </row>
    <row r="197" s="2" customFormat="1" ht="16.5" customHeight="1">
      <c r="A197" s="38"/>
      <c r="B197" s="39"/>
      <c r="C197" s="245" t="s">
        <v>279</v>
      </c>
      <c r="D197" s="245" t="s">
        <v>147</v>
      </c>
      <c r="E197" s="246" t="s">
        <v>378</v>
      </c>
      <c r="F197" s="247" t="s">
        <v>379</v>
      </c>
      <c r="G197" s="248" t="s">
        <v>380</v>
      </c>
      <c r="H197" s="249">
        <v>1.04</v>
      </c>
      <c r="I197" s="250"/>
      <c r="J197" s="251">
        <f>ROUND(I197*H197,2)</f>
        <v>0</v>
      </c>
      <c r="K197" s="247" t="s">
        <v>131</v>
      </c>
      <c r="L197" s="252"/>
      <c r="M197" s="253" t="s">
        <v>19</v>
      </c>
      <c r="N197" s="254" t="s">
        <v>42</v>
      </c>
      <c r="O197" s="84"/>
      <c r="P197" s="213">
        <f>O197*H197</f>
        <v>0</v>
      </c>
      <c r="Q197" s="213">
        <v>0.001</v>
      </c>
      <c r="R197" s="213">
        <f>Q197*H197</f>
        <v>0.0010400000000000001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151</v>
      </c>
      <c r="AT197" s="215" t="s">
        <v>147</v>
      </c>
      <c r="AU197" s="215" t="s">
        <v>80</v>
      </c>
      <c r="AY197" s="17" t="s">
        <v>124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76</v>
      </c>
      <c r="BK197" s="216">
        <f>ROUND(I197*H197,2)</f>
        <v>0</v>
      </c>
      <c r="BL197" s="17" t="s">
        <v>81</v>
      </c>
      <c r="BM197" s="215" t="s">
        <v>994</v>
      </c>
    </row>
    <row r="198" s="13" customFormat="1">
      <c r="A198" s="13"/>
      <c r="B198" s="222"/>
      <c r="C198" s="223"/>
      <c r="D198" s="224" t="s">
        <v>135</v>
      </c>
      <c r="E198" s="225" t="s">
        <v>19</v>
      </c>
      <c r="F198" s="226" t="s">
        <v>995</v>
      </c>
      <c r="G198" s="223"/>
      <c r="H198" s="227">
        <v>1.04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135</v>
      </c>
      <c r="AU198" s="233" t="s">
        <v>80</v>
      </c>
      <c r="AV198" s="13" t="s">
        <v>80</v>
      </c>
      <c r="AW198" s="13" t="s">
        <v>33</v>
      </c>
      <c r="AX198" s="13" t="s">
        <v>76</v>
      </c>
      <c r="AY198" s="233" t="s">
        <v>124</v>
      </c>
    </row>
    <row r="199" s="12" customFormat="1" ht="22.8" customHeight="1">
      <c r="A199" s="12"/>
      <c r="B199" s="188"/>
      <c r="C199" s="189"/>
      <c r="D199" s="190" t="s">
        <v>70</v>
      </c>
      <c r="E199" s="202" t="s">
        <v>80</v>
      </c>
      <c r="F199" s="202" t="s">
        <v>401</v>
      </c>
      <c r="G199" s="189"/>
      <c r="H199" s="189"/>
      <c r="I199" s="192"/>
      <c r="J199" s="203">
        <f>BK199</f>
        <v>0</v>
      </c>
      <c r="K199" s="189"/>
      <c r="L199" s="194"/>
      <c r="M199" s="195"/>
      <c r="N199" s="196"/>
      <c r="O199" s="196"/>
      <c r="P199" s="197">
        <f>SUM(P200:P205)</f>
        <v>0</v>
      </c>
      <c r="Q199" s="196"/>
      <c r="R199" s="197">
        <f>SUM(R200:R205)</f>
        <v>7.0408800000000005</v>
      </c>
      <c r="S199" s="196"/>
      <c r="T199" s="198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9" t="s">
        <v>76</v>
      </c>
      <c r="AT199" s="200" t="s">
        <v>70</v>
      </c>
      <c r="AU199" s="200" t="s">
        <v>76</v>
      </c>
      <c r="AY199" s="199" t="s">
        <v>124</v>
      </c>
      <c r="BK199" s="201">
        <f>SUM(BK200:BK205)</f>
        <v>0</v>
      </c>
    </row>
    <row r="200" s="2" customFormat="1" ht="37.8" customHeight="1">
      <c r="A200" s="38"/>
      <c r="B200" s="39"/>
      <c r="C200" s="204" t="s">
        <v>285</v>
      </c>
      <c r="D200" s="204" t="s">
        <v>127</v>
      </c>
      <c r="E200" s="205" t="s">
        <v>996</v>
      </c>
      <c r="F200" s="206" t="s">
        <v>997</v>
      </c>
      <c r="G200" s="207" t="s">
        <v>130</v>
      </c>
      <c r="H200" s="208">
        <v>3.556</v>
      </c>
      <c r="I200" s="209"/>
      <c r="J200" s="210">
        <f>ROUND(I200*H200,2)</f>
        <v>0</v>
      </c>
      <c r="K200" s="206" t="s">
        <v>131</v>
      </c>
      <c r="L200" s="44"/>
      <c r="M200" s="211" t="s">
        <v>19</v>
      </c>
      <c r="N200" s="212" t="s">
        <v>42</v>
      </c>
      <c r="O200" s="84"/>
      <c r="P200" s="213">
        <f>O200*H200</f>
        <v>0</v>
      </c>
      <c r="Q200" s="213">
        <v>1.98</v>
      </c>
      <c r="R200" s="213">
        <f>Q200*H200</f>
        <v>7.0408800000000005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81</v>
      </c>
      <c r="AT200" s="215" t="s">
        <v>127</v>
      </c>
      <c r="AU200" s="215" t="s">
        <v>80</v>
      </c>
      <c r="AY200" s="17" t="s">
        <v>124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76</v>
      </c>
      <c r="BK200" s="216">
        <f>ROUND(I200*H200,2)</f>
        <v>0</v>
      </c>
      <c r="BL200" s="17" t="s">
        <v>81</v>
      </c>
      <c r="BM200" s="215" t="s">
        <v>998</v>
      </c>
    </row>
    <row r="201" s="2" customFormat="1">
      <c r="A201" s="38"/>
      <c r="B201" s="39"/>
      <c r="C201" s="40"/>
      <c r="D201" s="217" t="s">
        <v>133</v>
      </c>
      <c r="E201" s="40"/>
      <c r="F201" s="218" t="s">
        <v>999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133</v>
      </c>
      <c r="AU201" s="17" t="s">
        <v>80</v>
      </c>
    </row>
    <row r="202" s="15" customFormat="1">
      <c r="A202" s="15"/>
      <c r="B202" s="255"/>
      <c r="C202" s="256"/>
      <c r="D202" s="224" t="s">
        <v>135</v>
      </c>
      <c r="E202" s="257" t="s">
        <v>19</v>
      </c>
      <c r="F202" s="258" t="s">
        <v>1000</v>
      </c>
      <c r="G202" s="256"/>
      <c r="H202" s="257" t="s">
        <v>19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135</v>
      </c>
      <c r="AU202" s="264" t="s">
        <v>80</v>
      </c>
      <c r="AV202" s="15" t="s">
        <v>76</v>
      </c>
      <c r="AW202" s="15" t="s">
        <v>33</v>
      </c>
      <c r="AX202" s="15" t="s">
        <v>71</v>
      </c>
      <c r="AY202" s="264" t="s">
        <v>124</v>
      </c>
    </row>
    <row r="203" s="13" customFormat="1">
      <c r="A203" s="13"/>
      <c r="B203" s="222"/>
      <c r="C203" s="223"/>
      <c r="D203" s="224" t="s">
        <v>135</v>
      </c>
      <c r="E203" s="225" t="s">
        <v>19</v>
      </c>
      <c r="F203" s="226" t="s">
        <v>1001</v>
      </c>
      <c r="G203" s="223"/>
      <c r="H203" s="227">
        <v>2.3559999999999999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135</v>
      </c>
      <c r="AU203" s="233" t="s">
        <v>80</v>
      </c>
      <c r="AV203" s="13" t="s">
        <v>80</v>
      </c>
      <c r="AW203" s="13" t="s">
        <v>33</v>
      </c>
      <c r="AX203" s="13" t="s">
        <v>71</v>
      </c>
      <c r="AY203" s="233" t="s">
        <v>124</v>
      </c>
    </row>
    <row r="204" s="13" customFormat="1">
      <c r="A204" s="13"/>
      <c r="B204" s="222"/>
      <c r="C204" s="223"/>
      <c r="D204" s="224" t="s">
        <v>135</v>
      </c>
      <c r="E204" s="225" t="s">
        <v>19</v>
      </c>
      <c r="F204" s="226" t="s">
        <v>1002</v>
      </c>
      <c r="G204" s="223"/>
      <c r="H204" s="227">
        <v>1.2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80</v>
      </c>
      <c r="AV204" s="13" t="s">
        <v>80</v>
      </c>
      <c r="AW204" s="13" t="s">
        <v>33</v>
      </c>
      <c r="AX204" s="13" t="s">
        <v>71</v>
      </c>
      <c r="AY204" s="233" t="s">
        <v>124</v>
      </c>
    </row>
    <row r="205" s="14" customFormat="1">
      <c r="A205" s="14"/>
      <c r="B205" s="234"/>
      <c r="C205" s="235"/>
      <c r="D205" s="224" t="s">
        <v>135</v>
      </c>
      <c r="E205" s="236" t="s">
        <v>19</v>
      </c>
      <c r="F205" s="237" t="s">
        <v>137</v>
      </c>
      <c r="G205" s="235"/>
      <c r="H205" s="238">
        <v>3.556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135</v>
      </c>
      <c r="AU205" s="244" t="s">
        <v>80</v>
      </c>
      <c r="AV205" s="14" t="s">
        <v>81</v>
      </c>
      <c r="AW205" s="14" t="s">
        <v>33</v>
      </c>
      <c r="AX205" s="14" t="s">
        <v>76</v>
      </c>
      <c r="AY205" s="244" t="s">
        <v>124</v>
      </c>
    </row>
    <row r="206" s="12" customFormat="1" ht="22.8" customHeight="1">
      <c r="A206" s="12"/>
      <c r="B206" s="188"/>
      <c r="C206" s="189"/>
      <c r="D206" s="190" t="s">
        <v>70</v>
      </c>
      <c r="E206" s="202" t="s">
        <v>142</v>
      </c>
      <c r="F206" s="202" t="s">
        <v>1003</v>
      </c>
      <c r="G206" s="189"/>
      <c r="H206" s="189"/>
      <c r="I206" s="192"/>
      <c r="J206" s="203">
        <f>BK206</f>
        <v>0</v>
      </c>
      <c r="K206" s="189"/>
      <c r="L206" s="194"/>
      <c r="M206" s="195"/>
      <c r="N206" s="196"/>
      <c r="O206" s="196"/>
      <c r="P206" s="197">
        <f>SUM(P207:P208)</f>
        <v>0</v>
      </c>
      <c r="Q206" s="196"/>
      <c r="R206" s="197">
        <f>SUM(R207:R208)</f>
        <v>2.6397900000000001</v>
      </c>
      <c r="S206" s="196"/>
      <c r="T206" s="198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9" t="s">
        <v>76</v>
      </c>
      <c r="AT206" s="200" t="s">
        <v>70</v>
      </c>
      <c r="AU206" s="200" t="s">
        <v>76</v>
      </c>
      <c r="AY206" s="199" t="s">
        <v>124</v>
      </c>
      <c r="BK206" s="201">
        <f>SUM(BK207:BK208)</f>
        <v>0</v>
      </c>
    </row>
    <row r="207" s="2" customFormat="1" ht="37.8" customHeight="1">
      <c r="A207" s="38"/>
      <c r="B207" s="39"/>
      <c r="C207" s="204" t="s">
        <v>291</v>
      </c>
      <c r="D207" s="204" t="s">
        <v>127</v>
      </c>
      <c r="E207" s="205" t="s">
        <v>1004</v>
      </c>
      <c r="F207" s="206" t="s">
        <v>1005</v>
      </c>
      <c r="G207" s="207" t="s">
        <v>854</v>
      </c>
      <c r="H207" s="208">
        <v>1</v>
      </c>
      <c r="I207" s="209"/>
      <c r="J207" s="210">
        <f>ROUND(I207*H207,2)</f>
        <v>0</v>
      </c>
      <c r="K207" s="206" t="s">
        <v>19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2.5297900000000002</v>
      </c>
      <c r="R207" s="213">
        <f>Q207*H207</f>
        <v>2.5297900000000002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81</v>
      </c>
      <c r="AT207" s="215" t="s">
        <v>127</v>
      </c>
      <c r="AU207" s="215" t="s">
        <v>80</v>
      </c>
      <c r="AY207" s="17" t="s">
        <v>124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76</v>
      </c>
      <c r="BK207" s="216">
        <f>ROUND(I207*H207,2)</f>
        <v>0</v>
      </c>
      <c r="BL207" s="17" t="s">
        <v>81</v>
      </c>
      <c r="BM207" s="215" t="s">
        <v>1006</v>
      </c>
    </row>
    <row r="208" s="2" customFormat="1" ht="16.5" customHeight="1">
      <c r="A208" s="38"/>
      <c r="B208" s="39"/>
      <c r="C208" s="204" t="s">
        <v>296</v>
      </c>
      <c r="D208" s="204" t="s">
        <v>127</v>
      </c>
      <c r="E208" s="205" t="s">
        <v>1007</v>
      </c>
      <c r="F208" s="206" t="s">
        <v>1008</v>
      </c>
      <c r="G208" s="207" t="s">
        <v>177</v>
      </c>
      <c r="H208" s="208">
        <v>1</v>
      </c>
      <c r="I208" s="209"/>
      <c r="J208" s="210">
        <f>ROUND(I208*H208,2)</f>
        <v>0</v>
      </c>
      <c r="K208" s="206" t="s">
        <v>19</v>
      </c>
      <c r="L208" s="44"/>
      <c r="M208" s="211" t="s">
        <v>19</v>
      </c>
      <c r="N208" s="212" t="s">
        <v>42</v>
      </c>
      <c r="O208" s="84"/>
      <c r="P208" s="213">
        <f>O208*H208</f>
        <v>0</v>
      </c>
      <c r="Q208" s="213">
        <v>0.11</v>
      </c>
      <c r="R208" s="213">
        <f>Q208*H208</f>
        <v>0.11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81</v>
      </c>
      <c r="AT208" s="215" t="s">
        <v>127</v>
      </c>
      <c r="AU208" s="215" t="s">
        <v>80</v>
      </c>
      <c r="AY208" s="17" t="s">
        <v>124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76</v>
      </c>
      <c r="BK208" s="216">
        <f>ROUND(I208*H208,2)</f>
        <v>0</v>
      </c>
      <c r="BL208" s="17" t="s">
        <v>81</v>
      </c>
      <c r="BM208" s="215" t="s">
        <v>1009</v>
      </c>
    </row>
    <row r="209" s="12" customFormat="1" ht="22.8" customHeight="1">
      <c r="A209" s="12"/>
      <c r="B209" s="188"/>
      <c r="C209" s="189"/>
      <c r="D209" s="190" t="s">
        <v>70</v>
      </c>
      <c r="E209" s="202" t="s">
        <v>81</v>
      </c>
      <c r="F209" s="202" t="s">
        <v>419</v>
      </c>
      <c r="G209" s="189"/>
      <c r="H209" s="189"/>
      <c r="I209" s="192"/>
      <c r="J209" s="203">
        <f>BK209</f>
        <v>0</v>
      </c>
      <c r="K209" s="189"/>
      <c r="L209" s="194"/>
      <c r="M209" s="195"/>
      <c r="N209" s="196"/>
      <c r="O209" s="196"/>
      <c r="P209" s="197">
        <f>SUM(P210:P215)</f>
        <v>0</v>
      </c>
      <c r="Q209" s="196"/>
      <c r="R209" s="197">
        <f>SUM(R210:R215)</f>
        <v>13.76102406</v>
      </c>
      <c r="S209" s="196"/>
      <c r="T209" s="198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9" t="s">
        <v>76</v>
      </c>
      <c r="AT209" s="200" t="s">
        <v>70</v>
      </c>
      <c r="AU209" s="200" t="s">
        <v>76</v>
      </c>
      <c r="AY209" s="199" t="s">
        <v>124</v>
      </c>
      <c r="BK209" s="201">
        <f>SUM(BK210:BK215)</f>
        <v>0</v>
      </c>
    </row>
    <row r="210" s="2" customFormat="1" ht="33" customHeight="1">
      <c r="A210" s="38"/>
      <c r="B210" s="39"/>
      <c r="C210" s="204" t="s">
        <v>302</v>
      </c>
      <c r="D210" s="204" t="s">
        <v>127</v>
      </c>
      <c r="E210" s="205" t="s">
        <v>1010</v>
      </c>
      <c r="F210" s="206" t="s">
        <v>1011</v>
      </c>
      <c r="G210" s="207" t="s">
        <v>130</v>
      </c>
      <c r="H210" s="208">
        <v>7.2779999999999996</v>
      </c>
      <c r="I210" s="209"/>
      <c r="J210" s="210">
        <f>ROUND(I210*H210,2)</f>
        <v>0</v>
      </c>
      <c r="K210" s="206" t="s">
        <v>131</v>
      </c>
      <c r="L210" s="44"/>
      <c r="M210" s="211" t="s">
        <v>19</v>
      </c>
      <c r="N210" s="212" t="s">
        <v>42</v>
      </c>
      <c r="O210" s="84"/>
      <c r="P210" s="213">
        <f>O210*H210</f>
        <v>0</v>
      </c>
      <c r="Q210" s="213">
        <v>1.8907700000000001</v>
      </c>
      <c r="R210" s="213">
        <f>Q210*H210</f>
        <v>13.76102406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81</v>
      </c>
      <c r="AT210" s="215" t="s">
        <v>127</v>
      </c>
      <c r="AU210" s="215" t="s">
        <v>80</v>
      </c>
      <c r="AY210" s="17" t="s">
        <v>124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76</v>
      </c>
      <c r="BK210" s="216">
        <f>ROUND(I210*H210,2)</f>
        <v>0</v>
      </c>
      <c r="BL210" s="17" t="s">
        <v>81</v>
      </c>
      <c r="BM210" s="215" t="s">
        <v>1012</v>
      </c>
    </row>
    <row r="211" s="2" customFormat="1">
      <c r="A211" s="38"/>
      <c r="B211" s="39"/>
      <c r="C211" s="40"/>
      <c r="D211" s="217" t="s">
        <v>133</v>
      </c>
      <c r="E211" s="40"/>
      <c r="F211" s="218" t="s">
        <v>1013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80</v>
      </c>
    </row>
    <row r="212" s="15" customFormat="1">
      <c r="A212" s="15"/>
      <c r="B212" s="255"/>
      <c r="C212" s="256"/>
      <c r="D212" s="224" t="s">
        <v>135</v>
      </c>
      <c r="E212" s="257" t="s">
        <v>19</v>
      </c>
      <c r="F212" s="258" t="s">
        <v>1014</v>
      </c>
      <c r="G212" s="256"/>
      <c r="H212" s="257" t="s">
        <v>19</v>
      </c>
      <c r="I212" s="259"/>
      <c r="J212" s="256"/>
      <c r="K212" s="256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135</v>
      </c>
      <c r="AU212" s="264" t="s">
        <v>80</v>
      </c>
      <c r="AV212" s="15" t="s">
        <v>76</v>
      </c>
      <c r="AW212" s="15" t="s">
        <v>33</v>
      </c>
      <c r="AX212" s="15" t="s">
        <v>71</v>
      </c>
      <c r="AY212" s="264" t="s">
        <v>124</v>
      </c>
    </row>
    <row r="213" s="13" customFormat="1">
      <c r="A213" s="13"/>
      <c r="B213" s="222"/>
      <c r="C213" s="223"/>
      <c r="D213" s="224" t="s">
        <v>135</v>
      </c>
      <c r="E213" s="225" t="s">
        <v>19</v>
      </c>
      <c r="F213" s="226" t="s">
        <v>1015</v>
      </c>
      <c r="G213" s="223"/>
      <c r="H213" s="227">
        <v>3.4380000000000002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135</v>
      </c>
      <c r="AU213" s="233" t="s">
        <v>80</v>
      </c>
      <c r="AV213" s="13" t="s">
        <v>80</v>
      </c>
      <c r="AW213" s="13" t="s">
        <v>33</v>
      </c>
      <c r="AX213" s="13" t="s">
        <v>71</v>
      </c>
      <c r="AY213" s="233" t="s">
        <v>124</v>
      </c>
    </row>
    <row r="214" s="13" customFormat="1">
      <c r="A214" s="13"/>
      <c r="B214" s="222"/>
      <c r="C214" s="223"/>
      <c r="D214" s="224" t="s">
        <v>135</v>
      </c>
      <c r="E214" s="225" t="s">
        <v>19</v>
      </c>
      <c r="F214" s="226" t="s">
        <v>1016</v>
      </c>
      <c r="G214" s="223"/>
      <c r="H214" s="227">
        <v>3.8399999999999999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135</v>
      </c>
      <c r="AU214" s="233" t="s">
        <v>80</v>
      </c>
      <c r="AV214" s="13" t="s">
        <v>80</v>
      </c>
      <c r="AW214" s="13" t="s">
        <v>33</v>
      </c>
      <c r="AX214" s="13" t="s">
        <v>71</v>
      </c>
      <c r="AY214" s="233" t="s">
        <v>124</v>
      </c>
    </row>
    <row r="215" s="14" customFormat="1">
      <c r="A215" s="14"/>
      <c r="B215" s="234"/>
      <c r="C215" s="235"/>
      <c r="D215" s="224" t="s">
        <v>135</v>
      </c>
      <c r="E215" s="236" t="s">
        <v>19</v>
      </c>
      <c r="F215" s="237" t="s">
        <v>137</v>
      </c>
      <c r="G215" s="235"/>
      <c r="H215" s="238">
        <v>7.2779999999999996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135</v>
      </c>
      <c r="AU215" s="244" t="s">
        <v>80</v>
      </c>
      <c r="AV215" s="14" t="s">
        <v>81</v>
      </c>
      <c r="AW215" s="14" t="s">
        <v>33</v>
      </c>
      <c r="AX215" s="14" t="s">
        <v>76</v>
      </c>
      <c r="AY215" s="244" t="s">
        <v>124</v>
      </c>
    </row>
    <row r="216" s="12" customFormat="1" ht="22.8" customHeight="1">
      <c r="A216" s="12"/>
      <c r="B216" s="188"/>
      <c r="C216" s="189"/>
      <c r="D216" s="190" t="s">
        <v>70</v>
      </c>
      <c r="E216" s="202" t="s">
        <v>151</v>
      </c>
      <c r="F216" s="202" t="s">
        <v>538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SUM(P217:P275)</f>
        <v>0</v>
      </c>
      <c r="Q216" s="196"/>
      <c r="R216" s="197">
        <f>SUM(R217:R275)</f>
        <v>2.8901889999999999</v>
      </c>
      <c r="S216" s="196"/>
      <c r="T216" s="198">
        <f>SUM(T217:T275)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9" t="s">
        <v>76</v>
      </c>
      <c r="AT216" s="200" t="s">
        <v>70</v>
      </c>
      <c r="AU216" s="200" t="s">
        <v>76</v>
      </c>
      <c r="AY216" s="199" t="s">
        <v>124</v>
      </c>
      <c r="BK216" s="201">
        <f>SUM(BK217:BK275)</f>
        <v>0</v>
      </c>
    </row>
    <row r="217" s="2" customFormat="1" ht="33" customHeight="1">
      <c r="A217" s="38"/>
      <c r="B217" s="39"/>
      <c r="C217" s="204" t="s">
        <v>257</v>
      </c>
      <c r="D217" s="204" t="s">
        <v>127</v>
      </c>
      <c r="E217" s="205" t="s">
        <v>1017</v>
      </c>
      <c r="F217" s="206" t="s">
        <v>1018</v>
      </c>
      <c r="G217" s="207" t="s">
        <v>224</v>
      </c>
      <c r="H217" s="208">
        <v>25.600000000000001</v>
      </c>
      <c r="I217" s="209"/>
      <c r="J217" s="210">
        <f>ROUND(I217*H217,2)</f>
        <v>0</v>
      </c>
      <c r="K217" s="206" t="s">
        <v>131</v>
      </c>
      <c r="L217" s="44"/>
      <c r="M217" s="211" t="s">
        <v>19</v>
      </c>
      <c r="N217" s="212" t="s">
        <v>42</v>
      </c>
      <c r="O217" s="84"/>
      <c r="P217" s="213">
        <f>O217*H217</f>
        <v>0</v>
      </c>
      <c r="Q217" s="213">
        <v>1.0000000000000001E-05</v>
      </c>
      <c r="R217" s="213">
        <f>Q217*H217</f>
        <v>0.00025600000000000004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81</v>
      </c>
      <c r="AT217" s="215" t="s">
        <v>127</v>
      </c>
      <c r="AU217" s="215" t="s">
        <v>80</v>
      </c>
      <c r="AY217" s="17" t="s">
        <v>124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76</v>
      </c>
      <c r="BK217" s="216">
        <f>ROUND(I217*H217,2)</f>
        <v>0</v>
      </c>
      <c r="BL217" s="17" t="s">
        <v>81</v>
      </c>
      <c r="BM217" s="215" t="s">
        <v>1019</v>
      </c>
    </row>
    <row r="218" s="2" customFormat="1">
      <c r="A218" s="38"/>
      <c r="B218" s="39"/>
      <c r="C218" s="40"/>
      <c r="D218" s="217" t="s">
        <v>133</v>
      </c>
      <c r="E218" s="40"/>
      <c r="F218" s="218" t="s">
        <v>1020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133</v>
      </c>
      <c r="AU218" s="17" t="s">
        <v>80</v>
      </c>
    </row>
    <row r="219" s="15" customFormat="1">
      <c r="A219" s="15"/>
      <c r="B219" s="255"/>
      <c r="C219" s="256"/>
      <c r="D219" s="224" t="s">
        <v>135</v>
      </c>
      <c r="E219" s="257" t="s">
        <v>19</v>
      </c>
      <c r="F219" s="258" t="s">
        <v>920</v>
      </c>
      <c r="G219" s="256"/>
      <c r="H219" s="257" t="s">
        <v>19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135</v>
      </c>
      <c r="AU219" s="264" t="s">
        <v>80</v>
      </c>
      <c r="AV219" s="15" t="s">
        <v>76</v>
      </c>
      <c r="AW219" s="15" t="s">
        <v>33</v>
      </c>
      <c r="AX219" s="15" t="s">
        <v>71</v>
      </c>
      <c r="AY219" s="264" t="s">
        <v>124</v>
      </c>
    </row>
    <row r="220" s="13" customFormat="1">
      <c r="A220" s="13"/>
      <c r="B220" s="222"/>
      <c r="C220" s="223"/>
      <c r="D220" s="224" t="s">
        <v>135</v>
      </c>
      <c r="E220" s="225" t="s">
        <v>19</v>
      </c>
      <c r="F220" s="226" t="s">
        <v>1021</v>
      </c>
      <c r="G220" s="223"/>
      <c r="H220" s="227">
        <v>25.600000000000001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135</v>
      </c>
      <c r="AU220" s="233" t="s">
        <v>80</v>
      </c>
      <c r="AV220" s="13" t="s">
        <v>80</v>
      </c>
      <c r="AW220" s="13" t="s">
        <v>33</v>
      </c>
      <c r="AX220" s="13" t="s">
        <v>71</v>
      </c>
      <c r="AY220" s="233" t="s">
        <v>124</v>
      </c>
    </row>
    <row r="221" s="14" customFormat="1">
      <c r="A221" s="14"/>
      <c r="B221" s="234"/>
      <c r="C221" s="235"/>
      <c r="D221" s="224" t="s">
        <v>135</v>
      </c>
      <c r="E221" s="236" t="s">
        <v>19</v>
      </c>
      <c r="F221" s="237" t="s">
        <v>137</v>
      </c>
      <c r="G221" s="235"/>
      <c r="H221" s="238">
        <v>25.600000000000001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135</v>
      </c>
      <c r="AU221" s="244" t="s">
        <v>80</v>
      </c>
      <c r="AV221" s="14" t="s">
        <v>81</v>
      </c>
      <c r="AW221" s="14" t="s">
        <v>33</v>
      </c>
      <c r="AX221" s="14" t="s">
        <v>76</v>
      </c>
      <c r="AY221" s="244" t="s">
        <v>124</v>
      </c>
    </row>
    <row r="222" s="2" customFormat="1" ht="24.15" customHeight="1">
      <c r="A222" s="38"/>
      <c r="B222" s="39"/>
      <c r="C222" s="245" t="s">
        <v>311</v>
      </c>
      <c r="D222" s="245" t="s">
        <v>147</v>
      </c>
      <c r="E222" s="246" t="s">
        <v>1022</v>
      </c>
      <c r="F222" s="247" t="s">
        <v>1023</v>
      </c>
      <c r="G222" s="248" t="s">
        <v>224</v>
      </c>
      <c r="H222" s="249">
        <v>26.111999999999998</v>
      </c>
      <c r="I222" s="250"/>
      <c r="J222" s="251">
        <f>ROUND(I222*H222,2)</f>
        <v>0</v>
      </c>
      <c r="K222" s="247" t="s">
        <v>131</v>
      </c>
      <c r="L222" s="252"/>
      <c r="M222" s="253" t="s">
        <v>19</v>
      </c>
      <c r="N222" s="254" t="s">
        <v>42</v>
      </c>
      <c r="O222" s="84"/>
      <c r="P222" s="213">
        <f>O222*H222</f>
        <v>0</v>
      </c>
      <c r="Q222" s="213">
        <v>0.0028999999999999998</v>
      </c>
      <c r="R222" s="213">
        <f>Q222*H222</f>
        <v>0.075724799999999995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151</v>
      </c>
      <c r="AT222" s="215" t="s">
        <v>147</v>
      </c>
      <c r="AU222" s="215" t="s">
        <v>80</v>
      </c>
      <c r="AY222" s="17" t="s">
        <v>124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76</v>
      </c>
      <c r="BK222" s="216">
        <f>ROUND(I222*H222,2)</f>
        <v>0</v>
      </c>
      <c r="BL222" s="17" t="s">
        <v>81</v>
      </c>
      <c r="BM222" s="215" t="s">
        <v>1024</v>
      </c>
    </row>
    <row r="223" s="13" customFormat="1">
      <c r="A223" s="13"/>
      <c r="B223" s="222"/>
      <c r="C223" s="223"/>
      <c r="D223" s="224" t="s">
        <v>135</v>
      </c>
      <c r="E223" s="225" t="s">
        <v>19</v>
      </c>
      <c r="F223" s="226" t="s">
        <v>1025</v>
      </c>
      <c r="G223" s="223"/>
      <c r="H223" s="227">
        <v>26.111999999999998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135</v>
      </c>
      <c r="AU223" s="233" t="s">
        <v>80</v>
      </c>
      <c r="AV223" s="13" t="s">
        <v>80</v>
      </c>
      <c r="AW223" s="13" t="s">
        <v>33</v>
      </c>
      <c r="AX223" s="13" t="s">
        <v>71</v>
      </c>
      <c r="AY223" s="233" t="s">
        <v>124</v>
      </c>
    </row>
    <row r="224" s="14" customFormat="1">
      <c r="A224" s="14"/>
      <c r="B224" s="234"/>
      <c r="C224" s="235"/>
      <c r="D224" s="224" t="s">
        <v>135</v>
      </c>
      <c r="E224" s="236" t="s">
        <v>19</v>
      </c>
      <c r="F224" s="237" t="s">
        <v>137</v>
      </c>
      <c r="G224" s="235"/>
      <c r="H224" s="238">
        <v>26.111999999999998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135</v>
      </c>
      <c r="AU224" s="244" t="s">
        <v>80</v>
      </c>
      <c r="AV224" s="14" t="s">
        <v>81</v>
      </c>
      <c r="AW224" s="14" t="s">
        <v>33</v>
      </c>
      <c r="AX224" s="14" t="s">
        <v>76</v>
      </c>
      <c r="AY224" s="244" t="s">
        <v>124</v>
      </c>
    </row>
    <row r="225" s="2" customFormat="1" ht="33" customHeight="1">
      <c r="A225" s="38"/>
      <c r="B225" s="39"/>
      <c r="C225" s="204" t="s">
        <v>316</v>
      </c>
      <c r="D225" s="204" t="s">
        <v>127</v>
      </c>
      <c r="E225" s="205" t="s">
        <v>1026</v>
      </c>
      <c r="F225" s="206" t="s">
        <v>1027</v>
      </c>
      <c r="G225" s="207" t="s">
        <v>224</v>
      </c>
      <c r="H225" s="208">
        <v>19.100000000000001</v>
      </c>
      <c r="I225" s="209"/>
      <c r="J225" s="210">
        <f>ROUND(I225*H225,2)</f>
        <v>0</v>
      </c>
      <c r="K225" s="206" t="s">
        <v>131</v>
      </c>
      <c r="L225" s="44"/>
      <c r="M225" s="211" t="s">
        <v>19</v>
      </c>
      <c r="N225" s="212" t="s">
        <v>42</v>
      </c>
      <c r="O225" s="84"/>
      <c r="P225" s="213">
        <f>O225*H225</f>
        <v>0</v>
      </c>
      <c r="Q225" s="213">
        <v>1.0000000000000001E-05</v>
      </c>
      <c r="R225" s="213">
        <f>Q225*H225</f>
        <v>0.00019100000000000004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81</v>
      </c>
      <c r="AT225" s="215" t="s">
        <v>127</v>
      </c>
      <c r="AU225" s="215" t="s">
        <v>80</v>
      </c>
      <c r="AY225" s="17" t="s">
        <v>124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76</v>
      </c>
      <c r="BK225" s="216">
        <f>ROUND(I225*H225,2)</f>
        <v>0</v>
      </c>
      <c r="BL225" s="17" t="s">
        <v>81</v>
      </c>
      <c r="BM225" s="215" t="s">
        <v>1028</v>
      </c>
    </row>
    <row r="226" s="2" customFormat="1">
      <c r="A226" s="38"/>
      <c r="B226" s="39"/>
      <c r="C226" s="40"/>
      <c r="D226" s="217" t="s">
        <v>133</v>
      </c>
      <c r="E226" s="40"/>
      <c r="F226" s="218" t="s">
        <v>1029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133</v>
      </c>
      <c r="AU226" s="17" t="s">
        <v>80</v>
      </c>
    </row>
    <row r="227" s="15" customFormat="1">
      <c r="A227" s="15"/>
      <c r="B227" s="255"/>
      <c r="C227" s="256"/>
      <c r="D227" s="224" t="s">
        <v>135</v>
      </c>
      <c r="E227" s="257" t="s">
        <v>19</v>
      </c>
      <c r="F227" s="258" t="s">
        <v>920</v>
      </c>
      <c r="G227" s="256"/>
      <c r="H227" s="257" t="s">
        <v>19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135</v>
      </c>
      <c r="AU227" s="264" t="s">
        <v>80</v>
      </c>
      <c r="AV227" s="15" t="s">
        <v>76</v>
      </c>
      <c r="AW227" s="15" t="s">
        <v>33</v>
      </c>
      <c r="AX227" s="15" t="s">
        <v>71</v>
      </c>
      <c r="AY227" s="264" t="s">
        <v>124</v>
      </c>
    </row>
    <row r="228" s="13" customFormat="1">
      <c r="A228" s="13"/>
      <c r="B228" s="222"/>
      <c r="C228" s="223"/>
      <c r="D228" s="224" t="s">
        <v>135</v>
      </c>
      <c r="E228" s="225" t="s">
        <v>19</v>
      </c>
      <c r="F228" s="226" t="s">
        <v>1030</v>
      </c>
      <c r="G228" s="223"/>
      <c r="H228" s="227">
        <v>19.100000000000001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135</v>
      </c>
      <c r="AU228" s="233" t="s">
        <v>80</v>
      </c>
      <c r="AV228" s="13" t="s">
        <v>80</v>
      </c>
      <c r="AW228" s="13" t="s">
        <v>33</v>
      </c>
      <c r="AX228" s="13" t="s">
        <v>71</v>
      </c>
      <c r="AY228" s="233" t="s">
        <v>124</v>
      </c>
    </row>
    <row r="229" s="14" customFormat="1">
      <c r="A229" s="14"/>
      <c r="B229" s="234"/>
      <c r="C229" s="235"/>
      <c r="D229" s="224" t="s">
        <v>135</v>
      </c>
      <c r="E229" s="236" t="s">
        <v>19</v>
      </c>
      <c r="F229" s="237" t="s">
        <v>137</v>
      </c>
      <c r="G229" s="235"/>
      <c r="H229" s="238">
        <v>19.100000000000001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135</v>
      </c>
      <c r="AU229" s="244" t="s">
        <v>80</v>
      </c>
      <c r="AV229" s="14" t="s">
        <v>81</v>
      </c>
      <c r="AW229" s="14" t="s">
        <v>33</v>
      </c>
      <c r="AX229" s="14" t="s">
        <v>76</v>
      </c>
      <c r="AY229" s="244" t="s">
        <v>124</v>
      </c>
    </row>
    <row r="230" s="2" customFormat="1" ht="24.15" customHeight="1">
      <c r="A230" s="38"/>
      <c r="B230" s="39"/>
      <c r="C230" s="245" t="s">
        <v>322</v>
      </c>
      <c r="D230" s="245" t="s">
        <v>147</v>
      </c>
      <c r="E230" s="246" t="s">
        <v>1031</v>
      </c>
      <c r="F230" s="247" t="s">
        <v>1032</v>
      </c>
      <c r="G230" s="248" t="s">
        <v>224</v>
      </c>
      <c r="H230" s="249">
        <v>19.481999999999999</v>
      </c>
      <c r="I230" s="250"/>
      <c r="J230" s="251">
        <f>ROUND(I230*H230,2)</f>
        <v>0</v>
      </c>
      <c r="K230" s="247" t="s">
        <v>131</v>
      </c>
      <c r="L230" s="252"/>
      <c r="M230" s="253" t="s">
        <v>19</v>
      </c>
      <c r="N230" s="254" t="s">
        <v>42</v>
      </c>
      <c r="O230" s="84"/>
      <c r="P230" s="213">
        <f>O230*H230</f>
        <v>0</v>
      </c>
      <c r="Q230" s="213">
        <v>0.0045999999999999999</v>
      </c>
      <c r="R230" s="213">
        <f>Q230*H230</f>
        <v>0.089617199999999994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151</v>
      </c>
      <c r="AT230" s="215" t="s">
        <v>147</v>
      </c>
      <c r="AU230" s="215" t="s">
        <v>80</v>
      </c>
      <c r="AY230" s="17" t="s">
        <v>124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76</v>
      </c>
      <c r="BK230" s="216">
        <f>ROUND(I230*H230,2)</f>
        <v>0</v>
      </c>
      <c r="BL230" s="17" t="s">
        <v>81</v>
      </c>
      <c r="BM230" s="215" t="s">
        <v>1033</v>
      </c>
    </row>
    <row r="231" s="13" customFormat="1">
      <c r="A231" s="13"/>
      <c r="B231" s="222"/>
      <c r="C231" s="223"/>
      <c r="D231" s="224" t="s">
        <v>135</v>
      </c>
      <c r="E231" s="225" t="s">
        <v>19</v>
      </c>
      <c r="F231" s="226" t="s">
        <v>1034</v>
      </c>
      <c r="G231" s="223"/>
      <c r="H231" s="227">
        <v>19.481999999999999</v>
      </c>
      <c r="I231" s="228"/>
      <c r="J231" s="223"/>
      <c r="K231" s="223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135</v>
      </c>
      <c r="AU231" s="233" t="s">
        <v>80</v>
      </c>
      <c r="AV231" s="13" t="s">
        <v>80</v>
      </c>
      <c r="AW231" s="13" t="s">
        <v>33</v>
      </c>
      <c r="AX231" s="13" t="s">
        <v>71</v>
      </c>
      <c r="AY231" s="233" t="s">
        <v>124</v>
      </c>
    </row>
    <row r="232" s="14" customFormat="1">
      <c r="A232" s="14"/>
      <c r="B232" s="234"/>
      <c r="C232" s="235"/>
      <c r="D232" s="224" t="s">
        <v>135</v>
      </c>
      <c r="E232" s="236" t="s">
        <v>19</v>
      </c>
      <c r="F232" s="237" t="s">
        <v>137</v>
      </c>
      <c r="G232" s="235"/>
      <c r="H232" s="238">
        <v>19.481999999999999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135</v>
      </c>
      <c r="AU232" s="244" t="s">
        <v>80</v>
      </c>
      <c r="AV232" s="14" t="s">
        <v>81</v>
      </c>
      <c r="AW232" s="14" t="s">
        <v>33</v>
      </c>
      <c r="AX232" s="14" t="s">
        <v>76</v>
      </c>
      <c r="AY232" s="244" t="s">
        <v>124</v>
      </c>
    </row>
    <row r="233" s="2" customFormat="1" ht="37.8" customHeight="1">
      <c r="A233" s="38"/>
      <c r="B233" s="39"/>
      <c r="C233" s="204" t="s">
        <v>327</v>
      </c>
      <c r="D233" s="204" t="s">
        <v>127</v>
      </c>
      <c r="E233" s="205" t="s">
        <v>1035</v>
      </c>
      <c r="F233" s="206" t="s">
        <v>1036</v>
      </c>
      <c r="G233" s="207" t="s">
        <v>177</v>
      </c>
      <c r="H233" s="208">
        <v>2</v>
      </c>
      <c r="I233" s="209"/>
      <c r="J233" s="210">
        <f>ROUND(I233*H233,2)</f>
        <v>0</v>
      </c>
      <c r="K233" s="206" t="s">
        <v>131</v>
      </c>
      <c r="L233" s="44"/>
      <c r="M233" s="211" t="s">
        <v>19</v>
      </c>
      <c r="N233" s="212" t="s">
        <v>42</v>
      </c>
      <c r="O233" s="84"/>
      <c r="P233" s="213">
        <f>O233*H233</f>
        <v>0</v>
      </c>
      <c r="Q233" s="213">
        <v>0.10833</v>
      </c>
      <c r="R233" s="213">
        <f>Q233*H233</f>
        <v>0.21665999999999999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81</v>
      </c>
      <c r="AT233" s="215" t="s">
        <v>127</v>
      </c>
      <c r="AU233" s="215" t="s">
        <v>80</v>
      </c>
      <c r="AY233" s="17" t="s">
        <v>124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76</v>
      </c>
      <c r="BK233" s="216">
        <f>ROUND(I233*H233,2)</f>
        <v>0</v>
      </c>
      <c r="BL233" s="17" t="s">
        <v>81</v>
      </c>
      <c r="BM233" s="215" t="s">
        <v>1037</v>
      </c>
    </row>
    <row r="234" s="2" customFormat="1">
      <c r="A234" s="38"/>
      <c r="B234" s="39"/>
      <c r="C234" s="40"/>
      <c r="D234" s="217" t="s">
        <v>133</v>
      </c>
      <c r="E234" s="40"/>
      <c r="F234" s="218" t="s">
        <v>1038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133</v>
      </c>
      <c r="AU234" s="17" t="s">
        <v>80</v>
      </c>
    </row>
    <row r="235" s="15" customFormat="1">
      <c r="A235" s="15"/>
      <c r="B235" s="255"/>
      <c r="C235" s="256"/>
      <c r="D235" s="224" t="s">
        <v>135</v>
      </c>
      <c r="E235" s="257" t="s">
        <v>19</v>
      </c>
      <c r="F235" s="258" t="s">
        <v>1039</v>
      </c>
      <c r="G235" s="256"/>
      <c r="H235" s="257" t="s">
        <v>19</v>
      </c>
      <c r="I235" s="259"/>
      <c r="J235" s="256"/>
      <c r="K235" s="256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135</v>
      </c>
      <c r="AU235" s="264" t="s">
        <v>80</v>
      </c>
      <c r="AV235" s="15" t="s">
        <v>76</v>
      </c>
      <c r="AW235" s="15" t="s">
        <v>33</v>
      </c>
      <c r="AX235" s="15" t="s">
        <v>71</v>
      </c>
      <c r="AY235" s="264" t="s">
        <v>124</v>
      </c>
    </row>
    <row r="236" s="13" customFormat="1">
      <c r="A236" s="13"/>
      <c r="B236" s="222"/>
      <c r="C236" s="223"/>
      <c r="D236" s="224" t="s">
        <v>135</v>
      </c>
      <c r="E236" s="225" t="s">
        <v>19</v>
      </c>
      <c r="F236" s="226" t="s">
        <v>80</v>
      </c>
      <c r="G236" s="223"/>
      <c r="H236" s="227">
        <v>2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80</v>
      </c>
      <c r="AV236" s="13" t="s">
        <v>80</v>
      </c>
      <c r="AW236" s="13" t="s">
        <v>33</v>
      </c>
      <c r="AX236" s="13" t="s">
        <v>71</v>
      </c>
      <c r="AY236" s="233" t="s">
        <v>124</v>
      </c>
    </row>
    <row r="237" s="14" customFormat="1">
      <c r="A237" s="14"/>
      <c r="B237" s="234"/>
      <c r="C237" s="235"/>
      <c r="D237" s="224" t="s">
        <v>135</v>
      </c>
      <c r="E237" s="236" t="s">
        <v>19</v>
      </c>
      <c r="F237" s="237" t="s">
        <v>137</v>
      </c>
      <c r="G237" s="235"/>
      <c r="H237" s="238">
        <v>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135</v>
      </c>
      <c r="AU237" s="244" t="s">
        <v>80</v>
      </c>
      <c r="AV237" s="14" t="s">
        <v>81</v>
      </c>
      <c r="AW237" s="14" t="s">
        <v>33</v>
      </c>
      <c r="AX237" s="14" t="s">
        <v>76</v>
      </c>
      <c r="AY237" s="244" t="s">
        <v>124</v>
      </c>
    </row>
    <row r="238" s="2" customFormat="1" ht="37.8" customHeight="1">
      <c r="A238" s="38"/>
      <c r="B238" s="39"/>
      <c r="C238" s="204" t="s">
        <v>332</v>
      </c>
      <c r="D238" s="204" t="s">
        <v>127</v>
      </c>
      <c r="E238" s="205" t="s">
        <v>1040</v>
      </c>
      <c r="F238" s="206" t="s">
        <v>1041</v>
      </c>
      <c r="G238" s="207" t="s">
        <v>177</v>
      </c>
      <c r="H238" s="208">
        <v>2</v>
      </c>
      <c r="I238" s="209"/>
      <c r="J238" s="210">
        <f>ROUND(I238*H238,2)</f>
        <v>0</v>
      </c>
      <c r="K238" s="206" t="s">
        <v>131</v>
      </c>
      <c r="L238" s="44"/>
      <c r="M238" s="211" t="s">
        <v>19</v>
      </c>
      <c r="N238" s="212" t="s">
        <v>42</v>
      </c>
      <c r="O238" s="84"/>
      <c r="P238" s="213">
        <f>O238*H238</f>
        <v>0</v>
      </c>
      <c r="Q238" s="213">
        <v>0.03637</v>
      </c>
      <c r="R238" s="213">
        <f>Q238*H238</f>
        <v>0.072739999999999999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81</v>
      </c>
      <c r="AT238" s="215" t="s">
        <v>127</v>
      </c>
      <c r="AU238" s="215" t="s">
        <v>80</v>
      </c>
      <c r="AY238" s="17" t="s">
        <v>124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76</v>
      </c>
      <c r="BK238" s="216">
        <f>ROUND(I238*H238,2)</f>
        <v>0</v>
      </c>
      <c r="BL238" s="17" t="s">
        <v>81</v>
      </c>
      <c r="BM238" s="215" t="s">
        <v>1042</v>
      </c>
    </row>
    <row r="239" s="2" customFormat="1">
      <c r="A239" s="38"/>
      <c r="B239" s="39"/>
      <c r="C239" s="40"/>
      <c r="D239" s="217" t="s">
        <v>133</v>
      </c>
      <c r="E239" s="40"/>
      <c r="F239" s="218" t="s">
        <v>1043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133</v>
      </c>
      <c r="AU239" s="17" t="s">
        <v>80</v>
      </c>
    </row>
    <row r="240" s="15" customFormat="1">
      <c r="A240" s="15"/>
      <c r="B240" s="255"/>
      <c r="C240" s="256"/>
      <c r="D240" s="224" t="s">
        <v>135</v>
      </c>
      <c r="E240" s="257" t="s">
        <v>19</v>
      </c>
      <c r="F240" s="258" t="s">
        <v>1039</v>
      </c>
      <c r="G240" s="256"/>
      <c r="H240" s="257" t="s">
        <v>19</v>
      </c>
      <c r="I240" s="259"/>
      <c r="J240" s="256"/>
      <c r="K240" s="256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135</v>
      </c>
      <c r="AU240" s="264" t="s">
        <v>80</v>
      </c>
      <c r="AV240" s="15" t="s">
        <v>76</v>
      </c>
      <c r="AW240" s="15" t="s">
        <v>33</v>
      </c>
      <c r="AX240" s="15" t="s">
        <v>71</v>
      </c>
      <c r="AY240" s="264" t="s">
        <v>124</v>
      </c>
    </row>
    <row r="241" s="13" customFormat="1">
      <c r="A241" s="13"/>
      <c r="B241" s="222"/>
      <c r="C241" s="223"/>
      <c r="D241" s="224" t="s">
        <v>135</v>
      </c>
      <c r="E241" s="225" t="s">
        <v>19</v>
      </c>
      <c r="F241" s="226" t="s">
        <v>80</v>
      </c>
      <c r="G241" s="223"/>
      <c r="H241" s="227">
        <v>2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135</v>
      </c>
      <c r="AU241" s="233" t="s">
        <v>80</v>
      </c>
      <c r="AV241" s="13" t="s">
        <v>80</v>
      </c>
      <c r="AW241" s="13" t="s">
        <v>33</v>
      </c>
      <c r="AX241" s="13" t="s">
        <v>76</v>
      </c>
      <c r="AY241" s="233" t="s">
        <v>124</v>
      </c>
    </row>
    <row r="242" s="2" customFormat="1" ht="37.8" customHeight="1">
      <c r="A242" s="38"/>
      <c r="B242" s="39"/>
      <c r="C242" s="204" t="s">
        <v>339</v>
      </c>
      <c r="D242" s="204" t="s">
        <v>127</v>
      </c>
      <c r="E242" s="205" t="s">
        <v>1044</v>
      </c>
      <c r="F242" s="206" t="s">
        <v>1045</v>
      </c>
      <c r="G242" s="207" t="s">
        <v>177</v>
      </c>
      <c r="H242" s="208">
        <v>2</v>
      </c>
      <c r="I242" s="209"/>
      <c r="J242" s="210">
        <f>ROUND(I242*H242,2)</f>
        <v>0</v>
      </c>
      <c r="K242" s="206" t="s">
        <v>131</v>
      </c>
      <c r="L242" s="44"/>
      <c r="M242" s="211" t="s">
        <v>19</v>
      </c>
      <c r="N242" s="212" t="s">
        <v>42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81</v>
      </c>
      <c r="AT242" s="215" t="s">
        <v>127</v>
      </c>
      <c r="AU242" s="215" t="s">
        <v>80</v>
      </c>
      <c r="AY242" s="17" t="s">
        <v>124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76</v>
      </c>
      <c r="BK242" s="216">
        <f>ROUND(I242*H242,2)</f>
        <v>0</v>
      </c>
      <c r="BL242" s="17" t="s">
        <v>81</v>
      </c>
      <c r="BM242" s="215" t="s">
        <v>1046</v>
      </c>
    </row>
    <row r="243" s="2" customFormat="1">
      <c r="A243" s="38"/>
      <c r="B243" s="39"/>
      <c r="C243" s="40"/>
      <c r="D243" s="217" t="s">
        <v>133</v>
      </c>
      <c r="E243" s="40"/>
      <c r="F243" s="218" t="s">
        <v>1047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133</v>
      </c>
      <c r="AU243" s="17" t="s">
        <v>80</v>
      </c>
    </row>
    <row r="244" s="13" customFormat="1">
      <c r="A244" s="13"/>
      <c r="B244" s="222"/>
      <c r="C244" s="223"/>
      <c r="D244" s="224" t="s">
        <v>135</v>
      </c>
      <c r="E244" s="225" t="s">
        <v>19</v>
      </c>
      <c r="F244" s="226" t="s">
        <v>80</v>
      </c>
      <c r="G244" s="223"/>
      <c r="H244" s="227">
        <v>2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135</v>
      </c>
      <c r="AU244" s="233" t="s">
        <v>80</v>
      </c>
      <c r="AV244" s="13" t="s">
        <v>80</v>
      </c>
      <c r="AW244" s="13" t="s">
        <v>33</v>
      </c>
      <c r="AX244" s="13" t="s">
        <v>71</v>
      </c>
      <c r="AY244" s="233" t="s">
        <v>124</v>
      </c>
    </row>
    <row r="245" s="14" customFormat="1">
      <c r="A245" s="14"/>
      <c r="B245" s="234"/>
      <c r="C245" s="235"/>
      <c r="D245" s="224" t="s">
        <v>135</v>
      </c>
      <c r="E245" s="236" t="s">
        <v>19</v>
      </c>
      <c r="F245" s="237" t="s">
        <v>137</v>
      </c>
      <c r="G245" s="235"/>
      <c r="H245" s="238">
        <v>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135</v>
      </c>
      <c r="AU245" s="244" t="s">
        <v>80</v>
      </c>
      <c r="AV245" s="14" t="s">
        <v>81</v>
      </c>
      <c r="AW245" s="14" t="s">
        <v>33</v>
      </c>
      <c r="AX245" s="14" t="s">
        <v>76</v>
      </c>
      <c r="AY245" s="244" t="s">
        <v>124</v>
      </c>
    </row>
    <row r="246" s="2" customFormat="1" ht="44.25" customHeight="1">
      <c r="A246" s="38"/>
      <c r="B246" s="39"/>
      <c r="C246" s="204" t="s">
        <v>346</v>
      </c>
      <c r="D246" s="204" t="s">
        <v>127</v>
      </c>
      <c r="E246" s="205" t="s">
        <v>1048</v>
      </c>
      <c r="F246" s="206" t="s">
        <v>1049</v>
      </c>
      <c r="G246" s="207" t="s">
        <v>177</v>
      </c>
      <c r="H246" s="208">
        <v>2</v>
      </c>
      <c r="I246" s="209"/>
      <c r="J246" s="210">
        <f>ROUND(I246*H246,2)</f>
        <v>0</v>
      </c>
      <c r="K246" s="206" t="s">
        <v>131</v>
      </c>
      <c r="L246" s="44"/>
      <c r="M246" s="211" t="s">
        <v>19</v>
      </c>
      <c r="N246" s="212" t="s">
        <v>42</v>
      </c>
      <c r="O246" s="84"/>
      <c r="P246" s="213">
        <f>O246*H246</f>
        <v>0</v>
      </c>
      <c r="Q246" s="213">
        <v>0.42115999999999998</v>
      </c>
      <c r="R246" s="213">
        <f>Q246*H246</f>
        <v>0.84231999999999996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81</v>
      </c>
      <c r="AT246" s="215" t="s">
        <v>127</v>
      </c>
      <c r="AU246" s="215" t="s">
        <v>80</v>
      </c>
      <c r="AY246" s="17" t="s">
        <v>124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76</v>
      </c>
      <c r="BK246" s="216">
        <f>ROUND(I246*H246,2)</f>
        <v>0</v>
      </c>
      <c r="BL246" s="17" t="s">
        <v>81</v>
      </c>
      <c r="BM246" s="215" t="s">
        <v>1050</v>
      </c>
    </row>
    <row r="247" s="2" customFormat="1">
      <c r="A247" s="38"/>
      <c r="B247" s="39"/>
      <c r="C247" s="40"/>
      <c r="D247" s="217" t="s">
        <v>133</v>
      </c>
      <c r="E247" s="40"/>
      <c r="F247" s="218" t="s">
        <v>1051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133</v>
      </c>
      <c r="AU247" s="17" t="s">
        <v>80</v>
      </c>
    </row>
    <row r="248" s="15" customFormat="1">
      <c r="A248" s="15"/>
      <c r="B248" s="255"/>
      <c r="C248" s="256"/>
      <c r="D248" s="224" t="s">
        <v>135</v>
      </c>
      <c r="E248" s="257" t="s">
        <v>19</v>
      </c>
      <c r="F248" s="258" t="s">
        <v>1039</v>
      </c>
      <c r="G248" s="256"/>
      <c r="H248" s="257" t="s">
        <v>19</v>
      </c>
      <c r="I248" s="259"/>
      <c r="J248" s="256"/>
      <c r="K248" s="256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135</v>
      </c>
      <c r="AU248" s="264" t="s">
        <v>80</v>
      </c>
      <c r="AV248" s="15" t="s">
        <v>76</v>
      </c>
      <c r="AW248" s="15" t="s">
        <v>33</v>
      </c>
      <c r="AX248" s="15" t="s">
        <v>71</v>
      </c>
      <c r="AY248" s="264" t="s">
        <v>124</v>
      </c>
    </row>
    <row r="249" s="13" customFormat="1">
      <c r="A249" s="13"/>
      <c r="B249" s="222"/>
      <c r="C249" s="223"/>
      <c r="D249" s="224" t="s">
        <v>135</v>
      </c>
      <c r="E249" s="225" t="s">
        <v>19</v>
      </c>
      <c r="F249" s="226" t="s">
        <v>80</v>
      </c>
      <c r="G249" s="223"/>
      <c r="H249" s="227">
        <v>2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135</v>
      </c>
      <c r="AU249" s="233" t="s">
        <v>80</v>
      </c>
      <c r="AV249" s="13" t="s">
        <v>80</v>
      </c>
      <c r="AW249" s="13" t="s">
        <v>33</v>
      </c>
      <c r="AX249" s="13" t="s">
        <v>71</v>
      </c>
      <c r="AY249" s="233" t="s">
        <v>124</v>
      </c>
    </row>
    <row r="250" s="14" customFormat="1">
      <c r="A250" s="14"/>
      <c r="B250" s="234"/>
      <c r="C250" s="235"/>
      <c r="D250" s="224" t="s">
        <v>135</v>
      </c>
      <c r="E250" s="236" t="s">
        <v>19</v>
      </c>
      <c r="F250" s="237" t="s">
        <v>137</v>
      </c>
      <c r="G250" s="235"/>
      <c r="H250" s="238">
        <v>2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135</v>
      </c>
      <c r="AU250" s="244" t="s">
        <v>80</v>
      </c>
      <c r="AV250" s="14" t="s">
        <v>81</v>
      </c>
      <c r="AW250" s="14" t="s">
        <v>33</v>
      </c>
      <c r="AX250" s="14" t="s">
        <v>76</v>
      </c>
      <c r="AY250" s="244" t="s">
        <v>124</v>
      </c>
    </row>
    <row r="251" s="2" customFormat="1" ht="24.15" customHeight="1">
      <c r="A251" s="38"/>
      <c r="B251" s="39"/>
      <c r="C251" s="204" t="s">
        <v>350</v>
      </c>
      <c r="D251" s="204" t="s">
        <v>127</v>
      </c>
      <c r="E251" s="205" t="s">
        <v>1052</v>
      </c>
      <c r="F251" s="206" t="s">
        <v>1053</v>
      </c>
      <c r="G251" s="207" t="s">
        <v>177</v>
      </c>
      <c r="H251" s="208">
        <v>2</v>
      </c>
      <c r="I251" s="209"/>
      <c r="J251" s="210">
        <f>ROUND(I251*H251,2)</f>
        <v>0</v>
      </c>
      <c r="K251" s="206" t="s">
        <v>1054</v>
      </c>
      <c r="L251" s="44"/>
      <c r="M251" s="211" t="s">
        <v>19</v>
      </c>
      <c r="N251" s="212" t="s">
        <v>42</v>
      </c>
      <c r="O251" s="84"/>
      <c r="P251" s="213">
        <f>O251*H251</f>
        <v>0</v>
      </c>
      <c r="Q251" s="213">
        <v>0.34089999999999998</v>
      </c>
      <c r="R251" s="213">
        <f>Q251*H251</f>
        <v>0.68179999999999996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81</v>
      </c>
      <c r="AT251" s="215" t="s">
        <v>127</v>
      </c>
      <c r="AU251" s="215" t="s">
        <v>80</v>
      </c>
      <c r="AY251" s="17" t="s">
        <v>124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76</v>
      </c>
      <c r="BK251" s="216">
        <f>ROUND(I251*H251,2)</f>
        <v>0</v>
      </c>
      <c r="BL251" s="17" t="s">
        <v>81</v>
      </c>
      <c r="BM251" s="215" t="s">
        <v>1055</v>
      </c>
    </row>
    <row r="252" s="2" customFormat="1">
      <c r="A252" s="38"/>
      <c r="B252" s="39"/>
      <c r="C252" s="40"/>
      <c r="D252" s="217" t="s">
        <v>133</v>
      </c>
      <c r="E252" s="40"/>
      <c r="F252" s="218" t="s">
        <v>1056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133</v>
      </c>
      <c r="AU252" s="17" t="s">
        <v>80</v>
      </c>
    </row>
    <row r="253" s="15" customFormat="1">
      <c r="A253" s="15"/>
      <c r="B253" s="255"/>
      <c r="C253" s="256"/>
      <c r="D253" s="224" t="s">
        <v>135</v>
      </c>
      <c r="E253" s="257" t="s">
        <v>19</v>
      </c>
      <c r="F253" s="258" t="s">
        <v>920</v>
      </c>
      <c r="G253" s="256"/>
      <c r="H253" s="257" t="s">
        <v>19</v>
      </c>
      <c r="I253" s="259"/>
      <c r="J253" s="256"/>
      <c r="K253" s="256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135</v>
      </c>
      <c r="AU253" s="264" t="s">
        <v>80</v>
      </c>
      <c r="AV253" s="15" t="s">
        <v>76</v>
      </c>
      <c r="AW253" s="15" t="s">
        <v>33</v>
      </c>
      <c r="AX253" s="15" t="s">
        <v>71</v>
      </c>
      <c r="AY253" s="264" t="s">
        <v>124</v>
      </c>
    </row>
    <row r="254" s="13" customFormat="1">
      <c r="A254" s="13"/>
      <c r="B254" s="222"/>
      <c r="C254" s="223"/>
      <c r="D254" s="224" t="s">
        <v>135</v>
      </c>
      <c r="E254" s="225" t="s">
        <v>19</v>
      </c>
      <c r="F254" s="226" t="s">
        <v>80</v>
      </c>
      <c r="G254" s="223"/>
      <c r="H254" s="227">
        <v>2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135</v>
      </c>
      <c r="AU254" s="233" t="s">
        <v>80</v>
      </c>
      <c r="AV254" s="13" t="s">
        <v>80</v>
      </c>
      <c r="AW254" s="13" t="s">
        <v>33</v>
      </c>
      <c r="AX254" s="13" t="s">
        <v>76</v>
      </c>
      <c r="AY254" s="233" t="s">
        <v>124</v>
      </c>
    </row>
    <row r="255" s="2" customFormat="1" ht="24.15" customHeight="1">
      <c r="A255" s="38"/>
      <c r="B255" s="39"/>
      <c r="C255" s="245" t="s">
        <v>353</v>
      </c>
      <c r="D255" s="245" t="s">
        <v>147</v>
      </c>
      <c r="E255" s="246" t="s">
        <v>1057</v>
      </c>
      <c r="F255" s="247" t="s">
        <v>1058</v>
      </c>
      <c r="G255" s="248" t="s">
        <v>177</v>
      </c>
      <c r="H255" s="249">
        <v>2</v>
      </c>
      <c r="I255" s="250"/>
      <c r="J255" s="251">
        <f>ROUND(I255*H255,2)</f>
        <v>0</v>
      </c>
      <c r="K255" s="247" t="s">
        <v>131</v>
      </c>
      <c r="L255" s="252"/>
      <c r="M255" s="253" t="s">
        <v>19</v>
      </c>
      <c r="N255" s="254" t="s">
        <v>42</v>
      </c>
      <c r="O255" s="84"/>
      <c r="P255" s="213">
        <f>O255*H255</f>
        <v>0</v>
      </c>
      <c r="Q255" s="213">
        <v>0.071999999999999995</v>
      </c>
      <c r="R255" s="213">
        <f>Q255*H255</f>
        <v>0.14399999999999999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151</v>
      </c>
      <c r="AT255" s="215" t="s">
        <v>147</v>
      </c>
      <c r="AU255" s="215" t="s">
        <v>80</v>
      </c>
      <c r="AY255" s="17" t="s">
        <v>124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76</v>
      </c>
      <c r="BK255" s="216">
        <f>ROUND(I255*H255,2)</f>
        <v>0</v>
      </c>
      <c r="BL255" s="17" t="s">
        <v>81</v>
      </c>
      <c r="BM255" s="215" t="s">
        <v>1059</v>
      </c>
    </row>
    <row r="256" s="13" customFormat="1">
      <c r="A256" s="13"/>
      <c r="B256" s="222"/>
      <c r="C256" s="223"/>
      <c r="D256" s="224" t="s">
        <v>135</v>
      </c>
      <c r="E256" s="225" t="s">
        <v>19</v>
      </c>
      <c r="F256" s="226" t="s">
        <v>80</v>
      </c>
      <c r="G256" s="223"/>
      <c r="H256" s="227">
        <v>2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135</v>
      </c>
      <c r="AU256" s="233" t="s">
        <v>80</v>
      </c>
      <c r="AV256" s="13" t="s">
        <v>80</v>
      </c>
      <c r="AW256" s="13" t="s">
        <v>33</v>
      </c>
      <c r="AX256" s="13" t="s">
        <v>71</v>
      </c>
      <c r="AY256" s="233" t="s">
        <v>124</v>
      </c>
    </row>
    <row r="257" s="14" customFormat="1">
      <c r="A257" s="14"/>
      <c r="B257" s="234"/>
      <c r="C257" s="235"/>
      <c r="D257" s="224" t="s">
        <v>135</v>
      </c>
      <c r="E257" s="236" t="s">
        <v>19</v>
      </c>
      <c r="F257" s="237" t="s">
        <v>137</v>
      </c>
      <c r="G257" s="235"/>
      <c r="H257" s="238">
        <v>2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135</v>
      </c>
      <c r="AU257" s="244" t="s">
        <v>80</v>
      </c>
      <c r="AV257" s="14" t="s">
        <v>81</v>
      </c>
      <c r="AW257" s="14" t="s">
        <v>33</v>
      </c>
      <c r="AX257" s="14" t="s">
        <v>76</v>
      </c>
      <c r="AY257" s="244" t="s">
        <v>124</v>
      </c>
    </row>
    <row r="258" s="2" customFormat="1" ht="24.15" customHeight="1">
      <c r="A258" s="38"/>
      <c r="B258" s="39"/>
      <c r="C258" s="245" t="s">
        <v>360</v>
      </c>
      <c r="D258" s="245" t="s">
        <v>147</v>
      </c>
      <c r="E258" s="246" t="s">
        <v>1060</v>
      </c>
      <c r="F258" s="247" t="s">
        <v>1061</v>
      </c>
      <c r="G258" s="248" t="s">
        <v>177</v>
      </c>
      <c r="H258" s="249">
        <v>2</v>
      </c>
      <c r="I258" s="250"/>
      <c r="J258" s="251">
        <f>ROUND(I258*H258,2)</f>
        <v>0</v>
      </c>
      <c r="K258" s="247" t="s">
        <v>131</v>
      </c>
      <c r="L258" s="252"/>
      <c r="M258" s="253" t="s">
        <v>19</v>
      </c>
      <c r="N258" s="254" t="s">
        <v>42</v>
      </c>
      <c r="O258" s="84"/>
      <c r="P258" s="213">
        <f>O258*H258</f>
        <v>0</v>
      </c>
      <c r="Q258" s="213">
        <v>0.080000000000000002</v>
      </c>
      <c r="R258" s="213">
        <f>Q258*H258</f>
        <v>0.16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151</v>
      </c>
      <c r="AT258" s="215" t="s">
        <v>147</v>
      </c>
      <c r="AU258" s="215" t="s">
        <v>80</v>
      </c>
      <c r="AY258" s="17" t="s">
        <v>124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76</v>
      </c>
      <c r="BK258" s="216">
        <f>ROUND(I258*H258,2)</f>
        <v>0</v>
      </c>
      <c r="BL258" s="17" t="s">
        <v>81</v>
      </c>
      <c r="BM258" s="215" t="s">
        <v>1062</v>
      </c>
    </row>
    <row r="259" s="13" customFormat="1">
      <c r="A259" s="13"/>
      <c r="B259" s="222"/>
      <c r="C259" s="223"/>
      <c r="D259" s="224" t="s">
        <v>135</v>
      </c>
      <c r="E259" s="225" t="s">
        <v>19</v>
      </c>
      <c r="F259" s="226" t="s">
        <v>80</v>
      </c>
      <c r="G259" s="223"/>
      <c r="H259" s="227">
        <v>2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80</v>
      </c>
      <c r="AV259" s="13" t="s">
        <v>80</v>
      </c>
      <c r="AW259" s="13" t="s">
        <v>33</v>
      </c>
      <c r="AX259" s="13" t="s">
        <v>71</v>
      </c>
      <c r="AY259" s="233" t="s">
        <v>124</v>
      </c>
    </row>
    <row r="260" s="14" customFormat="1">
      <c r="A260" s="14"/>
      <c r="B260" s="234"/>
      <c r="C260" s="235"/>
      <c r="D260" s="224" t="s">
        <v>135</v>
      </c>
      <c r="E260" s="236" t="s">
        <v>19</v>
      </c>
      <c r="F260" s="237" t="s">
        <v>137</v>
      </c>
      <c r="G260" s="235"/>
      <c r="H260" s="238">
        <v>2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135</v>
      </c>
      <c r="AU260" s="244" t="s">
        <v>80</v>
      </c>
      <c r="AV260" s="14" t="s">
        <v>81</v>
      </c>
      <c r="AW260" s="14" t="s">
        <v>33</v>
      </c>
      <c r="AX260" s="14" t="s">
        <v>76</v>
      </c>
      <c r="AY260" s="244" t="s">
        <v>124</v>
      </c>
    </row>
    <row r="261" s="2" customFormat="1" ht="21.75" customHeight="1">
      <c r="A261" s="38"/>
      <c r="B261" s="39"/>
      <c r="C261" s="245" t="s">
        <v>365</v>
      </c>
      <c r="D261" s="245" t="s">
        <v>147</v>
      </c>
      <c r="E261" s="246" t="s">
        <v>1063</v>
      </c>
      <c r="F261" s="247" t="s">
        <v>1064</v>
      </c>
      <c r="G261" s="248" t="s">
        <v>177</v>
      </c>
      <c r="H261" s="249">
        <v>2</v>
      </c>
      <c r="I261" s="250"/>
      <c r="J261" s="251">
        <f>ROUND(I261*H261,2)</f>
        <v>0</v>
      </c>
      <c r="K261" s="247" t="s">
        <v>131</v>
      </c>
      <c r="L261" s="252"/>
      <c r="M261" s="253" t="s">
        <v>19</v>
      </c>
      <c r="N261" s="254" t="s">
        <v>42</v>
      </c>
      <c r="O261" s="84"/>
      <c r="P261" s="213">
        <f>O261*H261</f>
        <v>0</v>
      </c>
      <c r="Q261" s="213">
        <v>0.111</v>
      </c>
      <c r="R261" s="213">
        <f>Q261*H261</f>
        <v>0.222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151</v>
      </c>
      <c r="AT261" s="215" t="s">
        <v>147</v>
      </c>
      <c r="AU261" s="215" t="s">
        <v>80</v>
      </c>
      <c r="AY261" s="17" t="s">
        <v>124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76</v>
      </c>
      <c r="BK261" s="216">
        <f>ROUND(I261*H261,2)</f>
        <v>0</v>
      </c>
      <c r="BL261" s="17" t="s">
        <v>81</v>
      </c>
      <c r="BM261" s="215" t="s">
        <v>1065</v>
      </c>
    </row>
    <row r="262" s="13" customFormat="1">
      <c r="A262" s="13"/>
      <c r="B262" s="222"/>
      <c r="C262" s="223"/>
      <c r="D262" s="224" t="s">
        <v>135</v>
      </c>
      <c r="E262" s="225" t="s">
        <v>19</v>
      </c>
      <c r="F262" s="226" t="s">
        <v>80</v>
      </c>
      <c r="G262" s="223"/>
      <c r="H262" s="227">
        <v>2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135</v>
      </c>
      <c r="AU262" s="233" t="s">
        <v>80</v>
      </c>
      <c r="AV262" s="13" t="s">
        <v>80</v>
      </c>
      <c r="AW262" s="13" t="s">
        <v>33</v>
      </c>
      <c r="AX262" s="13" t="s">
        <v>71</v>
      </c>
      <c r="AY262" s="233" t="s">
        <v>124</v>
      </c>
    </row>
    <row r="263" s="14" customFormat="1">
      <c r="A263" s="14"/>
      <c r="B263" s="234"/>
      <c r="C263" s="235"/>
      <c r="D263" s="224" t="s">
        <v>135</v>
      </c>
      <c r="E263" s="236" t="s">
        <v>19</v>
      </c>
      <c r="F263" s="237" t="s">
        <v>137</v>
      </c>
      <c r="G263" s="235"/>
      <c r="H263" s="238">
        <v>2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135</v>
      </c>
      <c r="AU263" s="244" t="s">
        <v>80</v>
      </c>
      <c r="AV263" s="14" t="s">
        <v>81</v>
      </c>
      <c r="AW263" s="14" t="s">
        <v>33</v>
      </c>
      <c r="AX263" s="14" t="s">
        <v>76</v>
      </c>
      <c r="AY263" s="244" t="s">
        <v>124</v>
      </c>
    </row>
    <row r="264" s="2" customFormat="1" ht="24.15" customHeight="1">
      <c r="A264" s="38"/>
      <c r="B264" s="39"/>
      <c r="C264" s="245" t="s">
        <v>372</v>
      </c>
      <c r="D264" s="245" t="s">
        <v>147</v>
      </c>
      <c r="E264" s="246" t="s">
        <v>1066</v>
      </c>
      <c r="F264" s="247" t="s">
        <v>1067</v>
      </c>
      <c r="G264" s="248" t="s">
        <v>177</v>
      </c>
      <c r="H264" s="249">
        <v>2</v>
      </c>
      <c r="I264" s="250"/>
      <c r="J264" s="251">
        <f>ROUND(I264*H264,2)</f>
        <v>0</v>
      </c>
      <c r="K264" s="247" t="s">
        <v>131</v>
      </c>
      <c r="L264" s="252"/>
      <c r="M264" s="253" t="s">
        <v>19</v>
      </c>
      <c r="N264" s="254" t="s">
        <v>42</v>
      </c>
      <c r="O264" s="84"/>
      <c r="P264" s="213">
        <f>O264*H264</f>
        <v>0</v>
      </c>
      <c r="Q264" s="213">
        <v>0.057000000000000002</v>
      </c>
      <c r="R264" s="213">
        <f>Q264*H264</f>
        <v>0.114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151</v>
      </c>
      <c r="AT264" s="215" t="s">
        <v>147</v>
      </c>
      <c r="AU264" s="215" t="s">
        <v>80</v>
      </c>
      <c r="AY264" s="17" t="s">
        <v>124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76</v>
      </c>
      <c r="BK264" s="216">
        <f>ROUND(I264*H264,2)</f>
        <v>0</v>
      </c>
      <c r="BL264" s="17" t="s">
        <v>81</v>
      </c>
      <c r="BM264" s="215" t="s">
        <v>1068</v>
      </c>
    </row>
    <row r="265" s="13" customFormat="1">
      <c r="A265" s="13"/>
      <c r="B265" s="222"/>
      <c r="C265" s="223"/>
      <c r="D265" s="224" t="s">
        <v>135</v>
      </c>
      <c r="E265" s="225" t="s">
        <v>19</v>
      </c>
      <c r="F265" s="226" t="s">
        <v>80</v>
      </c>
      <c r="G265" s="223"/>
      <c r="H265" s="227">
        <v>2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135</v>
      </c>
      <c r="AU265" s="233" t="s">
        <v>80</v>
      </c>
      <c r="AV265" s="13" t="s">
        <v>80</v>
      </c>
      <c r="AW265" s="13" t="s">
        <v>33</v>
      </c>
      <c r="AX265" s="13" t="s">
        <v>71</v>
      </c>
      <c r="AY265" s="233" t="s">
        <v>124</v>
      </c>
    </row>
    <row r="266" s="14" customFormat="1">
      <c r="A266" s="14"/>
      <c r="B266" s="234"/>
      <c r="C266" s="235"/>
      <c r="D266" s="224" t="s">
        <v>135</v>
      </c>
      <c r="E266" s="236" t="s">
        <v>19</v>
      </c>
      <c r="F266" s="237" t="s">
        <v>137</v>
      </c>
      <c r="G266" s="235"/>
      <c r="H266" s="238">
        <v>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135</v>
      </c>
      <c r="AU266" s="244" t="s">
        <v>80</v>
      </c>
      <c r="AV266" s="14" t="s">
        <v>81</v>
      </c>
      <c r="AW266" s="14" t="s">
        <v>33</v>
      </c>
      <c r="AX266" s="14" t="s">
        <v>76</v>
      </c>
      <c r="AY266" s="244" t="s">
        <v>124</v>
      </c>
    </row>
    <row r="267" s="2" customFormat="1" ht="24.15" customHeight="1">
      <c r="A267" s="38"/>
      <c r="B267" s="39"/>
      <c r="C267" s="245" t="s">
        <v>377</v>
      </c>
      <c r="D267" s="245" t="s">
        <v>147</v>
      </c>
      <c r="E267" s="246" t="s">
        <v>1069</v>
      </c>
      <c r="F267" s="247" t="s">
        <v>1070</v>
      </c>
      <c r="G267" s="248" t="s">
        <v>177</v>
      </c>
      <c r="H267" s="249">
        <v>2</v>
      </c>
      <c r="I267" s="250"/>
      <c r="J267" s="251">
        <f>ROUND(I267*H267,2)</f>
        <v>0</v>
      </c>
      <c r="K267" s="247" t="s">
        <v>131</v>
      </c>
      <c r="L267" s="252"/>
      <c r="M267" s="253" t="s">
        <v>19</v>
      </c>
      <c r="N267" s="254" t="s">
        <v>42</v>
      </c>
      <c r="O267" s="84"/>
      <c r="P267" s="213">
        <f>O267*H267</f>
        <v>0</v>
      </c>
      <c r="Q267" s="213">
        <v>0.027</v>
      </c>
      <c r="R267" s="213">
        <f>Q267*H267</f>
        <v>0.053999999999999999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151</v>
      </c>
      <c r="AT267" s="215" t="s">
        <v>147</v>
      </c>
      <c r="AU267" s="215" t="s">
        <v>80</v>
      </c>
      <c r="AY267" s="17" t="s">
        <v>124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76</v>
      </c>
      <c r="BK267" s="216">
        <f>ROUND(I267*H267,2)</f>
        <v>0</v>
      </c>
      <c r="BL267" s="17" t="s">
        <v>81</v>
      </c>
      <c r="BM267" s="215" t="s">
        <v>1071</v>
      </c>
    </row>
    <row r="268" s="13" customFormat="1">
      <c r="A268" s="13"/>
      <c r="B268" s="222"/>
      <c r="C268" s="223"/>
      <c r="D268" s="224" t="s">
        <v>135</v>
      </c>
      <c r="E268" s="225" t="s">
        <v>19</v>
      </c>
      <c r="F268" s="226" t="s">
        <v>80</v>
      </c>
      <c r="G268" s="223"/>
      <c r="H268" s="227">
        <v>2</v>
      </c>
      <c r="I268" s="228"/>
      <c r="J268" s="223"/>
      <c r="K268" s="223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135</v>
      </c>
      <c r="AU268" s="233" t="s">
        <v>80</v>
      </c>
      <c r="AV268" s="13" t="s">
        <v>80</v>
      </c>
      <c r="AW268" s="13" t="s">
        <v>33</v>
      </c>
      <c r="AX268" s="13" t="s">
        <v>71</v>
      </c>
      <c r="AY268" s="233" t="s">
        <v>124</v>
      </c>
    </row>
    <row r="269" s="14" customFormat="1">
      <c r="A269" s="14"/>
      <c r="B269" s="234"/>
      <c r="C269" s="235"/>
      <c r="D269" s="224" t="s">
        <v>135</v>
      </c>
      <c r="E269" s="236" t="s">
        <v>19</v>
      </c>
      <c r="F269" s="237" t="s">
        <v>137</v>
      </c>
      <c r="G269" s="235"/>
      <c r="H269" s="238">
        <v>2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135</v>
      </c>
      <c r="AU269" s="244" t="s">
        <v>80</v>
      </c>
      <c r="AV269" s="14" t="s">
        <v>81</v>
      </c>
      <c r="AW269" s="14" t="s">
        <v>33</v>
      </c>
      <c r="AX269" s="14" t="s">
        <v>76</v>
      </c>
      <c r="AY269" s="244" t="s">
        <v>124</v>
      </c>
    </row>
    <row r="270" s="2" customFormat="1" ht="24.15" customHeight="1">
      <c r="A270" s="38"/>
      <c r="B270" s="39"/>
      <c r="C270" s="245" t="s">
        <v>383</v>
      </c>
      <c r="D270" s="245" t="s">
        <v>147</v>
      </c>
      <c r="E270" s="246" t="s">
        <v>1072</v>
      </c>
      <c r="F270" s="247" t="s">
        <v>1073</v>
      </c>
      <c r="G270" s="248" t="s">
        <v>177</v>
      </c>
      <c r="H270" s="249">
        <v>2</v>
      </c>
      <c r="I270" s="250"/>
      <c r="J270" s="251">
        <f>ROUND(I270*H270,2)</f>
        <v>0</v>
      </c>
      <c r="K270" s="247" t="s">
        <v>131</v>
      </c>
      <c r="L270" s="252"/>
      <c r="M270" s="253" t="s">
        <v>19</v>
      </c>
      <c r="N270" s="254" t="s">
        <v>42</v>
      </c>
      <c r="O270" s="84"/>
      <c r="P270" s="213">
        <f>O270*H270</f>
        <v>0</v>
      </c>
      <c r="Q270" s="213">
        <v>0.108</v>
      </c>
      <c r="R270" s="213">
        <f>Q270*H270</f>
        <v>0.216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151</v>
      </c>
      <c r="AT270" s="215" t="s">
        <v>147</v>
      </c>
      <c r="AU270" s="215" t="s">
        <v>80</v>
      </c>
      <c r="AY270" s="17" t="s">
        <v>124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76</v>
      </c>
      <c r="BK270" s="216">
        <f>ROUND(I270*H270,2)</f>
        <v>0</v>
      </c>
      <c r="BL270" s="17" t="s">
        <v>81</v>
      </c>
      <c r="BM270" s="215" t="s">
        <v>1074</v>
      </c>
    </row>
    <row r="271" s="13" customFormat="1">
      <c r="A271" s="13"/>
      <c r="B271" s="222"/>
      <c r="C271" s="223"/>
      <c r="D271" s="224" t="s">
        <v>135</v>
      </c>
      <c r="E271" s="225" t="s">
        <v>19</v>
      </c>
      <c r="F271" s="226" t="s">
        <v>80</v>
      </c>
      <c r="G271" s="223"/>
      <c r="H271" s="227">
        <v>2</v>
      </c>
      <c r="I271" s="228"/>
      <c r="J271" s="223"/>
      <c r="K271" s="223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135</v>
      </c>
      <c r="AU271" s="233" t="s">
        <v>80</v>
      </c>
      <c r="AV271" s="13" t="s">
        <v>80</v>
      </c>
      <c r="AW271" s="13" t="s">
        <v>33</v>
      </c>
      <c r="AX271" s="13" t="s">
        <v>71</v>
      </c>
      <c r="AY271" s="233" t="s">
        <v>124</v>
      </c>
    </row>
    <row r="272" s="14" customFormat="1">
      <c r="A272" s="14"/>
      <c r="B272" s="234"/>
      <c r="C272" s="235"/>
      <c r="D272" s="224" t="s">
        <v>135</v>
      </c>
      <c r="E272" s="236" t="s">
        <v>19</v>
      </c>
      <c r="F272" s="237" t="s">
        <v>137</v>
      </c>
      <c r="G272" s="235"/>
      <c r="H272" s="238">
        <v>2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135</v>
      </c>
      <c r="AU272" s="244" t="s">
        <v>80</v>
      </c>
      <c r="AV272" s="14" t="s">
        <v>81</v>
      </c>
      <c r="AW272" s="14" t="s">
        <v>33</v>
      </c>
      <c r="AX272" s="14" t="s">
        <v>76</v>
      </c>
      <c r="AY272" s="244" t="s">
        <v>124</v>
      </c>
    </row>
    <row r="273" s="2" customFormat="1" ht="16.5" customHeight="1">
      <c r="A273" s="38"/>
      <c r="B273" s="39"/>
      <c r="C273" s="245" t="s">
        <v>389</v>
      </c>
      <c r="D273" s="245" t="s">
        <v>147</v>
      </c>
      <c r="E273" s="246" t="s">
        <v>1075</v>
      </c>
      <c r="F273" s="247" t="s">
        <v>1076</v>
      </c>
      <c r="G273" s="248" t="s">
        <v>177</v>
      </c>
      <c r="H273" s="249">
        <v>2</v>
      </c>
      <c r="I273" s="250"/>
      <c r="J273" s="251">
        <f>ROUND(I273*H273,2)</f>
        <v>0</v>
      </c>
      <c r="K273" s="247" t="s">
        <v>131</v>
      </c>
      <c r="L273" s="252"/>
      <c r="M273" s="253" t="s">
        <v>19</v>
      </c>
      <c r="N273" s="254" t="s">
        <v>42</v>
      </c>
      <c r="O273" s="84"/>
      <c r="P273" s="213">
        <f>O273*H273</f>
        <v>0</v>
      </c>
      <c r="Q273" s="213">
        <v>0.00044000000000000002</v>
      </c>
      <c r="R273" s="213">
        <f>Q273*H273</f>
        <v>0.00088000000000000003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151</v>
      </c>
      <c r="AT273" s="215" t="s">
        <v>147</v>
      </c>
      <c r="AU273" s="215" t="s">
        <v>80</v>
      </c>
      <c r="AY273" s="17" t="s">
        <v>124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76</v>
      </c>
      <c r="BK273" s="216">
        <f>ROUND(I273*H273,2)</f>
        <v>0</v>
      </c>
      <c r="BL273" s="17" t="s">
        <v>81</v>
      </c>
      <c r="BM273" s="215" t="s">
        <v>1077</v>
      </c>
    </row>
    <row r="274" s="13" customFormat="1">
      <c r="A274" s="13"/>
      <c r="B274" s="222"/>
      <c r="C274" s="223"/>
      <c r="D274" s="224" t="s">
        <v>135</v>
      </c>
      <c r="E274" s="225" t="s">
        <v>19</v>
      </c>
      <c r="F274" s="226" t="s">
        <v>80</v>
      </c>
      <c r="G274" s="223"/>
      <c r="H274" s="227">
        <v>2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135</v>
      </c>
      <c r="AU274" s="233" t="s">
        <v>80</v>
      </c>
      <c r="AV274" s="13" t="s">
        <v>80</v>
      </c>
      <c r="AW274" s="13" t="s">
        <v>33</v>
      </c>
      <c r="AX274" s="13" t="s">
        <v>71</v>
      </c>
      <c r="AY274" s="233" t="s">
        <v>124</v>
      </c>
    </row>
    <row r="275" s="14" customFormat="1">
      <c r="A275" s="14"/>
      <c r="B275" s="234"/>
      <c r="C275" s="235"/>
      <c r="D275" s="224" t="s">
        <v>135</v>
      </c>
      <c r="E275" s="236" t="s">
        <v>19</v>
      </c>
      <c r="F275" s="237" t="s">
        <v>137</v>
      </c>
      <c r="G275" s="235"/>
      <c r="H275" s="238">
        <v>2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135</v>
      </c>
      <c r="AU275" s="244" t="s">
        <v>80</v>
      </c>
      <c r="AV275" s="14" t="s">
        <v>81</v>
      </c>
      <c r="AW275" s="14" t="s">
        <v>33</v>
      </c>
      <c r="AX275" s="14" t="s">
        <v>76</v>
      </c>
      <c r="AY275" s="244" t="s">
        <v>124</v>
      </c>
    </row>
    <row r="276" s="12" customFormat="1" ht="22.8" customHeight="1">
      <c r="A276" s="12"/>
      <c r="B276" s="188"/>
      <c r="C276" s="189"/>
      <c r="D276" s="190" t="s">
        <v>70</v>
      </c>
      <c r="E276" s="202" t="s">
        <v>174</v>
      </c>
      <c r="F276" s="202" t="s">
        <v>1078</v>
      </c>
      <c r="G276" s="189"/>
      <c r="H276" s="189"/>
      <c r="I276" s="192"/>
      <c r="J276" s="203">
        <f>BK276</f>
        <v>0</v>
      </c>
      <c r="K276" s="189"/>
      <c r="L276" s="194"/>
      <c r="M276" s="195"/>
      <c r="N276" s="196"/>
      <c r="O276" s="196"/>
      <c r="P276" s="197">
        <f>SUM(P277:P286)</f>
        <v>0</v>
      </c>
      <c r="Q276" s="196"/>
      <c r="R276" s="197">
        <f>SUM(R277:R286)</f>
        <v>0</v>
      </c>
      <c r="S276" s="196"/>
      <c r="T276" s="198">
        <f>SUM(T277:T286)</f>
        <v>0.063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9" t="s">
        <v>76</v>
      </c>
      <c r="AT276" s="200" t="s">
        <v>70</v>
      </c>
      <c r="AU276" s="200" t="s">
        <v>76</v>
      </c>
      <c r="AY276" s="199" t="s">
        <v>124</v>
      </c>
      <c r="BK276" s="201">
        <f>SUM(BK277:BK286)</f>
        <v>0</v>
      </c>
    </row>
    <row r="277" s="2" customFormat="1" ht="24.15" customHeight="1">
      <c r="A277" s="38"/>
      <c r="B277" s="39"/>
      <c r="C277" s="204" t="s">
        <v>395</v>
      </c>
      <c r="D277" s="204" t="s">
        <v>127</v>
      </c>
      <c r="E277" s="205" t="s">
        <v>755</v>
      </c>
      <c r="F277" s="206" t="s">
        <v>756</v>
      </c>
      <c r="G277" s="207" t="s">
        <v>224</v>
      </c>
      <c r="H277" s="208">
        <v>6</v>
      </c>
      <c r="I277" s="209"/>
      <c r="J277" s="210">
        <f>ROUND(I277*H277,2)</f>
        <v>0</v>
      </c>
      <c r="K277" s="206" t="s">
        <v>131</v>
      </c>
      <c r="L277" s="44"/>
      <c r="M277" s="211" t="s">
        <v>19</v>
      </c>
      <c r="N277" s="212" t="s">
        <v>42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81</v>
      </c>
      <c r="AT277" s="215" t="s">
        <v>127</v>
      </c>
      <c r="AU277" s="215" t="s">
        <v>80</v>
      </c>
      <c r="AY277" s="17" t="s">
        <v>124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76</v>
      </c>
      <c r="BK277" s="216">
        <f>ROUND(I277*H277,2)</f>
        <v>0</v>
      </c>
      <c r="BL277" s="17" t="s">
        <v>81</v>
      </c>
      <c r="BM277" s="215" t="s">
        <v>1079</v>
      </c>
    </row>
    <row r="278" s="2" customFormat="1">
      <c r="A278" s="38"/>
      <c r="B278" s="39"/>
      <c r="C278" s="40"/>
      <c r="D278" s="217" t="s">
        <v>133</v>
      </c>
      <c r="E278" s="40"/>
      <c r="F278" s="218" t="s">
        <v>758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133</v>
      </c>
      <c r="AU278" s="17" t="s">
        <v>80</v>
      </c>
    </row>
    <row r="279" s="13" customFormat="1">
      <c r="A279" s="13"/>
      <c r="B279" s="222"/>
      <c r="C279" s="223"/>
      <c r="D279" s="224" t="s">
        <v>135</v>
      </c>
      <c r="E279" s="225" t="s">
        <v>19</v>
      </c>
      <c r="F279" s="226" t="s">
        <v>1080</v>
      </c>
      <c r="G279" s="223"/>
      <c r="H279" s="227">
        <v>6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135</v>
      </c>
      <c r="AU279" s="233" t="s">
        <v>80</v>
      </c>
      <c r="AV279" s="13" t="s">
        <v>80</v>
      </c>
      <c r="AW279" s="13" t="s">
        <v>33</v>
      </c>
      <c r="AX279" s="13" t="s">
        <v>71</v>
      </c>
      <c r="AY279" s="233" t="s">
        <v>124</v>
      </c>
    </row>
    <row r="280" s="14" customFormat="1">
      <c r="A280" s="14"/>
      <c r="B280" s="234"/>
      <c r="C280" s="235"/>
      <c r="D280" s="224" t="s">
        <v>135</v>
      </c>
      <c r="E280" s="236" t="s">
        <v>19</v>
      </c>
      <c r="F280" s="237" t="s">
        <v>137</v>
      </c>
      <c r="G280" s="235"/>
      <c r="H280" s="238">
        <v>6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135</v>
      </c>
      <c r="AU280" s="244" t="s">
        <v>80</v>
      </c>
      <c r="AV280" s="14" t="s">
        <v>81</v>
      </c>
      <c r="AW280" s="14" t="s">
        <v>33</v>
      </c>
      <c r="AX280" s="14" t="s">
        <v>76</v>
      </c>
      <c r="AY280" s="244" t="s">
        <v>124</v>
      </c>
    </row>
    <row r="281" s="2" customFormat="1" ht="37.8" customHeight="1">
      <c r="A281" s="38"/>
      <c r="B281" s="39"/>
      <c r="C281" s="204" t="s">
        <v>402</v>
      </c>
      <c r="D281" s="204" t="s">
        <v>127</v>
      </c>
      <c r="E281" s="205" t="s">
        <v>1081</v>
      </c>
      <c r="F281" s="206" t="s">
        <v>1082</v>
      </c>
      <c r="G281" s="207" t="s">
        <v>130</v>
      </c>
      <c r="H281" s="208">
        <v>24.960000000000001</v>
      </c>
      <c r="I281" s="209"/>
      <c r="J281" s="210">
        <f>ROUND(I281*H281,2)</f>
        <v>0</v>
      </c>
      <c r="K281" s="206" t="s">
        <v>131</v>
      </c>
      <c r="L281" s="44"/>
      <c r="M281" s="211" t="s">
        <v>19</v>
      </c>
      <c r="N281" s="212" t="s">
        <v>42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81</v>
      </c>
      <c r="AT281" s="215" t="s">
        <v>127</v>
      </c>
      <c r="AU281" s="215" t="s">
        <v>80</v>
      </c>
      <c r="AY281" s="17" t="s">
        <v>124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76</v>
      </c>
      <c r="BK281" s="216">
        <f>ROUND(I281*H281,2)</f>
        <v>0</v>
      </c>
      <c r="BL281" s="17" t="s">
        <v>81</v>
      </c>
      <c r="BM281" s="215" t="s">
        <v>1083</v>
      </c>
    </row>
    <row r="282" s="2" customFormat="1">
      <c r="A282" s="38"/>
      <c r="B282" s="39"/>
      <c r="C282" s="40"/>
      <c r="D282" s="217" t="s">
        <v>133</v>
      </c>
      <c r="E282" s="40"/>
      <c r="F282" s="218" t="s">
        <v>1084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133</v>
      </c>
      <c r="AU282" s="17" t="s">
        <v>80</v>
      </c>
    </row>
    <row r="283" s="13" customFormat="1">
      <c r="A283" s="13"/>
      <c r="B283" s="222"/>
      <c r="C283" s="223"/>
      <c r="D283" s="224" t="s">
        <v>135</v>
      </c>
      <c r="E283" s="225" t="s">
        <v>19</v>
      </c>
      <c r="F283" s="226" t="s">
        <v>1085</v>
      </c>
      <c r="G283" s="223"/>
      <c r="H283" s="227">
        <v>24.960000000000001</v>
      </c>
      <c r="I283" s="228"/>
      <c r="J283" s="223"/>
      <c r="K283" s="223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80</v>
      </c>
      <c r="AV283" s="13" t="s">
        <v>80</v>
      </c>
      <c r="AW283" s="13" t="s">
        <v>33</v>
      </c>
      <c r="AX283" s="13" t="s">
        <v>76</v>
      </c>
      <c r="AY283" s="233" t="s">
        <v>124</v>
      </c>
    </row>
    <row r="284" s="2" customFormat="1" ht="16.5" customHeight="1">
      <c r="A284" s="38"/>
      <c r="B284" s="39"/>
      <c r="C284" s="204" t="s">
        <v>408</v>
      </c>
      <c r="D284" s="204" t="s">
        <v>127</v>
      </c>
      <c r="E284" s="205" t="s">
        <v>1086</v>
      </c>
      <c r="F284" s="206" t="s">
        <v>1087</v>
      </c>
      <c r="G284" s="207" t="s">
        <v>177</v>
      </c>
      <c r="H284" s="208">
        <v>1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42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0.063</v>
      </c>
      <c r="T284" s="214">
        <f>S284*H284</f>
        <v>0.063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81</v>
      </c>
      <c r="AT284" s="215" t="s">
        <v>127</v>
      </c>
      <c r="AU284" s="215" t="s">
        <v>80</v>
      </c>
      <c r="AY284" s="17" t="s">
        <v>124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76</v>
      </c>
      <c r="BK284" s="216">
        <f>ROUND(I284*H284,2)</f>
        <v>0</v>
      </c>
      <c r="BL284" s="17" t="s">
        <v>81</v>
      </c>
      <c r="BM284" s="215" t="s">
        <v>1088</v>
      </c>
    </row>
    <row r="285" s="2" customFormat="1">
      <c r="A285" s="38"/>
      <c r="B285" s="39"/>
      <c r="C285" s="40"/>
      <c r="D285" s="224" t="s">
        <v>859</v>
      </c>
      <c r="E285" s="40"/>
      <c r="F285" s="265" t="s">
        <v>1089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859</v>
      </c>
      <c r="AU285" s="17" t="s">
        <v>80</v>
      </c>
    </row>
    <row r="286" s="13" customFormat="1">
      <c r="A286" s="13"/>
      <c r="B286" s="222"/>
      <c r="C286" s="223"/>
      <c r="D286" s="224" t="s">
        <v>135</v>
      </c>
      <c r="E286" s="225" t="s">
        <v>19</v>
      </c>
      <c r="F286" s="226" t="s">
        <v>76</v>
      </c>
      <c r="G286" s="223"/>
      <c r="H286" s="227">
        <v>1</v>
      </c>
      <c r="I286" s="228"/>
      <c r="J286" s="223"/>
      <c r="K286" s="223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135</v>
      </c>
      <c r="AU286" s="233" t="s">
        <v>80</v>
      </c>
      <c r="AV286" s="13" t="s">
        <v>80</v>
      </c>
      <c r="AW286" s="13" t="s">
        <v>33</v>
      </c>
      <c r="AX286" s="13" t="s">
        <v>76</v>
      </c>
      <c r="AY286" s="233" t="s">
        <v>124</v>
      </c>
    </row>
    <row r="287" s="12" customFormat="1" ht="22.8" customHeight="1">
      <c r="A287" s="12"/>
      <c r="B287" s="188"/>
      <c r="C287" s="189"/>
      <c r="D287" s="190" t="s">
        <v>70</v>
      </c>
      <c r="E287" s="202" t="s">
        <v>805</v>
      </c>
      <c r="F287" s="202" t="s">
        <v>806</v>
      </c>
      <c r="G287" s="189"/>
      <c r="H287" s="189"/>
      <c r="I287" s="192"/>
      <c r="J287" s="203">
        <f>BK287</f>
        <v>0</v>
      </c>
      <c r="K287" s="189"/>
      <c r="L287" s="194"/>
      <c r="M287" s="195"/>
      <c r="N287" s="196"/>
      <c r="O287" s="196"/>
      <c r="P287" s="197">
        <f>SUM(P288:P303)</f>
        <v>0</v>
      </c>
      <c r="Q287" s="196"/>
      <c r="R287" s="197">
        <f>SUM(R288:R303)</f>
        <v>0</v>
      </c>
      <c r="S287" s="196"/>
      <c r="T287" s="198">
        <f>SUM(T288:T303)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9" t="s">
        <v>76</v>
      </c>
      <c r="AT287" s="200" t="s">
        <v>70</v>
      </c>
      <c r="AU287" s="200" t="s">
        <v>76</v>
      </c>
      <c r="AY287" s="199" t="s">
        <v>124</v>
      </c>
      <c r="BK287" s="201">
        <f>SUM(BK288:BK303)</f>
        <v>0</v>
      </c>
    </row>
    <row r="288" s="2" customFormat="1" ht="37.8" customHeight="1">
      <c r="A288" s="38"/>
      <c r="B288" s="39"/>
      <c r="C288" s="204" t="s">
        <v>414</v>
      </c>
      <c r="D288" s="204" t="s">
        <v>127</v>
      </c>
      <c r="E288" s="205" t="s">
        <v>1090</v>
      </c>
      <c r="F288" s="206" t="s">
        <v>1091</v>
      </c>
      <c r="G288" s="207" t="s">
        <v>150</v>
      </c>
      <c r="H288" s="208">
        <v>5.1509999999999998</v>
      </c>
      <c r="I288" s="209"/>
      <c r="J288" s="210">
        <f>ROUND(I288*H288,2)</f>
        <v>0</v>
      </c>
      <c r="K288" s="206" t="s">
        <v>131</v>
      </c>
      <c r="L288" s="44"/>
      <c r="M288" s="211" t="s">
        <v>19</v>
      </c>
      <c r="N288" s="212" t="s">
        <v>42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81</v>
      </c>
      <c r="AT288" s="215" t="s">
        <v>127</v>
      </c>
      <c r="AU288" s="215" t="s">
        <v>80</v>
      </c>
      <c r="AY288" s="17" t="s">
        <v>124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76</v>
      </c>
      <c r="BK288" s="216">
        <f>ROUND(I288*H288,2)</f>
        <v>0</v>
      </c>
      <c r="BL288" s="17" t="s">
        <v>81</v>
      </c>
      <c r="BM288" s="215" t="s">
        <v>1092</v>
      </c>
    </row>
    <row r="289" s="2" customFormat="1">
      <c r="A289" s="38"/>
      <c r="B289" s="39"/>
      <c r="C289" s="40"/>
      <c r="D289" s="217" t="s">
        <v>133</v>
      </c>
      <c r="E289" s="40"/>
      <c r="F289" s="218" t="s">
        <v>1093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133</v>
      </c>
      <c r="AU289" s="17" t="s">
        <v>80</v>
      </c>
    </row>
    <row r="290" s="2" customFormat="1" ht="49.05" customHeight="1">
      <c r="A290" s="38"/>
      <c r="B290" s="39"/>
      <c r="C290" s="204" t="s">
        <v>420</v>
      </c>
      <c r="D290" s="204" t="s">
        <v>127</v>
      </c>
      <c r="E290" s="205" t="s">
        <v>1094</v>
      </c>
      <c r="F290" s="206" t="s">
        <v>1095</v>
      </c>
      <c r="G290" s="207" t="s">
        <v>150</v>
      </c>
      <c r="H290" s="208">
        <v>82.415999999999997</v>
      </c>
      <c r="I290" s="209"/>
      <c r="J290" s="210">
        <f>ROUND(I290*H290,2)</f>
        <v>0</v>
      </c>
      <c r="K290" s="206" t="s">
        <v>131</v>
      </c>
      <c r="L290" s="44"/>
      <c r="M290" s="211" t="s">
        <v>19</v>
      </c>
      <c r="N290" s="212" t="s">
        <v>42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81</v>
      </c>
      <c r="AT290" s="215" t="s">
        <v>127</v>
      </c>
      <c r="AU290" s="215" t="s">
        <v>80</v>
      </c>
      <c r="AY290" s="17" t="s">
        <v>124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76</v>
      </c>
      <c r="BK290" s="216">
        <f>ROUND(I290*H290,2)</f>
        <v>0</v>
      </c>
      <c r="BL290" s="17" t="s">
        <v>81</v>
      </c>
      <c r="BM290" s="215" t="s">
        <v>1096</v>
      </c>
    </row>
    <row r="291" s="2" customFormat="1">
      <c r="A291" s="38"/>
      <c r="B291" s="39"/>
      <c r="C291" s="40"/>
      <c r="D291" s="217" t="s">
        <v>133</v>
      </c>
      <c r="E291" s="40"/>
      <c r="F291" s="218" t="s">
        <v>1097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133</v>
      </c>
      <c r="AU291" s="17" t="s">
        <v>80</v>
      </c>
    </row>
    <row r="292" s="13" customFormat="1">
      <c r="A292" s="13"/>
      <c r="B292" s="222"/>
      <c r="C292" s="223"/>
      <c r="D292" s="224" t="s">
        <v>135</v>
      </c>
      <c r="E292" s="223"/>
      <c r="F292" s="226" t="s">
        <v>1098</v>
      </c>
      <c r="G292" s="223"/>
      <c r="H292" s="227">
        <v>82.415999999999997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135</v>
      </c>
      <c r="AU292" s="233" t="s">
        <v>80</v>
      </c>
      <c r="AV292" s="13" t="s">
        <v>80</v>
      </c>
      <c r="AW292" s="13" t="s">
        <v>4</v>
      </c>
      <c r="AX292" s="13" t="s">
        <v>76</v>
      </c>
      <c r="AY292" s="233" t="s">
        <v>124</v>
      </c>
    </row>
    <row r="293" s="2" customFormat="1" ht="24.15" customHeight="1">
      <c r="A293" s="38"/>
      <c r="B293" s="39"/>
      <c r="C293" s="204" t="s">
        <v>427</v>
      </c>
      <c r="D293" s="204" t="s">
        <v>127</v>
      </c>
      <c r="E293" s="205" t="s">
        <v>819</v>
      </c>
      <c r="F293" s="206" t="s">
        <v>820</v>
      </c>
      <c r="G293" s="207" t="s">
        <v>150</v>
      </c>
      <c r="H293" s="208">
        <v>5.1509999999999998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42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81</v>
      </c>
      <c r="AT293" s="215" t="s">
        <v>127</v>
      </c>
      <c r="AU293" s="215" t="s">
        <v>80</v>
      </c>
      <c r="AY293" s="17" t="s">
        <v>124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76</v>
      </c>
      <c r="BK293" s="216">
        <f>ROUND(I293*H293,2)</f>
        <v>0</v>
      </c>
      <c r="BL293" s="17" t="s">
        <v>81</v>
      </c>
      <c r="BM293" s="215" t="s">
        <v>1099</v>
      </c>
    </row>
    <row r="294" s="2" customFormat="1" ht="44.25" customHeight="1">
      <c r="A294" s="38"/>
      <c r="B294" s="39"/>
      <c r="C294" s="204" t="s">
        <v>436</v>
      </c>
      <c r="D294" s="204" t="s">
        <v>127</v>
      </c>
      <c r="E294" s="205" t="s">
        <v>829</v>
      </c>
      <c r="F294" s="206" t="s">
        <v>830</v>
      </c>
      <c r="G294" s="207" t="s">
        <v>150</v>
      </c>
      <c r="H294" s="208">
        <v>0.58799999999999997</v>
      </c>
      <c r="I294" s="209"/>
      <c r="J294" s="210">
        <f>ROUND(I294*H294,2)</f>
        <v>0</v>
      </c>
      <c r="K294" s="206" t="s">
        <v>131</v>
      </c>
      <c r="L294" s="44"/>
      <c r="M294" s="211" t="s">
        <v>19</v>
      </c>
      <c r="N294" s="212" t="s">
        <v>42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81</v>
      </c>
      <c r="AT294" s="215" t="s">
        <v>127</v>
      </c>
      <c r="AU294" s="215" t="s">
        <v>80</v>
      </c>
      <c r="AY294" s="17" t="s">
        <v>124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76</v>
      </c>
      <c r="BK294" s="216">
        <f>ROUND(I294*H294,2)</f>
        <v>0</v>
      </c>
      <c r="BL294" s="17" t="s">
        <v>81</v>
      </c>
      <c r="BM294" s="215" t="s">
        <v>1100</v>
      </c>
    </row>
    <row r="295" s="2" customFormat="1">
      <c r="A295" s="38"/>
      <c r="B295" s="39"/>
      <c r="C295" s="40"/>
      <c r="D295" s="217" t="s">
        <v>133</v>
      </c>
      <c r="E295" s="40"/>
      <c r="F295" s="218" t="s">
        <v>832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133</v>
      </c>
      <c r="AU295" s="17" t="s">
        <v>80</v>
      </c>
    </row>
    <row r="296" s="13" customFormat="1">
      <c r="A296" s="13"/>
      <c r="B296" s="222"/>
      <c r="C296" s="223"/>
      <c r="D296" s="224" t="s">
        <v>135</v>
      </c>
      <c r="E296" s="225" t="s">
        <v>19</v>
      </c>
      <c r="F296" s="226" t="s">
        <v>1101</v>
      </c>
      <c r="G296" s="223"/>
      <c r="H296" s="227">
        <v>0.58799999999999997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135</v>
      </c>
      <c r="AU296" s="233" t="s">
        <v>80</v>
      </c>
      <c r="AV296" s="13" t="s">
        <v>80</v>
      </c>
      <c r="AW296" s="13" t="s">
        <v>33</v>
      </c>
      <c r="AX296" s="13" t="s">
        <v>71</v>
      </c>
      <c r="AY296" s="233" t="s">
        <v>124</v>
      </c>
    </row>
    <row r="297" s="14" customFormat="1">
      <c r="A297" s="14"/>
      <c r="B297" s="234"/>
      <c r="C297" s="235"/>
      <c r="D297" s="224" t="s">
        <v>135</v>
      </c>
      <c r="E297" s="236" t="s">
        <v>19</v>
      </c>
      <c r="F297" s="237" t="s">
        <v>137</v>
      </c>
      <c r="G297" s="235"/>
      <c r="H297" s="238">
        <v>0.58799999999999997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135</v>
      </c>
      <c r="AU297" s="244" t="s">
        <v>80</v>
      </c>
      <c r="AV297" s="14" t="s">
        <v>81</v>
      </c>
      <c r="AW297" s="14" t="s">
        <v>33</v>
      </c>
      <c r="AX297" s="14" t="s">
        <v>76</v>
      </c>
      <c r="AY297" s="244" t="s">
        <v>124</v>
      </c>
    </row>
    <row r="298" s="2" customFormat="1" ht="44.25" customHeight="1">
      <c r="A298" s="38"/>
      <c r="B298" s="39"/>
      <c r="C298" s="204" t="s">
        <v>440</v>
      </c>
      <c r="D298" s="204" t="s">
        <v>127</v>
      </c>
      <c r="E298" s="205" t="s">
        <v>834</v>
      </c>
      <c r="F298" s="206" t="s">
        <v>159</v>
      </c>
      <c r="G298" s="207" t="s">
        <v>150</v>
      </c>
      <c r="H298" s="208">
        <v>4.5</v>
      </c>
      <c r="I298" s="209"/>
      <c r="J298" s="210">
        <f>ROUND(I298*H298,2)</f>
        <v>0</v>
      </c>
      <c r="K298" s="206" t="s">
        <v>131</v>
      </c>
      <c r="L298" s="44"/>
      <c r="M298" s="211" t="s">
        <v>19</v>
      </c>
      <c r="N298" s="212" t="s">
        <v>42</v>
      </c>
      <c r="O298" s="84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81</v>
      </c>
      <c r="AT298" s="215" t="s">
        <v>127</v>
      </c>
      <c r="AU298" s="215" t="s">
        <v>80</v>
      </c>
      <c r="AY298" s="17" t="s">
        <v>124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76</v>
      </c>
      <c r="BK298" s="216">
        <f>ROUND(I298*H298,2)</f>
        <v>0</v>
      </c>
      <c r="BL298" s="17" t="s">
        <v>81</v>
      </c>
      <c r="BM298" s="215" t="s">
        <v>1102</v>
      </c>
    </row>
    <row r="299" s="2" customFormat="1">
      <c r="A299" s="38"/>
      <c r="B299" s="39"/>
      <c r="C299" s="40"/>
      <c r="D299" s="217" t="s">
        <v>133</v>
      </c>
      <c r="E299" s="40"/>
      <c r="F299" s="218" t="s">
        <v>836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133</v>
      </c>
      <c r="AU299" s="17" t="s">
        <v>80</v>
      </c>
    </row>
    <row r="300" s="13" customFormat="1">
      <c r="A300" s="13"/>
      <c r="B300" s="222"/>
      <c r="C300" s="223"/>
      <c r="D300" s="224" t="s">
        <v>135</v>
      </c>
      <c r="E300" s="225" t="s">
        <v>19</v>
      </c>
      <c r="F300" s="226" t="s">
        <v>1103</v>
      </c>
      <c r="G300" s="223"/>
      <c r="H300" s="227">
        <v>4.5</v>
      </c>
      <c r="I300" s="228"/>
      <c r="J300" s="223"/>
      <c r="K300" s="223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135</v>
      </c>
      <c r="AU300" s="233" t="s">
        <v>80</v>
      </c>
      <c r="AV300" s="13" t="s">
        <v>80</v>
      </c>
      <c r="AW300" s="13" t="s">
        <v>33</v>
      </c>
      <c r="AX300" s="13" t="s">
        <v>71</v>
      </c>
      <c r="AY300" s="233" t="s">
        <v>124</v>
      </c>
    </row>
    <row r="301" s="14" customFormat="1">
      <c r="A301" s="14"/>
      <c r="B301" s="234"/>
      <c r="C301" s="235"/>
      <c r="D301" s="224" t="s">
        <v>135</v>
      </c>
      <c r="E301" s="236" t="s">
        <v>19</v>
      </c>
      <c r="F301" s="237" t="s">
        <v>137</v>
      </c>
      <c r="G301" s="235"/>
      <c r="H301" s="238">
        <v>4.5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135</v>
      </c>
      <c r="AU301" s="244" t="s">
        <v>80</v>
      </c>
      <c r="AV301" s="14" t="s">
        <v>81</v>
      </c>
      <c r="AW301" s="14" t="s">
        <v>33</v>
      </c>
      <c r="AX301" s="14" t="s">
        <v>76</v>
      </c>
      <c r="AY301" s="244" t="s">
        <v>124</v>
      </c>
    </row>
    <row r="302" s="2" customFormat="1" ht="44.25" customHeight="1">
      <c r="A302" s="38"/>
      <c r="B302" s="39"/>
      <c r="C302" s="204" t="s">
        <v>445</v>
      </c>
      <c r="D302" s="204" t="s">
        <v>127</v>
      </c>
      <c r="E302" s="205" t="s">
        <v>839</v>
      </c>
      <c r="F302" s="206" t="s">
        <v>840</v>
      </c>
      <c r="G302" s="207" t="s">
        <v>150</v>
      </c>
      <c r="H302" s="208">
        <v>0.063</v>
      </c>
      <c r="I302" s="209"/>
      <c r="J302" s="210">
        <f>ROUND(I302*H302,2)</f>
        <v>0</v>
      </c>
      <c r="K302" s="206" t="s">
        <v>131</v>
      </c>
      <c r="L302" s="44"/>
      <c r="M302" s="211" t="s">
        <v>19</v>
      </c>
      <c r="N302" s="212" t="s">
        <v>42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81</v>
      </c>
      <c r="AT302" s="215" t="s">
        <v>127</v>
      </c>
      <c r="AU302" s="215" t="s">
        <v>80</v>
      </c>
      <c r="AY302" s="17" t="s">
        <v>124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76</v>
      </c>
      <c r="BK302" s="216">
        <f>ROUND(I302*H302,2)</f>
        <v>0</v>
      </c>
      <c r="BL302" s="17" t="s">
        <v>81</v>
      </c>
      <c r="BM302" s="215" t="s">
        <v>1104</v>
      </c>
    </row>
    <row r="303" s="2" customFormat="1">
      <c r="A303" s="38"/>
      <c r="B303" s="39"/>
      <c r="C303" s="40"/>
      <c r="D303" s="217" t="s">
        <v>133</v>
      </c>
      <c r="E303" s="40"/>
      <c r="F303" s="218" t="s">
        <v>842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133</v>
      </c>
      <c r="AU303" s="17" t="s">
        <v>80</v>
      </c>
    </row>
    <row r="304" s="12" customFormat="1" ht="22.8" customHeight="1">
      <c r="A304" s="12"/>
      <c r="B304" s="188"/>
      <c r="C304" s="189"/>
      <c r="D304" s="190" t="s">
        <v>70</v>
      </c>
      <c r="E304" s="202" t="s">
        <v>843</v>
      </c>
      <c r="F304" s="202" t="s">
        <v>844</v>
      </c>
      <c r="G304" s="189"/>
      <c r="H304" s="189"/>
      <c r="I304" s="192"/>
      <c r="J304" s="203">
        <f>BK304</f>
        <v>0</v>
      </c>
      <c r="K304" s="189"/>
      <c r="L304" s="194"/>
      <c r="M304" s="195"/>
      <c r="N304" s="196"/>
      <c r="O304" s="196"/>
      <c r="P304" s="197">
        <f>SUM(P305:P306)</f>
        <v>0</v>
      </c>
      <c r="Q304" s="196"/>
      <c r="R304" s="197">
        <f>SUM(R305:R306)</f>
        <v>0</v>
      </c>
      <c r="S304" s="196"/>
      <c r="T304" s="198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99" t="s">
        <v>76</v>
      </c>
      <c r="AT304" s="200" t="s">
        <v>70</v>
      </c>
      <c r="AU304" s="200" t="s">
        <v>76</v>
      </c>
      <c r="AY304" s="199" t="s">
        <v>124</v>
      </c>
      <c r="BK304" s="201">
        <f>SUM(BK305:BK306)</f>
        <v>0</v>
      </c>
    </row>
    <row r="305" s="2" customFormat="1" ht="49.05" customHeight="1">
      <c r="A305" s="38"/>
      <c r="B305" s="39"/>
      <c r="C305" s="204" t="s">
        <v>453</v>
      </c>
      <c r="D305" s="204" t="s">
        <v>127</v>
      </c>
      <c r="E305" s="205" t="s">
        <v>1105</v>
      </c>
      <c r="F305" s="206" t="s">
        <v>1106</v>
      </c>
      <c r="G305" s="207" t="s">
        <v>150</v>
      </c>
      <c r="H305" s="208">
        <v>330.15100000000001</v>
      </c>
      <c r="I305" s="209"/>
      <c r="J305" s="210">
        <f>ROUND(I305*H305,2)</f>
        <v>0</v>
      </c>
      <c r="K305" s="206" t="s">
        <v>131</v>
      </c>
      <c r="L305" s="44"/>
      <c r="M305" s="211" t="s">
        <v>19</v>
      </c>
      <c r="N305" s="212" t="s">
        <v>42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81</v>
      </c>
      <c r="AT305" s="215" t="s">
        <v>127</v>
      </c>
      <c r="AU305" s="215" t="s">
        <v>80</v>
      </c>
      <c r="AY305" s="17" t="s">
        <v>124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76</v>
      </c>
      <c r="BK305" s="216">
        <f>ROUND(I305*H305,2)</f>
        <v>0</v>
      </c>
      <c r="BL305" s="17" t="s">
        <v>81</v>
      </c>
      <c r="BM305" s="215" t="s">
        <v>1107</v>
      </c>
    </row>
    <row r="306" s="2" customFormat="1">
      <c r="A306" s="38"/>
      <c r="B306" s="39"/>
      <c r="C306" s="40"/>
      <c r="D306" s="217" t="s">
        <v>133</v>
      </c>
      <c r="E306" s="40"/>
      <c r="F306" s="218" t="s">
        <v>1108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133</v>
      </c>
      <c r="AU306" s="17" t="s">
        <v>80</v>
      </c>
    </row>
    <row r="307" s="12" customFormat="1" ht="25.92" customHeight="1">
      <c r="A307" s="12"/>
      <c r="B307" s="188"/>
      <c r="C307" s="189"/>
      <c r="D307" s="190" t="s">
        <v>70</v>
      </c>
      <c r="E307" s="191" t="s">
        <v>147</v>
      </c>
      <c r="F307" s="191" t="s">
        <v>1109</v>
      </c>
      <c r="G307" s="189"/>
      <c r="H307" s="189"/>
      <c r="I307" s="192"/>
      <c r="J307" s="193">
        <f>BK307</f>
        <v>0</v>
      </c>
      <c r="K307" s="189"/>
      <c r="L307" s="194"/>
      <c r="M307" s="195"/>
      <c r="N307" s="196"/>
      <c r="O307" s="196"/>
      <c r="P307" s="197">
        <f>P308+P313</f>
        <v>0</v>
      </c>
      <c r="Q307" s="196"/>
      <c r="R307" s="197">
        <f>R308+R313</f>
        <v>0.0019800000000000004</v>
      </c>
      <c r="S307" s="196"/>
      <c r="T307" s="198">
        <f>T308+T313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9" t="s">
        <v>142</v>
      </c>
      <c r="AT307" s="200" t="s">
        <v>70</v>
      </c>
      <c r="AU307" s="200" t="s">
        <v>71</v>
      </c>
      <c r="AY307" s="199" t="s">
        <v>124</v>
      </c>
      <c r="BK307" s="201">
        <f>BK308+BK313</f>
        <v>0</v>
      </c>
    </row>
    <row r="308" s="12" customFormat="1" ht="22.8" customHeight="1">
      <c r="A308" s="12"/>
      <c r="B308" s="188"/>
      <c r="C308" s="189"/>
      <c r="D308" s="190" t="s">
        <v>70</v>
      </c>
      <c r="E308" s="202" t="s">
        <v>1110</v>
      </c>
      <c r="F308" s="202" t="s">
        <v>1111</v>
      </c>
      <c r="G308" s="189"/>
      <c r="H308" s="189"/>
      <c r="I308" s="192"/>
      <c r="J308" s="203">
        <f>BK308</f>
        <v>0</v>
      </c>
      <c r="K308" s="189"/>
      <c r="L308" s="194"/>
      <c r="M308" s="195"/>
      <c r="N308" s="196"/>
      <c r="O308" s="196"/>
      <c r="P308" s="197">
        <f>SUM(P309:P312)</f>
        <v>0</v>
      </c>
      <c r="Q308" s="196"/>
      <c r="R308" s="197">
        <f>SUM(R309:R312)</f>
        <v>0</v>
      </c>
      <c r="S308" s="196"/>
      <c r="T308" s="198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9" t="s">
        <v>142</v>
      </c>
      <c r="AT308" s="200" t="s">
        <v>70</v>
      </c>
      <c r="AU308" s="200" t="s">
        <v>76</v>
      </c>
      <c r="AY308" s="199" t="s">
        <v>124</v>
      </c>
      <c r="BK308" s="201">
        <f>SUM(BK309:BK312)</f>
        <v>0</v>
      </c>
    </row>
    <row r="309" s="2" customFormat="1" ht="16.5" customHeight="1">
      <c r="A309" s="38"/>
      <c r="B309" s="39"/>
      <c r="C309" s="204" t="s">
        <v>461</v>
      </c>
      <c r="D309" s="204" t="s">
        <v>127</v>
      </c>
      <c r="E309" s="205" t="s">
        <v>1112</v>
      </c>
      <c r="F309" s="206" t="s">
        <v>1113</v>
      </c>
      <c r="G309" s="207" t="s">
        <v>224</v>
      </c>
      <c r="H309" s="208">
        <v>44.700000000000003</v>
      </c>
      <c r="I309" s="209"/>
      <c r="J309" s="210">
        <f>ROUND(I309*H309,2)</f>
        <v>0</v>
      </c>
      <c r="K309" s="206" t="s">
        <v>131</v>
      </c>
      <c r="L309" s="44"/>
      <c r="M309" s="211" t="s">
        <v>19</v>
      </c>
      <c r="N309" s="212" t="s">
        <v>42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516</v>
      </c>
      <c r="AT309" s="215" t="s">
        <v>127</v>
      </c>
      <c r="AU309" s="215" t="s">
        <v>80</v>
      </c>
      <c r="AY309" s="17" t="s">
        <v>124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76</v>
      </c>
      <c r="BK309" s="216">
        <f>ROUND(I309*H309,2)</f>
        <v>0</v>
      </c>
      <c r="BL309" s="17" t="s">
        <v>516</v>
      </c>
      <c r="BM309" s="215" t="s">
        <v>1114</v>
      </c>
    </row>
    <row r="310" s="2" customFormat="1">
      <c r="A310" s="38"/>
      <c r="B310" s="39"/>
      <c r="C310" s="40"/>
      <c r="D310" s="217" t="s">
        <v>133</v>
      </c>
      <c r="E310" s="40"/>
      <c r="F310" s="218" t="s">
        <v>1115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133</v>
      </c>
      <c r="AU310" s="17" t="s">
        <v>80</v>
      </c>
    </row>
    <row r="311" s="15" customFormat="1">
      <c r="A311" s="15"/>
      <c r="B311" s="255"/>
      <c r="C311" s="256"/>
      <c r="D311" s="224" t="s">
        <v>135</v>
      </c>
      <c r="E311" s="257" t="s">
        <v>19</v>
      </c>
      <c r="F311" s="258" t="s">
        <v>1116</v>
      </c>
      <c r="G311" s="256"/>
      <c r="H311" s="257" t="s">
        <v>19</v>
      </c>
      <c r="I311" s="259"/>
      <c r="J311" s="256"/>
      <c r="K311" s="256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135</v>
      </c>
      <c r="AU311" s="264" t="s">
        <v>80</v>
      </c>
      <c r="AV311" s="15" t="s">
        <v>76</v>
      </c>
      <c r="AW311" s="15" t="s">
        <v>33</v>
      </c>
      <c r="AX311" s="15" t="s">
        <v>71</v>
      </c>
      <c r="AY311" s="264" t="s">
        <v>124</v>
      </c>
    </row>
    <row r="312" s="13" customFormat="1">
      <c r="A312" s="13"/>
      <c r="B312" s="222"/>
      <c r="C312" s="223"/>
      <c r="D312" s="224" t="s">
        <v>135</v>
      </c>
      <c r="E312" s="225" t="s">
        <v>19</v>
      </c>
      <c r="F312" s="226" t="s">
        <v>1117</v>
      </c>
      <c r="G312" s="223"/>
      <c r="H312" s="227">
        <v>44.700000000000003</v>
      </c>
      <c r="I312" s="228"/>
      <c r="J312" s="223"/>
      <c r="K312" s="223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135</v>
      </c>
      <c r="AU312" s="233" t="s">
        <v>80</v>
      </c>
      <c r="AV312" s="13" t="s">
        <v>80</v>
      </c>
      <c r="AW312" s="13" t="s">
        <v>33</v>
      </c>
      <c r="AX312" s="13" t="s">
        <v>76</v>
      </c>
      <c r="AY312" s="233" t="s">
        <v>124</v>
      </c>
    </row>
    <row r="313" s="12" customFormat="1" ht="22.8" customHeight="1">
      <c r="A313" s="12"/>
      <c r="B313" s="188"/>
      <c r="C313" s="189"/>
      <c r="D313" s="190" t="s">
        <v>70</v>
      </c>
      <c r="E313" s="202" t="s">
        <v>1118</v>
      </c>
      <c r="F313" s="202" t="s">
        <v>1119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SUM(P314:P316)</f>
        <v>0</v>
      </c>
      <c r="Q313" s="196"/>
      <c r="R313" s="197">
        <f>SUM(R314:R316)</f>
        <v>0.0019800000000000004</v>
      </c>
      <c r="S313" s="196"/>
      <c r="T313" s="198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142</v>
      </c>
      <c r="AT313" s="200" t="s">
        <v>70</v>
      </c>
      <c r="AU313" s="200" t="s">
        <v>76</v>
      </c>
      <c r="AY313" s="199" t="s">
        <v>124</v>
      </c>
      <c r="BK313" s="201">
        <f>SUM(BK314:BK316)</f>
        <v>0</v>
      </c>
    </row>
    <row r="314" s="2" customFormat="1" ht="21.75" customHeight="1">
      <c r="A314" s="38"/>
      <c r="B314" s="39"/>
      <c r="C314" s="204" t="s">
        <v>469</v>
      </c>
      <c r="D314" s="204" t="s">
        <v>127</v>
      </c>
      <c r="E314" s="205" t="s">
        <v>1120</v>
      </c>
      <c r="F314" s="206" t="s">
        <v>1121</v>
      </c>
      <c r="G314" s="207" t="s">
        <v>1122</v>
      </c>
      <c r="H314" s="208">
        <v>0.20000000000000001</v>
      </c>
      <c r="I314" s="209"/>
      <c r="J314" s="210">
        <f>ROUND(I314*H314,2)</f>
        <v>0</v>
      </c>
      <c r="K314" s="206" t="s">
        <v>131</v>
      </c>
      <c r="L314" s="44"/>
      <c r="M314" s="211" t="s">
        <v>19</v>
      </c>
      <c r="N314" s="212" t="s">
        <v>42</v>
      </c>
      <c r="O314" s="84"/>
      <c r="P314" s="213">
        <f>O314*H314</f>
        <v>0</v>
      </c>
      <c r="Q314" s="213">
        <v>0.0099000000000000008</v>
      </c>
      <c r="R314" s="213">
        <f>Q314*H314</f>
        <v>0.0019800000000000004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516</v>
      </c>
      <c r="AT314" s="215" t="s">
        <v>127</v>
      </c>
      <c r="AU314" s="215" t="s">
        <v>80</v>
      </c>
      <c r="AY314" s="17" t="s">
        <v>124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76</v>
      </c>
      <c r="BK314" s="216">
        <f>ROUND(I314*H314,2)</f>
        <v>0</v>
      </c>
      <c r="BL314" s="17" t="s">
        <v>516</v>
      </c>
      <c r="BM314" s="215" t="s">
        <v>1123</v>
      </c>
    </row>
    <row r="315" s="2" customFormat="1">
      <c r="A315" s="38"/>
      <c r="B315" s="39"/>
      <c r="C315" s="40"/>
      <c r="D315" s="217" t="s">
        <v>133</v>
      </c>
      <c r="E315" s="40"/>
      <c r="F315" s="218" t="s">
        <v>1124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133</v>
      </c>
      <c r="AU315" s="17" t="s">
        <v>80</v>
      </c>
    </row>
    <row r="316" s="13" customFormat="1">
      <c r="A316" s="13"/>
      <c r="B316" s="222"/>
      <c r="C316" s="223"/>
      <c r="D316" s="224" t="s">
        <v>135</v>
      </c>
      <c r="E316" s="225" t="s">
        <v>19</v>
      </c>
      <c r="F316" s="226" t="s">
        <v>1125</v>
      </c>
      <c r="G316" s="223"/>
      <c r="H316" s="227">
        <v>0.20000000000000001</v>
      </c>
      <c r="I316" s="228"/>
      <c r="J316" s="223"/>
      <c r="K316" s="223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135</v>
      </c>
      <c r="AU316" s="233" t="s">
        <v>80</v>
      </c>
      <c r="AV316" s="13" t="s">
        <v>80</v>
      </c>
      <c r="AW316" s="13" t="s">
        <v>33</v>
      </c>
      <c r="AX316" s="13" t="s">
        <v>76</v>
      </c>
      <c r="AY316" s="233" t="s">
        <v>124</v>
      </c>
    </row>
    <row r="317" s="12" customFormat="1" ht="25.92" customHeight="1">
      <c r="A317" s="12"/>
      <c r="B317" s="188"/>
      <c r="C317" s="189"/>
      <c r="D317" s="190" t="s">
        <v>70</v>
      </c>
      <c r="E317" s="191" t="s">
        <v>850</v>
      </c>
      <c r="F317" s="191" t="s">
        <v>851</v>
      </c>
      <c r="G317" s="189"/>
      <c r="H317" s="189"/>
      <c r="I317" s="192"/>
      <c r="J317" s="193">
        <f>BK317</f>
        <v>0</v>
      </c>
      <c r="K317" s="189"/>
      <c r="L317" s="194"/>
      <c r="M317" s="195"/>
      <c r="N317" s="196"/>
      <c r="O317" s="196"/>
      <c r="P317" s="197">
        <f>P318</f>
        <v>0</v>
      </c>
      <c r="Q317" s="196"/>
      <c r="R317" s="197">
        <f>R318</f>
        <v>0</v>
      </c>
      <c r="S317" s="196"/>
      <c r="T317" s="198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9" t="s">
        <v>84</v>
      </c>
      <c r="AT317" s="200" t="s">
        <v>70</v>
      </c>
      <c r="AU317" s="200" t="s">
        <v>71</v>
      </c>
      <c r="AY317" s="199" t="s">
        <v>124</v>
      </c>
      <c r="BK317" s="201">
        <f>BK318</f>
        <v>0</v>
      </c>
    </row>
    <row r="318" s="12" customFormat="1" ht="22.8" customHeight="1">
      <c r="A318" s="12"/>
      <c r="B318" s="188"/>
      <c r="C318" s="189"/>
      <c r="D318" s="190" t="s">
        <v>70</v>
      </c>
      <c r="E318" s="202" t="s">
        <v>1126</v>
      </c>
      <c r="F318" s="202" t="s">
        <v>1127</v>
      </c>
      <c r="G318" s="189"/>
      <c r="H318" s="189"/>
      <c r="I318" s="192"/>
      <c r="J318" s="203">
        <f>BK318</f>
        <v>0</v>
      </c>
      <c r="K318" s="189"/>
      <c r="L318" s="194"/>
      <c r="M318" s="195"/>
      <c r="N318" s="196"/>
      <c r="O318" s="196"/>
      <c r="P318" s="197">
        <f>SUM(P319:P328)</f>
        <v>0</v>
      </c>
      <c r="Q318" s="196"/>
      <c r="R318" s="197">
        <f>SUM(R319:R328)</f>
        <v>0</v>
      </c>
      <c r="S318" s="196"/>
      <c r="T318" s="198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9" t="s">
        <v>84</v>
      </c>
      <c r="AT318" s="200" t="s">
        <v>70</v>
      </c>
      <c r="AU318" s="200" t="s">
        <v>76</v>
      </c>
      <c r="AY318" s="199" t="s">
        <v>124</v>
      </c>
      <c r="BK318" s="201">
        <f>SUM(BK319:BK328)</f>
        <v>0</v>
      </c>
    </row>
    <row r="319" s="2" customFormat="1" ht="16.5" customHeight="1">
      <c r="A319" s="38"/>
      <c r="B319" s="39"/>
      <c r="C319" s="204" t="s">
        <v>474</v>
      </c>
      <c r="D319" s="204" t="s">
        <v>127</v>
      </c>
      <c r="E319" s="205" t="s">
        <v>1128</v>
      </c>
      <c r="F319" s="206" t="s">
        <v>1129</v>
      </c>
      <c r="G319" s="207" t="s">
        <v>1130</v>
      </c>
      <c r="H319" s="208">
        <v>1</v>
      </c>
      <c r="I319" s="209"/>
      <c r="J319" s="210">
        <f>ROUND(I319*H319,2)</f>
        <v>0</v>
      </c>
      <c r="K319" s="206" t="s">
        <v>131</v>
      </c>
      <c r="L319" s="44"/>
      <c r="M319" s="211" t="s">
        <v>19</v>
      </c>
      <c r="N319" s="212" t="s">
        <v>42</v>
      </c>
      <c r="O319" s="8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1131</v>
      </c>
      <c r="AT319" s="215" t="s">
        <v>127</v>
      </c>
      <c r="AU319" s="215" t="s">
        <v>80</v>
      </c>
      <c r="AY319" s="17" t="s">
        <v>124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76</v>
      </c>
      <c r="BK319" s="216">
        <f>ROUND(I319*H319,2)</f>
        <v>0</v>
      </c>
      <c r="BL319" s="17" t="s">
        <v>1131</v>
      </c>
      <c r="BM319" s="215" t="s">
        <v>1132</v>
      </c>
    </row>
    <row r="320" s="2" customFormat="1">
      <c r="A320" s="38"/>
      <c r="B320" s="39"/>
      <c r="C320" s="40"/>
      <c r="D320" s="217" t="s">
        <v>133</v>
      </c>
      <c r="E320" s="40"/>
      <c r="F320" s="218" t="s">
        <v>1133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133</v>
      </c>
      <c r="AU320" s="17" t="s">
        <v>80</v>
      </c>
    </row>
    <row r="321" s="2" customFormat="1">
      <c r="A321" s="38"/>
      <c r="B321" s="39"/>
      <c r="C321" s="40"/>
      <c r="D321" s="224" t="s">
        <v>859</v>
      </c>
      <c r="E321" s="40"/>
      <c r="F321" s="265" t="s">
        <v>1134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859</v>
      </c>
      <c r="AU321" s="17" t="s">
        <v>80</v>
      </c>
    </row>
    <row r="322" s="2" customFormat="1" ht="16.5" customHeight="1">
      <c r="A322" s="38"/>
      <c r="B322" s="39"/>
      <c r="C322" s="204" t="s">
        <v>480</v>
      </c>
      <c r="D322" s="204" t="s">
        <v>127</v>
      </c>
      <c r="E322" s="205" t="s">
        <v>1135</v>
      </c>
      <c r="F322" s="206" t="s">
        <v>1136</v>
      </c>
      <c r="G322" s="207" t="s">
        <v>1130</v>
      </c>
      <c r="H322" s="208">
        <v>1</v>
      </c>
      <c r="I322" s="209"/>
      <c r="J322" s="210">
        <f>ROUND(I322*H322,2)</f>
        <v>0</v>
      </c>
      <c r="K322" s="206" t="s">
        <v>131</v>
      </c>
      <c r="L322" s="44"/>
      <c r="M322" s="211" t="s">
        <v>19</v>
      </c>
      <c r="N322" s="212" t="s">
        <v>42</v>
      </c>
      <c r="O322" s="8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1131</v>
      </c>
      <c r="AT322" s="215" t="s">
        <v>127</v>
      </c>
      <c r="AU322" s="215" t="s">
        <v>80</v>
      </c>
      <c r="AY322" s="17" t="s">
        <v>124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76</v>
      </c>
      <c r="BK322" s="216">
        <f>ROUND(I322*H322,2)</f>
        <v>0</v>
      </c>
      <c r="BL322" s="17" t="s">
        <v>1131</v>
      </c>
      <c r="BM322" s="215" t="s">
        <v>1137</v>
      </c>
    </row>
    <row r="323" s="2" customFormat="1">
      <c r="A323" s="38"/>
      <c r="B323" s="39"/>
      <c r="C323" s="40"/>
      <c r="D323" s="217" t="s">
        <v>133</v>
      </c>
      <c r="E323" s="40"/>
      <c r="F323" s="218" t="s">
        <v>1138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133</v>
      </c>
      <c r="AU323" s="17" t="s">
        <v>80</v>
      </c>
    </row>
    <row r="324" s="2" customFormat="1">
      <c r="A324" s="38"/>
      <c r="B324" s="39"/>
      <c r="C324" s="40"/>
      <c r="D324" s="224" t="s">
        <v>859</v>
      </c>
      <c r="E324" s="40"/>
      <c r="F324" s="265" t="s">
        <v>1139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859</v>
      </c>
      <c r="AU324" s="17" t="s">
        <v>80</v>
      </c>
    </row>
    <row r="325" s="13" customFormat="1">
      <c r="A325" s="13"/>
      <c r="B325" s="222"/>
      <c r="C325" s="223"/>
      <c r="D325" s="224" t="s">
        <v>135</v>
      </c>
      <c r="E325" s="225" t="s">
        <v>19</v>
      </c>
      <c r="F325" s="226" t="s">
        <v>76</v>
      </c>
      <c r="G325" s="223"/>
      <c r="H325" s="227">
        <v>1</v>
      </c>
      <c r="I325" s="228"/>
      <c r="J325" s="223"/>
      <c r="K325" s="223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135</v>
      </c>
      <c r="AU325" s="233" t="s">
        <v>80</v>
      </c>
      <c r="AV325" s="13" t="s">
        <v>80</v>
      </c>
      <c r="AW325" s="13" t="s">
        <v>33</v>
      </c>
      <c r="AX325" s="13" t="s">
        <v>76</v>
      </c>
      <c r="AY325" s="233" t="s">
        <v>124</v>
      </c>
    </row>
    <row r="326" s="2" customFormat="1" ht="16.5" customHeight="1">
      <c r="A326" s="38"/>
      <c r="B326" s="39"/>
      <c r="C326" s="204" t="s">
        <v>485</v>
      </c>
      <c r="D326" s="204" t="s">
        <v>127</v>
      </c>
      <c r="E326" s="205" t="s">
        <v>1140</v>
      </c>
      <c r="F326" s="206" t="s">
        <v>1141</v>
      </c>
      <c r="G326" s="207" t="s">
        <v>1130</v>
      </c>
      <c r="H326" s="208">
        <v>1</v>
      </c>
      <c r="I326" s="209"/>
      <c r="J326" s="210">
        <f>ROUND(I326*H326,2)</f>
        <v>0</v>
      </c>
      <c r="K326" s="206" t="s">
        <v>131</v>
      </c>
      <c r="L326" s="44"/>
      <c r="M326" s="211" t="s">
        <v>19</v>
      </c>
      <c r="N326" s="212" t="s">
        <v>42</v>
      </c>
      <c r="O326" s="8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1131</v>
      </c>
      <c r="AT326" s="215" t="s">
        <v>127</v>
      </c>
      <c r="AU326" s="215" t="s">
        <v>80</v>
      </c>
      <c r="AY326" s="17" t="s">
        <v>124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76</v>
      </c>
      <c r="BK326" s="216">
        <f>ROUND(I326*H326,2)</f>
        <v>0</v>
      </c>
      <c r="BL326" s="17" t="s">
        <v>1131</v>
      </c>
      <c r="BM326" s="215" t="s">
        <v>1142</v>
      </c>
    </row>
    <row r="327" s="2" customFormat="1">
      <c r="A327" s="38"/>
      <c r="B327" s="39"/>
      <c r="C327" s="40"/>
      <c r="D327" s="217" t="s">
        <v>133</v>
      </c>
      <c r="E327" s="40"/>
      <c r="F327" s="218" t="s">
        <v>1143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133</v>
      </c>
      <c r="AU327" s="17" t="s">
        <v>80</v>
      </c>
    </row>
    <row r="328" s="13" customFormat="1">
      <c r="A328" s="13"/>
      <c r="B328" s="222"/>
      <c r="C328" s="223"/>
      <c r="D328" s="224" t="s">
        <v>135</v>
      </c>
      <c r="E328" s="225" t="s">
        <v>19</v>
      </c>
      <c r="F328" s="226" t="s">
        <v>76</v>
      </c>
      <c r="G328" s="223"/>
      <c r="H328" s="227">
        <v>1</v>
      </c>
      <c r="I328" s="228"/>
      <c r="J328" s="223"/>
      <c r="K328" s="223"/>
      <c r="L328" s="229"/>
      <c r="M328" s="271"/>
      <c r="N328" s="272"/>
      <c r="O328" s="272"/>
      <c r="P328" s="272"/>
      <c r="Q328" s="272"/>
      <c r="R328" s="272"/>
      <c r="S328" s="272"/>
      <c r="T328" s="27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135</v>
      </c>
      <c r="AU328" s="233" t="s">
        <v>80</v>
      </c>
      <c r="AV328" s="13" t="s">
        <v>80</v>
      </c>
      <c r="AW328" s="13" t="s">
        <v>33</v>
      </c>
      <c r="AX328" s="13" t="s">
        <v>76</v>
      </c>
      <c r="AY328" s="233" t="s">
        <v>124</v>
      </c>
    </row>
    <row r="329" s="2" customFormat="1" ht="6.96" customHeight="1">
      <c r="A329" s="38"/>
      <c r="B329" s="59"/>
      <c r="C329" s="60"/>
      <c r="D329" s="60"/>
      <c r="E329" s="60"/>
      <c r="F329" s="60"/>
      <c r="G329" s="60"/>
      <c r="H329" s="60"/>
      <c r="I329" s="60"/>
      <c r="J329" s="60"/>
      <c r="K329" s="60"/>
      <c r="L329" s="44"/>
      <c r="M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sheetProtection sheet="1" autoFilter="0" formatColumns="0" formatRows="0" objects="1" scenarios="1" spinCount="100000" saltValue="FrKEWq61+PrpXGwrA0D44bOUWigSMkCtnL2cOpTMSecpY0zuW6Qw218q94G5HL+dlAF3nJ93+ar4HhbwP3mMGQ==" hashValue="4URhLlGViMSF5PmNj6jNdmEJpfFdipYwdwEARTBKpScttyxQ/KzusB74oXbGq/NBaDwadjELZruJzqYCZHLWVw==" algorithmName="SHA-512" password="C68C"/>
  <autoFilter ref="C92:K32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1/113107025"/>
    <hyperlink ref="F102" r:id="rId2" display="https://podminky.urs.cz/item/CS_URS_2022_01/113107041"/>
    <hyperlink ref="F107" r:id="rId3" display="https://podminky.urs.cz/item/CS_URS_2022_01/115101201"/>
    <hyperlink ref="F109" r:id="rId4" display="https://podminky.urs.cz/item/CS_URS_2022_01/115001101"/>
    <hyperlink ref="F112" r:id="rId5" display="https://podminky.urs.cz/item/CS_URS_2022_01/115101301"/>
    <hyperlink ref="F114" r:id="rId6" display="https://podminky.urs.cz/item/CS_URS_2022_01/132212221"/>
    <hyperlink ref="F119" r:id="rId7" display="https://podminky.urs.cz/item/CS_URS_2022_01/121151113"/>
    <hyperlink ref="F126" r:id="rId8" display="https://podminky.urs.cz/item/CS_URS_2022_01/131251203"/>
    <hyperlink ref="F130" r:id="rId9" display="https://podminky.urs.cz/item/CS_URS_2022_01/132154203"/>
    <hyperlink ref="F137" r:id="rId10" display="https://podminky.urs.cz/item/CS_URS_2022_01/151101101"/>
    <hyperlink ref="F142" r:id="rId11" display="https://podminky.urs.cz/item/CS_URS_2022_01/151101111"/>
    <hyperlink ref="F151" r:id="rId12" display="https://podminky.urs.cz/item/CS_URS_2022_01/161151103"/>
    <hyperlink ref="F156" r:id="rId13" display="https://podminky.urs.cz/item/CS_URS_2022_01/162751117"/>
    <hyperlink ref="F160" r:id="rId14" display="https://podminky.urs.cz/item/CS_URS_2022_01/162751119"/>
    <hyperlink ref="F164" r:id="rId15" display="https://podminky.urs.cz/item/CS_URS_2022_01/171201201"/>
    <hyperlink ref="F171" r:id="rId16" display="https://podminky.urs.cz/item/CS_URS_2022_01/174101101"/>
    <hyperlink ref="F183" r:id="rId17" display="https://podminky.urs.cz/item/CS_URS_2022_01/175151101"/>
    <hyperlink ref="F191" r:id="rId18" display="https://podminky.urs.cz/item/CS_URS_2022_01/181351103"/>
    <hyperlink ref="F195" r:id="rId19" display="https://podminky.urs.cz/item/CS_URS_2022_01/181411131"/>
    <hyperlink ref="F201" r:id="rId20" display="https://podminky.urs.cz/item/CS_URS_2022_01/271562211"/>
    <hyperlink ref="F211" r:id="rId21" display="https://podminky.urs.cz/item/CS_URS_2022_01/451573111"/>
    <hyperlink ref="F218" r:id="rId22" display="https://podminky.urs.cz/item/CS_URS_2022_01/871310310"/>
    <hyperlink ref="F226" r:id="rId23" display="https://podminky.urs.cz/item/CS_URS_2022_01/871350310"/>
    <hyperlink ref="F234" r:id="rId24" display="https://podminky.urs.cz/item/CS_URS_2022_01/894812321"/>
    <hyperlink ref="F239" r:id="rId25" display="https://podminky.urs.cz/item/CS_URS_2022_01/894812333"/>
    <hyperlink ref="F243" r:id="rId26" display="https://podminky.urs.cz/item/CS_URS_2022_01/894812339"/>
    <hyperlink ref="F247" r:id="rId27" display="https://podminky.urs.cz/item/CS_URS_2022_01/894812376"/>
    <hyperlink ref="F252" r:id="rId28" display="https://podminky.urs.cz/item/CS_URS_2021_02/895941111"/>
    <hyperlink ref="F278" r:id="rId29" display="https://podminky.urs.cz/item/CS_URS_2022_01/919735112"/>
    <hyperlink ref="F282" r:id="rId30" display="https://podminky.urs.cz/item/CS_URS_2022_01/933901111"/>
    <hyperlink ref="F289" r:id="rId31" display="https://podminky.urs.cz/item/CS_URS_2022_01/997221571"/>
    <hyperlink ref="F291" r:id="rId32" display="https://podminky.urs.cz/item/CS_URS_2022_01/997221579"/>
    <hyperlink ref="F295" r:id="rId33" display="https://podminky.urs.cz/item/CS_URS_2022_01/997221645"/>
    <hyperlink ref="F299" r:id="rId34" display="https://podminky.urs.cz/item/CS_URS_2022_01/997221655"/>
    <hyperlink ref="F303" r:id="rId35" display="https://podminky.urs.cz/item/CS_URS_2022_01/997013631"/>
    <hyperlink ref="F306" r:id="rId36" display="https://podminky.urs.cz/item/CS_URS_2022_01/998276101"/>
    <hyperlink ref="F310" r:id="rId37" display="https://podminky.urs.cz/item/CS_URS_2022_01/230170014"/>
    <hyperlink ref="F315" r:id="rId38" display="https://podminky.urs.cz/item/CS_URS_2022_01/460010025"/>
    <hyperlink ref="F320" r:id="rId39" display="https://podminky.urs.cz/item/CS_URS_2022_01/012203000"/>
    <hyperlink ref="F323" r:id="rId40" display="https://podminky.urs.cz/item/CS_URS_2022_01/012303000"/>
    <hyperlink ref="F327" r:id="rId41" display="https://podminky.urs.cz/item/CS_URS_2022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hidden="1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Parkoviště na ul.Zd.Buriana - oprava1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35" t="s">
        <v>1144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24. 7. 2022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ROUND((SUM(BE93:BE338)),  2)</f>
        <v>0</v>
      </c>
      <c r="G33" s="38"/>
      <c r="H33" s="38"/>
      <c r="I33" s="148">
        <v>0.20999999999999999</v>
      </c>
      <c r="J33" s="147">
        <f>ROUND(((SUM(BE93:BE338))*I33),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43</v>
      </c>
      <c r="F34" s="147">
        <f>ROUND((SUM(BF93:BF338)),  2)</f>
        <v>0</v>
      </c>
      <c r="G34" s="38"/>
      <c r="H34" s="38"/>
      <c r="I34" s="148">
        <v>0.14999999999999999</v>
      </c>
      <c r="J34" s="147">
        <f>ROUND(((SUM(BF93:BF338))*I34),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ROUND((SUM(BG93:BG338)),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ROUND((SUM(BH93:BH338)),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ROUND((SUM(BI93:BI338)),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Parkoviště na ul.Zd.Buriana - oprava1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5 - SO 351 Přeložka vodovodu - NECENIT, DODÁVKA INVESTORA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24. 7. 2022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J193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J200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879</v>
      </c>
      <c r="E64" s="174"/>
      <c r="F64" s="174"/>
      <c r="G64" s="174"/>
      <c r="H64" s="174"/>
      <c r="I64" s="174"/>
      <c r="J64" s="175">
        <f>J280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J288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107</v>
      </c>
      <c r="E66" s="174"/>
      <c r="F66" s="174"/>
      <c r="G66" s="174"/>
      <c r="H66" s="174"/>
      <c r="I66" s="174"/>
      <c r="J66" s="175">
        <f>J306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1145</v>
      </c>
      <c r="E67" s="168"/>
      <c r="F67" s="168"/>
      <c r="G67" s="168"/>
      <c r="H67" s="168"/>
      <c r="I67" s="168"/>
      <c r="J67" s="169">
        <f>J309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1146</v>
      </c>
      <c r="E68" s="174"/>
      <c r="F68" s="174"/>
      <c r="G68" s="174"/>
      <c r="H68" s="174"/>
      <c r="I68" s="174"/>
      <c r="J68" s="175">
        <f>J310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880</v>
      </c>
      <c r="E69" s="168"/>
      <c r="F69" s="168"/>
      <c r="G69" s="168"/>
      <c r="H69" s="168"/>
      <c r="I69" s="168"/>
      <c r="J69" s="169">
        <f>J316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882</v>
      </c>
      <c r="E70" s="174"/>
      <c r="F70" s="174"/>
      <c r="G70" s="174"/>
      <c r="H70" s="174"/>
      <c r="I70" s="174"/>
      <c r="J70" s="175">
        <f>J317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108</v>
      </c>
      <c r="E71" s="168"/>
      <c r="F71" s="168"/>
      <c r="G71" s="168"/>
      <c r="H71" s="168"/>
      <c r="I71" s="168"/>
      <c r="J71" s="169">
        <f>J321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883</v>
      </c>
      <c r="E72" s="174"/>
      <c r="F72" s="174"/>
      <c r="G72" s="174"/>
      <c r="H72" s="174"/>
      <c r="I72" s="174"/>
      <c r="J72" s="175">
        <f>J322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1147</v>
      </c>
      <c r="E73" s="174"/>
      <c r="F73" s="174"/>
      <c r="G73" s="174"/>
      <c r="H73" s="174"/>
      <c r="I73" s="174"/>
      <c r="J73" s="175">
        <f>J333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109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0" t="str">
        <f>E7</f>
        <v>Parkoviště na ul.Zd.Buriana - oprava1</v>
      </c>
      <c r="F83" s="32"/>
      <c r="G83" s="32"/>
      <c r="H83" s="32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91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69" t="str">
        <f>E9</f>
        <v>5 - SO 351 Přeložka vodovodu - NECENIT, DODÁVKA INVESTORA</v>
      </c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F12</f>
        <v xml:space="preserve"> </v>
      </c>
      <c r="G87" s="40"/>
      <c r="H87" s="40"/>
      <c r="I87" s="32" t="s">
        <v>23</v>
      </c>
      <c r="J87" s="72" t="str">
        <f>IF(J12="","",J12)</f>
        <v>24. 7. 2022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E15</f>
        <v xml:space="preserve"> </v>
      </c>
      <c r="G89" s="40"/>
      <c r="H89" s="40"/>
      <c r="I89" s="32" t="s">
        <v>31</v>
      </c>
      <c r="J89" s="36" t="str">
        <f>E21</f>
        <v xml:space="preserve"> 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IF(E18="","",E18)</f>
        <v>Vyplň údaj</v>
      </c>
      <c r="G90" s="40"/>
      <c r="H90" s="40"/>
      <c r="I90" s="32" t="s">
        <v>34</v>
      </c>
      <c r="J90" s="36" t="str">
        <f>E24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77"/>
      <c r="B92" s="178"/>
      <c r="C92" s="179" t="s">
        <v>110</v>
      </c>
      <c r="D92" s="180" t="s">
        <v>56</v>
      </c>
      <c r="E92" s="180" t="s">
        <v>52</v>
      </c>
      <c r="F92" s="180" t="s">
        <v>53</v>
      </c>
      <c r="G92" s="180" t="s">
        <v>111</v>
      </c>
      <c r="H92" s="180" t="s">
        <v>112</v>
      </c>
      <c r="I92" s="180" t="s">
        <v>113</v>
      </c>
      <c r="J92" s="180" t="s">
        <v>95</v>
      </c>
      <c r="K92" s="181" t="s">
        <v>114</v>
      </c>
      <c r="L92" s="182"/>
      <c r="M92" s="92" t="s">
        <v>19</v>
      </c>
      <c r="N92" s="93" t="s">
        <v>41</v>
      </c>
      <c r="O92" s="93" t="s">
        <v>115</v>
      </c>
      <c r="P92" s="93" t="s">
        <v>116</v>
      </c>
      <c r="Q92" s="93" t="s">
        <v>117</v>
      </c>
      <c r="R92" s="93" t="s">
        <v>118</v>
      </c>
      <c r="S92" s="93" t="s">
        <v>119</v>
      </c>
      <c r="T92" s="94" t="s">
        <v>120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38"/>
      <c r="B93" s="39"/>
      <c r="C93" s="99" t="s">
        <v>121</v>
      </c>
      <c r="D93" s="40"/>
      <c r="E93" s="40"/>
      <c r="F93" s="40"/>
      <c r="G93" s="40"/>
      <c r="H93" s="40"/>
      <c r="I93" s="40"/>
      <c r="J93" s="183">
        <f>BK93</f>
        <v>0</v>
      </c>
      <c r="K93" s="40"/>
      <c r="L93" s="44"/>
      <c r="M93" s="95"/>
      <c r="N93" s="184"/>
      <c r="O93" s="96"/>
      <c r="P93" s="185">
        <f>P94+P309+P316+P321</f>
        <v>0</v>
      </c>
      <c r="Q93" s="96"/>
      <c r="R93" s="185">
        <f>R94+R309+R316+R321</f>
        <v>81.084517500000004</v>
      </c>
      <c r="S93" s="96"/>
      <c r="T93" s="186">
        <f>T94+T309+T316+T321</f>
        <v>16.147600000000001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70</v>
      </c>
      <c r="AU93" s="17" t="s">
        <v>96</v>
      </c>
      <c r="BK93" s="187">
        <f>BK94+BK309+BK316+BK321</f>
        <v>0</v>
      </c>
    </row>
    <row r="94" s="12" customFormat="1" ht="25.92" customHeight="1">
      <c r="A94" s="12"/>
      <c r="B94" s="188"/>
      <c r="C94" s="189"/>
      <c r="D94" s="190" t="s">
        <v>70</v>
      </c>
      <c r="E94" s="191" t="s">
        <v>122</v>
      </c>
      <c r="F94" s="191" t="s">
        <v>123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P95+P193+P200+P280+P288+P306</f>
        <v>0</v>
      </c>
      <c r="Q94" s="196"/>
      <c r="R94" s="197">
        <f>R95+R193+R200+R280+R288+R306</f>
        <v>81.082537500000001</v>
      </c>
      <c r="S94" s="196"/>
      <c r="T94" s="198">
        <f>T95+T193+T200+T280+T288+T306</f>
        <v>16.147600000000001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76</v>
      </c>
      <c r="AT94" s="200" t="s">
        <v>70</v>
      </c>
      <c r="AU94" s="200" t="s">
        <v>71</v>
      </c>
      <c r="AY94" s="199" t="s">
        <v>124</v>
      </c>
      <c r="BK94" s="201">
        <f>BK95+BK193+BK200+BK280+BK288+BK306</f>
        <v>0</v>
      </c>
    </row>
    <row r="95" s="12" customFormat="1" ht="22.8" customHeight="1">
      <c r="A95" s="12"/>
      <c r="B95" s="188"/>
      <c r="C95" s="189"/>
      <c r="D95" s="190" t="s">
        <v>70</v>
      </c>
      <c r="E95" s="202" t="s">
        <v>76</v>
      </c>
      <c r="F95" s="202" t="s">
        <v>169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SUM(P96:P192)</f>
        <v>0</v>
      </c>
      <c r="Q95" s="196"/>
      <c r="R95" s="197">
        <f>SUM(R96:R192)</f>
        <v>65.33108</v>
      </c>
      <c r="S95" s="196"/>
      <c r="T95" s="198">
        <f>SUM(T96:T192)</f>
        <v>14.416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76</v>
      </c>
      <c r="AT95" s="200" t="s">
        <v>70</v>
      </c>
      <c r="AU95" s="200" t="s">
        <v>76</v>
      </c>
      <c r="AY95" s="199" t="s">
        <v>124</v>
      </c>
      <c r="BK95" s="201">
        <f>SUM(BK96:BK192)</f>
        <v>0</v>
      </c>
    </row>
    <row r="96" s="2" customFormat="1" ht="62.7" customHeight="1">
      <c r="A96" s="38"/>
      <c r="B96" s="39"/>
      <c r="C96" s="204" t="s">
        <v>76</v>
      </c>
      <c r="D96" s="204" t="s">
        <v>127</v>
      </c>
      <c r="E96" s="205" t="s">
        <v>884</v>
      </c>
      <c r="F96" s="206" t="s">
        <v>885</v>
      </c>
      <c r="G96" s="207" t="s">
        <v>166</v>
      </c>
      <c r="H96" s="208">
        <v>17</v>
      </c>
      <c r="I96" s="209"/>
      <c r="J96" s="210">
        <f>ROUND(I96*H96,2)</f>
        <v>0</v>
      </c>
      <c r="K96" s="206" t="s">
        <v>131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0.75</v>
      </c>
      <c r="T96" s="214">
        <f>S96*H96</f>
        <v>12.75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81</v>
      </c>
      <c r="AT96" s="215" t="s">
        <v>127</v>
      </c>
      <c r="AU96" s="215" t="s">
        <v>80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81</v>
      </c>
      <c r="BM96" s="215" t="s">
        <v>1148</v>
      </c>
    </row>
    <row r="97" s="2" customFormat="1">
      <c r="A97" s="38"/>
      <c r="B97" s="39"/>
      <c r="C97" s="40"/>
      <c r="D97" s="217" t="s">
        <v>133</v>
      </c>
      <c r="E97" s="40"/>
      <c r="F97" s="218" t="s">
        <v>887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80</v>
      </c>
    </row>
    <row r="98" s="15" customFormat="1">
      <c r="A98" s="15"/>
      <c r="B98" s="255"/>
      <c r="C98" s="256"/>
      <c r="D98" s="224" t="s">
        <v>135</v>
      </c>
      <c r="E98" s="257" t="s">
        <v>19</v>
      </c>
      <c r="F98" s="258" t="s">
        <v>920</v>
      </c>
      <c r="G98" s="256"/>
      <c r="H98" s="257" t="s">
        <v>19</v>
      </c>
      <c r="I98" s="259"/>
      <c r="J98" s="256"/>
      <c r="K98" s="256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135</v>
      </c>
      <c r="AU98" s="264" t="s">
        <v>80</v>
      </c>
      <c r="AV98" s="15" t="s">
        <v>76</v>
      </c>
      <c r="AW98" s="15" t="s">
        <v>33</v>
      </c>
      <c r="AX98" s="15" t="s">
        <v>71</v>
      </c>
      <c r="AY98" s="264" t="s">
        <v>124</v>
      </c>
    </row>
    <row r="99" s="13" customFormat="1">
      <c r="A99" s="13"/>
      <c r="B99" s="222"/>
      <c r="C99" s="223"/>
      <c r="D99" s="224" t="s">
        <v>135</v>
      </c>
      <c r="E99" s="225" t="s">
        <v>19</v>
      </c>
      <c r="F99" s="226" t="s">
        <v>1149</v>
      </c>
      <c r="G99" s="223"/>
      <c r="H99" s="227">
        <v>17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135</v>
      </c>
      <c r="AU99" s="233" t="s">
        <v>80</v>
      </c>
      <c r="AV99" s="13" t="s">
        <v>80</v>
      </c>
      <c r="AW99" s="13" t="s">
        <v>33</v>
      </c>
      <c r="AX99" s="13" t="s">
        <v>71</v>
      </c>
      <c r="AY99" s="233" t="s">
        <v>124</v>
      </c>
    </row>
    <row r="100" s="14" customFormat="1">
      <c r="A100" s="14"/>
      <c r="B100" s="234"/>
      <c r="C100" s="235"/>
      <c r="D100" s="224" t="s">
        <v>135</v>
      </c>
      <c r="E100" s="236" t="s">
        <v>19</v>
      </c>
      <c r="F100" s="237" t="s">
        <v>137</v>
      </c>
      <c r="G100" s="235"/>
      <c r="H100" s="238">
        <v>17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135</v>
      </c>
      <c r="AU100" s="244" t="s">
        <v>80</v>
      </c>
      <c r="AV100" s="14" t="s">
        <v>81</v>
      </c>
      <c r="AW100" s="14" t="s">
        <v>33</v>
      </c>
      <c r="AX100" s="14" t="s">
        <v>76</v>
      </c>
      <c r="AY100" s="244" t="s">
        <v>124</v>
      </c>
    </row>
    <row r="101" s="2" customFormat="1" ht="55.5" customHeight="1">
      <c r="A101" s="38"/>
      <c r="B101" s="39"/>
      <c r="C101" s="204" t="s">
        <v>80</v>
      </c>
      <c r="D101" s="204" t="s">
        <v>127</v>
      </c>
      <c r="E101" s="205" t="s">
        <v>890</v>
      </c>
      <c r="F101" s="206" t="s">
        <v>891</v>
      </c>
      <c r="G101" s="207" t="s">
        <v>166</v>
      </c>
      <c r="H101" s="208">
        <v>17</v>
      </c>
      <c r="I101" s="209"/>
      <c r="J101" s="210">
        <f>ROUND(I101*H101,2)</f>
        <v>0</v>
      </c>
      <c r="K101" s="206" t="s">
        <v>131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0.098000000000000004</v>
      </c>
      <c r="T101" s="214">
        <f>S101*H101</f>
        <v>1.6660000000000002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81</v>
      </c>
      <c r="AT101" s="215" t="s">
        <v>127</v>
      </c>
      <c r="AU101" s="215" t="s">
        <v>80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76</v>
      </c>
      <c r="BK101" s="216">
        <f>ROUND(I101*H101,2)</f>
        <v>0</v>
      </c>
      <c r="BL101" s="17" t="s">
        <v>81</v>
      </c>
      <c r="BM101" s="215" t="s">
        <v>1150</v>
      </c>
    </row>
    <row r="102" s="2" customFormat="1">
      <c r="A102" s="38"/>
      <c r="B102" s="39"/>
      <c r="C102" s="40"/>
      <c r="D102" s="217" t="s">
        <v>133</v>
      </c>
      <c r="E102" s="40"/>
      <c r="F102" s="218" t="s">
        <v>893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133</v>
      </c>
      <c r="AU102" s="17" t="s">
        <v>80</v>
      </c>
    </row>
    <row r="103" s="15" customFormat="1">
      <c r="A103" s="15"/>
      <c r="B103" s="255"/>
      <c r="C103" s="256"/>
      <c r="D103" s="224" t="s">
        <v>135</v>
      </c>
      <c r="E103" s="257" t="s">
        <v>19</v>
      </c>
      <c r="F103" s="258" t="s">
        <v>920</v>
      </c>
      <c r="G103" s="256"/>
      <c r="H103" s="257" t="s">
        <v>19</v>
      </c>
      <c r="I103" s="259"/>
      <c r="J103" s="256"/>
      <c r="K103" s="256"/>
      <c r="L103" s="260"/>
      <c r="M103" s="261"/>
      <c r="N103" s="262"/>
      <c r="O103" s="262"/>
      <c r="P103" s="262"/>
      <c r="Q103" s="262"/>
      <c r="R103" s="262"/>
      <c r="S103" s="262"/>
      <c r="T103" s="26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4" t="s">
        <v>135</v>
      </c>
      <c r="AU103" s="264" t="s">
        <v>80</v>
      </c>
      <c r="AV103" s="15" t="s">
        <v>76</v>
      </c>
      <c r="AW103" s="15" t="s">
        <v>33</v>
      </c>
      <c r="AX103" s="15" t="s">
        <v>71</v>
      </c>
      <c r="AY103" s="264" t="s">
        <v>124</v>
      </c>
    </row>
    <row r="104" s="13" customFormat="1">
      <c r="A104" s="13"/>
      <c r="B104" s="222"/>
      <c r="C104" s="223"/>
      <c r="D104" s="224" t="s">
        <v>135</v>
      </c>
      <c r="E104" s="225" t="s">
        <v>19</v>
      </c>
      <c r="F104" s="226" t="s">
        <v>1149</v>
      </c>
      <c r="G104" s="223"/>
      <c r="H104" s="227">
        <v>17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135</v>
      </c>
      <c r="AU104" s="233" t="s">
        <v>80</v>
      </c>
      <c r="AV104" s="13" t="s">
        <v>80</v>
      </c>
      <c r="AW104" s="13" t="s">
        <v>33</v>
      </c>
      <c r="AX104" s="13" t="s">
        <v>71</v>
      </c>
      <c r="AY104" s="233" t="s">
        <v>124</v>
      </c>
    </row>
    <row r="105" s="14" customFormat="1">
      <c r="A105" s="14"/>
      <c r="B105" s="234"/>
      <c r="C105" s="235"/>
      <c r="D105" s="224" t="s">
        <v>135</v>
      </c>
      <c r="E105" s="236" t="s">
        <v>19</v>
      </c>
      <c r="F105" s="237" t="s">
        <v>137</v>
      </c>
      <c r="G105" s="235"/>
      <c r="H105" s="238">
        <v>17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135</v>
      </c>
      <c r="AU105" s="244" t="s">
        <v>80</v>
      </c>
      <c r="AV105" s="14" t="s">
        <v>81</v>
      </c>
      <c r="AW105" s="14" t="s">
        <v>33</v>
      </c>
      <c r="AX105" s="14" t="s">
        <v>76</v>
      </c>
      <c r="AY105" s="244" t="s">
        <v>124</v>
      </c>
    </row>
    <row r="106" s="2" customFormat="1" ht="24.15" customHeight="1">
      <c r="A106" s="38"/>
      <c r="B106" s="39"/>
      <c r="C106" s="204" t="s">
        <v>142</v>
      </c>
      <c r="D106" s="204" t="s">
        <v>127</v>
      </c>
      <c r="E106" s="205" t="s">
        <v>895</v>
      </c>
      <c r="F106" s="206" t="s">
        <v>896</v>
      </c>
      <c r="G106" s="207" t="s">
        <v>897</v>
      </c>
      <c r="H106" s="208">
        <v>10</v>
      </c>
      <c r="I106" s="209"/>
      <c r="J106" s="210">
        <f>ROUND(I106*H106,2)</f>
        <v>0</v>
      </c>
      <c r="K106" s="206" t="s">
        <v>131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3.0000000000000001E-05</v>
      </c>
      <c r="R106" s="213">
        <f>Q106*H106</f>
        <v>0.00030000000000000003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81</v>
      </c>
      <c r="AT106" s="215" t="s">
        <v>127</v>
      </c>
      <c r="AU106" s="215" t="s">
        <v>80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76</v>
      </c>
      <c r="BK106" s="216">
        <f>ROUND(I106*H106,2)</f>
        <v>0</v>
      </c>
      <c r="BL106" s="17" t="s">
        <v>81</v>
      </c>
      <c r="BM106" s="215" t="s">
        <v>1151</v>
      </c>
    </row>
    <row r="107" s="2" customFormat="1">
      <c r="A107" s="38"/>
      <c r="B107" s="39"/>
      <c r="C107" s="40"/>
      <c r="D107" s="217" t="s">
        <v>133</v>
      </c>
      <c r="E107" s="40"/>
      <c r="F107" s="218" t="s">
        <v>899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80</v>
      </c>
    </row>
    <row r="108" s="15" customFormat="1">
      <c r="A108" s="15"/>
      <c r="B108" s="255"/>
      <c r="C108" s="256"/>
      <c r="D108" s="224" t="s">
        <v>135</v>
      </c>
      <c r="E108" s="257" t="s">
        <v>19</v>
      </c>
      <c r="F108" s="258" t="s">
        <v>1152</v>
      </c>
      <c r="G108" s="256"/>
      <c r="H108" s="257" t="s">
        <v>19</v>
      </c>
      <c r="I108" s="259"/>
      <c r="J108" s="256"/>
      <c r="K108" s="256"/>
      <c r="L108" s="260"/>
      <c r="M108" s="261"/>
      <c r="N108" s="262"/>
      <c r="O108" s="262"/>
      <c r="P108" s="262"/>
      <c r="Q108" s="262"/>
      <c r="R108" s="262"/>
      <c r="S108" s="262"/>
      <c r="T108" s="26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4" t="s">
        <v>135</v>
      </c>
      <c r="AU108" s="264" t="s">
        <v>80</v>
      </c>
      <c r="AV108" s="15" t="s">
        <v>76</v>
      </c>
      <c r="AW108" s="15" t="s">
        <v>33</v>
      </c>
      <c r="AX108" s="15" t="s">
        <v>71</v>
      </c>
      <c r="AY108" s="264" t="s">
        <v>124</v>
      </c>
    </row>
    <row r="109" s="13" customFormat="1">
      <c r="A109" s="13"/>
      <c r="B109" s="222"/>
      <c r="C109" s="223"/>
      <c r="D109" s="224" t="s">
        <v>135</v>
      </c>
      <c r="E109" s="225" t="s">
        <v>19</v>
      </c>
      <c r="F109" s="226" t="s">
        <v>180</v>
      </c>
      <c r="G109" s="223"/>
      <c r="H109" s="227">
        <v>10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80</v>
      </c>
      <c r="AV109" s="13" t="s">
        <v>80</v>
      </c>
      <c r="AW109" s="13" t="s">
        <v>33</v>
      </c>
      <c r="AX109" s="13" t="s">
        <v>71</v>
      </c>
      <c r="AY109" s="233" t="s">
        <v>124</v>
      </c>
    </row>
    <row r="110" s="14" customFormat="1">
      <c r="A110" s="14"/>
      <c r="B110" s="234"/>
      <c r="C110" s="235"/>
      <c r="D110" s="224" t="s">
        <v>135</v>
      </c>
      <c r="E110" s="236" t="s">
        <v>19</v>
      </c>
      <c r="F110" s="237" t="s">
        <v>137</v>
      </c>
      <c r="G110" s="235"/>
      <c r="H110" s="238">
        <v>10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135</v>
      </c>
      <c r="AU110" s="244" t="s">
        <v>80</v>
      </c>
      <c r="AV110" s="14" t="s">
        <v>81</v>
      </c>
      <c r="AW110" s="14" t="s">
        <v>33</v>
      </c>
      <c r="AX110" s="14" t="s">
        <v>76</v>
      </c>
      <c r="AY110" s="244" t="s">
        <v>124</v>
      </c>
    </row>
    <row r="111" s="2" customFormat="1" ht="16.5" customHeight="1">
      <c r="A111" s="38"/>
      <c r="B111" s="39"/>
      <c r="C111" s="204" t="s">
        <v>81</v>
      </c>
      <c r="D111" s="204" t="s">
        <v>127</v>
      </c>
      <c r="E111" s="205" t="s">
        <v>900</v>
      </c>
      <c r="F111" s="206" t="s">
        <v>901</v>
      </c>
      <c r="G111" s="207" t="s">
        <v>224</v>
      </c>
      <c r="H111" s="208">
        <v>20</v>
      </c>
      <c r="I111" s="209"/>
      <c r="J111" s="210">
        <f>ROUND(I111*H111,2)</f>
        <v>0</v>
      </c>
      <c r="K111" s="206" t="s">
        <v>131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0.0071900000000000002</v>
      </c>
      <c r="R111" s="213">
        <f>Q111*H111</f>
        <v>0.14380000000000001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81</v>
      </c>
      <c r="AT111" s="215" t="s">
        <v>127</v>
      </c>
      <c r="AU111" s="215" t="s">
        <v>80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81</v>
      </c>
      <c r="BM111" s="215" t="s">
        <v>1153</v>
      </c>
    </row>
    <row r="112" s="2" customFormat="1">
      <c r="A112" s="38"/>
      <c r="B112" s="39"/>
      <c r="C112" s="40"/>
      <c r="D112" s="217" t="s">
        <v>133</v>
      </c>
      <c r="E112" s="40"/>
      <c r="F112" s="218" t="s">
        <v>903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133</v>
      </c>
      <c r="AU112" s="17" t="s">
        <v>80</v>
      </c>
    </row>
    <row r="113" s="2" customFormat="1">
      <c r="A113" s="38"/>
      <c r="B113" s="39"/>
      <c r="C113" s="40"/>
      <c r="D113" s="224" t="s">
        <v>859</v>
      </c>
      <c r="E113" s="40"/>
      <c r="F113" s="265" t="s">
        <v>904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859</v>
      </c>
      <c r="AU113" s="17" t="s">
        <v>80</v>
      </c>
    </row>
    <row r="114" s="2" customFormat="1" ht="37.8" customHeight="1">
      <c r="A114" s="38"/>
      <c r="B114" s="39"/>
      <c r="C114" s="204" t="s">
        <v>84</v>
      </c>
      <c r="D114" s="204" t="s">
        <v>127</v>
      </c>
      <c r="E114" s="205" t="s">
        <v>905</v>
      </c>
      <c r="F114" s="206" t="s">
        <v>906</v>
      </c>
      <c r="G114" s="207" t="s">
        <v>907</v>
      </c>
      <c r="H114" s="208">
        <v>10</v>
      </c>
      <c r="I114" s="209"/>
      <c r="J114" s="210">
        <f>ROUND(I114*H114,2)</f>
        <v>0</v>
      </c>
      <c r="K114" s="206" t="s">
        <v>131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81</v>
      </c>
      <c r="AT114" s="215" t="s">
        <v>127</v>
      </c>
      <c r="AU114" s="215" t="s">
        <v>80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76</v>
      </c>
      <c r="BK114" s="216">
        <f>ROUND(I114*H114,2)</f>
        <v>0</v>
      </c>
      <c r="BL114" s="17" t="s">
        <v>81</v>
      </c>
      <c r="BM114" s="215" t="s">
        <v>1154</v>
      </c>
    </row>
    <row r="115" s="2" customFormat="1">
      <c r="A115" s="38"/>
      <c r="B115" s="39"/>
      <c r="C115" s="40"/>
      <c r="D115" s="217" t="s">
        <v>133</v>
      </c>
      <c r="E115" s="40"/>
      <c r="F115" s="218" t="s">
        <v>909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133</v>
      </c>
      <c r="AU115" s="17" t="s">
        <v>80</v>
      </c>
    </row>
    <row r="116" s="2" customFormat="1" ht="44.25" customHeight="1">
      <c r="A116" s="38"/>
      <c r="B116" s="39"/>
      <c r="C116" s="204" t="s">
        <v>87</v>
      </c>
      <c r="D116" s="204" t="s">
        <v>127</v>
      </c>
      <c r="E116" s="205" t="s">
        <v>1155</v>
      </c>
      <c r="F116" s="206" t="s">
        <v>1156</v>
      </c>
      <c r="G116" s="207" t="s">
        <v>130</v>
      </c>
      <c r="H116" s="208">
        <v>9</v>
      </c>
      <c r="I116" s="209"/>
      <c r="J116" s="210">
        <f>ROUND(I116*H116,2)</f>
        <v>0</v>
      </c>
      <c r="K116" s="206" t="s">
        <v>131</v>
      </c>
      <c r="L116" s="44"/>
      <c r="M116" s="211" t="s">
        <v>19</v>
      </c>
      <c r="N116" s="212" t="s">
        <v>42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81</v>
      </c>
      <c r="AT116" s="215" t="s">
        <v>127</v>
      </c>
      <c r="AU116" s="215" t="s">
        <v>80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76</v>
      </c>
      <c r="BK116" s="216">
        <f>ROUND(I116*H116,2)</f>
        <v>0</v>
      </c>
      <c r="BL116" s="17" t="s">
        <v>81</v>
      </c>
      <c r="BM116" s="215" t="s">
        <v>1157</v>
      </c>
    </row>
    <row r="117" s="2" customFormat="1">
      <c r="A117" s="38"/>
      <c r="B117" s="39"/>
      <c r="C117" s="40"/>
      <c r="D117" s="217" t="s">
        <v>133</v>
      </c>
      <c r="E117" s="40"/>
      <c r="F117" s="218" t="s">
        <v>1158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133</v>
      </c>
      <c r="AU117" s="17" t="s">
        <v>80</v>
      </c>
    </row>
    <row r="118" s="15" customFormat="1">
      <c r="A118" s="15"/>
      <c r="B118" s="255"/>
      <c r="C118" s="256"/>
      <c r="D118" s="224" t="s">
        <v>135</v>
      </c>
      <c r="E118" s="257" t="s">
        <v>19</v>
      </c>
      <c r="F118" s="258" t="s">
        <v>1159</v>
      </c>
      <c r="G118" s="256"/>
      <c r="H118" s="257" t="s">
        <v>19</v>
      </c>
      <c r="I118" s="259"/>
      <c r="J118" s="256"/>
      <c r="K118" s="256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135</v>
      </c>
      <c r="AU118" s="264" t="s">
        <v>80</v>
      </c>
      <c r="AV118" s="15" t="s">
        <v>76</v>
      </c>
      <c r="AW118" s="15" t="s">
        <v>33</v>
      </c>
      <c r="AX118" s="15" t="s">
        <v>71</v>
      </c>
      <c r="AY118" s="264" t="s">
        <v>124</v>
      </c>
    </row>
    <row r="119" s="13" customFormat="1">
      <c r="A119" s="13"/>
      <c r="B119" s="222"/>
      <c r="C119" s="223"/>
      <c r="D119" s="224" t="s">
        <v>135</v>
      </c>
      <c r="E119" s="225" t="s">
        <v>19</v>
      </c>
      <c r="F119" s="226" t="s">
        <v>1160</v>
      </c>
      <c r="G119" s="223"/>
      <c r="H119" s="227">
        <v>9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80</v>
      </c>
      <c r="AV119" s="13" t="s">
        <v>80</v>
      </c>
      <c r="AW119" s="13" t="s">
        <v>33</v>
      </c>
      <c r="AX119" s="13" t="s">
        <v>71</v>
      </c>
      <c r="AY119" s="233" t="s">
        <v>124</v>
      </c>
    </row>
    <row r="120" s="14" customFormat="1">
      <c r="A120" s="14"/>
      <c r="B120" s="234"/>
      <c r="C120" s="235"/>
      <c r="D120" s="224" t="s">
        <v>135</v>
      </c>
      <c r="E120" s="236" t="s">
        <v>19</v>
      </c>
      <c r="F120" s="237" t="s">
        <v>137</v>
      </c>
      <c r="G120" s="235"/>
      <c r="H120" s="238">
        <v>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135</v>
      </c>
      <c r="AU120" s="244" t="s">
        <v>80</v>
      </c>
      <c r="AV120" s="14" t="s">
        <v>81</v>
      </c>
      <c r="AW120" s="14" t="s">
        <v>33</v>
      </c>
      <c r="AX120" s="14" t="s">
        <v>76</v>
      </c>
      <c r="AY120" s="244" t="s">
        <v>124</v>
      </c>
    </row>
    <row r="121" s="2" customFormat="1" ht="24.15" customHeight="1">
      <c r="A121" s="38"/>
      <c r="B121" s="39"/>
      <c r="C121" s="204" t="s">
        <v>163</v>
      </c>
      <c r="D121" s="204" t="s">
        <v>127</v>
      </c>
      <c r="E121" s="205" t="s">
        <v>1161</v>
      </c>
      <c r="F121" s="206" t="s">
        <v>1162</v>
      </c>
      <c r="G121" s="207" t="s">
        <v>166</v>
      </c>
      <c r="H121" s="208">
        <v>10.949999999999999</v>
      </c>
      <c r="I121" s="209"/>
      <c r="J121" s="210">
        <f>ROUND(I121*H121,2)</f>
        <v>0</v>
      </c>
      <c r="K121" s="206" t="s">
        <v>131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81</v>
      </c>
      <c r="AT121" s="215" t="s">
        <v>127</v>
      </c>
      <c r="AU121" s="215" t="s">
        <v>80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76</v>
      </c>
      <c r="BK121" s="216">
        <f>ROUND(I121*H121,2)</f>
        <v>0</v>
      </c>
      <c r="BL121" s="17" t="s">
        <v>81</v>
      </c>
      <c r="BM121" s="215" t="s">
        <v>1163</v>
      </c>
    </row>
    <row r="122" s="2" customFormat="1">
      <c r="A122" s="38"/>
      <c r="B122" s="39"/>
      <c r="C122" s="40"/>
      <c r="D122" s="217" t="s">
        <v>133</v>
      </c>
      <c r="E122" s="40"/>
      <c r="F122" s="218" t="s">
        <v>1164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80</v>
      </c>
    </row>
    <row r="123" s="15" customFormat="1">
      <c r="A123" s="15"/>
      <c r="B123" s="255"/>
      <c r="C123" s="256"/>
      <c r="D123" s="224" t="s">
        <v>135</v>
      </c>
      <c r="E123" s="257" t="s">
        <v>19</v>
      </c>
      <c r="F123" s="258" t="s">
        <v>920</v>
      </c>
      <c r="G123" s="256"/>
      <c r="H123" s="257" t="s">
        <v>19</v>
      </c>
      <c r="I123" s="259"/>
      <c r="J123" s="256"/>
      <c r="K123" s="256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135</v>
      </c>
      <c r="AU123" s="264" t="s">
        <v>80</v>
      </c>
      <c r="AV123" s="15" t="s">
        <v>76</v>
      </c>
      <c r="AW123" s="15" t="s">
        <v>33</v>
      </c>
      <c r="AX123" s="15" t="s">
        <v>71</v>
      </c>
      <c r="AY123" s="264" t="s">
        <v>124</v>
      </c>
    </row>
    <row r="124" s="13" customFormat="1">
      <c r="A124" s="13"/>
      <c r="B124" s="222"/>
      <c r="C124" s="223"/>
      <c r="D124" s="224" t="s">
        <v>135</v>
      </c>
      <c r="E124" s="225" t="s">
        <v>19</v>
      </c>
      <c r="F124" s="226" t="s">
        <v>1165</v>
      </c>
      <c r="G124" s="223"/>
      <c r="H124" s="227">
        <v>10.949999999999999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135</v>
      </c>
      <c r="AU124" s="233" t="s">
        <v>80</v>
      </c>
      <c r="AV124" s="13" t="s">
        <v>80</v>
      </c>
      <c r="AW124" s="13" t="s">
        <v>33</v>
      </c>
      <c r="AX124" s="13" t="s">
        <v>71</v>
      </c>
      <c r="AY124" s="233" t="s">
        <v>124</v>
      </c>
    </row>
    <row r="125" s="14" customFormat="1">
      <c r="A125" s="14"/>
      <c r="B125" s="234"/>
      <c r="C125" s="235"/>
      <c r="D125" s="224" t="s">
        <v>135</v>
      </c>
      <c r="E125" s="236" t="s">
        <v>19</v>
      </c>
      <c r="F125" s="237" t="s">
        <v>137</v>
      </c>
      <c r="G125" s="235"/>
      <c r="H125" s="238">
        <v>10.949999999999999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135</v>
      </c>
      <c r="AU125" s="244" t="s">
        <v>80</v>
      </c>
      <c r="AV125" s="14" t="s">
        <v>81</v>
      </c>
      <c r="AW125" s="14" t="s">
        <v>33</v>
      </c>
      <c r="AX125" s="14" t="s">
        <v>76</v>
      </c>
      <c r="AY125" s="244" t="s">
        <v>124</v>
      </c>
    </row>
    <row r="126" s="2" customFormat="1" ht="49.05" customHeight="1">
      <c r="A126" s="38"/>
      <c r="B126" s="39"/>
      <c r="C126" s="204" t="s">
        <v>151</v>
      </c>
      <c r="D126" s="204" t="s">
        <v>127</v>
      </c>
      <c r="E126" s="205" t="s">
        <v>1166</v>
      </c>
      <c r="F126" s="206" t="s">
        <v>1167</v>
      </c>
      <c r="G126" s="207" t="s">
        <v>130</v>
      </c>
      <c r="H126" s="208">
        <v>57.774999999999999</v>
      </c>
      <c r="I126" s="209"/>
      <c r="J126" s="210">
        <f>ROUND(I126*H126,2)</f>
        <v>0</v>
      </c>
      <c r="K126" s="206" t="s">
        <v>131</v>
      </c>
      <c r="L126" s="44"/>
      <c r="M126" s="211" t="s">
        <v>19</v>
      </c>
      <c r="N126" s="212" t="s">
        <v>42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81</v>
      </c>
      <c r="AT126" s="215" t="s">
        <v>127</v>
      </c>
      <c r="AU126" s="215" t="s">
        <v>80</v>
      </c>
      <c r="AY126" s="17" t="s">
        <v>124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76</v>
      </c>
      <c r="BK126" s="216">
        <f>ROUND(I126*H126,2)</f>
        <v>0</v>
      </c>
      <c r="BL126" s="17" t="s">
        <v>81</v>
      </c>
      <c r="BM126" s="215" t="s">
        <v>1168</v>
      </c>
    </row>
    <row r="127" s="2" customFormat="1">
      <c r="A127" s="38"/>
      <c r="B127" s="39"/>
      <c r="C127" s="40"/>
      <c r="D127" s="217" t="s">
        <v>133</v>
      </c>
      <c r="E127" s="40"/>
      <c r="F127" s="218" t="s">
        <v>1169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133</v>
      </c>
      <c r="AU127" s="17" t="s">
        <v>80</v>
      </c>
    </row>
    <row r="128" s="13" customFormat="1">
      <c r="A128" s="13"/>
      <c r="B128" s="222"/>
      <c r="C128" s="223"/>
      <c r="D128" s="224" t="s">
        <v>135</v>
      </c>
      <c r="E128" s="225" t="s">
        <v>19</v>
      </c>
      <c r="F128" s="226" t="s">
        <v>1170</v>
      </c>
      <c r="G128" s="223"/>
      <c r="H128" s="227">
        <v>8.5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135</v>
      </c>
      <c r="AU128" s="233" t="s">
        <v>80</v>
      </c>
      <c r="AV128" s="13" t="s">
        <v>80</v>
      </c>
      <c r="AW128" s="13" t="s">
        <v>33</v>
      </c>
      <c r="AX128" s="13" t="s">
        <v>71</v>
      </c>
      <c r="AY128" s="233" t="s">
        <v>124</v>
      </c>
    </row>
    <row r="129" s="13" customFormat="1">
      <c r="A129" s="13"/>
      <c r="B129" s="222"/>
      <c r="C129" s="223"/>
      <c r="D129" s="224" t="s">
        <v>135</v>
      </c>
      <c r="E129" s="225" t="s">
        <v>19</v>
      </c>
      <c r="F129" s="226" t="s">
        <v>1171</v>
      </c>
      <c r="G129" s="223"/>
      <c r="H129" s="227">
        <v>49.274999999999999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135</v>
      </c>
      <c r="AU129" s="233" t="s">
        <v>80</v>
      </c>
      <c r="AV129" s="13" t="s">
        <v>80</v>
      </c>
      <c r="AW129" s="13" t="s">
        <v>33</v>
      </c>
      <c r="AX129" s="13" t="s">
        <v>71</v>
      </c>
      <c r="AY129" s="233" t="s">
        <v>124</v>
      </c>
    </row>
    <row r="130" s="14" customFormat="1">
      <c r="A130" s="14"/>
      <c r="B130" s="234"/>
      <c r="C130" s="235"/>
      <c r="D130" s="224" t="s">
        <v>135</v>
      </c>
      <c r="E130" s="236" t="s">
        <v>19</v>
      </c>
      <c r="F130" s="237" t="s">
        <v>137</v>
      </c>
      <c r="G130" s="235"/>
      <c r="H130" s="238">
        <v>57.774999999999999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135</v>
      </c>
      <c r="AU130" s="244" t="s">
        <v>80</v>
      </c>
      <c r="AV130" s="14" t="s">
        <v>81</v>
      </c>
      <c r="AW130" s="14" t="s">
        <v>33</v>
      </c>
      <c r="AX130" s="14" t="s">
        <v>76</v>
      </c>
      <c r="AY130" s="244" t="s">
        <v>124</v>
      </c>
    </row>
    <row r="131" s="2" customFormat="1" ht="37.8" customHeight="1">
      <c r="A131" s="38"/>
      <c r="B131" s="39"/>
      <c r="C131" s="204" t="s">
        <v>174</v>
      </c>
      <c r="D131" s="204" t="s">
        <v>127</v>
      </c>
      <c r="E131" s="205" t="s">
        <v>286</v>
      </c>
      <c r="F131" s="206" t="s">
        <v>287</v>
      </c>
      <c r="G131" s="207" t="s">
        <v>166</v>
      </c>
      <c r="H131" s="208">
        <v>148.5</v>
      </c>
      <c r="I131" s="209"/>
      <c r="J131" s="210">
        <f>ROUND(I131*H131,2)</f>
        <v>0</v>
      </c>
      <c r="K131" s="206" t="s">
        <v>131</v>
      </c>
      <c r="L131" s="44"/>
      <c r="M131" s="211" t="s">
        <v>19</v>
      </c>
      <c r="N131" s="212" t="s">
        <v>42</v>
      </c>
      <c r="O131" s="84"/>
      <c r="P131" s="213">
        <f>O131*H131</f>
        <v>0</v>
      </c>
      <c r="Q131" s="213">
        <v>0.00084000000000000003</v>
      </c>
      <c r="R131" s="213">
        <f>Q131*H131</f>
        <v>0.12474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81</v>
      </c>
      <c r="AT131" s="215" t="s">
        <v>127</v>
      </c>
      <c r="AU131" s="215" t="s">
        <v>80</v>
      </c>
      <c r="AY131" s="17" t="s">
        <v>124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76</v>
      </c>
      <c r="BK131" s="216">
        <f>ROUND(I131*H131,2)</f>
        <v>0</v>
      </c>
      <c r="BL131" s="17" t="s">
        <v>81</v>
      </c>
      <c r="BM131" s="215" t="s">
        <v>1172</v>
      </c>
    </row>
    <row r="132" s="2" customFormat="1">
      <c r="A132" s="38"/>
      <c r="B132" s="39"/>
      <c r="C132" s="40"/>
      <c r="D132" s="217" t="s">
        <v>133</v>
      </c>
      <c r="E132" s="40"/>
      <c r="F132" s="218" t="s">
        <v>289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80</v>
      </c>
    </row>
    <row r="133" s="15" customFormat="1">
      <c r="A133" s="15"/>
      <c r="B133" s="255"/>
      <c r="C133" s="256"/>
      <c r="D133" s="224" t="s">
        <v>135</v>
      </c>
      <c r="E133" s="257" t="s">
        <v>19</v>
      </c>
      <c r="F133" s="258" t="s">
        <v>1039</v>
      </c>
      <c r="G133" s="256"/>
      <c r="H133" s="257" t="s">
        <v>19</v>
      </c>
      <c r="I133" s="259"/>
      <c r="J133" s="256"/>
      <c r="K133" s="256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135</v>
      </c>
      <c r="AU133" s="264" t="s">
        <v>80</v>
      </c>
      <c r="AV133" s="15" t="s">
        <v>76</v>
      </c>
      <c r="AW133" s="15" t="s">
        <v>33</v>
      </c>
      <c r="AX133" s="15" t="s">
        <v>71</v>
      </c>
      <c r="AY133" s="264" t="s">
        <v>124</v>
      </c>
    </row>
    <row r="134" s="13" customFormat="1">
      <c r="A134" s="13"/>
      <c r="B134" s="222"/>
      <c r="C134" s="223"/>
      <c r="D134" s="224" t="s">
        <v>135</v>
      </c>
      <c r="E134" s="225" t="s">
        <v>19</v>
      </c>
      <c r="F134" s="226" t="s">
        <v>1173</v>
      </c>
      <c r="G134" s="223"/>
      <c r="H134" s="227">
        <v>148.5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135</v>
      </c>
      <c r="AU134" s="233" t="s">
        <v>80</v>
      </c>
      <c r="AV134" s="13" t="s">
        <v>80</v>
      </c>
      <c r="AW134" s="13" t="s">
        <v>33</v>
      </c>
      <c r="AX134" s="13" t="s">
        <v>71</v>
      </c>
      <c r="AY134" s="233" t="s">
        <v>124</v>
      </c>
    </row>
    <row r="135" s="14" customFormat="1">
      <c r="A135" s="14"/>
      <c r="B135" s="234"/>
      <c r="C135" s="235"/>
      <c r="D135" s="224" t="s">
        <v>135</v>
      </c>
      <c r="E135" s="236" t="s">
        <v>19</v>
      </c>
      <c r="F135" s="237" t="s">
        <v>137</v>
      </c>
      <c r="G135" s="235"/>
      <c r="H135" s="238">
        <v>148.5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135</v>
      </c>
      <c r="AU135" s="244" t="s">
        <v>80</v>
      </c>
      <c r="AV135" s="14" t="s">
        <v>81</v>
      </c>
      <c r="AW135" s="14" t="s">
        <v>33</v>
      </c>
      <c r="AX135" s="14" t="s">
        <v>76</v>
      </c>
      <c r="AY135" s="244" t="s">
        <v>124</v>
      </c>
    </row>
    <row r="136" s="2" customFormat="1" ht="44.25" customHeight="1">
      <c r="A136" s="38"/>
      <c r="B136" s="39"/>
      <c r="C136" s="204" t="s">
        <v>180</v>
      </c>
      <c r="D136" s="204" t="s">
        <v>127</v>
      </c>
      <c r="E136" s="205" t="s">
        <v>292</v>
      </c>
      <c r="F136" s="206" t="s">
        <v>293</v>
      </c>
      <c r="G136" s="207" t="s">
        <v>166</v>
      </c>
      <c r="H136" s="208">
        <v>148.5</v>
      </c>
      <c r="I136" s="209"/>
      <c r="J136" s="210">
        <f>ROUND(I136*H136,2)</f>
        <v>0</v>
      </c>
      <c r="K136" s="206" t="s">
        <v>131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81</v>
      </c>
      <c r="AT136" s="215" t="s">
        <v>127</v>
      </c>
      <c r="AU136" s="215" t="s">
        <v>80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76</v>
      </c>
      <c r="BK136" s="216">
        <f>ROUND(I136*H136,2)</f>
        <v>0</v>
      </c>
      <c r="BL136" s="17" t="s">
        <v>81</v>
      </c>
      <c r="BM136" s="215" t="s">
        <v>1174</v>
      </c>
    </row>
    <row r="137" s="2" customFormat="1">
      <c r="A137" s="38"/>
      <c r="B137" s="39"/>
      <c r="C137" s="40"/>
      <c r="D137" s="217" t="s">
        <v>133</v>
      </c>
      <c r="E137" s="40"/>
      <c r="F137" s="218" t="s">
        <v>295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80</v>
      </c>
    </row>
    <row r="138" s="15" customFormat="1">
      <c r="A138" s="15"/>
      <c r="B138" s="255"/>
      <c r="C138" s="256"/>
      <c r="D138" s="224" t="s">
        <v>135</v>
      </c>
      <c r="E138" s="257" t="s">
        <v>19</v>
      </c>
      <c r="F138" s="258" t="s">
        <v>1175</v>
      </c>
      <c r="G138" s="256"/>
      <c r="H138" s="257" t="s">
        <v>19</v>
      </c>
      <c r="I138" s="259"/>
      <c r="J138" s="256"/>
      <c r="K138" s="256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135</v>
      </c>
      <c r="AU138" s="264" t="s">
        <v>80</v>
      </c>
      <c r="AV138" s="15" t="s">
        <v>76</v>
      </c>
      <c r="AW138" s="15" t="s">
        <v>33</v>
      </c>
      <c r="AX138" s="15" t="s">
        <v>71</v>
      </c>
      <c r="AY138" s="264" t="s">
        <v>124</v>
      </c>
    </row>
    <row r="139" s="13" customFormat="1">
      <c r="A139" s="13"/>
      <c r="B139" s="222"/>
      <c r="C139" s="223"/>
      <c r="D139" s="224" t="s">
        <v>135</v>
      </c>
      <c r="E139" s="225" t="s">
        <v>19</v>
      </c>
      <c r="F139" s="226" t="s">
        <v>1176</v>
      </c>
      <c r="G139" s="223"/>
      <c r="H139" s="227">
        <v>148.5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80</v>
      </c>
      <c r="AV139" s="13" t="s">
        <v>80</v>
      </c>
      <c r="AW139" s="13" t="s">
        <v>33</v>
      </c>
      <c r="AX139" s="13" t="s">
        <v>71</v>
      </c>
      <c r="AY139" s="233" t="s">
        <v>124</v>
      </c>
    </row>
    <row r="140" s="14" customFormat="1">
      <c r="A140" s="14"/>
      <c r="B140" s="234"/>
      <c r="C140" s="235"/>
      <c r="D140" s="224" t="s">
        <v>135</v>
      </c>
      <c r="E140" s="236" t="s">
        <v>19</v>
      </c>
      <c r="F140" s="237" t="s">
        <v>137</v>
      </c>
      <c r="G140" s="235"/>
      <c r="H140" s="238">
        <v>148.5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135</v>
      </c>
      <c r="AU140" s="244" t="s">
        <v>80</v>
      </c>
      <c r="AV140" s="14" t="s">
        <v>81</v>
      </c>
      <c r="AW140" s="14" t="s">
        <v>33</v>
      </c>
      <c r="AX140" s="14" t="s">
        <v>76</v>
      </c>
      <c r="AY140" s="244" t="s">
        <v>124</v>
      </c>
    </row>
    <row r="141" s="2" customFormat="1" ht="62.7" customHeight="1">
      <c r="A141" s="38"/>
      <c r="B141" s="39"/>
      <c r="C141" s="204" t="s">
        <v>185</v>
      </c>
      <c r="D141" s="204" t="s">
        <v>127</v>
      </c>
      <c r="E141" s="205" t="s">
        <v>138</v>
      </c>
      <c r="F141" s="206" t="s">
        <v>139</v>
      </c>
      <c r="G141" s="207" t="s">
        <v>130</v>
      </c>
      <c r="H141" s="208">
        <v>57.774999999999999</v>
      </c>
      <c r="I141" s="209"/>
      <c r="J141" s="210">
        <f>ROUND(I141*H141,2)</f>
        <v>0</v>
      </c>
      <c r="K141" s="206" t="s">
        <v>131</v>
      </c>
      <c r="L141" s="44"/>
      <c r="M141" s="211" t="s">
        <v>19</v>
      </c>
      <c r="N141" s="212" t="s">
        <v>42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81</v>
      </c>
      <c r="AT141" s="215" t="s">
        <v>127</v>
      </c>
      <c r="AU141" s="215" t="s">
        <v>80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76</v>
      </c>
      <c r="BK141" s="216">
        <f>ROUND(I141*H141,2)</f>
        <v>0</v>
      </c>
      <c r="BL141" s="17" t="s">
        <v>81</v>
      </c>
      <c r="BM141" s="215" t="s">
        <v>1177</v>
      </c>
    </row>
    <row r="142" s="2" customFormat="1">
      <c r="A142" s="38"/>
      <c r="B142" s="39"/>
      <c r="C142" s="40"/>
      <c r="D142" s="217" t="s">
        <v>133</v>
      </c>
      <c r="E142" s="40"/>
      <c r="F142" s="218" t="s">
        <v>141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80</v>
      </c>
    </row>
    <row r="143" s="13" customFormat="1">
      <c r="A143" s="13"/>
      <c r="B143" s="222"/>
      <c r="C143" s="223"/>
      <c r="D143" s="224" t="s">
        <v>135</v>
      </c>
      <c r="E143" s="225" t="s">
        <v>19</v>
      </c>
      <c r="F143" s="226" t="s">
        <v>1178</v>
      </c>
      <c r="G143" s="223"/>
      <c r="H143" s="227">
        <v>57.774999999999999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135</v>
      </c>
      <c r="AU143" s="233" t="s">
        <v>80</v>
      </c>
      <c r="AV143" s="13" t="s">
        <v>80</v>
      </c>
      <c r="AW143" s="13" t="s">
        <v>33</v>
      </c>
      <c r="AX143" s="13" t="s">
        <v>71</v>
      </c>
      <c r="AY143" s="233" t="s">
        <v>124</v>
      </c>
    </row>
    <row r="144" s="14" customFormat="1">
      <c r="A144" s="14"/>
      <c r="B144" s="234"/>
      <c r="C144" s="235"/>
      <c r="D144" s="224" t="s">
        <v>135</v>
      </c>
      <c r="E144" s="236" t="s">
        <v>19</v>
      </c>
      <c r="F144" s="237" t="s">
        <v>137</v>
      </c>
      <c r="G144" s="235"/>
      <c r="H144" s="238">
        <v>57.774999999999999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135</v>
      </c>
      <c r="AU144" s="244" t="s">
        <v>80</v>
      </c>
      <c r="AV144" s="14" t="s">
        <v>81</v>
      </c>
      <c r="AW144" s="14" t="s">
        <v>33</v>
      </c>
      <c r="AX144" s="14" t="s">
        <v>76</v>
      </c>
      <c r="AY144" s="244" t="s">
        <v>124</v>
      </c>
    </row>
    <row r="145" s="2" customFormat="1" ht="66.75" customHeight="1">
      <c r="A145" s="38"/>
      <c r="B145" s="39"/>
      <c r="C145" s="204" t="s">
        <v>192</v>
      </c>
      <c r="D145" s="204" t="s">
        <v>127</v>
      </c>
      <c r="E145" s="205" t="s">
        <v>957</v>
      </c>
      <c r="F145" s="206" t="s">
        <v>958</v>
      </c>
      <c r="G145" s="207" t="s">
        <v>130</v>
      </c>
      <c r="H145" s="208">
        <v>318.375</v>
      </c>
      <c r="I145" s="209"/>
      <c r="J145" s="210">
        <f>ROUND(I145*H145,2)</f>
        <v>0</v>
      </c>
      <c r="K145" s="206" t="s">
        <v>131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81</v>
      </c>
      <c r="AT145" s="215" t="s">
        <v>127</v>
      </c>
      <c r="AU145" s="215" t="s">
        <v>80</v>
      </c>
      <c r="AY145" s="17" t="s">
        <v>124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76</v>
      </c>
      <c r="BK145" s="216">
        <f>ROUND(I145*H145,2)</f>
        <v>0</v>
      </c>
      <c r="BL145" s="17" t="s">
        <v>81</v>
      </c>
      <c r="BM145" s="215" t="s">
        <v>1179</v>
      </c>
    </row>
    <row r="146" s="2" customFormat="1">
      <c r="A146" s="38"/>
      <c r="B146" s="39"/>
      <c r="C146" s="40"/>
      <c r="D146" s="217" t="s">
        <v>133</v>
      </c>
      <c r="E146" s="40"/>
      <c r="F146" s="218" t="s">
        <v>960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80</v>
      </c>
    </row>
    <row r="147" s="13" customFormat="1">
      <c r="A147" s="13"/>
      <c r="B147" s="222"/>
      <c r="C147" s="223"/>
      <c r="D147" s="224" t="s">
        <v>135</v>
      </c>
      <c r="E147" s="225" t="s">
        <v>19</v>
      </c>
      <c r="F147" s="226" t="s">
        <v>1180</v>
      </c>
      <c r="G147" s="223"/>
      <c r="H147" s="227">
        <v>318.375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80</v>
      </c>
      <c r="AV147" s="13" t="s">
        <v>80</v>
      </c>
      <c r="AW147" s="13" t="s">
        <v>33</v>
      </c>
      <c r="AX147" s="13" t="s">
        <v>71</v>
      </c>
      <c r="AY147" s="233" t="s">
        <v>124</v>
      </c>
    </row>
    <row r="148" s="14" customFormat="1">
      <c r="A148" s="14"/>
      <c r="B148" s="234"/>
      <c r="C148" s="235"/>
      <c r="D148" s="224" t="s">
        <v>135</v>
      </c>
      <c r="E148" s="236" t="s">
        <v>19</v>
      </c>
      <c r="F148" s="237" t="s">
        <v>137</v>
      </c>
      <c r="G148" s="235"/>
      <c r="H148" s="238">
        <v>318.375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135</v>
      </c>
      <c r="AU148" s="244" t="s">
        <v>80</v>
      </c>
      <c r="AV148" s="14" t="s">
        <v>81</v>
      </c>
      <c r="AW148" s="14" t="s">
        <v>33</v>
      </c>
      <c r="AX148" s="14" t="s">
        <v>76</v>
      </c>
      <c r="AY148" s="244" t="s">
        <v>124</v>
      </c>
    </row>
    <row r="149" s="2" customFormat="1" ht="44.25" customHeight="1">
      <c r="A149" s="38"/>
      <c r="B149" s="39"/>
      <c r="C149" s="204" t="s">
        <v>199</v>
      </c>
      <c r="D149" s="204" t="s">
        <v>127</v>
      </c>
      <c r="E149" s="205" t="s">
        <v>1181</v>
      </c>
      <c r="F149" s="206" t="s">
        <v>1182</v>
      </c>
      <c r="G149" s="207" t="s">
        <v>130</v>
      </c>
      <c r="H149" s="208">
        <v>22.399999999999999</v>
      </c>
      <c r="I149" s="209"/>
      <c r="J149" s="210">
        <f>ROUND(I149*H149,2)</f>
        <v>0</v>
      </c>
      <c r="K149" s="206" t="s">
        <v>131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81</v>
      </c>
      <c r="AT149" s="215" t="s">
        <v>127</v>
      </c>
      <c r="AU149" s="215" t="s">
        <v>80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76</v>
      </c>
      <c r="BK149" s="216">
        <f>ROUND(I149*H149,2)</f>
        <v>0</v>
      </c>
      <c r="BL149" s="17" t="s">
        <v>81</v>
      </c>
      <c r="BM149" s="215" t="s">
        <v>1183</v>
      </c>
    </row>
    <row r="150" s="2" customFormat="1">
      <c r="A150" s="38"/>
      <c r="B150" s="39"/>
      <c r="C150" s="40"/>
      <c r="D150" s="217" t="s">
        <v>133</v>
      </c>
      <c r="E150" s="40"/>
      <c r="F150" s="218" t="s">
        <v>1184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80</v>
      </c>
    </row>
    <row r="151" s="15" customFormat="1">
      <c r="A151" s="15"/>
      <c r="B151" s="255"/>
      <c r="C151" s="256"/>
      <c r="D151" s="224" t="s">
        <v>135</v>
      </c>
      <c r="E151" s="257" t="s">
        <v>19</v>
      </c>
      <c r="F151" s="258" t="s">
        <v>1185</v>
      </c>
      <c r="G151" s="256"/>
      <c r="H151" s="257" t="s">
        <v>19</v>
      </c>
      <c r="I151" s="259"/>
      <c r="J151" s="256"/>
      <c r="K151" s="256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135</v>
      </c>
      <c r="AU151" s="264" t="s">
        <v>80</v>
      </c>
      <c r="AV151" s="15" t="s">
        <v>76</v>
      </c>
      <c r="AW151" s="15" t="s">
        <v>33</v>
      </c>
      <c r="AX151" s="15" t="s">
        <v>71</v>
      </c>
      <c r="AY151" s="264" t="s">
        <v>124</v>
      </c>
    </row>
    <row r="152" s="13" customFormat="1">
      <c r="A152" s="13"/>
      <c r="B152" s="222"/>
      <c r="C152" s="223"/>
      <c r="D152" s="224" t="s">
        <v>135</v>
      </c>
      <c r="E152" s="225" t="s">
        <v>19</v>
      </c>
      <c r="F152" s="226" t="s">
        <v>1186</v>
      </c>
      <c r="G152" s="223"/>
      <c r="H152" s="227">
        <v>22.399999999999999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135</v>
      </c>
      <c r="AU152" s="233" t="s">
        <v>80</v>
      </c>
      <c r="AV152" s="13" t="s">
        <v>80</v>
      </c>
      <c r="AW152" s="13" t="s">
        <v>33</v>
      </c>
      <c r="AX152" s="13" t="s">
        <v>71</v>
      </c>
      <c r="AY152" s="233" t="s">
        <v>124</v>
      </c>
    </row>
    <row r="153" s="14" customFormat="1">
      <c r="A153" s="14"/>
      <c r="B153" s="234"/>
      <c r="C153" s="235"/>
      <c r="D153" s="224" t="s">
        <v>135</v>
      </c>
      <c r="E153" s="236" t="s">
        <v>19</v>
      </c>
      <c r="F153" s="237" t="s">
        <v>137</v>
      </c>
      <c r="G153" s="235"/>
      <c r="H153" s="238">
        <v>22.399999999999999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135</v>
      </c>
      <c r="AU153" s="244" t="s">
        <v>80</v>
      </c>
      <c r="AV153" s="14" t="s">
        <v>81</v>
      </c>
      <c r="AW153" s="14" t="s">
        <v>33</v>
      </c>
      <c r="AX153" s="14" t="s">
        <v>76</v>
      </c>
      <c r="AY153" s="244" t="s">
        <v>124</v>
      </c>
    </row>
    <row r="154" s="2" customFormat="1" ht="37.8" customHeight="1">
      <c r="A154" s="38"/>
      <c r="B154" s="39"/>
      <c r="C154" s="204" t="s">
        <v>204</v>
      </c>
      <c r="D154" s="204" t="s">
        <v>127</v>
      </c>
      <c r="E154" s="205" t="s">
        <v>154</v>
      </c>
      <c r="F154" s="206" t="s">
        <v>155</v>
      </c>
      <c r="G154" s="207" t="s">
        <v>130</v>
      </c>
      <c r="H154" s="208">
        <v>35.375</v>
      </c>
      <c r="I154" s="209"/>
      <c r="J154" s="210">
        <f>ROUND(I154*H154,2)</f>
        <v>0</v>
      </c>
      <c r="K154" s="206" t="s">
        <v>131</v>
      </c>
      <c r="L154" s="44"/>
      <c r="M154" s="211" t="s">
        <v>19</v>
      </c>
      <c r="N154" s="212" t="s">
        <v>42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81</v>
      </c>
      <c r="AT154" s="215" t="s">
        <v>127</v>
      </c>
      <c r="AU154" s="215" t="s">
        <v>80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76</v>
      </c>
      <c r="BK154" s="216">
        <f>ROUND(I154*H154,2)</f>
        <v>0</v>
      </c>
      <c r="BL154" s="17" t="s">
        <v>81</v>
      </c>
      <c r="BM154" s="215" t="s">
        <v>1187</v>
      </c>
    </row>
    <row r="155" s="2" customFormat="1">
      <c r="A155" s="38"/>
      <c r="B155" s="39"/>
      <c r="C155" s="40"/>
      <c r="D155" s="217" t="s">
        <v>133</v>
      </c>
      <c r="E155" s="40"/>
      <c r="F155" s="218" t="s">
        <v>157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133</v>
      </c>
      <c r="AU155" s="17" t="s">
        <v>80</v>
      </c>
    </row>
    <row r="156" s="13" customFormat="1">
      <c r="A156" s="13"/>
      <c r="B156" s="222"/>
      <c r="C156" s="223"/>
      <c r="D156" s="224" t="s">
        <v>135</v>
      </c>
      <c r="E156" s="225" t="s">
        <v>19</v>
      </c>
      <c r="F156" s="226" t="s">
        <v>1188</v>
      </c>
      <c r="G156" s="223"/>
      <c r="H156" s="227">
        <v>35.375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135</v>
      </c>
      <c r="AU156" s="233" t="s">
        <v>80</v>
      </c>
      <c r="AV156" s="13" t="s">
        <v>80</v>
      </c>
      <c r="AW156" s="13" t="s">
        <v>33</v>
      </c>
      <c r="AX156" s="13" t="s">
        <v>71</v>
      </c>
      <c r="AY156" s="233" t="s">
        <v>124</v>
      </c>
    </row>
    <row r="157" s="14" customFormat="1">
      <c r="A157" s="14"/>
      <c r="B157" s="234"/>
      <c r="C157" s="235"/>
      <c r="D157" s="224" t="s">
        <v>135</v>
      </c>
      <c r="E157" s="236" t="s">
        <v>19</v>
      </c>
      <c r="F157" s="237" t="s">
        <v>137</v>
      </c>
      <c r="G157" s="235"/>
      <c r="H157" s="238">
        <v>35.375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135</v>
      </c>
      <c r="AU157" s="244" t="s">
        <v>80</v>
      </c>
      <c r="AV157" s="14" t="s">
        <v>81</v>
      </c>
      <c r="AW157" s="14" t="s">
        <v>33</v>
      </c>
      <c r="AX157" s="14" t="s">
        <v>76</v>
      </c>
      <c r="AY157" s="244" t="s">
        <v>124</v>
      </c>
    </row>
    <row r="158" s="2" customFormat="1" ht="24.15" customHeight="1">
      <c r="A158" s="38"/>
      <c r="B158" s="39"/>
      <c r="C158" s="204" t="s">
        <v>8</v>
      </c>
      <c r="D158" s="204" t="s">
        <v>127</v>
      </c>
      <c r="E158" s="205" t="s">
        <v>158</v>
      </c>
      <c r="F158" s="206" t="s">
        <v>1189</v>
      </c>
      <c r="G158" s="207" t="s">
        <v>150</v>
      </c>
      <c r="H158" s="208">
        <v>56.600000000000001</v>
      </c>
      <c r="I158" s="209"/>
      <c r="J158" s="210">
        <f>ROUND(I158*H158,2)</f>
        <v>0</v>
      </c>
      <c r="K158" s="206" t="s">
        <v>131</v>
      </c>
      <c r="L158" s="44"/>
      <c r="M158" s="211" t="s">
        <v>19</v>
      </c>
      <c r="N158" s="212" t="s">
        <v>42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81</v>
      </c>
      <c r="AT158" s="215" t="s">
        <v>127</v>
      </c>
      <c r="AU158" s="215" t="s">
        <v>80</v>
      </c>
      <c r="AY158" s="17" t="s">
        <v>124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76</v>
      </c>
      <c r="BK158" s="216">
        <f>ROUND(I158*H158,2)</f>
        <v>0</v>
      </c>
      <c r="BL158" s="17" t="s">
        <v>81</v>
      </c>
      <c r="BM158" s="215" t="s">
        <v>1190</v>
      </c>
    </row>
    <row r="159" s="2" customFormat="1">
      <c r="A159" s="38"/>
      <c r="B159" s="39"/>
      <c r="C159" s="40"/>
      <c r="D159" s="217" t="s">
        <v>133</v>
      </c>
      <c r="E159" s="40"/>
      <c r="F159" s="218" t="s">
        <v>161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133</v>
      </c>
      <c r="AU159" s="17" t="s">
        <v>80</v>
      </c>
    </row>
    <row r="160" s="13" customFormat="1">
      <c r="A160" s="13"/>
      <c r="B160" s="222"/>
      <c r="C160" s="223"/>
      <c r="D160" s="224" t="s">
        <v>135</v>
      </c>
      <c r="E160" s="225" t="s">
        <v>19</v>
      </c>
      <c r="F160" s="226" t="s">
        <v>1191</v>
      </c>
      <c r="G160" s="223"/>
      <c r="H160" s="227">
        <v>56.600000000000001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135</v>
      </c>
      <c r="AU160" s="233" t="s">
        <v>80</v>
      </c>
      <c r="AV160" s="13" t="s">
        <v>80</v>
      </c>
      <c r="AW160" s="13" t="s">
        <v>33</v>
      </c>
      <c r="AX160" s="13" t="s">
        <v>71</v>
      </c>
      <c r="AY160" s="233" t="s">
        <v>124</v>
      </c>
    </row>
    <row r="161" s="14" customFormat="1">
      <c r="A161" s="14"/>
      <c r="B161" s="234"/>
      <c r="C161" s="235"/>
      <c r="D161" s="224" t="s">
        <v>135</v>
      </c>
      <c r="E161" s="236" t="s">
        <v>19</v>
      </c>
      <c r="F161" s="237" t="s">
        <v>137</v>
      </c>
      <c r="G161" s="235"/>
      <c r="H161" s="238">
        <v>56.600000000000001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135</v>
      </c>
      <c r="AU161" s="244" t="s">
        <v>80</v>
      </c>
      <c r="AV161" s="14" t="s">
        <v>81</v>
      </c>
      <c r="AW161" s="14" t="s">
        <v>33</v>
      </c>
      <c r="AX161" s="14" t="s">
        <v>76</v>
      </c>
      <c r="AY161" s="244" t="s">
        <v>124</v>
      </c>
    </row>
    <row r="162" s="2" customFormat="1" ht="44.25" customHeight="1">
      <c r="A162" s="38"/>
      <c r="B162" s="39"/>
      <c r="C162" s="204" t="s">
        <v>215</v>
      </c>
      <c r="D162" s="204" t="s">
        <v>127</v>
      </c>
      <c r="E162" s="205" t="s">
        <v>967</v>
      </c>
      <c r="F162" s="206" t="s">
        <v>355</v>
      </c>
      <c r="G162" s="207" t="s">
        <v>130</v>
      </c>
      <c r="H162" s="208">
        <v>29.73</v>
      </c>
      <c r="I162" s="209"/>
      <c r="J162" s="210">
        <f>ROUND(I162*H162,2)</f>
        <v>0</v>
      </c>
      <c r="K162" s="206" t="s">
        <v>131</v>
      </c>
      <c r="L162" s="44"/>
      <c r="M162" s="211" t="s">
        <v>19</v>
      </c>
      <c r="N162" s="212" t="s">
        <v>42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81</v>
      </c>
      <c r="AT162" s="215" t="s">
        <v>127</v>
      </c>
      <c r="AU162" s="215" t="s">
        <v>80</v>
      </c>
      <c r="AY162" s="17" t="s">
        <v>124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76</v>
      </c>
      <c r="BK162" s="216">
        <f>ROUND(I162*H162,2)</f>
        <v>0</v>
      </c>
      <c r="BL162" s="17" t="s">
        <v>81</v>
      </c>
      <c r="BM162" s="215" t="s">
        <v>1192</v>
      </c>
    </row>
    <row r="163" s="2" customFormat="1">
      <c r="A163" s="38"/>
      <c r="B163" s="39"/>
      <c r="C163" s="40"/>
      <c r="D163" s="217" t="s">
        <v>133</v>
      </c>
      <c r="E163" s="40"/>
      <c r="F163" s="218" t="s">
        <v>969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80</v>
      </c>
    </row>
    <row r="164" s="15" customFormat="1">
      <c r="A164" s="15"/>
      <c r="B164" s="255"/>
      <c r="C164" s="256"/>
      <c r="D164" s="224" t="s">
        <v>135</v>
      </c>
      <c r="E164" s="257" t="s">
        <v>19</v>
      </c>
      <c r="F164" s="258" t="s">
        <v>1193</v>
      </c>
      <c r="G164" s="256"/>
      <c r="H164" s="257" t="s">
        <v>19</v>
      </c>
      <c r="I164" s="259"/>
      <c r="J164" s="256"/>
      <c r="K164" s="256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135</v>
      </c>
      <c r="AU164" s="264" t="s">
        <v>80</v>
      </c>
      <c r="AV164" s="15" t="s">
        <v>76</v>
      </c>
      <c r="AW164" s="15" t="s">
        <v>33</v>
      </c>
      <c r="AX164" s="15" t="s">
        <v>71</v>
      </c>
      <c r="AY164" s="264" t="s">
        <v>124</v>
      </c>
    </row>
    <row r="165" s="13" customFormat="1">
      <c r="A165" s="13"/>
      <c r="B165" s="222"/>
      <c r="C165" s="223"/>
      <c r="D165" s="224" t="s">
        <v>135</v>
      </c>
      <c r="E165" s="225" t="s">
        <v>19</v>
      </c>
      <c r="F165" s="226" t="s">
        <v>1194</v>
      </c>
      <c r="G165" s="223"/>
      <c r="H165" s="227">
        <v>4.7699999999999996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80</v>
      </c>
      <c r="AV165" s="13" t="s">
        <v>80</v>
      </c>
      <c r="AW165" s="13" t="s">
        <v>33</v>
      </c>
      <c r="AX165" s="13" t="s">
        <v>71</v>
      </c>
      <c r="AY165" s="233" t="s">
        <v>124</v>
      </c>
    </row>
    <row r="166" s="13" customFormat="1">
      <c r="A166" s="13"/>
      <c r="B166" s="222"/>
      <c r="C166" s="223"/>
      <c r="D166" s="224" t="s">
        <v>135</v>
      </c>
      <c r="E166" s="225" t="s">
        <v>19</v>
      </c>
      <c r="F166" s="226" t="s">
        <v>1195</v>
      </c>
      <c r="G166" s="223"/>
      <c r="H166" s="227">
        <v>2.5600000000000001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135</v>
      </c>
      <c r="AU166" s="233" t="s">
        <v>80</v>
      </c>
      <c r="AV166" s="13" t="s">
        <v>80</v>
      </c>
      <c r="AW166" s="13" t="s">
        <v>33</v>
      </c>
      <c r="AX166" s="13" t="s">
        <v>71</v>
      </c>
      <c r="AY166" s="233" t="s">
        <v>124</v>
      </c>
    </row>
    <row r="167" s="15" customFormat="1">
      <c r="A167" s="15"/>
      <c r="B167" s="255"/>
      <c r="C167" s="256"/>
      <c r="D167" s="224" t="s">
        <v>135</v>
      </c>
      <c r="E167" s="257" t="s">
        <v>19</v>
      </c>
      <c r="F167" s="258" t="s">
        <v>1196</v>
      </c>
      <c r="G167" s="256"/>
      <c r="H167" s="257" t="s">
        <v>19</v>
      </c>
      <c r="I167" s="259"/>
      <c r="J167" s="256"/>
      <c r="K167" s="256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135</v>
      </c>
      <c r="AU167" s="264" t="s">
        <v>80</v>
      </c>
      <c r="AV167" s="15" t="s">
        <v>76</v>
      </c>
      <c r="AW167" s="15" t="s">
        <v>33</v>
      </c>
      <c r="AX167" s="15" t="s">
        <v>71</v>
      </c>
      <c r="AY167" s="264" t="s">
        <v>124</v>
      </c>
    </row>
    <row r="168" s="13" customFormat="1">
      <c r="A168" s="13"/>
      <c r="B168" s="222"/>
      <c r="C168" s="223"/>
      <c r="D168" s="224" t="s">
        <v>135</v>
      </c>
      <c r="E168" s="225" t="s">
        <v>19</v>
      </c>
      <c r="F168" s="226" t="s">
        <v>1197</v>
      </c>
      <c r="G168" s="223"/>
      <c r="H168" s="227">
        <v>22.399999999999999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135</v>
      </c>
      <c r="AU168" s="233" t="s">
        <v>80</v>
      </c>
      <c r="AV168" s="13" t="s">
        <v>80</v>
      </c>
      <c r="AW168" s="13" t="s">
        <v>33</v>
      </c>
      <c r="AX168" s="13" t="s">
        <v>71</v>
      </c>
      <c r="AY168" s="233" t="s">
        <v>124</v>
      </c>
    </row>
    <row r="169" s="14" customFormat="1">
      <c r="A169" s="14"/>
      <c r="B169" s="234"/>
      <c r="C169" s="235"/>
      <c r="D169" s="224" t="s">
        <v>135</v>
      </c>
      <c r="E169" s="236" t="s">
        <v>19</v>
      </c>
      <c r="F169" s="237" t="s">
        <v>137</v>
      </c>
      <c r="G169" s="235"/>
      <c r="H169" s="238">
        <v>29.73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135</v>
      </c>
      <c r="AU169" s="244" t="s">
        <v>80</v>
      </c>
      <c r="AV169" s="14" t="s">
        <v>81</v>
      </c>
      <c r="AW169" s="14" t="s">
        <v>33</v>
      </c>
      <c r="AX169" s="14" t="s">
        <v>76</v>
      </c>
      <c r="AY169" s="244" t="s">
        <v>124</v>
      </c>
    </row>
    <row r="170" s="2" customFormat="1" ht="16.5" customHeight="1">
      <c r="A170" s="38"/>
      <c r="B170" s="39"/>
      <c r="C170" s="245" t="s">
        <v>221</v>
      </c>
      <c r="D170" s="245" t="s">
        <v>147</v>
      </c>
      <c r="E170" s="246" t="s">
        <v>976</v>
      </c>
      <c r="F170" s="247" t="s">
        <v>977</v>
      </c>
      <c r="G170" s="248" t="s">
        <v>150</v>
      </c>
      <c r="H170" s="249">
        <v>14.66</v>
      </c>
      <c r="I170" s="250"/>
      <c r="J170" s="251">
        <f>ROUND(I170*H170,2)</f>
        <v>0</v>
      </c>
      <c r="K170" s="247" t="s">
        <v>131</v>
      </c>
      <c r="L170" s="252"/>
      <c r="M170" s="253" t="s">
        <v>19</v>
      </c>
      <c r="N170" s="254" t="s">
        <v>42</v>
      </c>
      <c r="O170" s="84"/>
      <c r="P170" s="213">
        <f>O170*H170</f>
        <v>0</v>
      </c>
      <c r="Q170" s="213">
        <v>1</v>
      </c>
      <c r="R170" s="213">
        <f>Q170*H170</f>
        <v>14.66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151</v>
      </c>
      <c r="AT170" s="215" t="s">
        <v>147</v>
      </c>
      <c r="AU170" s="215" t="s">
        <v>80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76</v>
      </c>
      <c r="BK170" s="216">
        <f>ROUND(I170*H170,2)</f>
        <v>0</v>
      </c>
      <c r="BL170" s="17" t="s">
        <v>81</v>
      </c>
      <c r="BM170" s="215" t="s">
        <v>1198</v>
      </c>
    </row>
    <row r="171" s="13" customFormat="1">
      <c r="A171" s="13"/>
      <c r="B171" s="222"/>
      <c r="C171" s="223"/>
      <c r="D171" s="224" t="s">
        <v>135</v>
      </c>
      <c r="E171" s="225" t="s">
        <v>19</v>
      </c>
      <c r="F171" s="226" t="s">
        <v>1199</v>
      </c>
      <c r="G171" s="223"/>
      <c r="H171" s="227">
        <v>14.66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135</v>
      </c>
      <c r="AU171" s="233" t="s">
        <v>80</v>
      </c>
      <c r="AV171" s="13" t="s">
        <v>80</v>
      </c>
      <c r="AW171" s="13" t="s">
        <v>33</v>
      </c>
      <c r="AX171" s="13" t="s">
        <v>71</v>
      </c>
      <c r="AY171" s="233" t="s">
        <v>124</v>
      </c>
    </row>
    <row r="172" s="14" customFormat="1">
      <c r="A172" s="14"/>
      <c r="B172" s="234"/>
      <c r="C172" s="235"/>
      <c r="D172" s="224" t="s">
        <v>135</v>
      </c>
      <c r="E172" s="236" t="s">
        <v>19</v>
      </c>
      <c r="F172" s="237" t="s">
        <v>137</v>
      </c>
      <c r="G172" s="235"/>
      <c r="H172" s="238">
        <v>14.66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135</v>
      </c>
      <c r="AU172" s="244" t="s">
        <v>80</v>
      </c>
      <c r="AV172" s="14" t="s">
        <v>81</v>
      </c>
      <c r="AW172" s="14" t="s">
        <v>33</v>
      </c>
      <c r="AX172" s="14" t="s">
        <v>76</v>
      </c>
      <c r="AY172" s="244" t="s">
        <v>124</v>
      </c>
    </row>
    <row r="173" s="2" customFormat="1" ht="66.75" customHeight="1">
      <c r="A173" s="38"/>
      <c r="B173" s="39"/>
      <c r="C173" s="204" t="s">
        <v>230</v>
      </c>
      <c r="D173" s="204" t="s">
        <v>127</v>
      </c>
      <c r="E173" s="205" t="s">
        <v>980</v>
      </c>
      <c r="F173" s="206" t="s">
        <v>981</v>
      </c>
      <c r="G173" s="207" t="s">
        <v>130</v>
      </c>
      <c r="H173" s="208">
        <v>18.449999999999999</v>
      </c>
      <c r="I173" s="209"/>
      <c r="J173" s="210">
        <f>ROUND(I173*H173,2)</f>
        <v>0</v>
      </c>
      <c r="K173" s="206" t="s">
        <v>131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81</v>
      </c>
      <c r="AT173" s="215" t="s">
        <v>127</v>
      </c>
      <c r="AU173" s="215" t="s">
        <v>80</v>
      </c>
      <c r="AY173" s="17" t="s">
        <v>124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76</v>
      </c>
      <c r="BK173" s="216">
        <f>ROUND(I173*H173,2)</f>
        <v>0</v>
      </c>
      <c r="BL173" s="17" t="s">
        <v>81</v>
      </c>
      <c r="BM173" s="215" t="s">
        <v>1200</v>
      </c>
    </row>
    <row r="174" s="2" customFormat="1">
      <c r="A174" s="38"/>
      <c r="B174" s="39"/>
      <c r="C174" s="40"/>
      <c r="D174" s="217" t="s">
        <v>133</v>
      </c>
      <c r="E174" s="40"/>
      <c r="F174" s="218" t="s">
        <v>983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80</v>
      </c>
    </row>
    <row r="175" s="13" customFormat="1">
      <c r="A175" s="13"/>
      <c r="B175" s="222"/>
      <c r="C175" s="223"/>
      <c r="D175" s="224" t="s">
        <v>135</v>
      </c>
      <c r="E175" s="225" t="s">
        <v>19</v>
      </c>
      <c r="F175" s="226" t="s">
        <v>1201</v>
      </c>
      <c r="G175" s="223"/>
      <c r="H175" s="227">
        <v>14.4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135</v>
      </c>
      <c r="AU175" s="233" t="s">
        <v>80</v>
      </c>
      <c r="AV175" s="13" t="s">
        <v>80</v>
      </c>
      <c r="AW175" s="13" t="s">
        <v>33</v>
      </c>
      <c r="AX175" s="13" t="s">
        <v>71</v>
      </c>
      <c r="AY175" s="233" t="s">
        <v>124</v>
      </c>
    </row>
    <row r="176" s="13" customFormat="1">
      <c r="A176" s="13"/>
      <c r="B176" s="222"/>
      <c r="C176" s="223"/>
      <c r="D176" s="224" t="s">
        <v>135</v>
      </c>
      <c r="E176" s="225" t="s">
        <v>19</v>
      </c>
      <c r="F176" s="226" t="s">
        <v>1202</v>
      </c>
      <c r="G176" s="223"/>
      <c r="H176" s="227">
        <v>4.0499999999999998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135</v>
      </c>
      <c r="AU176" s="233" t="s">
        <v>80</v>
      </c>
      <c r="AV176" s="13" t="s">
        <v>80</v>
      </c>
      <c r="AW176" s="13" t="s">
        <v>33</v>
      </c>
      <c r="AX176" s="13" t="s">
        <v>71</v>
      </c>
      <c r="AY176" s="233" t="s">
        <v>124</v>
      </c>
    </row>
    <row r="177" s="14" customFormat="1">
      <c r="A177" s="14"/>
      <c r="B177" s="234"/>
      <c r="C177" s="235"/>
      <c r="D177" s="224" t="s">
        <v>135</v>
      </c>
      <c r="E177" s="236" t="s">
        <v>19</v>
      </c>
      <c r="F177" s="237" t="s">
        <v>137</v>
      </c>
      <c r="G177" s="235"/>
      <c r="H177" s="238">
        <v>18.449999999999999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135</v>
      </c>
      <c r="AU177" s="244" t="s">
        <v>80</v>
      </c>
      <c r="AV177" s="14" t="s">
        <v>81</v>
      </c>
      <c r="AW177" s="14" t="s">
        <v>33</v>
      </c>
      <c r="AX177" s="14" t="s">
        <v>76</v>
      </c>
      <c r="AY177" s="244" t="s">
        <v>124</v>
      </c>
    </row>
    <row r="178" s="2" customFormat="1" ht="16.5" customHeight="1">
      <c r="A178" s="38"/>
      <c r="B178" s="39"/>
      <c r="C178" s="245" t="s">
        <v>238</v>
      </c>
      <c r="D178" s="245" t="s">
        <v>147</v>
      </c>
      <c r="E178" s="246" t="s">
        <v>986</v>
      </c>
      <c r="F178" s="247" t="s">
        <v>987</v>
      </c>
      <c r="G178" s="248" t="s">
        <v>150</v>
      </c>
      <c r="H178" s="249">
        <v>50.399999999999999</v>
      </c>
      <c r="I178" s="250"/>
      <c r="J178" s="251">
        <f>ROUND(I178*H178,2)</f>
        <v>0</v>
      </c>
      <c r="K178" s="247" t="s">
        <v>131</v>
      </c>
      <c r="L178" s="252"/>
      <c r="M178" s="253" t="s">
        <v>19</v>
      </c>
      <c r="N178" s="254" t="s">
        <v>42</v>
      </c>
      <c r="O178" s="84"/>
      <c r="P178" s="213">
        <f>O178*H178</f>
        <v>0</v>
      </c>
      <c r="Q178" s="213">
        <v>1</v>
      </c>
      <c r="R178" s="213">
        <f>Q178*H178</f>
        <v>50.399999999999999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151</v>
      </c>
      <c r="AT178" s="215" t="s">
        <v>147</v>
      </c>
      <c r="AU178" s="215" t="s">
        <v>80</v>
      </c>
      <c r="AY178" s="17" t="s">
        <v>124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76</v>
      </c>
      <c r="BK178" s="216">
        <f>ROUND(I178*H178,2)</f>
        <v>0</v>
      </c>
      <c r="BL178" s="17" t="s">
        <v>81</v>
      </c>
      <c r="BM178" s="215" t="s">
        <v>1203</v>
      </c>
    </row>
    <row r="179" s="13" customFormat="1">
      <c r="A179" s="13"/>
      <c r="B179" s="222"/>
      <c r="C179" s="223"/>
      <c r="D179" s="224" t="s">
        <v>135</v>
      </c>
      <c r="E179" s="225" t="s">
        <v>19</v>
      </c>
      <c r="F179" s="226" t="s">
        <v>1204</v>
      </c>
      <c r="G179" s="223"/>
      <c r="H179" s="227">
        <v>50.399999999999999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135</v>
      </c>
      <c r="AU179" s="233" t="s">
        <v>80</v>
      </c>
      <c r="AV179" s="13" t="s">
        <v>80</v>
      </c>
      <c r="AW179" s="13" t="s">
        <v>33</v>
      </c>
      <c r="AX179" s="13" t="s">
        <v>71</v>
      </c>
      <c r="AY179" s="233" t="s">
        <v>124</v>
      </c>
    </row>
    <row r="180" s="14" customFormat="1">
      <c r="A180" s="14"/>
      <c r="B180" s="234"/>
      <c r="C180" s="235"/>
      <c r="D180" s="224" t="s">
        <v>135</v>
      </c>
      <c r="E180" s="236" t="s">
        <v>19</v>
      </c>
      <c r="F180" s="237" t="s">
        <v>137</v>
      </c>
      <c r="G180" s="235"/>
      <c r="H180" s="238">
        <v>50.399999999999999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135</v>
      </c>
      <c r="AU180" s="244" t="s">
        <v>80</v>
      </c>
      <c r="AV180" s="14" t="s">
        <v>81</v>
      </c>
      <c r="AW180" s="14" t="s">
        <v>33</v>
      </c>
      <c r="AX180" s="14" t="s">
        <v>76</v>
      </c>
      <c r="AY180" s="244" t="s">
        <v>124</v>
      </c>
    </row>
    <row r="181" s="2" customFormat="1" ht="37.8" customHeight="1">
      <c r="A181" s="38"/>
      <c r="B181" s="39"/>
      <c r="C181" s="204" t="s">
        <v>244</v>
      </c>
      <c r="D181" s="204" t="s">
        <v>127</v>
      </c>
      <c r="E181" s="205" t="s">
        <v>1205</v>
      </c>
      <c r="F181" s="206" t="s">
        <v>1206</v>
      </c>
      <c r="G181" s="207" t="s">
        <v>166</v>
      </c>
      <c r="H181" s="208">
        <v>56</v>
      </c>
      <c r="I181" s="209"/>
      <c r="J181" s="210">
        <f>ROUND(I181*H181,2)</f>
        <v>0</v>
      </c>
      <c r="K181" s="206" t="s">
        <v>131</v>
      </c>
      <c r="L181" s="44"/>
      <c r="M181" s="211" t="s">
        <v>19</v>
      </c>
      <c r="N181" s="212" t="s">
        <v>42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81</v>
      </c>
      <c r="AT181" s="215" t="s">
        <v>127</v>
      </c>
      <c r="AU181" s="215" t="s">
        <v>80</v>
      </c>
      <c r="AY181" s="17" t="s">
        <v>124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76</v>
      </c>
      <c r="BK181" s="216">
        <f>ROUND(I181*H181,2)</f>
        <v>0</v>
      </c>
      <c r="BL181" s="17" t="s">
        <v>81</v>
      </c>
      <c r="BM181" s="215" t="s">
        <v>1207</v>
      </c>
    </row>
    <row r="182" s="2" customFormat="1">
      <c r="A182" s="38"/>
      <c r="B182" s="39"/>
      <c r="C182" s="40"/>
      <c r="D182" s="217" t="s">
        <v>133</v>
      </c>
      <c r="E182" s="40"/>
      <c r="F182" s="218" t="s">
        <v>1208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133</v>
      </c>
      <c r="AU182" s="17" t="s">
        <v>80</v>
      </c>
    </row>
    <row r="183" s="15" customFormat="1">
      <c r="A183" s="15"/>
      <c r="B183" s="255"/>
      <c r="C183" s="256"/>
      <c r="D183" s="224" t="s">
        <v>135</v>
      </c>
      <c r="E183" s="257" t="s">
        <v>19</v>
      </c>
      <c r="F183" s="258" t="s">
        <v>920</v>
      </c>
      <c r="G183" s="256"/>
      <c r="H183" s="257" t="s">
        <v>19</v>
      </c>
      <c r="I183" s="259"/>
      <c r="J183" s="256"/>
      <c r="K183" s="256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135</v>
      </c>
      <c r="AU183" s="264" t="s">
        <v>80</v>
      </c>
      <c r="AV183" s="15" t="s">
        <v>76</v>
      </c>
      <c r="AW183" s="15" t="s">
        <v>33</v>
      </c>
      <c r="AX183" s="15" t="s">
        <v>71</v>
      </c>
      <c r="AY183" s="264" t="s">
        <v>124</v>
      </c>
    </row>
    <row r="184" s="13" customFormat="1">
      <c r="A184" s="13"/>
      <c r="B184" s="222"/>
      <c r="C184" s="223"/>
      <c r="D184" s="224" t="s">
        <v>135</v>
      </c>
      <c r="E184" s="225" t="s">
        <v>19</v>
      </c>
      <c r="F184" s="226" t="s">
        <v>1209</v>
      </c>
      <c r="G184" s="223"/>
      <c r="H184" s="227">
        <v>56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135</v>
      </c>
      <c r="AU184" s="233" t="s">
        <v>80</v>
      </c>
      <c r="AV184" s="13" t="s">
        <v>80</v>
      </c>
      <c r="AW184" s="13" t="s">
        <v>33</v>
      </c>
      <c r="AX184" s="13" t="s">
        <v>71</v>
      </c>
      <c r="AY184" s="233" t="s">
        <v>124</v>
      </c>
    </row>
    <row r="185" s="14" customFormat="1">
      <c r="A185" s="14"/>
      <c r="B185" s="234"/>
      <c r="C185" s="235"/>
      <c r="D185" s="224" t="s">
        <v>135</v>
      </c>
      <c r="E185" s="236" t="s">
        <v>19</v>
      </c>
      <c r="F185" s="237" t="s">
        <v>137</v>
      </c>
      <c r="G185" s="235"/>
      <c r="H185" s="238">
        <v>56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135</v>
      </c>
      <c r="AU185" s="244" t="s">
        <v>80</v>
      </c>
      <c r="AV185" s="14" t="s">
        <v>81</v>
      </c>
      <c r="AW185" s="14" t="s">
        <v>33</v>
      </c>
      <c r="AX185" s="14" t="s">
        <v>76</v>
      </c>
      <c r="AY185" s="244" t="s">
        <v>124</v>
      </c>
    </row>
    <row r="186" s="2" customFormat="1" ht="37.8" customHeight="1">
      <c r="A186" s="38"/>
      <c r="B186" s="39"/>
      <c r="C186" s="204" t="s">
        <v>7</v>
      </c>
      <c r="D186" s="204" t="s">
        <v>127</v>
      </c>
      <c r="E186" s="205" t="s">
        <v>373</v>
      </c>
      <c r="F186" s="206" t="s">
        <v>374</v>
      </c>
      <c r="G186" s="207" t="s">
        <v>166</v>
      </c>
      <c r="H186" s="208">
        <v>56</v>
      </c>
      <c r="I186" s="209"/>
      <c r="J186" s="210">
        <f>ROUND(I186*H186,2)</f>
        <v>0</v>
      </c>
      <c r="K186" s="206" t="s">
        <v>131</v>
      </c>
      <c r="L186" s="44"/>
      <c r="M186" s="211" t="s">
        <v>19</v>
      </c>
      <c r="N186" s="212" t="s">
        <v>42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81</v>
      </c>
      <c r="AT186" s="215" t="s">
        <v>127</v>
      </c>
      <c r="AU186" s="215" t="s">
        <v>80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76</v>
      </c>
      <c r="BK186" s="216">
        <f>ROUND(I186*H186,2)</f>
        <v>0</v>
      </c>
      <c r="BL186" s="17" t="s">
        <v>81</v>
      </c>
      <c r="BM186" s="215" t="s">
        <v>1210</v>
      </c>
    </row>
    <row r="187" s="2" customFormat="1">
      <c r="A187" s="38"/>
      <c r="B187" s="39"/>
      <c r="C187" s="40"/>
      <c r="D187" s="217" t="s">
        <v>133</v>
      </c>
      <c r="E187" s="40"/>
      <c r="F187" s="218" t="s">
        <v>376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80</v>
      </c>
    </row>
    <row r="188" s="15" customFormat="1">
      <c r="A188" s="15"/>
      <c r="B188" s="255"/>
      <c r="C188" s="256"/>
      <c r="D188" s="224" t="s">
        <v>135</v>
      </c>
      <c r="E188" s="257" t="s">
        <v>19</v>
      </c>
      <c r="F188" s="258" t="s">
        <v>1211</v>
      </c>
      <c r="G188" s="256"/>
      <c r="H188" s="257" t="s">
        <v>19</v>
      </c>
      <c r="I188" s="259"/>
      <c r="J188" s="256"/>
      <c r="K188" s="256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135</v>
      </c>
      <c r="AU188" s="264" t="s">
        <v>80</v>
      </c>
      <c r="AV188" s="15" t="s">
        <v>76</v>
      </c>
      <c r="AW188" s="15" t="s">
        <v>33</v>
      </c>
      <c r="AX188" s="15" t="s">
        <v>71</v>
      </c>
      <c r="AY188" s="264" t="s">
        <v>124</v>
      </c>
    </row>
    <row r="189" s="13" customFormat="1">
      <c r="A189" s="13"/>
      <c r="B189" s="222"/>
      <c r="C189" s="223"/>
      <c r="D189" s="224" t="s">
        <v>135</v>
      </c>
      <c r="E189" s="225" t="s">
        <v>19</v>
      </c>
      <c r="F189" s="226" t="s">
        <v>469</v>
      </c>
      <c r="G189" s="223"/>
      <c r="H189" s="227">
        <v>56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80</v>
      </c>
      <c r="AV189" s="13" t="s">
        <v>80</v>
      </c>
      <c r="AW189" s="13" t="s">
        <v>33</v>
      </c>
      <c r="AX189" s="13" t="s">
        <v>76</v>
      </c>
      <c r="AY189" s="233" t="s">
        <v>124</v>
      </c>
    </row>
    <row r="190" s="2" customFormat="1" ht="16.5" customHeight="1">
      <c r="A190" s="38"/>
      <c r="B190" s="39"/>
      <c r="C190" s="245" t="s">
        <v>260</v>
      </c>
      <c r="D190" s="245" t="s">
        <v>147</v>
      </c>
      <c r="E190" s="246" t="s">
        <v>378</v>
      </c>
      <c r="F190" s="247" t="s">
        <v>379</v>
      </c>
      <c r="G190" s="248" t="s">
        <v>380</v>
      </c>
      <c r="H190" s="249">
        <v>2.2400000000000002</v>
      </c>
      <c r="I190" s="250"/>
      <c r="J190" s="251">
        <f>ROUND(I190*H190,2)</f>
        <v>0</v>
      </c>
      <c r="K190" s="247" t="s">
        <v>131</v>
      </c>
      <c r="L190" s="252"/>
      <c r="M190" s="253" t="s">
        <v>19</v>
      </c>
      <c r="N190" s="254" t="s">
        <v>42</v>
      </c>
      <c r="O190" s="84"/>
      <c r="P190" s="213">
        <f>O190*H190</f>
        <v>0</v>
      </c>
      <c r="Q190" s="213">
        <v>0.001</v>
      </c>
      <c r="R190" s="213">
        <f>Q190*H190</f>
        <v>0.0022400000000000002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151</v>
      </c>
      <c r="AT190" s="215" t="s">
        <v>147</v>
      </c>
      <c r="AU190" s="215" t="s">
        <v>80</v>
      </c>
      <c r="AY190" s="17" t="s">
        <v>124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76</v>
      </c>
      <c r="BK190" s="216">
        <f>ROUND(I190*H190,2)</f>
        <v>0</v>
      </c>
      <c r="BL190" s="17" t="s">
        <v>81</v>
      </c>
      <c r="BM190" s="215" t="s">
        <v>1212</v>
      </c>
    </row>
    <row r="191" s="13" customFormat="1">
      <c r="A191" s="13"/>
      <c r="B191" s="222"/>
      <c r="C191" s="223"/>
      <c r="D191" s="224" t="s">
        <v>135</v>
      </c>
      <c r="E191" s="225" t="s">
        <v>19</v>
      </c>
      <c r="F191" s="226" t="s">
        <v>1213</v>
      </c>
      <c r="G191" s="223"/>
      <c r="H191" s="227">
        <v>2.2400000000000002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80</v>
      </c>
      <c r="AV191" s="13" t="s">
        <v>80</v>
      </c>
      <c r="AW191" s="13" t="s">
        <v>33</v>
      </c>
      <c r="AX191" s="13" t="s">
        <v>71</v>
      </c>
      <c r="AY191" s="233" t="s">
        <v>124</v>
      </c>
    </row>
    <row r="192" s="14" customFormat="1">
      <c r="A192" s="14"/>
      <c r="B192" s="234"/>
      <c r="C192" s="235"/>
      <c r="D192" s="224" t="s">
        <v>135</v>
      </c>
      <c r="E192" s="236" t="s">
        <v>19</v>
      </c>
      <c r="F192" s="237" t="s">
        <v>137</v>
      </c>
      <c r="G192" s="235"/>
      <c r="H192" s="238">
        <v>2.2400000000000002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135</v>
      </c>
      <c r="AU192" s="244" t="s">
        <v>80</v>
      </c>
      <c r="AV192" s="14" t="s">
        <v>81</v>
      </c>
      <c r="AW192" s="14" t="s">
        <v>33</v>
      </c>
      <c r="AX192" s="14" t="s">
        <v>76</v>
      </c>
      <c r="AY192" s="244" t="s">
        <v>124</v>
      </c>
    </row>
    <row r="193" s="12" customFormat="1" ht="22.8" customHeight="1">
      <c r="A193" s="12"/>
      <c r="B193" s="188"/>
      <c r="C193" s="189"/>
      <c r="D193" s="190" t="s">
        <v>70</v>
      </c>
      <c r="E193" s="202" t="s">
        <v>81</v>
      </c>
      <c r="F193" s="202" t="s">
        <v>419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SUM(P194:P199)</f>
        <v>0</v>
      </c>
      <c r="Q193" s="196"/>
      <c r="R193" s="197">
        <f>SUM(R194:R199)</f>
        <v>12.7626975</v>
      </c>
      <c r="S193" s="196"/>
      <c r="T193" s="198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76</v>
      </c>
      <c r="AT193" s="200" t="s">
        <v>70</v>
      </c>
      <c r="AU193" s="200" t="s">
        <v>76</v>
      </c>
      <c r="AY193" s="199" t="s">
        <v>124</v>
      </c>
      <c r="BK193" s="201">
        <f>SUM(BK194:BK199)</f>
        <v>0</v>
      </c>
    </row>
    <row r="194" s="2" customFormat="1" ht="33" customHeight="1">
      <c r="A194" s="38"/>
      <c r="B194" s="39"/>
      <c r="C194" s="204" t="s">
        <v>267</v>
      </c>
      <c r="D194" s="204" t="s">
        <v>127</v>
      </c>
      <c r="E194" s="205" t="s">
        <v>1010</v>
      </c>
      <c r="F194" s="206" t="s">
        <v>1011</v>
      </c>
      <c r="G194" s="207" t="s">
        <v>130</v>
      </c>
      <c r="H194" s="208">
        <v>6.75</v>
      </c>
      <c r="I194" s="209"/>
      <c r="J194" s="210">
        <f>ROUND(I194*H194,2)</f>
        <v>0</v>
      </c>
      <c r="K194" s="206" t="s">
        <v>131</v>
      </c>
      <c r="L194" s="44"/>
      <c r="M194" s="211" t="s">
        <v>19</v>
      </c>
      <c r="N194" s="212" t="s">
        <v>42</v>
      </c>
      <c r="O194" s="84"/>
      <c r="P194" s="213">
        <f>O194*H194</f>
        <v>0</v>
      </c>
      <c r="Q194" s="213">
        <v>1.8907700000000001</v>
      </c>
      <c r="R194" s="213">
        <f>Q194*H194</f>
        <v>12.7626975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81</v>
      </c>
      <c r="AT194" s="215" t="s">
        <v>127</v>
      </c>
      <c r="AU194" s="215" t="s">
        <v>80</v>
      </c>
      <c r="AY194" s="17" t="s">
        <v>124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76</v>
      </c>
      <c r="BK194" s="216">
        <f>ROUND(I194*H194,2)</f>
        <v>0</v>
      </c>
      <c r="BL194" s="17" t="s">
        <v>81</v>
      </c>
      <c r="BM194" s="215" t="s">
        <v>1214</v>
      </c>
    </row>
    <row r="195" s="2" customFormat="1">
      <c r="A195" s="38"/>
      <c r="B195" s="39"/>
      <c r="C195" s="40"/>
      <c r="D195" s="217" t="s">
        <v>133</v>
      </c>
      <c r="E195" s="40"/>
      <c r="F195" s="218" t="s">
        <v>1013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133</v>
      </c>
      <c r="AU195" s="17" t="s">
        <v>80</v>
      </c>
    </row>
    <row r="196" s="15" customFormat="1">
      <c r="A196" s="15"/>
      <c r="B196" s="255"/>
      <c r="C196" s="256"/>
      <c r="D196" s="224" t="s">
        <v>135</v>
      </c>
      <c r="E196" s="257" t="s">
        <v>19</v>
      </c>
      <c r="F196" s="258" t="s">
        <v>1014</v>
      </c>
      <c r="G196" s="256"/>
      <c r="H196" s="257" t="s">
        <v>19</v>
      </c>
      <c r="I196" s="259"/>
      <c r="J196" s="256"/>
      <c r="K196" s="256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135</v>
      </c>
      <c r="AU196" s="264" t="s">
        <v>80</v>
      </c>
      <c r="AV196" s="15" t="s">
        <v>76</v>
      </c>
      <c r="AW196" s="15" t="s">
        <v>33</v>
      </c>
      <c r="AX196" s="15" t="s">
        <v>71</v>
      </c>
      <c r="AY196" s="264" t="s">
        <v>124</v>
      </c>
    </row>
    <row r="197" s="13" customFormat="1">
      <c r="A197" s="13"/>
      <c r="B197" s="222"/>
      <c r="C197" s="223"/>
      <c r="D197" s="224" t="s">
        <v>135</v>
      </c>
      <c r="E197" s="225" t="s">
        <v>19</v>
      </c>
      <c r="F197" s="226" t="s">
        <v>1215</v>
      </c>
      <c r="G197" s="223"/>
      <c r="H197" s="227">
        <v>5.4000000000000004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135</v>
      </c>
      <c r="AU197" s="233" t="s">
        <v>80</v>
      </c>
      <c r="AV197" s="13" t="s">
        <v>80</v>
      </c>
      <c r="AW197" s="13" t="s">
        <v>33</v>
      </c>
      <c r="AX197" s="13" t="s">
        <v>71</v>
      </c>
      <c r="AY197" s="233" t="s">
        <v>124</v>
      </c>
    </row>
    <row r="198" s="13" customFormat="1">
      <c r="A198" s="13"/>
      <c r="B198" s="222"/>
      <c r="C198" s="223"/>
      <c r="D198" s="224" t="s">
        <v>135</v>
      </c>
      <c r="E198" s="225" t="s">
        <v>19</v>
      </c>
      <c r="F198" s="226" t="s">
        <v>1216</v>
      </c>
      <c r="G198" s="223"/>
      <c r="H198" s="227">
        <v>1.3500000000000001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135</v>
      </c>
      <c r="AU198" s="233" t="s">
        <v>80</v>
      </c>
      <c r="AV198" s="13" t="s">
        <v>80</v>
      </c>
      <c r="AW198" s="13" t="s">
        <v>33</v>
      </c>
      <c r="AX198" s="13" t="s">
        <v>71</v>
      </c>
      <c r="AY198" s="233" t="s">
        <v>124</v>
      </c>
    </row>
    <row r="199" s="14" customFormat="1">
      <c r="A199" s="14"/>
      <c r="B199" s="234"/>
      <c r="C199" s="235"/>
      <c r="D199" s="224" t="s">
        <v>135</v>
      </c>
      <c r="E199" s="236" t="s">
        <v>19</v>
      </c>
      <c r="F199" s="237" t="s">
        <v>137</v>
      </c>
      <c r="G199" s="235"/>
      <c r="H199" s="238">
        <v>6.75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135</v>
      </c>
      <c r="AU199" s="244" t="s">
        <v>80</v>
      </c>
      <c r="AV199" s="14" t="s">
        <v>81</v>
      </c>
      <c r="AW199" s="14" t="s">
        <v>33</v>
      </c>
      <c r="AX199" s="14" t="s">
        <v>76</v>
      </c>
      <c r="AY199" s="244" t="s">
        <v>124</v>
      </c>
    </row>
    <row r="200" s="12" customFormat="1" ht="22.8" customHeight="1">
      <c r="A200" s="12"/>
      <c r="B200" s="188"/>
      <c r="C200" s="189"/>
      <c r="D200" s="190" t="s">
        <v>70</v>
      </c>
      <c r="E200" s="202" t="s">
        <v>151</v>
      </c>
      <c r="F200" s="202" t="s">
        <v>538</v>
      </c>
      <c r="G200" s="189"/>
      <c r="H200" s="189"/>
      <c r="I200" s="192"/>
      <c r="J200" s="203">
        <f>BK200</f>
        <v>0</v>
      </c>
      <c r="K200" s="189"/>
      <c r="L200" s="194"/>
      <c r="M200" s="195"/>
      <c r="N200" s="196"/>
      <c r="O200" s="196"/>
      <c r="P200" s="197">
        <f>SUM(P201:P279)</f>
        <v>0</v>
      </c>
      <c r="Q200" s="196"/>
      <c r="R200" s="197">
        <f>SUM(R201:R279)</f>
        <v>2.9887600000000001</v>
      </c>
      <c r="S200" s="196"/>
      <c r="T200" s="198">
        <f>SUM(T201:T279)</f>
        <v>0.1406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9" t="s">
        <v>76</v>
      </c>
      <c r="AT200" s="200" t="s">
        <v>70</v>
      </c>
      <c r="AU200" s="200" t="s">
        <v>76</v>
      </c>
      <c r="AY200" s="199" t="s">
        <v>124</v>
      </c>
      <c r="BK200" s="201">
        <f>SUM(BK201:BK279)</f>
        <v>0</v>
      </c>
    </row>
    <row r="201" s="2" customFormat="1" ht="24.15" customHeight="1">
      <c r="A201" s="38"/>
      <c r="B201" s="39"/>
      <c r="C201" s="204" t="s">
        <v>279</v>
      </c>
      <c r="D201" s="204" t="s">
        <v>127</v>
      </c>
      <c r="E201" s="205" t="s">
        <v>1217</v>
      </c>
      <c r="F201" s="206" t="s">
        <v>1218</v>
      </c>
      <c r="G201" s="207" t="s">
        <v>224</v>
      </c>
      <c r="H201" s="208">
        <v>45</v>
      </c>
      <c r="I201" s="209"/>
      <c r="J201" s="210">
        <f>ROUND(I201*H201,2)</f>
        <v>0</v>
      </c>
      <c r="K201" s="206" t="s">
        <v>131</v>
      </c>
      <c r="L201" s="44"/>
      <c r="M201" s="211" t="s">
        <v>19</v>
      </c>
      <c r="N201" s="212" t="s">
        <v>42</v>
      </c>
      <c r="O201" s="84"/>
      <c r="P201" s="213">
        <f>O201*H201</f>
        <v>0</v>
      </c>
      <c r="Q201" s="213">
        <v>0.00019000000000000001</v>
      </c>
      <c r="R201" s="213">
        <f>Q201*H201</f>
        <v>0.0085500000000000003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81</v>
      </c>
      <c r="AT201" s="215" t="s">
        <v>127</v>
      </c>
      <c r="AU201" s="215" t="s">
        <v>80</v>
      </c>
      <c r="AY201" s="17" t="s">
        <v>124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76</v>
      </c>
      <c r="BK201" s="216">
        <f>ROUND(I201*H201,2)</f>
        <v>0</v>
      </c>
      <c r="BL201" s="17" t="s">
        <v>81</v>
      </c>
      <c r="BM201" s="215" t="s">
        <v>1219</v>
      </c>
    </row>
    <row r="202" s="2" customFormat="1">
      <c r="A202" s="38"/>
      <c r="B202" s="39"/>
      <c r="C202" s="40"/>
      <c r="D202" s="217" t="s">
        <v>133</v>
      </c>
      <c r="E202" s="40"/>
      <c r="F202" s="218" t="s">
        <v>1220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133</v>
      </c>
      <c r="AU202" s="17" t="s">
        <v>80</v>
      </c>
    </row>
    <row r="203" s="13" customFormat="1">
      <c r="A203" s="13"/>
      <c r="B203" s="222"/>
      <c r="C203" s="223"/>
      <c r="D203" s="224" t="s">
        <v>135</v>
      </c>
      <c r="E203" s="225" t="s">
        <v>19</v>
      </c>
      <c r="F203" s="226" t="s">
        <v>1221</v>
      </c>
      <c r="G203" s="223"/>
      <c r="H203" s="227">
        <v>45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135</v>
      </c>
      <c r="AU203" s="233" t="s">
        <v>80</v>
      </c>
      <c r="AV203" s="13" t="s">
        <v>80</v>
      </c>
      <c r="AW203" s="13" t="s">
        <v>33</v>
      </c>
      <c r="AX203" s="13" t="s">
        <v>71</v>
      </c>
      <c r="AY203" s="233" t="s">
        <v>124</v>
      </c>
    </row>
    <row r="204" s="14" customFormat="1">
      <c r="A204" s="14"/>
      <c r="B204" s="234"/>
      <c r="C204" s="235"/>
      <c r="D204" s="224" t="s">
        <v>135</v>
      </c>
      <c r="E204" s="236" t="s">
        <v>19</v>
      </c>
      <c r="F204" s="237" t="s">
        <v>137</v>
      </c>
      <c r="G204" s="235"/>
      <c r="H204" s="238">
        <v>45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135</v>
      </c>
      <c r="AU204" s="244" t="s">
        <v>80</v>
      </c>
      <c r="AV204" s="14" t="s">
        <v>81</v>
      </c>
      <c r="AW204" s="14" t="s">
        <v>33</v>
      </c>
      <c r="AX204" s="14" t="s">
        <v>76</v>
      </c>
      <c r="AY204" s="244" t="s">
        <v>124</v>
      </c>
    </row>
    <row r="205" s="2" customFormat="1" ht="21.75" customHeight="1">
      <c r="A205" s="38"/>
      <c r="B205" s="39"/>
      <c r="C205" s="204" t="s">
        <v>285</v>
      </c>
      <c r="D205" s="204" t="s">
        <v>127</v>
      </c>
      <c r="E205" s="205" t="s">
        <v>1222</v>
      </c>
      <c r="F205" s="206" t="s">
        <v>1223</v>
      </c>
      <c r="G205" s="207" t="s">
        <v>224</v>
      </c>
      <c r="H205" s="208">
        <v>45</v>
      </c>
      <c r="I205" s="209"/>
      <c r="J205" s="210">
        <f>ROUND(I205*H205,2)</f>
        <v>0</v>
      </c>
      <c r="K205" s="206" t="s">
        <v>131</v>
      </c>
      <c r="L205" s="44"/>
      <c r="M205" s="211" t="s">
        <v>19</v>
      </c>
      <c r="N205" s="212" t="s">
        <v>42</v>
      </c>
      <c r="O205" s="84"/>
      <c r="P205" s="213">
        <f>O205*H205</f>
        <v>0</v>
      </c>
      <c r="Q205" s="213">
        <v>9.0000000000000006E-05</v>
      </c>
      <c r="R205" s="213">
        <f>Q205*H205</f>
        <v>0.0040500000000000006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81</v>
      </c>
      <c r="AT205" s="215" t="s">
        <v>127</v>
      </c>
      <c r="AU205" s="215" t="s">
        <v>80</v>
      </c>
      <c r="AY205" s="17" t="s">
        <v>124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76</v>
      </c>
      <c r="BK205" s="216">
        <f>ROUND(I205*H205,2)</f>
        <v>0</v>
      </c>
      <c r="BL205" s="17" t="s">
        <v>81</v>
      </c>
      <c r="BM205" s="215" t="s">
        <v>1224</v>
      </c>
    </row>
    <row r="206" s="2" customFormat="1">
      <c r="A206" s="38"/>
      <c r="B206" s="39"/>
      <c r="C206" s="40"/>
      <c r="D206" s="217" t="s">
        <v>133</v>
      </c>
      <c r="E206" s="40"/>
      <c r="F206" s="218" t="s">
        <v>1225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80</v>
      </c>
    </row>
    <row r="207" s="2" customFormat="1" ht="24.15" customHeight="1">
      <c r="A207" s="38"/>
      <c r="B207" s="39"/>
      <c r="C207" s="245" t="s">
        <v>291</v>
      </c>
      <c r="D207" s="245" t="s">
        <v>147</v>
      </c>
      <c r="E207" s="246" t="s">
        <v>1226</v>
      </c>
      <c r="F207" s="247" t="s">
        <v>1227</v>
      </c>
      <c r="G207" s="248" t="s">
        <v>224</v>
      </c>
      <c r="H207" s="249">
        <v>45</v>
      </c>
      <c r="I207" s="250"/>
      <c r="J207" s="251">
        <f>ROUND(I207*H207,2)</f>
        <v>0</v>
      </c>
      <c r="K207" s="247" t="s">
        <v>19</v>
      </c>
      <c r="L207" s="252"/>
      <c r="M207" s="253" t="s">
        <v>19</v>
      </c>
      <c r="N207" s="254" t="s">
        <v>42</v>
      </c>
      <c r="O207" s="84"/>
      <c r="P207" s="213">
        <f>O207*H207</f>
        <v>0</v>
      </c>
      <c r="Q207" s="213">
        <v>2.0000000000000002E-05</v>
      </c>
      <c r="R207" s="213">
        <f>Q207*H207</f>
        <v>0.00090000000000000008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151</v>
      </c>
      <c r="AT207" s="215" t="s">
        <v>147</v>
      </c>
      <c r="AU207" s="215" t="s">
        <v>80</v>
      </c>
      <c r="AY207" s="17" t="s">
        <v>124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76</v>
      </c>
      <c r="BK207" s="216">
        <f>ROUND(I207*H207,2)</f>
        <v>0</v>
      </c>
      <c r="BL207" s="17" t="s">
        <v>81</v>
      </c>
      <c r="BM207" s="215" t="s">
        <v>1228</v>
      </c>
    </row>
    <row r="208" s="13" customFormat="1">
      <c r="A208" s="13"/>
      <c r="B208" s="222"/>
      <c r="C208" s="223"/>
      <c r="D208" s="224" t="s">
        <v>135</v>
      </c>
      <c r="E208" s="225" t="s">
        <v>19</v>
      </c>
      <c r="F208" s="226" t="s">
        <v>1221</v>
      </c>
      <c r="G208" s="223"/>
      <c r="H208" s="227">
        <v>45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135</v>
      </c>
      <c r="AU208" s="233" t="s">
        <v>80</v>
      </c>
      <c r="AV208" s="13" t="s">
        <v>80</v>
      </c>
      <c r="AW208" s="13" t="s">
        <v>33</v>
      </c>
      <c r="AX208" s="13" t="s">
        <v>71</v>
      </c>
      <c r="AY208" s="233" t="s">
        <v>124</v>
      </c>
    </row>
    <row r="209" s="14" customFormat="1">
      <c r="A209" s="14"/>
      <c r="B209" s="234"/>
      <c r="C209" s="235"/>
      <c r="D209" s="224" t="s">
        <v>135</v>
      </c>
      <c r="E209" s="236" t="s">
        <v>19</v>
      </c>
      <c r="F209" s="237" t="s">
        <v>137</v>
      </c>
      <c r="G209" s="235"/>
      <c r="H209" s="238">
        <v>45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135</v>
      </c>
      <c r="AU209" s="244" t="s">
        <v>80</v>
      </c>
      <c r="AV209" s="14" t="s">
        <v>81</v>
      </c>
      <c r="AW209" s="14" t="s">
        <v>33</v>
      </c>
      <c r="AX209" s="14" t="s">
        <v>76</v>
      </c>
      <c r="AY209" s="244" t="s">
        <v>124</v>
      </c>
    </row>
    <row r="210" s="2" customFormat="1" ht="33" customHeight="1">
      <c r="A210" s="38"/>
      <c r="B210" s="39"/>
      <c r="C210" s="204" t="s">
        <v>296</v>
      </c>
      <c r="D210" s="204" t="s">
        <v>127</v>
      </c>
      <c r="E210" s="205" t="s">
        <v>1229</v>
      </c>
      <c r="F210" s="206" t="s">
        <v>1230</v>
      </c>
      <c r="G210" s="207" t="s">
        <v>224</v>
      </c>
      <c r="H210" s="208">
        <v>36</v>
      </c>
      <c r="I210" s="209"/>
      <c r="J210" s="210">
        <f>ROUND(I210*H210,2)</f>
        <v>0</v>
      </c>
      <c r="K210" s="206" t="s">
        <v>131</v>
      </c>
      <c r="L210" s="44"/>
      <c r="M210" s="211" t="s">
        <v>19</v>
      </c>
      <c r="N210" s="212" t="s">
        <v>42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81</v>
      </c>
      <c r="AT210" s="215" t="s">
        <v>127</v>
      </c>
      <c r="AU210" s="215" t="s">
        <v>80</v>
      </c>
      <c r="AY210" s="17" t="s">
        <v>124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76</v>
      </c>
      <c r="BK210" s="216">
        <f>ROUND(I210*H210,2)</f>
        <v>0</v>
      </c>
      <c r="BL210" s="17" t="s">
        <v>81</v>
      </c>
      <c r="BM210" s="215" t="s">
        <v>1231</v>
      </c>
    </row>
    <row r="211" s="2" customFormat="1">
      <c r="A211" s="38"/>
      <c r="B211" s="39"/>
      <c r="C211" s="40"/>
      <c r="D211" s="217" t="s">
        <v>133</v>
      </c>
      <c r="E211" s="40"/>
      <c r="F211" s="218" t="s">
        <v>1232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80</v>
      </c>
    </row>
    <row r="212" s="15" customFormat="1">
      <c r="A212" s="15"/>
      <c r="B212" s="255"/>
      <c r="C212" s="256"/>
      <c r="D212" s="224" t="s">
        <v>135</v>
      </c>
      <c r="E212" s="257" t="s">
        <v>19</v>
      </c>
      <c r="F212" s="258" t="s">
        <v>920</v>
      </c>
      <c r="G212" s="256"/>
      <c r="H212" s="257" t="s">
        <v>19</v>
      </c>
      <c r="I212" s="259"/>
      <c r="J212" s="256"/>
      <c r="K212" s="256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135</v>
      </c>
      <c r="AU212" s="264" t="s">
        <v>80</v>
      </c>
      <c r="AV212" s="15" t="s">
        <v>76</v>
      </c>
      <c r="AW212" s="15" t="s">
        <v>33</v>
      </c>
      <c r="AX212" s="15" t="s">
        <v>71</v>
      </c>
      <c r="AY212" s="264" t="s">
        <v>124</v>
      </c>
    </row>
    <row r="213" s="13" customFormat="1">
      <c r="A213" s="13"/>
      <c r="B213" s="222"/>
      <c r="C213" s="223"/>
      <c r="D213" s="224" t="s">
        <v>135</v>
      </c>
      <c r="E213" s="225" t="s">
        <v>19</v>
      </c>
      <c r="F213" s="226" t="s">
        <v>1233</v>
      </c>
      <c r="G213" s="223"/>
      <c r="H213" s="227">
        <v>36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135</v>
      </c>
      <c r="AU213" s="233" t="s">
        <v>80</v>
      </c>
      <c r="AV213" s="13" t="s">
        <v>80</v>
      </c>
      <c r="AW213" s="13" t="s">
        <v>33</v>
      </c>
      <c r="AX213" s="13" t="s">
        <v>71</v>
      </c>
      <c r="AY213" s="233" t="s">
        <v>124</v>
      </c>
    </row>
    <row r="214" s="14" customFormat="1">
      <c r="A214" s="14"/>
      <c r="B214" s="234"/>
      <c r="C214" s="235"/>
      <c r="D214" s="224" t="s">
        <v>135</v>
      </c>
      <c r="E214" s="236" t="s">
        <v>19</v>
      </c>
      <c r="F214" s="237" t="s">
        <v>137</v>
      </c>
      <c r="G214" s="235"/>
      <c r="H214" s="238">
        <v>36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135</v>
      </c>
      <c r="AU214" s="244" t="s">
        <v>80</v>
      </c>
      <c r="AV214" s="14" t="s">
        <v>81</v>
      </c>
      <c r="AW214" s="14" t="s">
        <v>33</v>
      </c>
      <c r="AX214" s="14" t="s">
        <v>76</v>
      </c>
      <c r="AY214" s="244" t="s">
        <v>124</v>
      </c>
    </row>
    <row r="215" s="2" customFormat="1" ht="37.8" customHeight="1">
      <c r="A215" s="38"/>
      <c r="B215" s="39"/>
      <c r="C215" s="245" t="s">
        <v>302</v>
      </c>
      <c r="D215" s="245" t="s">
        <v>147</v>
      </c>
      <c r="E215" s="246" t="s">
        <v>1234</v>
      </c>
      <c r="F215" s="247" t="s">
        <v>1235</v>
      </c>
      <c r="G215" s="248" t="s">
        <v>224</v>
      </c>
      <c r="H215" s="249">
        <v>36</v>
      </c>
      <c r="I215" s="250"/>
      <c r="J215" s="251">
        <f>ROUND(I215*H215,2)</f>
        <v>0</v>
      </c>
      <c r="K215" s="247" t="s">
        <v>19</v>
      </c>
      <c r="L215" s="252"/>
      <c r="M215" s="253" t="s">
        <v>19</v>
      </c>
      <c r="N215" s="254" t="s">
        <v>42</v>
      </c>
      <c r="O215" s="84"/>
      <c r="P215" s="213">
        <f>O215*H215</f>
        <v>0</v>
      </c>
      <c r="Q215" s="213">
        <v>0.0177</v>
      </c>
      <c r="R215" s="213">
        <f>Q215*H215</f>
        <v>0.63719999999999999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151</v>
      </c>
      <c r="AT215" s="215" t="s">
        <v>147</v>
      </c>
      <c r="AU215" s="215" t="s">
        <v>80</v>
      </c>
      <c r="AY215" s="17" t="s">
        <v>124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76</v>
      </c>
      <c r="BK215" s="216">
        <f>ROUND(I215*H215,2)</f>
        <v>0</v>
      </c>
      <c r="BL215" s="17" t="s">
        <v>81</v>
      </c>
      <c r="BM215" s="215" t="s">
        <v>1236</v>
      </c>
    </row>
    <row r="216" s="13" customFormat="1">
      <c r="A216" s="13"/>
      <c r="B216" s="222"/>
      <c r="C216" s="223"/>
      <c r="D216" s="224" t="s">
        <v>135</v>
      </c>
      <c r="E216" s="225" t="s">
        <v>19</v>
      </c>
      <c r="F216" s="226" t="s">
        <v>1233</v>
      </c>
      <c r="G216" s="223"/>
      <c r="H216" s="227">
        <v>36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135</v>
      </c>
      <c r="AU216" s="233" t="s">
        <v>80</v>
      </c>
      <c r="AV216" s="13" t="s">
        <v>80</v>
      </c>
      <c r="AW216" s="13" t="s">
        <v>33</v>
      </c>
      <c r="AX216" s="13" t="s">
        <v>71</v>
      </c>
      <c r="AY216" s="233" t="s">
        <v>124</v>
      </c>
    </row>
    <row r="217" s="14" customFormat="1">
      <c r="A217" s="14"/>
      <c r="B217" s="234"/>
      <c r="C217" s="235"/>
      <c r="D217" s="224" t="s">
        <v>135</v>
      </c>
      <c r="E217" s="236" t="s">
        <v>19</v>
      </c>
      <c r="F217" s="237" t="s">
        <v>137</v>
      </c>
      <c r="G217" s="235"/>
      <c r="H217" s="238">
        <v>36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135</v>
      </c>
      <c r="AU217" s="244" t="s">
        <v>80</v>
      </c>
      <c r="AV217" s="14" t="s">
        <v>81</v>
      </c>
      <c r="AW217" s="14" t="s">
        <v>33</v>
      </c>
      <c r="AX217" s="14" t="s">
        <v>76</v>
      </c>
      <c r="AY217" s="244" t="s">
        <v>124</v>
      </c>
    </row>
    <row r="218" s="2" customFormat="1" ht="33" customHeight="1">
      <c r="A218" s="38"/>
      <c r="B218" s="39"/>
      <c r="C218" s="204" t="s">
        <v>257</v>
      </c>
      <c r="D218" s="204" t="s">
        <v>127</v>
      </c>
      <c r="E218" s="205" t="s">
        <v>1237</v>
      </c>
      <c r="F218" s="206" t="s">
        <v>1238</v>
      </c>
      <c r="G218" s="207" t="s">
        <v>224</v>
      </c>
      <c r="H218" s="208">
        <v>9</v>
      </c>
      <c r="I218" s="209"/>
      <c r="J218" s="210">
        <f>ROUND(I218*H218,2)</f>
        <v>0</v>
      </c>
      <c r="K218" s="206" t="s">
        <v>131</v>
      </c>
      <c r="L218" s="44"/>
      <c r="M218" s="211" t="s">
        <v>19</v>
      </c>
      <c r="N218" s="212" t="s">
        <v>42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81</v>
      </c>
      <c r="AT218" s="215" t="s">
        <v>127</v>
      </c>
      <c r="AU218" s="215" t="s">
        <v>80</v>
      </c>
      <c r="AY218" s="17" t="s">
        <v>124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76</v>
      </c>
      <c r="BK218" s="216">
        <f>ROUND(I218*H218,2)</f>
        <v>0</v>
      </c>
      <c r="BL218" s="17" t="s">
        <v>81</v>
      </c>
      <c r="BM218" s="215" t="s">
        <v>1239</v>
      </c>
    </row>
    <row r="219" s="2" customFormat="1">
      <c r="A219" s="38"/>
      <c r="B219" s="39"/>
      <c r="C219" s="40"/>
      <c r="D219" s="217" t="s">
        <v>133</v>
      </c>
      <c r="E219" s="40"/>
      <c r="F219" s="218" t="s">
        <v>1240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80</v>
      </c>
    </row>
    <row r="220" s="15" customFormat="1">
      <c r="A220" s="15"/>
      <c r="B220" s="255"/>
      <c r="C220" s="256"/>
      <c r="D220" s="224" t="s">
        <v>135</v>
      </c>
      <c r="E220" s="257" t="s">
        <v>19</v>
      </c>
      <c r="F220" s="258" t="s">
        <v>920</v>
      </c>
      <c r="G220" s="256"/>
      <c r="H220" s="257" t="s">
        <v>19</v>
      </c>
      <c r="I220" s="259"/>
      <c r="J220" s="256"/>
      <c r="K220" s="256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135</v>
      </c>
      <c r="AU220" s="264" t="s">
        <v>80</v>
      </c>
      <c r="AV220" s="15" t="s">
        <v>76</v>
      </c>
      <c r="AW220" s="15" t="s">
        <v>33</v>
      </c>
      <c r="AX220" s="15" t="s">
        <v>71</v>
      </c>
      <c r="AY220" s="264" t="s">
        <v>124</v>
      </c>
    </row>
    <row r="221" s="13" customFormat="1">
      <c r="A221" s="13"/>
      <c r="B221" s="222"/>
      <c r="C221" s="223"/>
      <c r="D221" s="224" t="s">
        <v>135</v>
      </c>
      <c r="E221" s="225" t="s">
        <v>19</v>
      </c>
      <c r="F221" s="226" t="s">
        <v>1241</v>
      </c>
      <c r="G221" s="223"/>
      <c r="H221" s="227">
        <v>9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135</v>
      </c>
      <c r="AU221" s="233" t="s">
        <v>80</v>
      </c>
      <c r="AV221" s="13" t="s">
        <v>80</v>
      </c>
      <c r="AW221" s="13" t="s">
        <v>33</v>
      </c>
      <c r="AX221" s="13" t="s">
        <v>71</v>
      </c>
      <c r="AY221" s="233" t="s">
        <v>124</v>
      </c>
    </row>
    <row r="222" s="14" customFormat="1">
      <c r="A222" s="14"/>
      <c r="B222" s="234"/>
      <c r="C222" s="235"/>
      <c r="D222" s="224" t="s">
        <v>135</v>
      </c>
      <c r="E222" s="236" t="s">
        <v>19</v>
      </c>
      <c r="F222" s="237" t="s">
        <v>137</v>
      </c>
      <c r="G222" s="235"/>
      <c r="H222" s="238">
        <v>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135</v>
      </c>
      <c r="AU222" s="244" t="s">
        <v>80</v>
      </c>
      <c r="AV222" s="14" t="s">
        <v>81</v>
      </c>
      <c r="AW222" s="14" t="s">
        <v>33</v>
      </c>
      <c r="AX222" s="14" t="s">
        <v>76</v>
      </c>
      <c r="AY222" s="244" t="s">
        <v>124</v>
      </c>
    </row>
    <row r="223" s="2" customFormat="1" ht="37.8" customHeight="1">
      <c r="A223" s="38"/>
      <c r="B223" s="39"/>
      <c r="C223" s="245" t="s">
        <v>311</v>
      </c>
      <c r="D223" s="245" t="s">
        <v>147</v>
      </c>
      <c r="E223" s="246" t="s">
        <v>1242</v>
      </c>
      <c r="F223" s="247" t="s">
        <v>1243</v>
      </c>
      <c r="G223" s="248" t="s">
        <v>224</v>
      </c>
      <c r="H223" s="249">
        <v>9</v>
      </c>
      <c r="I223" s="250"/>
      <c r="J223" s="251">
        <f>ROUND(I223*H223,2)</f>
        <v>0</v>
      </c>
      <c r="K223" s="247" t="s">
        <v>19</v>
      </c>
      <c r="L223" s="252"/>
      <c r="M223" s="253" t="s">
        <v>19</v>
      </c>
      <c r="N223" s="254" t="s">
        <v>42</v>
      </c>
      <c r="O223" s="84"/>
      <c r="P223" s="213">
        <f>O223*H223</f>
        <v>0</v>
      </c>
      <c r="Q223" s="213">
        <v>0.028000000000000001</v>
      </c>
      <c r="R223" s="213">
        <f>Q223*H223</f>
        <v>0.252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151</v>
      </c>
      <c r="AT223" s="215" t="s">
        <v>147</v>
      </c>
      <c r="AU223" s="215" t="s">
        <v>80</v>
      </c>
      <c r="AY223" s="17" t="s">
        <v>124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76</v>
      </c>
      <c r="BK223" s="216">
        <f>ROUND(I223*H223,2)</f>
        <v>0</v>
      </c>
      <c r="BL223" s="17" t="s">
        <v>81</v>
      </c>
      <c r="BM223" s="215" t="s">
        <v>1244</v>
      </c>
    </row>
    <row r="224" s="13" customFormat="1">
      <c r="A224" s="13"/>
      <c r="B224" s="222"/>
      <c r="C224" s="223"/>
      <c r="D224" s="224" t="s">
        <v>135</v>
      </c>
      <c r="E224" s="225" t="s">
        <v>19</v>
      </c>
      <c r="F224" s="226" t="s">
        <v>1241</v>
      </c>
      <c r="G224" s="223"/>
      <c r="H224" s="227">
        <v>9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135</v>
      </c>
      <c r="AU224" s="233" t="s">
        <v>80</v>
      </c>
      <c r="AV224" s="13" t="s">
        <v>80</v>
      </c>
      <c r="AW224" s="13" t="s">
        <v>33</v>
      </c>
      <c r="AX224" s="13" t="s">
        <v>71</v>
      </c>
      <c r="AY224" s="233" t="s">
        <v>124</v>
      </c>
    </row>
    <row r="225" s="14" customFormat="1">
      <c r="A225" s="14"/>
      <c r="B225" s="234"/>
      <c r="C225" s="235"/>
      <c r="D225" s="224" t="s">
        <v>135</v>
      </c>
      <c r="E225" s="236" t="s">
        <v>19</v>
      </c>
      <c r="F225" s="237" t="s">
        <v>137</v>
      </c>
      <c r="G225" s="235"/>
      <c r="H225" s="238">
        <v>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135</v>
      </c>
      <c r="AU225" s="244" t="s">
        <v>80</v>
      </c>
      <c r="AV225" s="14" t="s">
        <v>81</v>
      </c>
      <c r="AW225" s="14" t="s">
        <v>33</v>
      </c>
      <c r="AX225" s="14" t="s">
        <v>76</v>
      </c>
      <c r="AY225" s="244" t="s">
        <v>124</v>
      </c>
    </row>
    <row r="226" s="2" customFormat="1" ht="49.05" customHeight="1">
      <c r="A226" s="38"/>
      <c r="B226" s="39"/>
      <c r="C226" s="204" t="s">
        <v>316</v>
      </c>
      <c r="D226" s="204" t="s">
        <v>127</v>
      </c>
      <c r="E226" s="205" t="s">
        <v>1245</v>
      </c>
      <c r="F226" s="206" t="s">
        <v>1246</v>
      </c>
      <c r="G226" s="207" t="s">
        <v>177</v>
      </c>
      <c r="H226" s="208">
        <v>7</v>
      </c>
      <c r="I226" s="209"/>
      <c r="J226" s="210">
        <f>ROUND(I226*H226,2)</f>
        <v>0</v>
      </c>
      <c r="K226" s="206" t="s">
        <v>131</v>
      </c>
      <c r="L226" s="44"/>
      <c r="M226" s="211" t="s">
        <v>19</v>
      </c>
      <c r="N226" s="212" t="s">
        <v>42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0.011599999999999999</v>
      </c>
      <c r="T226" s="214">
        <f>S226*H226</f>
        <v>0.081199999999999994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81</v>
      </c>
      <c r="AT226" s="215" t="s">
        <v>127</v>
      </c>
      <c r="AU226" s="215" t="s">
        <v>80</v>
      </c>
      <c r="AY226" s="17" t="s">
        <v>124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76</v>
      </c>
      <c r="BK226" s="216">
        <f>ROUND(I226*H226,2)</f>
        <v>0</v>
      </c>
      <c r="BL226" s="17" t="s">
        <v>81</v>
      </c>
      <c r="BM226" s="215" t="s">
        <v>1247</v>
      </c>
    </row>
    <row r="227" s="2" customFormat="1">
      <c r="A227" s="38"/>
      <c r="B227" s="39"/>
      <c r="C227" s="40"/>
      <c r="D227" s="217" t="s">
        <v>133</v>
      </c>
      <c r="E227" s="40"/>
      <c r="F227" s="218" t="s">
        <v>1248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133</v>
      </c>
      <c r="AU227" s="17" t="s">
        <v>80</v>
      </c>
    </row>
    <row r="228" s="15" customFormat="1">
      <c r="A228" s="15"/>
      <c r="B228" s="255"/>
      <c r="C228" s="256"/>
      <c r="D228" s="224" t="s">
        <v>135</v>
      </c>
      <c r="E228" s="257" t="s">
        <v>19</v>
      </c>
      <c r="F228" s="258" t="s">
        <v>1249</v>
      </c>
      <c r="G228" s="256"/>
      <c r="H228" s="257" t="s">
        <v>19</v>
      </c>
      <c r="I228" s="259"/>
      <c r="J228" s="256"/>
      <c r="K228" s="256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135</v>
      </c>
      <c r="AU228" s="264" t="s">
        <v>80</v>
      </c>
      <c r="AV228" s="15" t="s">
        <v>76</v>
      </c>
      <c r="AW228" s="15" t="s">
        <v>33</v>
      </c>
      <c r="AX228" s="15" t="s">
        <v>71</v>
      </c>
      <c r="AY228" s="264" t="s">
        <v>124</v>
      </c>
    </row>
    <row r="229" s="13" customFormat="1">
      <c r="A229" s="13"/>
      <c r="B229" s="222"/>
      <c r="C229" s="223"/>
      <c r="D229" s="224" t="s">
        <v>135</v>
      </c>
      <c r="E229" s="225" t="s">
        <v>19</v>
      </c>
      <c r="F229" s="226" t="s">
        <v>163</v>
      </c>
      <c r="G229" s="223"/>
      <c r="H229" s="227">
        <v>7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135</v>
      </c>
      <c r="AU229" s="233" t="s">
        <v>80</v>
      </c>
      <c r="AV229" s="13" t="s">
        <v>80</v>
      </c>
      <c r="AW229" s="13" t="s">
        <v>33</v>
      </c>
      <c r="AX229" s="13" t="s">
        <v>71</v>
      </c>
      <c r="AY229" s="233" t="s">
        <v>124</v>
      </c>
    </row>
    <row r="230" s="14" customFormat="1">
      <c r="A230" s="14"/>
      <c r="B230" s="234"/>
      <c r="C230" s="235"/>
      <c r="D230" s="224" t="s">
        <v>135</v>
      </c>
      <c r="E230" s="236" t="s">
        <v>19</v>
      </c>
      <c r="F230" s="237" t="s">
        <v>137</v>
      </c>
      <c r="G230" s="235"/>
      <c r="H230" s="238">
        <v>7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135</v>
      </c>
      <c r="AU230" s="244" t="s">
        <v>80</v>
      </c>
      <c r="AV230" s="14" t="s">
        <v>81</v>
      </c>
      <c r="AW230" s="14" t="s">
        <v>33</v>
      </c>
      <c r="AX230" s="14" t="s">
        <v>76</v>
      </c>
      <c r="AY230" s="244" t="s">
        <v>124</v>
      </c>
    </row>
    <row r="231" s="2" customFormat="1" ht="55.5" customHeight="1">
      <c r="A231" s="38"/>
      <c r="B231" s="39"/>
      <c r="C231" s="245" t="s">
        <v>322</v>
      </c>
      <c r="D231" s="245" t="s">
        <v>147</v>
      </c>
      <c r="E231" s="246" t="s">
        <v>1250</v>
      </c>
      <c r="F231" s="247" t="s">
        <v>1251</v>
      </c>
      <c r="G231" s="248" t="s">
        <v>177</v>
      </c>
      <c r="H231" s="249">
        <v>1</v>
      </c>
      <c r="I231" s="250"/>
      <c r="J231" s="251">
        <f>ROUND(I231*H231,2)</f>
        <v>0</v>
      </c>
      <c r="K231" s="247" t="s">
        <v>19</v>
      </c>
      <c r="L231" s="252"/>
      <c r="M231" s="253" t="s">
        <v>19</v>
      </c>
      <c r="N231" s="254" t="s">
        <v>42</v>
      </c>
      <c r="O231" s="84"/>
      <c r="P231" s="213">
        <f>O231*H231</f>
        <v>0</v>
      </c>
      <c r="Q231" s="213">
        <v>0.0091999999999999998</v>
      </c>
      <c r="R231" s="213">
        <f>Q231*H231</f>
        <v>0.0091999999999999998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151</v>
      </c>
      <c r="AT231" s="215" t="s">
        <v>147</v>
      </c>
      <c r="AU231" s="215" t="s">
        <v>80</v>
      </c>
      <c r="AY231" s="17" t="s">
        <v>124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76</v>
      </c>
      <c r="BK231" s="216">
        <f>ROUND(I231*H231,2)</f>
        <v>0</v>
      </c>
      <c r="BL231" s="17" t="s">
        <v>81</v>
      </c>
      <c r="BM231" s="215" t="s">
        <v>1252</v>
      </c>
    </row>
    <row r="232" s="13" customFormat="1">
      <c r="A232" s="13"/>
      <c r="B232" s="222"/>
      <c r="C232" s="223"/>
      <c r="D232" s="224" t="s">
        <v>135</v>
      </c>
      <c r="E232" s="225" t="s">
        <v>19</v>
      </c>
      <c r="F232" s="226" t="s">
        <v>76</v>
      </c>
      <c r="G232" s="223"/>
      <c r="H232" s="227">
        <v>1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135</v>
      </c>
      <c r="AU232" s="233" t="s">
        <v>80</v>
      </c>
      <c r="AV232" s="13" t="s">
        <v>80</v>
      </c>
      <c r="AW232" s="13" t="s">
        <v>33</v>
      </c>
      <c r="AX232" s="13" t="s">
        <v>76</v>
      </c>
      <c r="AY232" s="233" t="s">
        <v>124</v>
      </c>
    </row>
    <row r="233" s="2" customFormat="1" ht="55.5" customHeight="1">
      <c r="A233" s="38"/>
      <c r="B233" s="39"/>
      <c r="C233" s="245" t="s">
        <v>327</v>
      </c>
      <c r="D233" s="245" t="s">
        <v>147</v>
      </c>
      <c r="E233" s="246" t="s">
        <v>1253</v>
      </c>
      <c r="F233" s="247" t="s">
        <v>1254</v>
      </c>
      <c r="G233" s="248" t="s">
        <v>177</v>
      </c>
      <c r="H233" s="249">
        <v>4</v>
      </c>
      <c r="I233" s="250"/>
      <c r="J233" s="251">
        <f>ROUND(I233*H233,2)</f>
        <v>0</v>
      </c>
      <c r="K233" s="247" t="s">
        <v>19</v>
      </c>
      <c r="L233" s="252"/>
      <c r="M233" s="253" t="s">
        <v>19</v>
      </c>
      <c r="N233" s="254" t="s">
        <v>42</v>
      </c>
      <c r="O233" s="84"/>
      <c r="P233" s="213">
        <f>O233*H233</f>
        <v>0</v>
      </c>
      <c r="Q233" s="213">
        <v>0.0101</v>
      </c>
      <c r="R233" s="213">
        <f>Q233*H233</f>
        <v>0.040399999999999998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151</v>
      </c>
      <c r="AT233" s="215" t="s">
        <v>147</v>
      </c>
      <c r="AU233" s="215" t="s">
        <v>80</v>
      </c>
      <c r="AY233" s="17" t="s">
        <v>124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76</v>
      </c>
      <c r="BK233" s="216">
        <f>ROUND(I233*H233,2)</f>
        <v>0</v>
      </c>
      <c r="BL233" s="17" t="s">
        <v>81</v>
      </c>
      <c r="BM233" s="215" t="s">
        <v>1255</v>
      </c>
    </row>
    <row r="234" s="13" customFormat="1">
      <c r="A234" s="13"/>
      <c r="B234" s="222"/>
      <c r="C234" s="223"/>
      <c r="D234" s="224" t="s">
        <v>135</v>
      </c>
      <c r="E234" s="225" t="s">
        <v>19</v>
      </c>
      <c r="F234" s="226" t="s">
        <v>81</v>
      </c>
      <c r="G234" s="223"/>
      <c r="H234" s="227">
        <v>4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135</v>
      </c>
      <c r="AU234" s="233" t="s">
        <v>80</v>
      </c>
      <c r="AV234" s="13" t="s">
        <v>80</v>
      </c>
      <c r="AW234" s="13" t="s">
        <v>33</v>
      </c>
      <c r="AX234" s="13" t="s">
        <v>76</v>
      </c>
      <c r="AY234" s="233" t="s">
        <v>124</v>
      </c>
    </row>
    <row r="235" s="2" customFormat="1" ht="16.5" customHeight="1">
      <c r="A235" s="38"/>
      <c r="B235" s="39"/>
      <c r="C235" s="245" t="s">
        <v>332</v>
      </c>
      <c r="D235" s="245" t="s">
        <v>147</v>
      </c>
      <c r="E235" s="246" t="s">
        <v>1256</v>
      </c>
      <c r="F235" s="247" t="s">
        <v>1257</v>
      </c>
      <c r="G235" s="248" t="s">
        <v>177</v>
      </c>
      <c r="H235" s="249">
        <v>1</v>
      </c>
      <c r="I235" s="250"/>
      <c r="J235" s="251">
        <f>ROUND(I235*H235,2)</f>
        <v>0</v>
      </c>
      <c r="K235" s="247" t="s">
        <v>19</v>
      </c>
      <c r="L235" s="252"/>
      <c r="M235" s="253" t="s">
        <v>19</v>
      </c>
      <c r="N235" s="254" t="s">
        <v>42</v>
      </c>
      <c r="O235" s="84"/>
      <c r="P235" s="213">
        <f>O235*H235</f>
        <v>0</v>
      </c>
      <c r="Q235" s="213">
        <v>0.0073000000000000001</v>
      </c>
      <c r="R235" s="213">
        <f>Q235*H235</f>
        <v>0.0073000000000000001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151</v>
      </c>
      <c r="AT235" s="215" t="s">
        <v>147</v>
      </c>
      <c r="AU235" s="215" t="s">
        <v>80</v>
      </c>
      <c r="AY235" s="17" t="s">
        <v>124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76</v>
      </c>
      <c r="BK235" s="216">
        <f>ROUND(I235*H235,2)</f>
        <v>0</v>
      </c>
      <c r="BL235" s="17" t="s">
        <v>81</v>
      </c>
      <c r="BM235" s="215" t="s">
        <v>1258</v>
      </c>
    </row>
    <row r="236" s="13" customFormat="1">
      <c r="A236" s="13"/>
      <c r="B236" s="222"/>
      <c r="C236" s="223"/>
      <c r="D236" s="224" t="s">
        <v>135</v>
      </c>
      <c r="E236" s="225" t="s">
        <v>19</v>
      </c>
      <c r="F236" s="226" t="s">
        <v>76</v>
      </c>
      <c r="G236" s="223"/>
      <c r="H236" s="227">
        <v>1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80</v>
      </c>
      <c r="AV236" s="13" t="s">
        <v>80</v>
      </c>
      <c r="AW236" s="13" t="s">
        <v>33</v>
      </c>
      <c r="AX236" s="13" t="s">
        <v>76</v>
      </c>
      <c r="AY236" s="233" t="s">
        <v>124</v>
      </c>
    </row>
    <row r="237" s="2" customFormat="1" ht="55.5" customHeight="1">
      <c r="A237" s="38"/>
      <c r="B237" s="39"/>
      <c r="C237" s="245" t="s">
        <v>339</v>
      </c>
      <c r="D237" s="245" t="s">
        <v>147</v>
      </c>
      <c r="E237" s="246" t="s">
        <v>1259</v>
      </c>
      <c r="F237" s="247" t="s">
        <v>1260</v>
      </c>
      <c r="G237" s="248" t="s">
        <v>177</v>
      </c>
      <c r="H237" s="249">
        <v>1</v>
      </c>
      <c r="I237" s="250"/>
      <c r="J237" s="251">
        <f>ROUND(I237*H237,2)</f>
        <v>0</v>
      </c>
      <c r="K237" s="247" t="s">
        <v>19</v>
      </c>
      <c r="L237" s="252"/>
      <c r="M237" s="253" t="s">
        <v>19</v>
      </c>
      <c r="N237" s="254" t="s">
        <v>42</v>
      </c>
      <c r="O237" s="84"/>
      <c r="P237" s="213">
        <f>O237*H237</f>
        <v>0</v>
      </c>
      <c r="Q237" s="213">
        <v>0.0060000000000000001</v>
      </c>
      <c r="R237" s="213">
        <f>Q237*H237</f>
        <v>0.0060000000000000001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151</v>
      </c>
      <c r="AT237" s="215" t="s">
        <v>147</v>
      </c>
      <c r="AU237" s="215" t="s">
        <v>80</v>
      </c>
      <c r="AY237" s="17" t="s">
        <v>124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76</v>
      </c>
      <c r="BK237" s="216">
        <f>ROUND(I237*H237,2)</f>
        <v>0</v>
      </c>
      <c r="BL237" s="17" t="s">
        <v>81</v>
      </c>
      <c r="BM237" s="215" t="s">
        <v>1261</v>
      </c>
    </row>
    <row r="238" s="13" customFormat="1">
      <c r="A238" s="13"/>
      <c r="B238" s="222"/>
      <c r="C238" s="223"/>
      <c r="D238" s="224" t="s">
        <v>135</v>
      </c>
      <c r="E238" s="225" t="s">
        <v>19</v>
      </c>
      <c r="F238" s="226" t="s">
        <v>76</v>
      </c>
      <c r="G238" s="223"/>
      <c r="H238" s="227">
        <v>1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135</v>
      </c>
      <c r="AU238" s="233" t="s">
        <v>80</v>
      </c>
      <c r="AV238" s="13" t="s">
        <v>80</v>
      </c>
      <c r="AW238" s="13" t="s">
        <v>33</v>
      </c>
      <c r="AX238" s="13" t="s">
        <v>76</v>
      </c>
      <c r="AY238" s="233" t="s">
        <v>124</v>
      </c>
    </row>
    <row r="239" s="2" customFormat="1" ht="49.05" customHeight="1">
      <c r="A239" s="38"/>
      <c r="B239" s="39"/>
      <c r="C239" s="204" t="s">
        <v>346</v>
      </c>
      <c r="D239" s="204" t="s">
        <v>127</v>
      </c>
      <c r="E239" s="205" t="s">
        <v>1262</v>
      </c>
      <c r="F239" s="206" t="s">
        <v>1263</v>
      </c>
      <c r="G239" s="207" t="s">
        <v>177</v>
      </c>
      <c r="H239" s="208">
        <v>2</v>
      </c>
      <c r="I239" s="209"/>
      <c r="J239" s="210">
        <f>ROUND(I239*H239,2)</f>
        <v>0</v>
      </c>
      <c r="K239" s="206" t="s">
        <v>131</v>
      </c>
      <c r="L239" s="44"/>
      <c r="M239" s="211" t="s">
        <v>19</v>
      </c>
      <c r="N239" s="212" t="s">
        <v>42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0.018599999999999998</v>
      </c>
      <c r="T239" s="214">
        <f>S239*H239</f>
        <v>0.037199999999999997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81</v>
      </c>
      <c r="AT239" s="215" t="s">
        <v>127</v>
      </c>
      <c r="AU239" s="215" t="s">
        <v>80</v>
      </c>
      <c r="AY239" s="17" t="s">
        <v>124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76</v>
      </c>
      <c r="BK239" s="216">
        <f>ROUND(I239*H239,2)</f>
        <v>0</v>
      </c>
      <c r="BL239" s="17" t="s">
        <v>81</v>
      </c>
      <c r="BM239" s="215" t="s">
        <v>1264</v>
      </c>
    </row>
    <row r="240" s="2" customFormat="1">
      <c r="A240" s="38"/>
      <c r="B240" s="39"/>
      <c r="C240" s="40"/>
      <c r="D240" s="217" t="s">
        <v>133</v>
      </c>
      <c r="E240" s="40"/>
      <c r="F240" s="218" t="s">
        <v>1265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80</v>
      </c>
    </row>
    <row r="241" s="13" customFormat="1">
      <c r="A241" s="13"/>
      <c r="B241" s="222"/>
      <c r="C241" s="223"/>
      <c r="D241" s="224" t="s">
        <v>135</v>
      </c>
      <c r="E241" s="225" t="s">
        <v>19</v>
      </c>
      <c r="F241" s="226" t="s">
        <v>80</v>
      </c>
      <c r="G241" s="223"/>
      <c r="H241" s="227">
        <v>2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135</v>
      </c>
      <c r="AU241" s="233" t="s">
        <v>80</v>
      </c>
      <c r="AV241" s="13" t="s">
        <v>80</v>
      </c>
      <c r="AW241" s="13" t="s">
        <v>33</v>
      </c>
      <c r="AX241" s="13" t="s">
        <v>76</v>
      </c>
      <c r="AY241" s="233" t="s">
        <v>124</v>
      </c>
    </row>
    <row r="242" s="2" customFormat="1" ht="16.5" customHeight="1">
      <c r="A242" s="38"/>
      <c r="B242" s="39"/>
      <c r="C242" s="245" t="s">
        <v>350</v>
      </c>
      <c r="D242" s="245" t="s">
        <v>147</v>
      </c>
      <c r="E242" s="246" t="s">
        <v>1266</v>
      </c>
      <c r="F242" s="247" t="s">
        <v>1267</v>
      </c>
      <c r="G242" s="248" t="s">
        <v>177</v>
      </c>
      <c r="H242" s="249">
        <v>2</v>
      </c>
      <c r="I242" s="250"/>
      <c r="J242" s="251">
        <f>ROUND(I242*H242,2)</f>
        <v>0</v>
      </c>
      <c r="K242" s="247" t="s">
        <v>19</v>
      </c>
      <c r="L242" s="252"/>
      <c r="M242" s="253" t="s">
        <v>19</v>
      </c>
      <c r="N242" s="254" t="s">
        <v>42</v>
      </c>
      <c r="O242" s="84"/>
      <c r="P242" s="213">
        <f>O242*H242</f>
        <v>0</v>
      </c>
      <c r="Q242" s="213">
        <v>0.0073000000000000001</v>
      </c>
      <c r="R242" s="213">
        <f>Q242*H242</f>
        <v>0.0146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151</v>
      </c>
      <c r="AT242" s="215" t="s">
        <v>147</v>
      </c>
      <c r="AU242" s="215" t="s">
        <v>80</v>
      </c>
      <c r="AY242" s="17" t="s">
        <v>124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76</v>
      </c>
      <c r="BK242" s="216">
        <f>ROUND(I242*H242,2)</f>
        <v>0</v>
      </c>
      <c r="BL242" s="17" t="s">
        <v>81</v>
      </c>
      <c r="BM242" s="215" t="s">
        <v>1268</v>
      </c>
    </row>
    <row r="243" s="13" customFormat="1">
      <c r="A243" s="13"/>
      <c r="B243" s="222"/>
      <c r="C243" s="223"/>
      <c r="D243" s="224" t="s">
        <v>135</v>
      </c>
      <c r="E243" s="225" t="s">
        <v>19</v>
      </c>
      <c r="F243" s="226" t="s">
        <v>80</v>
      </c>
      <c r="G243" s="223"/>
      <c r="H243" s="227">
        <v>2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135</v>
      </c>
      <c r="AU243" s="233" t="s">
        <v>80</v>
      </c>
      <c r="AV243" s="13" t="s">
        <v>80</v>
      </c>
      <c r="AW243" s="13" t="s">
        <v>33</v>
      </c>
      <c r="AX243" s="13" t="s">
        <v>76</v>
      </c>
      <c r="AY243" s="233" t="s">
        <v>124</v>
      </c>
    </row>
    <row r="244" s="2" customFormat="1" ht="49.05" customHeight="1">
      <c r="A244" s="38"/>
      <c r="B244" s="39"/>
      <c r="C244" s="204" t="s">
        <v>353</v>
      </c>
      <c r="D244" s="204" t="s">
        <v>127</v>
      </c>
      <c r="E244" s="205" t="s">
        <v>1269</v>
      </c>
      <c r="F244" s="206" t="s">
        <v>1270</v>
      </c>
      <c r="G244" s="207" t="s">
        <v>177</v>
      </c>
      <c r="H244" s="208">
        <v>1</v>
      </c>
      <c r="I244" s="209"/>
      <c r="J244" s="210">
        <f>ROUND(I244*H244,2)</f>
        <v>0</v>
      </c>
      <c r="K244" s="206" t="s">
        <v>131</v>
      </c>
      <c r="L244" s="44"/>
      <c r="M244" s="211" t="s">
        <v>19</v>
      </c>
      <c r="N244" s="212" t="s">
        <v>42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0.022200000000000001</v>
      </c>
      <c r="T244" s="214">
        <f>S244*H244</f>
        <v>0.022200000000000001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81</v>
      </c>
      <c r="AT244" s="215" t="s">
        <v>127</v>
      </c>
      <c r="AU244" s="215" t="s">
        <v>80</v>
      </c>
      <c r="AY244" s="17" t="s">
        <v>124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76</v>
      </c>
      <c r="BK244" s="216">
        <f>ROUND(I244*H244,2)</f>
        <v>0</v>
      </c>
      <c r="BL244" s="17" t="s">
        <v>81</v>
      </c>
      <c r="BM244" s="215" t="s">
        <v>1271</v>
      </c>
    </row>
    <row r="245" s="2" customFormat="1">
      <c r="A245" s="38"/>
      <c r="B245" s="39"/>
      <c r="C245" s="40"/>
      <c r="D245" s="217" t="s">
        <v>133</v>
      </c>
      <c r="E245" s="40"/>
      <c r="F245" s="218" t="s">
        <v>1272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133</v>
      </c>
      <c r="AU245" s="17" t="s">
        <v>80</v>
      </c>
    </row>
    <row r="246" s="15" customFormat="1">
      <c r="A246" s="15"/>
      <c r="B246" s="255"/>
      <c r="C246" s="256"/>
      <c r="D246" s="224" t="s">
        <v>135</v>
      </c>
      <c r="E246" s="257" t="s">
        <v>19</v>
      </c>
      <c r="F246" s="258" t="s">
        <v>1249</v>
      </c>
      <c r="G246" s="256"/>
      <c r="H246" s="257" t="s">
        <v>19</v>
      </c>
      <c r="I246" s="259"/>
      <c r="J246" s="256"/>
      <c r="K246" s="256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135</v>
      </c>
      <c r="AU246" s="264" t="s">
        <v>80</v>
      </c>
      <c r="AV246" s="15" t="s">
        <v>76</v>
      </c>
      <c r="AW246" s="15" t="s">
        <v>33</v>
      </c>
      <c r="AX246" s="15" t="s">
        <v>71</v>
      </c>
      <c r="AY246" s="264" t="s">
        <v>124</v>
      </c>
    </row>
    <row r="247" s="13" customFormat="1">
      <c r="A247" s="13"/>
      <c r="B247" s="222"/>
      <c r="C247" s="223"/>
      <c r="D247" s="224" t="s">
        <v>135</v>
      </c>
      <c r="E247" s="225" t="s">
        <v>19</v>
      </c>
      <c r="F247" s="226" t="s">
        <v>76</v>
      </c>
      <c r="G247" s="223"/>
      <c r="H247" s="227">
        <v>1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135</v>
      </c>
      <c r="AU247" s="233" t="s">
        <v>80</v>
      </c>
      <c r="AV247" s="13" t="s">
        <v>80</v>
      </c>
      <c r="AW247" s="13" t="s">
        <v>33</v>
      </c>
      <c r="AX247" s="13" t="s">
        <v>76</v>
      </c>
      <c r="AY247" s="233" t="s">
        <v>124</v>
      </c>
    </row>
    <row r="248" s="2" customFormat="1" ht="49.05" customHeight="1">
      <c r="A248" s="38"/>
      <c r="B248" s="39"/>
      <c r="C248" s="245" t="s">
        <v>360</v>
      </c>
      <c r="D248" s="245" t="s">
        <v>147</v>
      </c>
      <c r="E248" s="246" t="s">
        <v>1273</v>
      </c>
      <c r="F248" s="247" t="s">
        <v>1274</v>
      </c>
      <c r="G248" s="248" t="s">
        <v>177</v>
      </c>
      <c r="H248" s="249">
        <v>1</v>
      </c>
      <c r="I248" s="250"/>
      <c r="J248" s="251">
        <f>ROUND(I248*H248,2)</f>
        <v>0</v>
      </c>
      <c r="K248" s="247" t="s">
        <v>19</v>
      </c>
      <c r="L248" s="252"/>
      <c r="M248" s="253" t="s">
        <v>19</v>
      </c>
      <c r="N248" s="254" t="s">
        <v>42</v>
      </c>
      <c r="O248" s="84"/>
      <c r="P248" s="213">
        <f>O248*H248</f>
        <v>0</v>
      </c>
      <c r="Q248" s="213">
        <v>0.021399999999999999</v>
      </c>
      <c r="R248" s="213">
        <f>Q248*H248</f>
        <v>0.021399999999999999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151</v>
      </c>
      <c r="AT248" s="215" t="s">
        <v>147</v>
      </c>
      <c r="AU248" s="215" t="s">
        <v>80</v>
      </c>
      <c r="AY248" s="17" t="s">
        <v>124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76</v>
      </c>
      <c r="BK248" s="216">
        <f>ROUND(I248*H248,2)</f>
        <v>0</v>
      </c>
      <c r="BL248" s="17" t="s">
        <v>81</v>
      </c>
      <c r="BM248" s="215" t="s">
        <v>1275</v>
      </c>
    </row>
    <row r="249" s="13" customFormat="1">
      <c r="A249" s="13"/>
      <c r="B249" s="222"/>
      <c r="C249" s="223"/>
      <c r="D249" s="224" t="s">
        <v>135</v>
      </c>
      <c r="E249" s="225" t="s">
        <v>19</v>
      </c>
      <c r="F249" s="226" t="s">
        <v>76</v>
      </c>
      <c r="G249" s="223"/>
      <c r="H249" s="227">
        <v>1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135</v>
      </c>
      <c r="AU249" s="233" t="s">
        <v>80</v>
      </c>
      <c r="AV249" s="13" t="s">
        <v>80</v>
      </c>
      <c r="AW249" s="13" t="s">
        <v>33</v>
      </c>
      <c r="AX249" s="13" t="s">
        <v>76</v>
      </c>
      <c r="AY249" s="233" t="s">
        <v>124</v>
      </c>
    </row>
    <row r="250" s="2" customFormat="1" ht="37.8" customHeight="1">
      <c r="A250" s="38"/>
      <c r="B250" s="39"/>
      <c r="C250" s="204" t="s">
        <v>365</v>
      </c>
      <c r="D250" s="204" t="s">
        <v>127</v>
      </c>
      <c r="E250" s="205" t="s">
        <v>1276</v>
      </c>
      <c r="F250" s="206" t="s">
        <v>1277</v>
      </c>
      <c r="G250" s="207" t="s">
        <v>177</v>
      </c>
      <c r="H250" s="208">
        <v>1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42</v>
      </c>
      <c r="O250" s="84"/>
      <c r="P250" s="213">
        <f>O250*H250</f>
        <v>0</v>
      </c>
      <c r="Q250" s="213">
        <v>0.00165</v>
      </c>
      <c r="R250" s="213">
        <f>Q250*H250</f>
        <v>0.00165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81</v>
      </c>
      <c r="AT250" s="215" t="s">
        <v>127</v>
      </c>
      <c r="AU250" s="215" t="s">
        <v>80</v>
      </c>
      <c r="AY250" s="17" t="s">
        <v>124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76</v>
      </c>
      <c r="BK250" s="216">
        <f>ROUND(I250*H250,2)</f>
        <v>0</v>
      </c>
      <c r="BL250" s="17" t="s">
        <v>81</v>
      </c>
      <c r="BM250" s="215" t="s">
        <v>1278</v>
      </c>
    </row>
    <row r="251" s="15" customFormat="1">
      <c r="A251" s="15"/>
      <c r="B251" s="255"/>
      <c r="C251" s="256"/>
      <c r="D251" s="224" t="s">
        <v>135</v>
      </c>
      <c r="E251" s="257" t="s">
        <v>19</v>
      </c>
      <c r="F251" s="258" t="s">
        <v>1249</v>
      </c>
      <c r="G251" s="256"/>
      <c r="H251" s="257" t="s">
        <v>19</v>
      </c>
      <c r="I251" s="259"/>
      <c r="J251" s="256"/>
      <c r="K251" s="256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135</v>
      </c>
      <c r="AU251" s="264" t="s">
        <v>80</v>
      </c>
      <c r="AV251" s="15" t="s">
        <v>76</v>
      </c>
      <c r="AW251" s="15" t="s">
        <v>33</v>
      </c>
      <c r="AX251" s="15" t="s">
        <v>71</v>
      </c>
      <c r="AY251" s="264" t="s">
        <v>124</v>
      </c>
    </row>
    <row r="252" s="13" customFormat="1">
      <c r="A252" s="13"/>
      <c r="B252" s="222"/>
      <c r="C252" s="223"/>
      <c r="D252" s="224" t="s">
        <v>135</v>
      </c>
      <c r="E252" s="225" t="s">
        <v>19</v>
      </c>
      <c r="F252" s="226" t="s">
        <v>76</v>
      </c>
      <c r="G252" s="223"/>
      <c r="H252" s="227">
        <v>1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135</v>
      </c>
      <c r="AU252" s="233" t="s">
        <v>80</v>
      </c>
      <c r="AV252" s="13" t="s">
        <v>80</v>
      </c>
      <c r="AW252" s="13" t="s">
        <v>33</v>
      </c>
      <c r="AX252" s="13" t="s">
        <v>76</v>
      </c>
      <c r="AY252" s="233" t="s">
        <v>124</v>
      </c>
    </row>
    <row r="253" s="2" customFormat="1" ht="49.05" customHeight="1">
      <c r="A253" s="38"/>
      <c r="B253" s="39"/>
      <c r="C253" s="245" t="s">
        <v>372</v>
      </c>
      <c r="D253" s="245" t="s">
        <v>147</v>
      </c>
      <c r="E253" s="246" t="s">
        <v>1279</v>
      </c>
      <c r="F253" s="247" t="s">
        <v>1280</v>
      </c>
      <c r="G253" s="248" t="s">
        <v>177</v>
      </c>
      <c r="H253" s="249">
        <v>1</v>
      </c>
      <c r="I253" s="250"/>
      <c r="J253" s="251">
        <f>ROUND(I253*H253,2)</f>
        <v>0</v>
      </c>
      <c r="K253" s="247" t="s">
        <v>19</v>
      </c>
      <c r="L253" s="252"/>
      <c r="M253" s="253" t="s">
        <v>19</v>
      </c>
      <c r="N253" s="254" t="s">
        <v>42</v>
      </c>
      <c r="O253" s="84"/>
      <c r="P253" s="213">
        <f>O253*H253</f>
        <v>0</v>
      </c>
      <c r="Q253" s="213">
        <v>0.021000000000000001</v>
      </c>
      <c r="R253" s="213">
        <f>Q253*H253</f>
        <v>0.021000000000000001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151</v>
      </c>
      <c r="AT253" s="215" t="s">
        <v>147</v>
      </c>
      <c r="AU253" s="215" t="s">
        <v>80</v>
      </c>
      <c r="AY253" s="17" t="s">
        <v>124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76</v>
      </c>
      <c r="BK253" s="216">
        <f>ROUND(I253*H253,2)</f>
        <v>0</v>
      </c>
      <c r="BL253" s="17" t="s">
        <v>81</v>
      </c>
      <c r="BM253" s="215" t="s">
        <v>1281</v>
      </c>
    </row>
    <row r="254" s="13" customFormat="1">
      <c r="A254" s="13"/>
      <c r="B254" s="222"/>
      <c r="C254" s="223"/>
      <c r="D254" s="224" t="s">
        <v>135</v>
      </c>
      <c r="E254" s="225" t="s">
        <v>19</v>
      </c>
      <c r="F254" s="226" t="s">
        <v>76</v>
      </c>
      <c r="G254" s="223"/>
      <c r="H254" s="227">
        <v>1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135</v>
      </c>
      <c r="AU254" s="233" t="s">
        <v>80</v>
      </c>
      <c r="AV254" s="13" t="s">
        <v>80</v>
      </c>
      <c r="AW254" s="13" t="s">
        <v>33</v>
      </c>
      <c r="AX254" s="13" t="s">
        <v>76</v>
      </c>
      <c r="AY254" s="233" t="s">
        <v>124</v>
      </c>
    </row>
    <row r="255" s="2" customFormat="1" ht="90" customHeight="1">
      <c r="A255" s="38"/>
      <c r="B255" s="39"/>
      <c r="C255" s="245" t="s">
        <v>377</v>
      </c>
      <c r="D255" s="245" t="s">
        <v>147</v>
      </c>
      <c r="E255" s="246" t="s">
        <v>1282</v>
      </c>
      <c r="F255" s="247" t="s">
        <v>1283</v>
      </c>
      <c r="G255" s="248" t="s">
        <v>177</v>
      </c>
      <c r="H255" s="249">
        <v>1</v>
      </c>
      <c r="I255" s="250"/>
      <c r="J255" s="251">
        <f>ROUND(I255*H255,2)</f>
        <v>0</v>
      </c>
      <c r="K255" s="247" t="s">
        <v>19</v>
      </c>
      <c r="L255" s="252"/>
      <c r="M255" s="253" t="s">
        <v>19</v>
      </c>
      <c r="N255" s="254" t="s">
        <v>42</v>
      </c>
      <c r="O255" s="84"/>
      <c r="P255" s="213">
        <f>O255*H255</f>
        <v>0</v>
      </c>
      <c r="Q255" s="213">
        <v>0.0040000000000000001</v>
      </c>
      <c r="R255" s="213">
        <f>Q255*H255</f>
        <v>0.0040000000000000001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151</v>
      </c>
      <c r="AT255" s="215" t="s">
        <v>147</v>
      </c>
      <c r="AU255" s="215" t="s">
        <v>80</v>
      </c>
      <c r="AY255" s="17" t="s">
        <v>124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76</v>
      </c>
      <c r="BK255" s="216">
        <f>ROUND(I255*H255,2)</f>
        <v>0</v>
      </c>
      <c r="BL255" s="17" t="s">
        <v>81</v>
      </c>
      <c r="BM255" s="215" t="s">
        <v>1284</v>
      </c>
    </row>
    <row r="256" s="13" customFormat="1">
      <c r="A256" s="13"/>
      <c r="B256" s="222"/>
      <c r="C256" s="223"/>
      <c r="D256" s="224" t="s">
        <v>135</v>
      </c>
      <c r="E256" s="225" t="s">
        <v>19</v>
      </c>
      <c r="F256" s="226" t="s">
        <v>76</v>
      </c>
      <c r="G256" s="223"/>
      <c r="H256" s="227">
        <v>1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135</v>
      </c>
      <c r="AU256" s="233" t="s">
        <v>80</v>
      </c>
      <c r="AV256" s="13" t="s">
        <v>80</v>
      </c>
      <c r="AW256" s="13" t="s">
        <v>33</v>
      </c>
      <c r="AX256" s="13" t="s">
        <v>76</v>
      </c>
      <c r="AY256" s="233" t="s">
        <v>124</v>
      </c>
    </row>
    <row r="257" s="2" customFormat="1" ht="16.5" customHeight="1">
      <c r="A257" s="38"/>
      <c r="B257" s="39"/>
      <c r="C257" s="204" t="s">
        <v>383</v>
      </c>
      <c r="D257" s="204" t="s">
        <v>127</v>
      </c>
      <c r="E257" s="205" t="s">
        <v>1285</v>
      </c>
      <c r="F257" s="206" t="s">
        <v>1286</v>
      </c>
      <c r="G257" s="207" t="s">
        <v>177</v>
      </c>
      <c r="H257" s="208">
        <v>1</v>
      </c>
      <c r="I257" s="209"/>
      <c r="J257" s="210">
        <f>ROUND(I257*H257,2)</f>
        <v>0</v>
      </c>
      <c r="K257" s="206" t="s">
        <v>131</v>
      </c>
      <c r="L257" s="44"/>
      <c r="M257" s="211" t="s">
        <v>19</v>
      </c>
      <c r="N257" s="212" t="s">
        <v>42</v>
      </c>
      <c r="O257" s="84"/>
      <c r="P257" s="213">
        <f>O257*H257</f>
        <v>0</v>
      </c>
      <c r="Q257" s="213">
        <v>0.12303</v>
      </c>
      <c r="R257" s="213">
        <f>Q257*H257</f>
        <v>0.12303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81</v>
      </c>
      <c r="AT257" s="215" t="s">
        <v>127</v>
      </c>
      <c r="AU257" s="215" t="s">
        <v>80</v>
      </c>
      <c r="AY257" s="17" t="s">
        <v>124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76</v>
      </c>
      <c r="BK257" s="216">
        <f>ROUND(I257*H257,2)</f>
        <v>0</v>
      </c>
      <c r="BL257" s="17" t="s">
        <v>81</v>
      </c>
      <c r="BM257" s="215" t="s">
        <v>1287</v>
      </c>
    </row>
    <row r="258" s="2" customFormat="1">
      <c r="A258" s="38"/>
      <c r="B258" s="39"/>
      <c r="C258" s="40"/>
      <c r="D258" s="217" t="s">
        <v>133</v>
      </c>
      <c r="E258" s="40"/>
      <c r="F258" s="218" t="s">
        <v>1288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133</v>
      </c>
      <c r="AU258" s="17" t="s">
        <v>80</v>
      </c>
    </row>
    <row r="259" s="13" customFormat="1">
      <c r="A259" s="13"/>
      <c r="B259" s="222"/>
      <c r="C259" s="223"/>
      <c r="D259" s="224" t="s">
        <v>135</v>
      </c>
      <c r="E259" s="225" t="s">
        <v>19</v>
      </c>
      <c r="F259" s="226" t="s">
        <v>76</v>
      </c>
      <c r="G259" s="223"/>
      <c r="H259" s="227">
        <v>1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80</v>
      </c>
      <c r="AV259" s="13" t="s">
        <v>80</v>
      </c>
      <c r="AW259" s="13" t="s">
        <v>33</v>
      </c>
      <c r="AX259" s="13" t="s">
        <v>76</v>
      </c>
      <c r="AY259" s="233" t="s">
        <v>124</v>
      </c>
    </row>
    <row r="260" s="2" customFormat="1" ht="21.75" customHeight="1">
      <c r="A260" s="38"/>
      <c r="B260" s="39"/>
      <c r="C260" s="204" t="s">
        <v>389</v>
      </c>
      <c r="D260" s="204" t="s">
        <v>127</v>
      </c>
      <c r="E260" s="205" t="s">
        <v>1289</v>
      </c>
      <c r="F260" s="206" t="s">
        <v>1290</v>
      </c>
      <c r="G260" s="207" t="s">
        <v>224</v>
      </c>
      <c r="H260" s="208">
        <v>36</v>
      </c>
      <c r="I260" s="209"/>
      <c r="J260" s="210">
        <f>ROUND(I260*H260,2)</f>
        <v>0</v>
      </c>
      <c r="K260" s="206" t="s">
        <v>131</v>
      </c>
      <c r="L260" s="44"/>
      <c r="M260" s="211" t="s">
        <v>19</v>
      </c>
      <c r="N260" s="212" t="s">
        <v>42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81</v>
      </c>
      <c r="AT260" s="215" t="s">
        <v>127</v>
      </c>
      <c r="AU260" s="215" t="s">
        <v>80</v>
      </c>
      <c r="AY260" s="17" t="s">
        <v>124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76</v>
      </c>
      <c r="BK260" s="216">
        <f>ROUND(I260*H260,2)</f>
        <v>0</v>
      </c>
      <c r="BL260" s="17" t="s">
        <v>81</v>
      </c>
      <c r="BM260" s="215" t="s">
        <v>1291</v>
      </c>
    </row>
    <row r="261" s="2" customFormat="1">
      <c r="A261" s="38"/>
      <c r="B261" s="39"/>
      <c r="C261" s="40"/>
      <c r="D261" s="217" t="s">
        <v>133</v>
      </c>
      <c r="E261" s="40"/>
      <c r="F261" s="218" t="s">
        <v>1292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133</v>
      </c>
      <c r="AU261" s="17" t="s">
        <v>80</v>
      </c>
    </row>
    <row r="262" s="15" customFormat="1">
      <c r="A262" s="15"/>
      <c r="B262" s="255"/>
      <c r="C262" s="256"/>
      <c r="D262" s="224" t="s">
        <v>135</v>
      </c>
      <c r="E262" s="257" t="s">
        <v>19</v>
      </c>
      <c r="F262" s="258" t="s">
        <v>1293</v>
      </c>
      <c r="G262" s="256"/>
      <c r="H262" s="257" t="s">
        <v>19</v>
      </c>
      <c r="I262" s="259"/>
      <c r="J262" s="256"/>
      <c r="K262" s="256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135</v>
      </c>
      <c r="AU262" s="264" t="s">
        <v>80</v>
      </c>
      <c r="AV262" s="15" t="s">
        <v>76</v>
      </c>
      <c r="AW262" s="15" t="s">
        <v>33</v>
      </c>
      <c r="AX262" s="15" t="s">
        <v>71</v>
      </c>
      <c r="AY262" s="264" t="s">
        <v>124</v>
      </c>
    </row>
    <row r="263" s="13" customFormat="1">
      <c r="A263" s="13"/>
      <c r="B263" s="222"/>
      <c r="C263" s="223"/>
      <c r="D263" s="224" t="s">
        <v>135</v>
      </c>
      <c r="E263" s="225" t="s">
        <v>19</v>
      </c>
      <c r="F263" s="226" t="s">
        <v>1233</v>
      </c>
      <c r="G263" s="223"/>
      <c r="H263" s="227">
        <v>36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135</v>
      </c>
      <c r="AU263" s="233" t="s">
        <v>80</v>
      </c>
      <c r="AV263" s="13" t="s">
        <v>80</v>
      </c>
      <c r="AW263" s="13" t="s">
        <v>33</v>
      </c>
      <c r="AX263" s="13" t="s">
        <v>76</v>
      </c>
      <c r="AY263" s="233" t="s">
        <v>124</v>
      </c>
    </row>
    <row r="264" s="2" customFormat="1" ht="24.15" customHeight="1">
      <c r="A264" s="38"/>
      <c r="B264" s="39"/>
      <c r="C264" s="204" t="s">
        <v>395</v>
      </c>
      <c r="D264" s="204" t="s">
        <v>127</v>
      </c>
      <c r="E264" s="205" t="s">
        <v>1294</v>
      </c>
      <c r="F264" s="206" t="s">
        <v>1295</v>
      </c>
      <c r="G264" s="207" t="s">
        <v>224</v>
      </c>
      <c r="H264" s="208">
        <v>36</v>
      </c>
      <c r="I264" s="209"/>
      <c r="J264" s="210">
        <f>ROUND(I264*H264,2)</f>
        <v>0</v>
      </c>
      <c r="K264" s="206" t="s">
        <v>131</v>
      </c>
      <c r="L264" s="44"/>
      <c r="M264" s="211" t="s">
        <v>19</v>
      </c>
      <c r="N264" s="212" t="s">
        <v>42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81</v>
      </c>
      <c r="AT264" s="215" t="s">
        <v>127</v>
      </c>
      <c r="AU264" s="215" t="s">
        <v>80</v>
      </c>
      <c r="AY264" s="17" t="s">
        <v>124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76</v>
      </c>
      <c r="BK264" s="216">
        <f>ROUND(I264*H264,2)</f>
        <v>0</v>
      </c>
      <c r="BL264" s="17" t="s">
        <v>81</v>
      </c>
      <c r="BM264" s="215" t="s">
        <v>1296</v>
      </c>
    </row>
    <row r="265" s="2" customFormat="1">
      <c r="A265" s="38"/>
      <c r="B265" s="39"/>
      <c r="C265" s="40"/>
      <c r="D265" s="217" t="s">
        <v>133</v>
      </c>
      <c r="E265" s="40"/>
      <c r="F265" s="218" t="s">
        <v>1297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133</v>
      </c>
      <c r="AU265" s="17" t="s">
        <v>80</v>
      </c>
    </row>
    <row r="266" s="15" customFormat="1">
      <c r="A266" s="15"/>
      <c r="B266" s="255"/>
      <c r="C266" s="256"/>
      <c r="D266" s="224" t="s">
        <v>135</v>
      </c>
      <c r="E266" s="257" t="s">
        <v>19</v>
      </c>
      <c r="F266" s="258" t="s">
        <v>1293</v>
      </c>
      <c r="G266" s="256"/>
      <c r="H266" s="257" t="s">
        <v>19</v>
      </c>
      <c r="I266" s="259"/>
      <c r="J266" s="256"/>
      <c r="K266" s="256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135</v>
      </c>
      <c r="AU266" s="264" t="s">
        <v>80</v>
      </c>
      <c r="AV266" s="15" t="s">
        <v>76</v>
      </c>
      <c r="AW266" s="15" t="s">
        <v>33</v>
      </c>
      <c r="AX266" s="15" t="s">
        <v>71</v>
      </c>
      <c r="AY266" s="264" t="s">
        <v>124</v>
      </c>
    </row>
    <row r="267" s="13" customFormat="1">
      <c r="A267" s="13"/>
      <c r="B267" s="222"/>
      <c r="C267" s="223"/>
      <c r="D267" s="224" t="s">
        <v>135</v>
      </c>
      <c r="E267" s="225" t="s">
        <v>19</v>
      </c>
      <c r="F267" s="226" t="s">
        <v>1233</v>
      </c>
      <c r="G267" s="223"/>
      <c r="H267" s="227">
        <v>36</v>
      </c>
      <c r="I267" s="228"/>
      <c r="J267" s="223"/>
      <c r="K267" s="223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135</v>
      </c>
      <c r="AU267" s="233" t="s">
        <v>80</v>
      </c>
      <c r="AV267" s="13" t="s">
        <v>80</v>
      </c>
      <c r="AW267" s="13" t="s">
        <v>33</v>
      </c>
      <c r="AX267" s="13" t="s">
        <v>76</v>
      </c>
      <c r="AY267" s="233" t="s">
        <v>124</v>
      </c>
    </row>
    <row r="268" s="2" customFormat="1" ht="21.75" customHeight="1">
      <c r="A268" s="38"/>
      <c r="B268" s="39"/>
      <c r="C268" s="204" t="s">
        <v>402</v>
      </c>
      <c r="D268" s="204" t="s">
        <v>127</v>
      </c>
      <c r="E268" s="205" t="s">
        <v>1298</v>
      </c>
      <c r="F268" s="206" t="s">
        <v>1299</v>
      </c>
      <c r="G268" s="207" t="s">
        <v>224</v>
      </c>
      <c r="H268" s="208">
        <v>9</v>
      </c>
      <c r="I268" s="209"/>
      <c r="J268" s="210">
        <f>ROUND(I268*H268,2)</f>
        <v>0</v>
      </c>
      <c r="K268" s="206" t="s">
        <v>131</v>
      </c>
      <c r="L268" s="44"/>
      <c r="M268" s="211" t="s">
        <v>19</v>
      </c>
      <c r="N268" s="212" t="s">
        <v>42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81</v>
      </c>
      <c r="AT268" s="215" t="s">
        <v>127</v>
      </c>
      <c r="AU268" s="215" t="s">
        <v>80</v>
      </c>
      <c r="AY268" s="17" t="s">
        <v>124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76</v>
      </c>
      <c r="BK268" s="216">
        <f>ROUND(I268*H268,2)</f>
        <v>0</v>
      </c>
      <c r="BL268" s="17" t="s">
        <v>81</v>
      </c>
      <c r="BM268" s="215" t="s">
        <v>1300</v>
      </c>
    </row>
    <row r="269" s="2" customFormat="1">
      <c r="A269" s="38"/>
      <c r="B269" s="39"/>
      <c r="C269" s="40"/>
      <c r="D269" s="217" t="s">
        <v>133</v>
      </c>
      <c r="E269" s="40"/>
      <c r="F269" s="218" t="s">
        <v>1301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133</v>
      </c>
      <c r="AU269" s="17" t="s">
        <v>80</v>
      </c>
    </row>
    <row r="270" s="15" customFormat="1">
      <c r="A270" s="15"/>
      <c r="B270" s="255"/>
      <c r="C270" s="256"/>
      <c r="D270" s="224" t="s">
        <v>135</v>
      </c>
      <c r="E270" s="257" t="s">
        <v>19</v>
      </c>
      <c r="F270" s="258" t="s">
        <v>1302</v>
      </c>
      <c r="G270" s="256"/>
      <c r="H270" s="257" t="s">
        <v>19</v>
      </c>
      <c r="I270" s="259"/>
      <c r="J270" s="256"/>
      <c r="K270" s="256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135</v>
      </c>
      <c r="AU270" s="264" t="s">
        <v>80</v>
      </c>
      <c r="AV270" s="15" t="s">
        <v>76</v>
      </c>
      <c r="AW270" s="15" t="s">
        <v>33</v>
      </c>
      <c r="AX270" s="15" t="s">
        <v>71</v>
      </c>
      <c r="AY270" s="264" t="s">
        <v>124</v>
      </c>
    </row>
    <row r="271" s="13" customFormat="1">
      <c r="A271" s="13"/>
      <c r="B271" s="222"/>
      <c r="C271" s="223"/>
      <c r="D271" s="224" t="s">
        <v>135</v>
      </c>
      <c r="E271" s="225" t="s">
        <v>19</v>
      </c>
      <c r="F271" s="226" t="s">
        <v>1241</v>
      </c>
      <c r="G271" s="223"/>
      <c r="H271" s="227">
        <v>9</v>
      </c>
      <c r="I271" s="228"/>
      <c r="J271" s="223"/>
      <c r="K271" s="223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135</v>
      </c>
      <c r="AU271" s="233" t="s">
        <v>80</v>
      </c>
      <c r="AV271" s="13" t="s">
        <v>80</v>
      </c>
      <c r="AW271" s="13" t="s">
        <v>33</v>
      </c>
      <c r="AX271" s="13" t="s">
        <v>76</v>
      </c>
      <c r="AY271" s="233" t="s">
        <v>124</v>
      </c>
    </row>
    <row r="272" s="2" customFormat="1" ht="24.15" customHeight="1">
      <c r="A272" s="38"/>
      <c r="B272" s="39"/>
      <c r="C272" s="204" t="s">
        <v>408</v>
      </c>
      <c r="D272" s="204" t="s">
        <v>127</v>
      </c>
      <c r="E272" s="205" t="s">
        <v>1303</v>
      </c>
      <c r="F272" s="206" t="s">
        <v>1304</v>
      </c>
      <c r="G272" s="207" t="s">
        <v>224</v>
      </c>
      <c r="H272" s="208">
        <v>9</v>
      </c>
      <c r="I272" s="209"/>
      <c r="J272" s="210">
        <f>ROUND(I272*H272,2)</f>
        <v>0</v>
      </c>
      <c r="K272" s="206" t="s">
        <v>131</v>
      </c>
      <c r="L272" s="44"/>
      <c r="M272" s="211" t="s">
        <v>19</v>
      </c>
      <c r="N272" s="212" t="s">
        <v>42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81</v>
      </c>
      <c r="AT272" s="215" t="s">
        <v>127</v>
      </c>
      <c r="AU272" s="215" t="s">
        <v>80</v>
      </c>
      <c r="AY272" s="17" t="s">
        <v>124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76</v>
      </c>
      <c r="BK272" s="216">
        <f>ROUND(I272*H272,2)</f>
        <v>0</v>
      </c>
      <c r="BL272" s="17" t="s">
        <v>81</v>
      </c>
      <c r="BM272" s="215" t="s">
        <v>1305</v>
      </c>
    </row>
    <row r="273" s="2" customFormat="1">
      <c r="A273" s="38"/>
      <c r="B273" s="39"/>
      <c r="C273" s="40"/>
      <c r="D273" s="217" t="s">
        <v>133</v>
      </c>
      <c r="E273" s="40"/>
      <c r="F273" s="218" t="s">
        <v>1306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80</v>
      </c>
    </row>
    <row r="274" s="15" customFormat="1">
      <c r="A274" s="15"/>
      <c r="B274" s="255"/>
      <c r="C274" s="256"/>
      <c r="D274" s="224" t="s">
        <v>135</v>
      </c>
      <c r="E274" s="257" t="s">
        <v>19</v>
      </c>
      <c r="F274" s="258" t="s">
        <v>1302</v>
      </c>
      <c r="G274" s="256"/>
      <c r="H274" s="257" t="s">
        <v>19</v>
      </c>
      <c r="I274" s="259"/>
      <c r="J274" s="256"/>
      <c r="K274" s="256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135</v>
      </c>
      <c r="AU274" s="264" t="s">
        <v>80</v>
      </c>
      <c r="AV274" s="15" t="s">
        <v>76</v>
      </c>
      <c r="AW274" s="15" t="s">
        <v>33</v>
      </c>
      <c r="AX274" s="15" t="s">
        <v>71</v>
      </c>
      <c r="AY274" s="264" t="s">
        <v>124</v>
      </c>
    </row>
    <row r="275" s="13" customFormat="1">
      <c r="A275" s="13"/>
      <c r="B275" s="222"/>
      <c r="C275" s="223"/>
      <c r="D275" s="224" t="s">
        <v>135</v>
      </c>
      <c r="E275" s="225" t="s">
        <v>19</v>
      </c>
      <c r="F275" s="226" t="s">
        <v>1241</v>
      </c>
      <c r="G275" s="223"/>
      <c r="H275" s="227">
        <v>9</v>
      </c>
      <c r="I275" s="228"/>
      <c r="J275" s="223"/>
      <c r="K275" s="223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135</v>
      </c>
      <c r="AU275" s="233" t="s">
        <v>80</v>
      </c>
      <c r="AV275" s="13" t="s">
        <v>80</v>
      </c>
      <c r="AW275" s="13" t="s">
        <v>33</v>
      </c>
      <c r="AX275" s="13" t="s">
        <v>76</v>
      </c>
      <c r="AY275" s="233" t="s">
        <v>124</v>
      </c>
    </row>
    <row r="276" s="2" customFormat="1" ht="24.15" customHeight="1">
      <c r="A276" s="38"/>
      <c r="B276" s="39"/>
      <c r="C276" s="204" t="s">
        <v>414</v>
      </c>
      <c r="D276" s="204" t="s">
        <v>127</v>
      </c>
      <c r="E276" s="205" t="s">
        <v>1307</v>
      </c>
      <c r="F276" s="206" t="s">
        <v>1308</v>
      </c>
      <c r="G276" s="207" t="s">
        <v>177</v>
      </c>
      <c r="H276" s="208">
        <v>4</v>
      </c>
      <c r="I276" s="209"/>
      <c r="J276" s="210">
        <f>ROUND(I276*H276,2)</f>
        <v>0</v>
      </c>
      <c r="K276" s="206" t="s">
        <v>131</v>
      </c>
      <c r="L276" s="44"/>
      <c r="M276" s="211" t="s">
        <v>19</v>
      </c>
      <c r="N276" s="212" t="s">
        <v>42</v>
      </c>
      <c r="O276" s="84"/>
      <c r="P276" s="213">
        <f>O276*H276</f>
        <v>0</v>
      </c>
      <c r="Q276" s="213">
        <v>0.45937</v>
      </c>
      <c r="R276" s="213">
        <f>Q276*H276</f>
        <v>1.83748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81</v>
      </c>
      <c r="AT276" s="215" t="s">
        <v>127</v>
      </c>
      <c r="AU276" s="215" t="s">
        <v>80</v>
      </c>
      <c r="AY276" s="17" t="s">
        <v>124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76</v>
      </c>
      <c r="BK276" s="216">
        <f>ROUND(I276*H276,2)</f>
        <v>0</v>
      </c>
      <c r="BL276" s="17" t="s">
        <v>81</v>
      </c>
      <c r="BM276" s="215" t="s">
        <v>1309</v>
      </c>
    </row>
    <row r="277" s="2" customFormat="1">
      <c r="A277" s="38"/>
      <c r="B277" s="39"/>
      <c r="C277" s="40"/>
      <c r="D277" s="217" t="s">
        <v>133</v>
      </c>
      <c r="E277" s="40"/>
      <c r="F277" s="218" t="s">
        <v>1310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133</v>
      </c>
      <c r="AU277" s="17" t="s">
        <v>80</v>
      </c>
    </row>
    <row r="278" s="13" customFormat="1">
      <c r="A278" s="13"/>
      <c r="B278" s="222"/>
      <c r="C278" s="223"/>
      <c r="D278" s="224" t="s">
        <v>135</v>
      </c>
      <c r="E278" s="225" t="s">
        <v>19</v>
      </c>
      <c r="F278" s="226" t="s">
        <v>81</v>
      </c>
      <c r="G278" s="223"/>
      <c r="H278" s="227">
        <v>4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135</v>
      </c>
      <c r="AU278" s="233" t="s">
        <v>80</v>
      </c>
      <c r="AV278" s="13" t="s">
        <v>80</v>
      </c>
      <c r="AW278" s="13" t="s">
        <v>33</v>
      </c>
      <c r="AX278" s="13" t="s">
        <v>71</v>
      </c>
      <c r="AY278" s="233" t="s">
        <v>124</v>
      </c>
    </row>
    <row r="279" s="14" customFormat="1">
      <c r="A279" s="14"/>
      <c r="B279" s="234"/>
      <c r="C279" s="235"/>
      <c r="D279" s="224" t="s">
        <v>135</v>
      </c>
      <c r="E279" s="236" t="s">
        <v>19</v>
      </c>
      <c r="F279" s="237" t="s">
        <v>137</v>
      </c>
      <c r="G279" s="235"/>
      <c r="H279" s="238">
        <v>4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135</v>
      </c>
      <c r="AU279" s="244" t="s">
        <v>80</v>
      </c>
      <c r="AV279" s="14" t="s">
        <v>81</v>
      </c>
      <c r="AW279" s="14" t="s">
        <v>33</v>
      </c>
      <c r="AX279" s="14" t="s">
        <v>76</v>
      </c>
      <c r="AY279" s="244" t="s">
        <v>124</v>
      </c>
    </row>
    <row r="280" s="12" customFormat="1" ht="22.8" customHeight="1">
      <c r="A280" s="12"/>
      <c r="B280" s="188"/>
      <c r="C280" s="189"/>
      <c r="D280" s="190" t="s">
        <v>70</v>
      </c>
      <c r="E280" s="202" t="s">
        <v>174</v>
      </c>
      <c r="F280" s="202" t="s">
        <v>1078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SUM(P281:P287)</f>
        <v>0</v>
      </c>
      <c r="Q280" s="196"/>
      <c r="R280" s="197">
        <f>SUM(R281:R287)</f>
        <v>0</v>
      </c>
      <c r="S280" s="196"/>
      <c r="T280" s="198">
        <f>SUM(T281:T287)</f>
        <v>1.591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9" t="s">
        <v>76</v>
      </c>
      <c r="AT280" s="200" t="s">
        <v>70</v>
      </c>
      <c r="AU280" s="200" t="s">
        <v>76</v>
      </c>
      <c r="AY280" s="199" t="s">
        <v>124</v>
      </c>
      <c r="BK280" s="201">
        <f>SUM(BK281:BK287)</f>
        <v>0</v>
      </c>
    </row>
    <row r="281" s="2" customFormat="1" ht="24.15" customHeight="1">
      <c r="A281" s="38"/>
      <c r="B281" s="39"/>
      <c r="C281" s="204" t="s">
        <v>420</v>
      </c>
      <c r="D281" s="204" t="s">
        <v>127</v>
      </c>
      <c r="E281" s="205" t="s">
        <v>755</v>
      </c>
      <c r="F281" s="206" t="s">
        <v>756</v>
      </c>
      <c r="G281" s="207" t="s">
        <v>224</v>
      </c>
      <c r="H281" s="208">
        <v>17</v>
      </c>
      <c r="I281" s="209"/>
      <c r="J281" s="210">
        <f>ROUND(I281*H281,2)</f>
        <v>0</v>
      </c>
      <c r="K281" s="206" t="s">
        <v>131</v>
      </c>
      <c r="L281" s="44"/>
      <c r="M281" s="211" t="s">
        <v>19</v>
      </c>
      <c r="N281" s="212" t="s">
        <v>42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81</v>
      </c>
      <c r="AT281" s="215" t="s">
        <v>127</v>
      </c>
      <c r="AU281" s="215" t="s">
        <v>80</v>
      </c>
      <c r="AY281" s="17" t="s">
        <v>124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76</v>
      </c>
      <c r="BK281" s="216">
        <f>ROUND(I281*H281,2)</f>
        <v>0</v>
      </c>
      <c r="BL281" s="17" t="s">
        <v>81</v>
      </c>
      <c r="BM281" s="215" t="s">
        <v>1311</v>
      </c>
    </row>
    <row r="282" s="2" customFormat="1">
      <c r="A282" s="38"/>
      <c r="B282" s="39"/>
      <c r="C282" s="40"/>
      <c r="D282" s="217" t="s">
        <v>133</v>
      </c>
      <c r="E282" s="40"/>
      <c r="F282" s="218" t="s">
        <v>758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133</v>
      </c>
      <c r="AU282" s="17" t="s">
        <v>80</v>
      </c>
    </row>
    <row r="283" s="13" customFormat="1">
      <c r="A283" s="13"/>
      <c r="B283" s="222"/>
      <c r="C283" s="223"/>
      <c r="D283" s="224" t="s">
        <v>135</v>
      </c>
      <c r="E283" s="225" t="s">
        <v>19</v>
      </c>
      <c r="F283" s="226" t="s">
        <v>1312</v>
      </c>
      <c r="G283" s="223"/>
      <c r="H283" s="227">
        <v>17</v>
      </c>
      <c r="I283" s="228"/>
      <c r="J283" s="223"/>
      <c r="K283" s="223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80</v>
      </c>
      <c r="AV283" s="13" t="s">
        <v>80</v>
      </c>
      <c r="AW283" s="13" t="s">
        <v>33</v>
      </c>
      <c r="AX283" s="13" t="s">
        <v>71</v>
      </c>
      <c r="AY283" s="233" t="s">
        <v>124</v>
      </c>
    </row>
    <row r="284" s="14" customFormat="1">
      <c r="A284" s="14"/>
      <c r="B284" s="234"/>
      <c r="C284" s="235"/>
      <c r="D284" s="224" t="s">
        <v>135</v>
      </c>
      <c r="E284" s="236" t="s">
        <v>19</v>
      </c>
      <c r="F284" s="237" t="s">
        <v>137</v>
      </c>
      <c r="G284" s="235"/>
      <c r="H284" s="238">
        <v>17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135</v>
      </c>
      <c r="AU284" s="244" t="s">
        <v>80</v>
      </c>
      <c r="AV284" s="14" t="s">
        <v>81</v>
      </c>
      <c r="AW284" s="14" t="s">
        <v>33</v>
      </c>
      <c r="AX284" s="14" t="s">
        <v>76</v>
      </c>
      <c r="AY284" s="244" t="s">
        <v>124</v>
      </c>
    </row>
    <row r="285" s="2" customFormat="1" ht="24.15" customHeight="1">
      <c r="A285" s="38"/>
      <c r="B285" s="39"/>
      <c r="C285" s="204" t="s">
        <v>427</v>
      </c>
      <c r="D285" s="204" t="s">
        <v>127</v>
      </c>
      <c r="E285" s="205" t="s">
        <v>1313</v>
      </c>
      <c r="F285" s="206" t="s">
        <v>1314</v>
      </c>
      <c r="G285" s="207" t="s">
        <v>224</v>
      </c>
      <c r="H285" s="208">
        <v>43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42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0.036999999999999998</v>
      </c>
      <c r="T285" s="214">
        <f>S285*H285</f>
        <v>1.591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81</v>
      </c>
      <c r="AT285" s="215" t="s">
        <v>127</v>
      </c>
      <c r="AU285" s="215" t="s">
        <v>80</v>
      </c>
      <c r="AY285" s="17" t="s">
        <v>124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76</v>
      </c>
      <c r="BK285" s="216">
        <f>ROUND(I285*H285,2)</f>
        <v>0</v>
      </c>
      <c r="BL285" s="17" t="s">
        <v>81</v>
      </c>
      <c r="BM285" s="215" t="s">
        <v>1315</v>
      </c>
    </row>
    <row r="286" s="15" customFormat="1">
      <c r="A286" s="15"/>
      <c r="B286" s="255"/>
      <c r="C286" s="256"/>
      <c r="D286" s="224" t="s">
        <v>135</v>
      </c>
      <c r="E286" s="257" t="s">
        <v>19</v>
      </c>
      <c r="F286" s="258" t="s">
        <v>920</v>
      </c>
      <c r="G286" s="256"/>
      <c r="H286" s="257" t="s">
        <v>19</v>
      </c>
      <c r="I286" s="259"/>
      <c r="J286" s="256"/>
      <c r="K286" s="256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135</v>
      </c>
      <c r="AU286" s="264" t="s">
        <v>80</v>
      </c>
      <c r="AV286" s="15" t="s">
        <v>76</v>
      </c>
      <c r="AW286" s="15" t="s">
        <v>33</v>
      </c>
      <c r="AX286" s="15" t="s">
        <v>71</v>
      </c>
      <c r="AY286" s="264" t="s">
        <v>124</v>
      </c>
    </row>
    <row r="287" s="13" customFormat="1">
      <c r="A287" s="13"/>
      <c r="B287" s="222"/>
      <c r="C287" s="223"/>
      <c r="D287" s="224" t="s">
        <v>135</v>
      </c>
      <c r="E287" s="225" t="s">
        <v>19</v>
      </c>
      <c r="F287" s="226" t="s">
        <v>1316</v>
      </c>
      <c r="G287" s="223"/>
      <c r="H287" s="227">
        <v>43</v>
      </c>
      <c r="I287" s="228"/>
      <c r="J287" s="223"/>
      <c r="K287" s="223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135</v>
      </c>
      <c r="AU287" s="233" t="s">
        <v>80</v>
      </c>
      <c r="AV287" s="13" t="s">
        <v>80</v>
      </c>
      <c r="AW287" s="13" t="s">
        <v>33</v>
      </c>
      <c r="AX287" s="13" t="s">
        <v>76</v>
      </c>
      <c r="AY287" s="233" t="s">
        <v>124</v>
      </c>
    </row>
    <row r="288" s="12" customFormat="1" ht="22.8" customHeight="1">
      <c r="A288" s="12"/>
      <c r="B288" s="188"/>
      <c r="C288" s="189"/>
      <c r="D288" s="190" t="s">
        <v>70</v>
      </c>
      <c r="E288" s="202" t="s">
        <v>805</v>
      </c>
      <c r="F288" s="202" t="s">
        <v>806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SUM(P289:P305)</f>
        <v>0</v>
      </c>
      <c r="Q288" s="196"/>
      <c r="R288" s="197">
        <f>SUM(R289:R305)</f>
        <v>0</v>
      </c>
      <c r="S288" s="196"/>
      <c r="T288" s="198">
        <f>SUM(T289:T305)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76</v>
      </c>
      <c r="AT288" s="200" t="s">
        <v>70</v>
      </c>
      <c r="AU288" s="200" t="s">
        <v>76</v>
      </c>
      <c r="AY288" s="199" t="s">
        <v>124</v>
      </c>
      <c r="BK288" s="201">
        <f>SUM(BK289:BK305)</f>
        <v>0</v>
      </c>
    </row>
    <row r="289" s="2" customFormat="1" ht="37.8" customHeight="1">
      <c r="A289" s="38"/>
      <c r="B289" s="39"/>
      <c r="C289" s="204" t="s">
        <v>436</v>
      </c>
      <c r="D289" s="204" t="s">
        <v>127</v>
      </c>
      <c r="E289" s="205" t="s">
        <v>1090</v>
      </c>
      <c r="F289" s="206" t="s">
        <v>1091</v>
      </c>
      <c r="G289" s="207" t="s">
        <v>150</v>
      </c>
      <c r="H289" s="208">
        <v>16.405000000000001</v>
      </c>
      <c r="I289" s="209"/>
      <c r="J289" s="210">
        <f>ROUND(I289*H289,2)</f>
        <v>0</v>
      </c>
      <c r="K289" s="206" t="s">
        <v>131</v>
      </c>
      <c r="L289" s="44"/>
      <c r="M289" s="211" t="s">
        <v>19</v>
      </c>
      <c r="N289" s="212" t="s">
        <v>42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81</v>
      </c>
      <c r="AT289" s="215" t="s">
        <v>127</v>
      </c>
      <c r="AU289" s="215" t="s">
        <v>80</v>
      </c>
      <c r="AY289" s="17" t="s">
        <v>124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76</v>
      </c>
      <c r="BK289" s="216">
        <f>ROUND(I289*H289,2)</f>
        <v>0</v>
      </c>
      <c r="BL289" s="17" t="s">
        <v>81</v>
      </c>
      <c r="BM289" s="215" t="s">
        <v>1317</v>
      </c>
    </row>
    <row r="290" s="2" customFormat="1">
      <c r="A290" s="38"/>
      <c r="B290" s="39"/>
      <c r="C290" s="40"/>
      <c r="D290" s="217" t="s">
        <v>133</v>
      </c>
      <c r="E290" s="40"/>
      <c r="F290" s="218" t="s">
        <v>1093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133</v>
      </c>
      <c r="AU290" s="17" t="s">
        <v>80</v>
      </c>
    </row>
    <row r="291" s="15" customFormat="1">
      <c r="A291" s="15"/>
      <c r="B291" s="255"/>
      <c r="C291" s="256"/>
      <c r="D291" s="224" t="s">
        <v>135</v>
      </c>
      <c r="E291" s="257" t="s">
        <v>19</v>
      </c>
      <c r="F291" s="258" t="s">
        <v>1318</v>
      </c>
      <c r="G291" s="256"/>
      <c r="H291" s="257" t="s">
        <v>19</v>
      </c>
      <c r="I291" s="259"/>
      <c r="J291" s="256"/>
      <c r="K291" s="256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135</v>
      </c>
      <c r="AU291" s="264" t="s">
        <v>80</v>
      </c>
      <c r="AV291" s="15" t="s">
        <v>76</v>
      </c>
      <c r="AW291" s="15" t="s">
        <v>33</v>
      </c>
      <c r="AX291" s="15" t="s">
        <v>71</v>
      </c>
      <c r="AY291" s="264" t="s">
        <v>124</v>
      </c>
    </row>
    <row r="292" s="13" customFormat="1">
      <c r="A292" s="13"/>
      <c r="B292" s="222"/>
      <c r="C292" s="223"/>
      <c r="D292" s="224" t="s">
        <v>135</v>
      </c>
      <c r="E292" s="225" t="s">
        <v>19</v>
      </c>
      <c r="F292" s="226" t="s">
        <v>1319</v>
      </c>
      <c r="G292" s="223"/>
      <c r="H292" s="227">
        <v>1.105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135</v>
      </c>
      <c r="AU292" s="233" t="s">
        <v>80</v>
      </c>
      <c r="AV292" s="13" t="s">
        <v>80</v>
      </c>
      <c r="AW292" s="13" t="s">
        <v>33</v>
      </c>
      <c r="AX292" s="13" t="s">
        <v>71</v>
      </c>
      <c r="AY292" s="233" t="s">
        <v>124</v>
      </c>
    </row>
    <row r="293" s="15" customFormat="1">
      <c r="A293" s="15"/>
      <c r="B293" s="255"/>
      <c r="C293" s="256"/>
      <c r="D293" s="224" t="s">
        <v>135</v>
      </c>
      <c r="E293" s="257" t="s">
        <v>19</v>
      </c>
      <c r="F293" s="258" t="s">
        <v>1320</v>
      </c>
      <c r="G293" s="256"/>
      <c r="H293" s="257" t="s">
        <v>19</v>
      </c>
      <c r="I293" s="259"/>
      <c r="J293" s="256"/>
      <c r="K293" s="256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135</v>
      </c>
      <c r="AU293" s="264" t="s">
        <v>80</v>
      </c>
      <c r="AV293" s="15" t="s">
        <v>76</v>
      </c>
      <c r="AW293" s="15" t="s">
        <v>33</v>
      </c>
      <c r="AX293" s="15" t="s">
        <v>71</v>
      </c>
      <c r="AY293" s="264" t="s">
        <v>124</v>
      </c>
    </row>
    <row r="294" s="13" customFormat="1">
      <c r="A294" s="13"/>
      <c r="B294" s="222"/>
      <c r="C294" s="223"/>
      <c r="D294" s="224" t="s">
        <v>135</v>
      </c>
      <c r="E294" s="225" t="s">
        <v>19</v>
      </c>
      <c r="F294" s="226" t="s">
        <v>1321</v>
      </c>
      <c r="G294" s="223"/>
      <c r="H294" s="227">
        <v>15.300000000000001</v>
      </c>
      <c r="I294" s="228"/>
      <c r="J294" s="223"/>
      <c r="K294" s="223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135</v>
      </c>
      <c r="AU294" s="233" t="s">
        <v>80</v>
      </c>
      <c r="AV294" s="13" t="s">
        <v>80</v>
      </c>
      <c r="AW294" s="13" t="s">
        <v>33</v>
      </c>
      <c r="AX294" s="13" t="s">
        <v>71</v>
      </c>
      <c r="AY294" s="233" t="s">
        <v>124</v>
      </c>
    </row>
    <row r="295" s="14" customFormat="1">
      <c r="A295" s="14"/>
      <c r="B295" s="234"/>
      <c r="C295" s="235"/>
      <c r="D295" s="224" t="s">
        <v>135</v>
      </c>
      <c r="E295" s="236" t="s">
        <v>19</v>
      </c>
      <c r="F295" s="237" t="s">
        <v>137</v>
      </c>
      <c r="G295" s="235"/>
      <c r="H295" s="238">
        <v>16.405000000000001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135</v>
      </c>
      <c r="AU295" s="244" t="s">
        <v>80</v>
      </c>
      <c r="AV295" s="14" t="s">
        <v>81</v>
      </c>
      <c r="AW295" s="14" t="s">
        <v>33</v>
      </c>
      <c r="AX295" s="14" t="s">
        <v>76</v>
      </c>
      <c r="AY295" s="244" t="s">
        <v>124</v>
      </c>
    </row>
    <row r="296" s="2" customFormat="1" ht="49.05" customHeight="1">
      <c r="A296" s="38"/>
      <c r="B296" s="39"/>
      <c r="C296" s="204" t="s">
        <v>440</v>
      </c>
      <c r="D296" s="204" t="s">
        <v>127</v>
      </c>
      <c r="E296" s="205" t="s">
        <v>1094</v>
      </c>
      <c r="F296" s="206" t="s">
        <v>1095</v>
      </c>
      <c r="G296" s="207" t="s">
        <v>150</v>
      </c>
      <c r="H296" s="208">
        <v>258.368</v>
      </c>
      <c r="I296" s="209"/>
      <c r="J296" s="210">
        <f>ROUND(I296*H296,2)</f>
        <v>0</v>
      </c>
      <c r="K296" s="206" t="s">
        <v>131</v>
      </c>
      <c r="L296" s="44"/>
      <c r="M296" s="211" t="s">
        <v>19</v>
      </c>
      <c r="N296" s="212" t="s">
        <v>42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81</v>
      </c>
      <c r="AT296" s="215" t="s">
        <v>127</v>
      </c>
      <c r="AU296" s="215" t="s">
        <v>80</v>
      </c>
      <c r="AY296" s="17" t="s">
        <v>124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76</v>
      </c>
      <c r="BK296" s="216">
        <f>ROUND(I296*H296,2)</f>
        <v>0</v>
      </c>
      <c r="BL296" s="17" t="s">
        <v>81</v>
      </c>
      <c r="BM296" s="215" t="s">
        <v>1322</v>
      </c>
    </row>
    <row r="297" s="2" customFormat="1">
      <c r="A297" s="38"/>
      <c r="B297" s="39"/>
      <c r="C297" s="40"/>
      <c r="D297" s="217" t="s">
        <v>133</v>
      </c>
      <c r="E297" s="40"/>
      <c r="F297" s="218" t="s">
        <v>1097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133</v>
      </c>
      <c r="AU297" s="17" t="s">
        <v>80</v>
      </c>
    </row>
    <row r="298" s="13" customFormat="1">
      <c r="A298" s="13"/>
      <c r="B298" s="222"/>
      <c r="C298" s="223"/>
      <c r="D298" s="224" t="s">
        <v>135</v>
      </c>
      <c r="E298" s="223"/>
      <c r="F298" s="226" t="s">
        <v>1323</v>
      </c>
      <c r="G298" s="223"/>
      <c r="H298" s="227">
        <v>258.368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135</v>
      </c>
      <c r="AU298" s="233" t="s">
        <v>80</v>
      </c>
      <c r="AV298" s="13" t="s">
        <v>80</v>
      </c>
      <c r="AW298" s="13" t="s">
        <v>4</v>
      </c>
      <c r="AX298" s="13" t="s">
        <v>76</v>
      </c>
      <c r="AY298" s="233" t="s">
        <v>124</v>
      </c>
    </row>
    <row r="299" s="2" customFormat="1" ht="24.15" customHeight="1">
      <c r="A299" s="38"/>
      <c r="B299" s="39"/>
      <c r="C299" s="204" t="s">
        <v>445</v>
      </c>
      <c r="D299" s="204" t="s">
        <v>127</v>
      </c>
      <c r="E299" s="205" t="s">
        <v>819</v>
      </c>
      <c r="F299" s="206" t="s">
        <v>820</v>
      </c>
      <c r="G299" s="207" t="s">
        <v>150</v>
      </c>
      <c r="H299" s="208">
        <v>16.405000000000001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42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81</v>
      </c>
      <c r="AT299" s="215" t="s">
        <v>127</v>
      </c>
      <c r="AU299" s="215" t="s">
        <v>80</v>
      </c>
      <c r="AY299" s="17" t="s">
        <v>124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76</v>
      </c>
      <c r="BK299" s="216">
        <f>ROUND(I299*H299,2)</f>
        <v>0</v>
      </c>
      <c r="BL299" s="17" t="s">
        <v>81</v>
      </c>
      <c r="BM299" s="215" t="s">
        <v>1324</v>
      </c>
    </row>
    <row r="300" s="2" customFormat="1" ht="24.15" customHeight="1">
      <c r="A300" s="38"/>
      <c r="B300" s="39"/>
      <c r="C300" s="204" t="s">
        <v>453</v>
      </c>
      <c r="D300" s="204" t="s">
        <v>127</v>
      </c>
      <c r="E300" s="205" t="s">
        <v>1325</v>
      </c>
      <c r="F300" s="206" t="s">
        <v>1326</v>
      </c>
      <c r="G300" s="207" t="s">
        <v>150</v>
      </c>
      <c r="H300" s="208">
        <v>1.105</v>
      </c>
      <c r="I300" s="209"/>
      <c r="J300" s="210">
        <f>ROUND(I300*H300,2)</f>
        <v>0</v>
      </c>
      <c r="K300" s="206" t="s">
        <v>19</v>
      </c>
      <c r="L300" s="44"/>
      <c r="M300" s="211" t="s">
        <v>19</v>
      </c>
      <c r="N300" s="212" t="s">
        <v>42</v>
      </c>
      <c r="O300" s="8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81</v>
      </c>
      <c r="AT300" s="215" t="s">
        <v>127</v>
      </c>
      <c r="AU300" s="215" t="s">
        <v>80</v>
      </c>
      <c r="AY300" s="17" t="s">
        <v>124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76</v>
      </c>
      <c r="BK300" s="216">
        <f>ROUND(I300*H300,2)</f>
        <v>0</v>
      </c>
      <c r="BL300" s="17" t="s">
        <v>81</v>
      </c>
      <c r="BM300" s="215" t="s">
        <v>1327</v>
      </c>
    </row>
    <row r="301" s="13" customFormat="1">
      <c r="A301" s="13"/>
      <c r="B301" s="222"/>
      <c r="C301" s="223"/>
      <c r="D301" s="224" t="s">
        <v>135</v>
      </c>
      <c r="E301" s="225" t="s">
        <v>19</v>
      </c>
      <c r="F301" s="226" t="s">
        <v>1319</v>
      </c>
      <c r="G301" s="223"/>
      <c r="H301" s="227">
        <v>1.105</v>
      </c>
      <c r="I301" s="228"/>
      <c r="J301" s="223"/>
      <c r="K301" s="223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135</v>
      </c>
      <c r="AU301" s="233" t="s">
        <v>80</v>
      </c>
      <c r="AV301" s="13" t="s">
        <v>80</v>
      </c>
      <c r="AW301" s="13" t="s">
        <v>33</v>
      </c>
      <c r="AX301" s="13" t="s">
        <v>71</v>
      </c>
      <c r="AY301" s="233" t="s">
        <v>124</v>
      </c>
    </row>
    <row r="302" s="14" customFormat="1">
      <c r="A302" s="14"/>
      <c r="B302" s="234"/>
      <c r="C302" s="235"/>
      <c r="D302" s="224" t="s">
        <v>135</v>
      </c>
      <c r="E302" s="236" t="s">
        <v>19</v>
      </c>
      <c r="F302" s="237" t="s">
        <v>137</v>
      </c>
      <c r="G302" s="235"/>
      <c r="H302" s="238">
        <v>1.105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135</v>
      </c>
      <c r="AU302" s="244" t="s">
        <v>80</v>
      </c>
      <c r="AV302" s="14" t="s">
        <v>81</v>
      </c>
      <c r="AW302" s="14" t="s">
        <v>33</v>
      </c>
      <c r="AX302" s="14" t="s">
        <v>76</v>
      </c>
      <c r="AY302" s="244" t="s">
        <v>124</v>
      </c>
    </row>
    <row r="303" s="2" customFormat="1" ht="24.15" customHeight="1">
      <c r="A303" s="38"/>
      <c r="B303" s="39"/>
      <c r="C303" s="204" t="s">
        <v>461</v>
      </c>
      <c r="D303" s="204" t="s">
        <v>127</v>
      </c>
      <c r="E303" s="205" t="s">
        <v>1328</v>
      </c>
      <c r="F303" s="206" t="s">
        <v>1329</v>
      </c>
      <c r="G303" s="207" t="s">
        <v>150</v>
      </c>
      <c r="H303" s="208">
        <v>15.300000000000001</v>
      </c>
      <c r="I303" s="209"/>
      <c r="J303" s="210">
        <f>ROUND(I303*H303,2)</f>
        <v>0</v>
      </c>
      <c r="K303" s="206" t="s">
        <v>19</v>
      </c>
      <c r="L303" s="44"/>
      <c r="M303" s="211" t="s">
        <v>19</v>
      </c>
      <c r="N303" s="212" t="s">
        <v>42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81</v>
      </c>
      <c r="AT303" s="215" t="s">
        <v>127</v>
      </c>
      <c r="AU303" s="215" t="s">
        <v>80</v>
      </c>
      <c r="AY303" s="17" t="s">
        <v>124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76</v>
      </c>
      <c r="BK303" s="216">
        <f>ROUND(I303*H303,2)</f>
        <v>0</v>
      </c>
      <c r="BL303" s="17" t="s">
        <v>81</v>
      </c>
      <c r="BM303" s="215" t="s">
        <v>1330</v>
      </c>
    </row>
    <row r="304" s="13" customFormat="1">
      <c r="A304" s="13"/>
      <c r="B304" s="222"/>
      <c r="C304" s="223"/>
      <c r="D304" s="224" t="s">
        <v>135</v>
      </c>
      <c r="E304" s="225" t="s">
        <v>19</v>
      </c>
      <c r="F304" s="226" t="s">
        <v>1321</v>
      </c>
      <c r="G304" s="223"/>
      <c r="H304" s="227">
        <v>15.300000000000001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135</v>
      </c>
      <c r="AU304" s="233" t="s">
        <v>80</v>
      </c>
      <c r="AV304" s="13" t="s">
        <v>80</v>
      </c>
      <c r="AW304" s="13" t="s">
        <v>33</v>
      </c>
      <c r="AX304" s="13" t="s">
        <v>71</v>
      </c>
      <c r="AY304" s="233" t="s">
        <v>124</v>
      </c>
    </row>
    <row r="305" s="14" customFormat="1">
      <c r="A305" s="14"/>
      <c r="B305" s="234"/>
      <c r="C305" s="235"/>
      <c r="D305" s="224" t="s">
        <v>135</v>
      </c>
      <c r="E305" s="236" t="s">
        <v>19</v>
      </c>
      <c r="F305" s="237" t="s">
        <v>137</v>
      </c>
      <c r="G305" s="235"/>
      <c r="H305" s="238">
        <v>15.300000000000001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135</v>
      </c>
      <c r="AU305" s="244" t="s">
        <v>80</v>
      </c>
      <c r="AV305" s="14" t="s">
        <v>81</v>
      </c>
      <c r="AW305" s="14" t="s">
        <v>33</v>
      </c>
      <c r="AX305" s="14" t="s">
        <v>76</v>
      </c>
      <c r="AY305" s="244" t="s">
        <v>124</v>
      </c>
    </row>
    <row r="306" s="12" customFormat="1" ht="22.8" customHeight="1">
      <c r="A306" s="12"/>
      <c r="B306" s="188"/>
      <c r="C306" s="189"/>
      <c r="D306" s="190" t="s">
        <v>70</v>
      </c>
      <c r="E306" s="202" t="s">
        <v>843</v>
      </c>
      <c r="F306" s="202" t="s">
        <v>844</v>
      </c>
      <c r="G306" s="189"/>
      <c r="H306" s="189"/>
      <c r="I306" s="192"/>
      <c r="J306" s="203">
        <f>BK306</f>
        <v>0</v>
      </c>
      <c r="K306" s="189"/>
      <c r="L306" s="194"/>
      <c r="M306" s="195"/>
      <c r="N306" s="196"/>
      <c r="O306" s="196"/>
      <c r="P306" s="197">
        <f>SUM(P307:P308)</f>
        <v>0</v>
      </c>
      <c r="Q306" s="196"/>
      <c r="R306" s="197">
        <f>SUM(R307:R308)</f>
        <v>0</v>
      </c>
      <c r="S306" s="196"/>
      <c r="T306" s="198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9" t="s">
        <v>76</v>
      </c>
      <c r="AT306" s="200" t="s">
        <v>70</v>
      </c>
      <c r="AU306" s="200" t="s">
        <v>76</v>
      </c>
      <c r="AY306" s="199" t="s">
        <v>124</v>
      </c>
      <c r="BK306" s="201">
        <f>SUM(BK307:BK308)</f>
        <v>0</v>
      </c>
    </row>
    <row r="307" s="2" customFormat="1" ht="37.8" customHeight="1">
      <c r="A307" s="38"/>
      <c r="B307" s="39"/>
      <c r="C307" s="204" t="s">
        <v>469</v>
      </c>
      <c r="D307" s="204" t="s">
        <v>127</v>
      </c>
      <c r="E307" s="205" t="s">
        <v>1331</v>
      </c>
      <c r="F307" s="206" t="s">
        <v>1332</v>
      </c>
      <c r="G307" s="207" t="s">
        <v>150</v>
      </c>
      <c r="H307" s="208">
        <v>81.084999999999994</v>
      </c>
      <c r="I307" s="209"/>
      <c r="J307" s="210">
        <f>ROUND(I307*H307,2)</f>
        <v>0</v>
      </c>
      <c r="K307" s="206" t="s">
        <v>131</v>
      </c>
      <c r="L307" s="44"/>
      <c r="M307" s="211" t="s">
        <v>19</v>
      </c>
      <c r="N307" s="212" t="s">
        <v>42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81</v>
      </c>
      <c r="AT307" s="215" t="s">
        <v>127</v>
      </c>
      <c r="AU307" s="215" t="s">
        <v>80</v>
      </c>
      <c r="AY307" s="17" t="s">
        <v>124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76</v>
      </c>
      <c r="BK307" s="216">
        <f>ROUND(I307*H307,2)</f>
        <v>0</v>
      </c>
      <c r="BL307" s="17" t="s">
        <v>81</v>
      </c>
      <c r="BM307" s="215" t="s">
        <v>1333</v>
      </c>
    </row>
    <row r="308" s="2" customFormat="1">
      <c r="A308" s="38"/>
      <c r="B308" s="39"/>
      <c r="C308" s="40"/>
      <c r="D308" s="217" t="s">
        <v>133</v>
      </c>
      <c r="E308" s="40"/>
      <c r="F308" s="218" t="s">
        <v>1334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133</v>
      </c>
      <c r="AU308" s="17" t="s">
        <v>80</v>
      </c>
    </row>
    <row r="309" s="12" customFormat="1" ht="25.92" customHeight="1">
      <c r="A309" s="12"/>
      <c r="B309" s="188"/>
      <c r="C309" s="189"/>
      <c r="D309" s="190" t="s">
        <v>70</v>
      </c>
      <c r="E309" s="191" t="s">
        <v>1335</v>
      </c>
      <c r="F309" s="191" t="s">
        <v>1336</v>
      </c>
      <c r="G309" s="189"/>
      <c r="H309" s="189"/>
      <c r="I309" s="192"/>
      <c r="J309" s="193">
        <f>BK309</f>
        <v>0</v>
      </c>
      <c r="K309" s="189"/>
      <c r="L309" s="194"/>
      <c r="M309" s="195"/>
      <c r="N309" s="196"/>
      <c r="O309" s="196"/>
      <c r="P309" s="197">
        <f>P310</f>
        <v>0</v>
      </c>
      <c r="Q309" s="196"/>
      <c r="R309" s="197">
        <f>R310</f>
        <v>0</v>
      </c>
      <c r="S309" s="196"/>
      <c r="T309" s="198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9" t="s">
        <v>80</v>
      </c>
      <c r="AT309" s="200" t="s">
        <v>70</v>
      </c>
      <c r="AU309" s="200" t="s">
        <v>71</v>
      </c>
      <c r="AY309" s="199" t="s">
        <v>124</v>
      </c>
      <c r="BK309" s="201">
        <f>BK310</f>
        <v>0</v>
      </c>
    </row>
    <row r="310" s="12" customFormat="1" ht="22.8" customHeight="1">
      <c r="A310" s="12"/>
      <c r="B310" s="188"/>
      <c r="C310" s="189"/>
      <c r="D310" s="190" t="s">
        <v>70</v>
      </c>
      <c r="E310" s="202" t="s">
        <v>1337</v>
      </c>
      <c r="F310" s="202" t="s">
        <v>1338</v>
      </c>
      <c r="G310" s="189"/>
      <c r="H310" s="189"/>
      <c r="I310" s="192"/>
      <c r="J310" s="203">
        <f>BK310</f>
        <v>0</v>
      </c>
      <c r="K310" s="189"/>
      <c r="L310" s="194"/>
      <c r="M310" s="195"/>
      <c r="N310" s="196"/>
      <c r="O310" s="196"/>
      <c r="P310" s="197">
        <f>SUM(P311:P315)</f>
        <v>0</v>
      </c>
      <c r="Q310" s="196"/>
      <c r="R310" s="197">
        <f>SUM(R311:R315)</f>
        <v>0</v>
      </c>
      <c r="S310" s="196"/>
      <c r="T310" s="198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9" t="s">
        <v>80</v>
      </c>
      <c r="AT310" s="200" t="s">
        <v>70</v>
      </c>
      <c r="AU310" s="200" t="s">
        <v>76</v>
      </c>
      <c r="AY310" s="199" t="s">
        <v>124</v>
      </c>
      <c r="BK310" s="201">
        <f>SUM(BK311:BK315)</f>
        <v>0</v>
      </c>
    </row>
    <row r="311" s="2" customFormat="1" ht="33" customHeight="1">
      <c r="A311" s="38"/>
      <c r="B311" s="39"/>
      <c r="C311" s="204" t="s">
        <v>474</v>
      </c>
      <c r="D311" s="204" t="s">
        <v>127</v>
      </c>
      <c r="E311" s="205" t="s">
        <v>1339</v>
      </c>
      <c r="F311" s="206" t="s">
        <v>1340</v>
      </c>
      <c r="G311" s="207" t="s">
        <v>177</v>
      </c>
      <c r="H311" s="208">
        <v>2</v>
      </c>
      <c r="I311" s="209"/>
      <c r="J311" s="210">
        <f>ROUND(I311*H311,2)</f>
        <v>0</v>
      </c>
      <c r="K311" s="206" t="s">
        <v>131</v>
      </c>
      <c r="L311" s="44"/>
      <c r="M311" s="211" t="s">
        <v>19</v>
      </c>
      <c r="N311" s="212" t="s">
        <v>42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215</v>
      </c>
      <c r="AT311" s="215" t="s">
        <v>127</v>
      </c>
      <c r="AU311" s="215" t="s">
        <v>80</v>
      </c>
      <c r="AY311" s="17" t="s">
        <v>124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76</v>
      </c>
      <c r="BK311" s="216">
        <f>ROUND(I311*H311,2)</f>
        <v>0</v>
      </c>
      <c r="BL311" s="17" t="s">
        <v>215</v>
      </c>
      <c r="BM311" s="215" t="s">
        <v>1341</v>
      </c>
    </row>
    <row r="312" s="2" customFormat="1">
      <c r="A312" s="38"/>
      <c r="B312" s="39"/>
      <c r="C312" s="40"/>
      <c r="D312" s="217" t="s">
        <v>133</v>
      </c>
      <c r="E312" s="40"/>
      <c r="F312" s="218" t="s">
        <v>1342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133</v>
      </c>
      <c r="AU312" s="17" t="s">
        <v>80</v>
      </c>
    </row>
    <row r="313" s="2" customFormat="1">
      <c r="A313" s="38"/>
      <c r="B313" s="39"/>
      <c r="C313" s="40"/>
      <c r="D313" s="224" t="s">
        <v>859</v>
      </c>
      <c r="E313" s="40"/>
      <c r="F313" s="265" t="s">
        <v>1343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859</v>
      </c>
      <c r="AU313" s="17" t="s">
        <v>80</v>
      </c>
    </row>
    <row r="314" s="13" customFormat="1">
      <c r="A314" s="13"/>
      <c r="B314" s="222"/>
      <c r="C314" s="223"/>
      <c r="D314" s="224" t="s">
        <v>135</v>
      </c>
      <c r="E314" s="225" t="s">
        <v>19</v>
      </c>
      <c r="F314" s="226" t="s">
        <v>80</v>
      </c>
      <c r="G314" s="223"/>
      <c r="H314" s="227">
        <v>2</v>
      </c>
      <c r="I314" s="228"/>
      <c r="J314" s="223"/>
      <c r="K314" s="223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135</v>
      </c>
      <c r="AU314" s="233" t="s">
        <v>80</v>
      </c>
      <c r="AV314" s="13" t="s">
        <v>80</v>
      </c>
      <c r="AW314" s="13" t="s">
        <v>33</v>
      </c>
      <c r="AX314" s="13" t="s">
        <v>71</v>
      </c>
      <c r="AY314" s="233" t="s">
        <v>124</v>
      </c>
    </row>
    <row r="315" s="14" customFormat="1">
      <c r="A315" s="14"/>
      <c r="B315" s="234"/>
      <c r="C315" s="235"/>
      <c r="D315" s="224" t="s">
        <v>135</v>
      </c>
      <c r="E315" s="236" t="s">
        <v>19</v>
      </c>
      <c r="F315" s="237" t="s">
        <v>137</v>
      </c>
      <c r="G315" s="235"/>
      <c r="H315" s="238">
        <v>2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135</v>
      </c>
      <c r="AU315" s="244" t="s">
        <v>80</v>
      </c>
      <c r="AV315" s="14" t="s">
        <v>81</v>
      </c>
      <c r="AW315" s="14" t="s">
        <v>33</v>
      </c>
      <c r="AX315" s="14" t="s">
        <v>76</v>
      </c>
      <c r="AY315" s="244" t="s">
        <v>124</v>
      </c>
    </row>
    <row r="316" s="12" customFormat="1" ht="25.92" customHeight="1">
      <c r="A316" s="12"/>
      <c r="B316" s="188"/>
      <c r="C316" s="189"/>
      <c r="D316" s="190" t="s">
        <v>70</v>
      </c>
      <c r="E316" s="191" t="s">
        <v>147</v>
      </c>
      <c r="F316" s="191" t="s">
        <v>1109</v>
      </c>
      <c r="G316" s="189"/>
      <c r="H316" s="189"/>
      <c r="I316" s="192"/>
      <c r="J316" s="193">
        <f>BK316</f>
        <v>0</v>
      </c>
      <c r="K316" s="189"/>
      <c r="L316" s="194"/>
      <c r="M316" s="195"/>
      <c r="N316" s="196"/>
      <c r="O316" s="196"/>
      <c r="P316" s="197">
        <f>P317</f>
        <v>0</v>
      </c>
      <c r="Q316" s="196"/>
      <c r="R316" s="197">
        <f>R317</f>
        <v>0.0019800000000000004</v>
      </c>
      <c r="S316" s="196"/>
      <c r="T316" s="198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99" t="s">
        <v>142</v>
      </c>
      <c r="AT316" s="200" t="s">
        <v>70</v>
      </c>
      <c r="AU316" s="200" t="s">
        <v>71</v>
      </c>
      <c r="AY316" s="199" t="s">
        <v>124</v>
      </c>
      <c r="BK316" s="201">
        <f>BK317</f>
        <v>0</v>
      </c>
    </row>
    <row r="317" s="12" customFormat="1" ht="22.8" customHeight="1">
      <c r="A317" s="12"/>
      <c r="B317" s="188"/>
      <c r="C317" s="189"/>
      <c r="D317" s="190" t="s">
        <v>70</v>
      </c>
      <c r="E317" s="202" t="s">
        <v>1118</v>
      </c>
      <c r="F317" s="202" t="s">
        <v>1119</v>
      </c>
      <c r="G317" s="189"/>
      <c r="H317" s="189"/>
      <c r="I317" s="192"/>
      <c r="J317" s="203">
        <f>BK317</f>
        <v>0</v>
      </c>
      <c r="K317" s="189"/>
      <c r="L317" s="194"/>
      <c r="M317" s="195"/>
      <c r="N317" s="196"/>
      <c r="O317" s="196"/>
      <c r="P317" s="197">
        <f>SUM(P318:P320)</f>
        <v>0</v>
      </c>
      <c r="Q317" s="196"/>
      <c r="R317" s="197">
        <f>SUM(R318:R320)</f>
        <v>0.0019800000000000004</v>
      </c>
      <c r="S317" s="196"/>
      <c r="T317" s="198">
        <f>SUM(T318:T320)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9" t="s">
        <v>142</v>
      </c>
      <c r="AT317" s="200" t="s">
        <v>70</v>
      </c>
      <c r="AU317" s="200" t="s">
        <v>76</v>
      </c>
      <c r="AY317" s="199" t="s">
        <v>124</v>
      </c>
      <c r="BK317" s="201">
        <f>SUM(BK318:BK320)</f>
        <v>0</v>
      </c>
    </row>
    <row r="318" s="2" customFormat="1" ht="21.75" customHeight="1">
      <c r="A318" s="38"/>
      <c r="B318" s="39"/>
      <c r="C318" s="204" t="s">
        <v>480</v>
      </c>
      <c r="D318" s="204" t="s">
        <v>127</v>
      </c>
      <c r="E318" s="205" t="s">
        <v>1120</v>
      </c>
      <c r="F318" s="206" t="s">
        <v>1121</v>
      </c>
      <c r="G318" s="207" t="s">
        <v>1122</v>
      </c>
      <c r="H318" s="208">
        <v>0.20000000000000001</v>
      </c>
      <c r="I318" s="209"/>
      <c r="J318" s="210">
        <f>ROUND(I318*H318,2)</f>
        <v>0</v>
      </c>
      <c r="K318" s="206" t="s">
        <v>131</v>
      </c>
      <c r="L318" s="44"/>
      <c r="M318" s="211" t="s">
        <v>19</v>
      </c>
      <c r="N318" s="212" t="s">
        <v>42</v>
      </c>
      <c r="O318" s="84"/>
      <c r="P318" s="213">
        <f>O318*H318</f>
        <v>0</v>
      </c>
      <c r="Q318" s="213">
        <v>0.0099000000000000008</v>
      </c>
      <c r="R318" s="213">
        <f>Q318*H318</f>
        <v>0.0019800000000000004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516</v>
      </c>
      <c r="AT318" s="215" t="s">
        <v>127</v>
      </c>
      <c r="AU318" s="215" t="s">
        <v>80</v>
      </c>
      <c r="AY318" s="17" t="s">
        <v>124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76</v>
      </c>
      <c r="BK318" s="216">
        <f>ROUND(I318*H318,2)</f>
        <v>0</v>
      </c>
      <c r="BL318" s="17" t="s">
        <v>516</v>
      </c>
      <c r="BM318" s="215" t="s">
        <v>1344</v>
      </c>
    </row>
    <row r="319" s="2" customFormat="1">
      <c r="A319" s="38"/>
      <c r="B319" s="39"/>
      <c r="C319" s="40"/>
      <c r="D319" s="217" t="s">
        <v>133</v>
      </c>
      <c r="E319" s="40"/>
      <c r="F319" s="218" t="s">
        <v>1124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133</v>
      </c>
      <c r="AU319" s="17" t="s">
        <v>80</v>
      </c>
    </row>
    <row r="320" s="13" customFormat="1">
      <c r="A320" s="13"/>
      <c r="B320" s="222"/>
      <c r="C320" s="223"/>
      <c r="D320" s="224" t="s">
        <v>135</v>
      </c>
      <c r="E320" s="225" t="s">
        <v>19</v>
      </c>
      <c r="F320" s="226" t="s">
        <v>1125</v>
      </c>
      <c r="G320" s="223"/>
      <c r="H320" s="227">
        <v>0.20000000000000001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135</v>
      </c>
      <c r="AU320" s="233" t="s">
        <v>80</v>
      </c>
      <c r="AV320" s="13" t="s">
        <v>80</v>
      </c>
      <c r="AW320" s="13" t="s">
        <v>33</v>
      </c>
      <c r="AX320" s="13" t="s">
        <v>76</v>
      </c>
      <c r="AY320" s="233" t="s">
        <v>124</v>
      </c>
    </row>
    <row r="321" s="12" customFormat="1" ht="25.92" customHeight="1">
      <c r="A321" s="12"/>
      <c r="B321" s="188"/>
      <c r="C321" s="189"/>
      <c r="D321" s="190" t="s">
        <v>70</v>
      </c>
      <c r="E321" s="191" t="s">
        <v>850</v>
      </c>
      <c r="F321" s="191" t="s">
        <v>851</v>
      </c>
      <c r="G321" s="189"/>
      <c r="H321" s="189"/>
      <c r="I321" s="192"/>
      <c r="J321" s="193">
        <f>BK321</f>
        <v>0</v>
      </c>
      <c r="K321" s="189"/>
      <c r="L321" s="194"/>
      <c r="M321" s="195"/>
      <c r="N321" s="196"/>
      <c r="O321" s="196"/>
      <c r="P321" s="197">
        <f>P322+P333</f>
        <v>0</v>
      </c>
      <c r="Q321" s="196"/>
      <c r="R321" s="197">
        <f>R322+R333</f>
        <v>0</v>
      </c>
      <c r="S321" s="196"/>
      <c r="T321" s="198">
        <f>T322+T333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9" t="s">
        <v>84</v>
      </c>
      <c r="AT321" s="200" t="s">
        <v>70</v>
      </c>
      <c r="AU321" s="200" t="s">
        <v>71</v>
      </c>
      <c r="AY321" s="199" t="s">
        <v>124</v>
      </c>
      <c r="BK321" s="201">
        <f>BK322+BK333</f>
        <v>0</v>
      </c>
    </row>
    <row r="322" s="12" customFormat="1" ht="22.8" customHeight="1">
      <c r="A322" s="12"/>
      <c r="B322" s="188"/>
      <c r="C322" s="189"/>
      <c r="D322" s="190" t="s">
        <v>70</v>
      </c>
      <c r="E322" s="202" t="s">
        <v>1126</v>
      </c>
      <c r="F322" s="202" t="s">
        <v>1127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SUM(P323:P332)</f>
        <v>0</v>
      </c>
      <c r="Q322" s="196"/>
      <c r="R322" s="197">
        <f>SUM(R323:R332)</f>
        <v>0</v>
      </c>
      <c r="S322" s="196"/>
      <c r="T322" s="198">
        <f>SUM(T323:T332)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9" t="s">
        <v>84</v>
      </c>
      <c r="AT322" s="200" t="s">
        <v>70</v>
      </c>
      <c r="AU322" s="200" t="s">
        <v>76</v>
      </c>
      <c r="AY322" s="199" t="s">
        <v>124</v>
      </c>
      <c r="BK322" s="201">
        <f>SUM(BK323:BK332)</f>
        <v>0</v>
      </c>
    </row>
    <row r="323" s="2" customFormat="1" ht="16.5" customHeight="1">
      <c r="A323" s="38"/>
      <c r="B323" s="39"/>
      <c r="C323" s="204" t="s">
        <v>485</v>
      </c>
      <c r="D323" s="204" t="s">
        <v>127</v>
      </c>
      <c r="E323" s="205" t="s">
        <v>1135</v>
      </c>
      <c r="F323" s="206" t="s">
        <v>1136</v>
      </c>
      <c r="G323" s="207" t="s">
        <v>1130</v>
      </c>
      <c r="H323" s="208">
        <v>1</v>
      </c>
      <c r="I323" s="209"/>
      <c r="J323" s="210">
        <f>ROUND(I323*H323,2)</f>
        <v>0</v>
      </c>
      <c r="K323" s="206" t="s">
        <v>131</v>
      </c>
      <c r="L323" s="44"/>
      <c r="M323" s="211" t="s">
        <v>19</v>
      </c>
      <c r="N323" s="212" t="s">
        <v>42</v>
      </c>
      <c r="O323" s="8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1131</v>
      </c>
      <c r="AT323" s="215" t="s">
        <v>127</v>
      </c>
      <c r="AU323" s="215" t="s">
        <v>80</v>
      </c>
      <c r="AY323" s="17" t="s">
        <v>124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76</v>
      </c>
      <c r="BK323" s="216">
        <f>ROUND(I323*H323,2)</f>
        <v>0</v>
      </c>
      <c r="BL323" s="17" t="s">
        <v>1131</v>
      </c>
      <c r="BM323" s="215" t="s">
        <v>1345</v>
      </c>
    </row>
    <row r="324" s="2" customFormat="1">
      <c r="A324" s="38"/>
      <c r="B324" s="39"/>
      <c r="C324" s="40"/>
      <c r="D324" s="217" t="s">
        <v>133</v>
      </c>
      <c r="E324" s="40"/>
      <c r="F324" s="218" t="s">
        <v>1138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133</v>
      </c>
      <c r="AU324" s="17" t="s">
        <v>80</v>
      </c>
    </row>
    <row r="325" s="2" customFormat="1">
      <c r="A325" s="38"/>
      <c r="B325" s="39"/>
      <c r="C325" s="40"/>
      <c r="D325" s="224" t="s">
        <v>859</v>
      </c>
      <c r="E325" s="40"/>
      <c r="F325" s="265" t="s">
        <v>1346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859</v>
      </c>
      <c r="AU325" s="17" t="s">
        <v>80</v>
      </c>
    </row>
    <row r="326" s="13" customFormat="1">
      <c r="A326" s="13"/>
      <c r="B326" s="222"/>
      <c r="C326" s="223"/>
      <c r="D326" s="224" t="s">
        <v>135</v>
      </c>
      <c r="E326" s="225" t="s">
        <v>19</v>
      </c>
      <c r="F326" s="226" t="s">
        <v>76</v>
      </c>
      <c r="G326" s="223"/>
      <c r="H326" s="227">
        <v>1</v>
      </c>
      <c r="I326" s="228"/>
      <c r="J326" s="223"/>
      <c r="K326" s="223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135</v>
      </c>
      <c r="AU326" s="233" t="s">
        <v>80</v>
      </c>
      <c r="AV326" s="13" t="s">
        <v>80</v>
      </c>
      <c r="AW326" s="13" t="s">
        <v>33</v>
      </c>
      <c r="AX326" s="13" t="s">
        <v>71</v>
      </c>
      <c r="AY326" s="233" t="s">
        <v>124</v>
      </c>
    </row>
    <row r="327" s="14" customFormat="1">
      <c r="A327" s="14"/>
      <c r="B327" s="234"/>
      <c r="C327" s="235"/>
      <c r="D327" s="224" t="s">
        <v>135</v>
      </c>
      <c r="E327" s="236" t="s">
        <v>19</v>
      </c>
      <c r="F327" s="237" t="s">
        <v>137</v>
      </c>
      <c r="G327" s="235"/>
      <c r="H327" s="238">
        <v>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135</v>
      </c>
      <c r="AU327" s="244" t="s">
        <v>80</v>
      </c>
      <c r="AV327" s="14" t="s">
        <v>81</v>
      </c>
      <c r="AW327" s="14" t="s">
        <v>33</v>
      </c>
      <c r="AX327" s="14" t="s">
        <v>76</v>
      </c>
      <c r="AY327" s="244" t="s">
        <v>124</v>
      </c>
    </row>
    <row r="328" s="2" customFormat="1" ht="16.5" customHeight="1">
      <c r="A328" s="38"/>
      <c r="B328" s="39"/>
      <c r="C328" s="204" t="s">
        <v>490</v>
      </c>
      <c r="D328" s="204" t="s">
        <v>127</v>
      </c>
      <c r="E328" s="205" t="s">
        <v>1140</v>
      </c>
      <c r="F328" s="206" t="s">
        <v>1141</v>
      </c>
      <c r="G328" s="207" t="s">
        <v>1130</v>
      </c>
      <c r="H328" s="208">
        <v>1</v>
      </c>
      <c r="I328" s="209"/>
      <c r="J328" s="210">
        <f>ROUND(I328*H328,2)</f>
        <v>0</v>
      </c>
      <c r="K328" s="206" t="s">
        <v>131</v>
      </c>
      <c r="L328" s="44"/>
      <c r="M328" s="211" t="s">
        <v>19</v>
      </c>
      <c r="N328" s="212" t="s">
        <v>42</v>
      </c>
      <c r="O328" s="84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1131</v>
      </c>
      <c r="AT328" s="215" t="s">
        <v>127</v>
      </c>
      <c r="AU328" s="215" t="s">
        <v>80</v>
      </c>
      <c r="AY328" s="17" t="s">
        <v>124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76</v>
      </c>
      <c r="BK328" s="216">
        <f>ROUND(I328*H328,2)</f>
        <v>0</v>
      </c>
      <c r="BL328" s="17" t="s">
        <v>1131</v>
      </c>
      <c r="BM328" s="215" t="s">
        <v>1347</v>
      </c>
    </row>
    <row r="329" s="2" customFormat="1">
      <c r="A329" s="38"/>
      <c r="B329" s="39"/>
      <c r="C329" s="40"/>
      <c r="D329" s="217" t="s">
        <v>133</v>
      </c>
      <c r="E329" s="40"/>
      <c r="F329" s="218" t="s">
        <v>1143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133</v>
      </c>
      <c r="AU329" s="17" t="s">
        <v>80</v>
      </c>
    </row>
    <row r="330" s="2" customFormat="1">
      <c r="A330" s="38"/>
      <c r="B330" s="39"/>
      <c r="C330" s="40"/>
      <c r="D330" s="224" t="s">
        <v>859</v>
      </c>
      <c r="E330" s="40"/>
      <c r="F330" s="265" t="s">
        <v>1348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859</v>
      </c>
      <c r="AU330" s="17" t="s">
        <v>80</v>
      </c>
    </row>
    <row r="331" s="13" customFormat="1">
      <c r="A331" s="13"/>
      <c r="B331" s="222"/>
      <c r="C331" s="223"/>
      <c r="D331" s="224" t="s">
        <v>135</v>
      </c>
      <c r="E331" s="225" t="s">
        <v>19</v>
      </c>
      <c r="F331" s="226" t="s">
        <v>76</v>
      </c>
      <c r="G331" s="223"/>
      <c r="H331" s="227">
        <v>1</v>
      </c>
      <c r="I331" s="228"/>
      <c r="J331" s="223"/>
      <c r="K331" s="223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135</v>
      </c>
      <c r="AU331" s="233" t="s">
        <v>80</v>
      </c>
      <c r="AV331" s="13" t="s">
        <v>80</v>
      </c>
      <c r="AW331" s="13" t="s">
        <v>33</v>
      </c>
      <c r="AX331" s="13" t="s">
        <v>71</v>
      </c>
      <c r="AY331" s="233" t="s">
        <v>124</v>
      </c>
    </row>
    <row r="332" s="14" customFormat="1">
      <c r="A332" s="14"/>
      <c r="B332" s="234"/>
      <c r="C332" s="235"/>
      <c r="D332" s="224" t="s">
        <v>135</v>
      </c>
      <c r="E332" s="236" t="s">
        <v>19</v>
      </c>
      <c r="F332" s="237" t="s">
        <v>137</v>
      </c>
      <c r="G332" s="235"/>
      <c r="H332" s="238">
        <v>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135</v>
      </c>
      <c r="AU332" s="244" t="s">
        <v>80</v>
      </c>
      <c r="AV332" s="14" t="s">
        <v>81</v>
      </c>
      <c r="AW332" s="14" t="s">
        <v>33</v>
      </c>
      <c r="AX332" s="14" t="s">
        <v>76</v>
      </c>
      <c r="AY332" s="244" t="s">
        <v>124</v>
      </c>
    </row>
    <row r="333" s="12" customFormat="1" ht="22.8" customHeight="1">
      <c r="A333" s="12"/>
      <c r="B333" s="188"/>
      <c r="C333" s="189"/>
      <c r="D333" s="190" t="s">
        <v>70</v>
      </c>
      <c r="E333" s="202" t="s">
        <v>1349</v>
      </c>
      <c r="F333" s="202" t="s">
        <v>1350</v>
      </c>
      <c r="G333" s="189"/>
      <c r="H333" s="189"/>
      <c r="I333" s="192"/>
      <c r="J333" s="203">
        <f>BK333</f>
        <v>0</v>
      </c>
      <c r="K333" s="189"/>
      <c r="L333" s="194"/>
      <c r="M333" s="195"/>
      <c r="N333" s="196"/>
      <c r="O333" s="196"/>
      <c r="P333" s="197">
        <f>SUM(P334:P338)</f>
        <v>0</v>
      </c>
      <c r="Q333" s="196"/>
      <c r="R333" s="197">
        <f>SUM(R334:R338)</f>
        <v>0</v>
      </c>
      <c r="S333" s="196"/>
      <c r="T333" s="198">
        <f>SUM(T334:T338)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9" t="s">
        <v>84</v>
      </c>
      <c r="AT333" s="200" t="s">
        <v>70</v>
      </c>
      <c r="AU333" s="200" t="s">
        <v>76</v>
      </c>
      <c r="AY333" s="199" t="s">
        <v>124</v>
      </c>
      <c r="BK333" s="201">
        <f>SUM(BK334:BK338)</f>
        <v>0</v>
      </c>
    </row>
    <row r="334" s="2" customFormat="1" ht="16.5" customHeight="1">
      <c r="A334" s="38"/>
      <c r="B334" s="39"/>
      <c r="C334" s="204" t="s">
        <v>495</v>
      </c>
      <c r="D334" s="204" t="s">
        <v>127</v>
      </c>
      <c r="E334" s="205" t="s">
        <v>1351</v>
      </c>
      <c r="F334" s="206" t="s">
        <v>1352</v>
      </c>
      <c r="G334" s="207" t="s">
        <v>1130</v>
      </c>
      <c r="H334" s="208">
        <v>1</v>
      </c>
      <c r="I334" s="209"/>
      <c r="J334" s="210">
        <f>ROUND(I334*H334,2)</f>
        <v>0</v>
      </c>
      <c r="K334" s="206" t="s">
        <v>131</v>
      </c>
      <c r="L334" s="44"/>
      <c r="M334" s="211" t="s">
        <v>19</v>
      </c>
      <c r="N334" s="212" t="s">
        <v>42</v>
      </c>
      <c r="O334" s="8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5" t="s">
        <v>1131</v>
      </c>
      <c r="AT334" s="215" t="s">
        <v>127</v>
      </c>
      <c r="AU334" s="215" t="s">
        <v>80</v>
      </c>
      <c r="AY334" s="17" t="s">
        <v>124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76</v>
      </c>
      <c r="BK334" s="216">
        <f>ROUND(I334*H334,2)</f>
        <v>0</v>
      </c>
      <c r="BL334" s="17" t="s">
        <v>1131</v>
      </c>
      <c r="BM334" s="215" t="s">
        <v>1353</v>
      </c>
    </row>
    <row r="335" s="2" customFormat="1">
      <c r="A335" s="38"/>
      <c r="B335" s="39"/>
      <c r="C335" s="40"/>
      <c r="D335" s="217" t="s">
        <v>133</v>
      </c>
      <c r="E335" s="40"/>
      <c r="F335" s="218" t="s">
        <v>1354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133</v>
      </c>
      <c r="AU335" s="17" t="s">
        <v>80</v>
      </c>
    </row>
    <row r="336" s="2" customFormat="1">
      <c r="A336" s="38"/>
      <c r="B336" s="39"/>
      <c r="C336" s="40"/>
      <c r="D336" s="224" t="s">
        <v>859</v>
      </c>
      <c r="E336" s="40"/>
      <c r="F336" s="265" t="s">
        <v>1355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859</v>
      </c>
      <c r="AU336" s="17" t="s">
        <v>80</v>
      </c>
    </row>
    <row r="337" s="13" customFormat="1">
      <c r="A337" s="13"/>
      <c r="B337" s="222"/>
      <c r="C337" s="223"/>
      <c r="D337" s="224" t="s">
        <v>135</v>
      </c>
      <c r="E337" s="225" t="s">
        <v>19</v>
      </c>
      <c r="F337" s="226" t="s">
        <v>76</v>
      </c>
      <c r="G337" s="223"/>
      <c r="H337" s="227">
        <v>1</v>
      </c>
      <c r="I337" s="228"/>
      <c r="J337" s="223"/>
      <c r="K337" s="223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135</v>
      </c>
      <c r="AU337" s="233" t="s">
        <v>80</v>
      </c>
      <c r="AV337" s="13" t="s">
        <v>80</v>
      </c>
      <c r="AW337" s="13" t="s">
        <v>33</v>
      </c>
      <c r="AX337" s="13" t="s">
        <v>71</v>
      </c>
      <c r="AY337" s="233" t="s">
        <v>124</v>
      </c>
    </row>
    <row r="338" s="14" customFormat="1">
      <c r="A338" s="14"/>
      <c r="B338" s="234"/>
      <c r="C338" s="235"/>
      <c r="D338" s="224" t="s">
        <v>135</v>
      </c>
      <c r="E338" s="236" t="s">
        <v>19</v>
      </c>
      <c r="F338" s="237" t="s">
        <v>137</v>
      </c>
      <c r="G338" s="235"/>
      <c r="H338" s="238">
        <v>1</v>
      </c>
      <c r="I338" s="239"/>
      <c r="J338" s="235"/>
      <c r="K338" s="235"/>
      <c r="L338" s="240"/>
      <c r="M338" s="274"/>
      <c r="N338" s="275"/>
      <c r="O338" s="275"/>
      <c r="P338" s="275"/>
      <c r="Q338" s="275"/>
      <c r="R338" s="275"/>
      <c r="S338" s="275"/>
      <c r="T338" s="27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135</v>
      </c>
      <c r="AU338" s="244" t="s">
        <v>80</v>
      </c>
      <c r="AV338" s="14" t="s">
        <v>81</v>
      </c>
      <c r="AW338" s="14" t="s">
        <v>33</v>
      </c>
      <c r="AX338" s="14" t="s">
        <v>76</v>
      </c>
      <c r="AY338" s="244" t="s">
        <v>124</v>
      </c>
    </row>
    <row r="339" s="2" customFormat="1" ht="6.96" customHeight="1">
      <c r="A339" s="38"/>
      <c r="B339" s="59"/>
      <c r="C339" s="60"/>
      <c r="D339" s="60"/>
      <c r="E339" s="60"/>
      <c r="F339" s="60"/>
      <c r="G339" s="60"/>
      <c r="H339" s="60"/>
      <c r="I339" s="60"/>
      <c r="J339" s="60"/>
      <c r="K339" s="60"/>
      <c r="L339" s="44"/>
      <c r="M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</sheetData>
  <sheetProtection sheet="1" autoFilter="0" formatColumns="0" formatRows="0" objects="1" scenarios="1" spinCount="100000" saltValue="VQZxxcU3UVPqBxE+VUHV2c0eHs7oXLCb0QEuudVlzaTQz/zAsvWBe8qgSGerbZPARq/FQGV01cwcfoqqJqz9sQ==" hashValue="PjWJzfxTs7EJLGMMf1dzD32bolNcoXxi36fy95GNm1Em0oZajTVX+0HLsks4vOtfSEgl/oampa0SqLzL4eNqFg==" algorithmName="SHA-512" password="C68C"/>
  <autoFilter ref="C92:K33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1/113107025"/>
    <hyperlink ref="F102" r:id="rId2" display="https://podminky.urs.cz/item/CS_URS_2022_01/113107041"/>
    <hyperlink ref="F107" r:id="rId3" display="https://podminky.urs.cz/item/CS_URS_2022_01/115101201"/>
    <hyperlink ref="F112" r:id="rId4" display="https://podminky.urs.cz/item/CS_URS_2022_01/115001101"/>
    <hyperlink ref="F115" r:id="rId5" display="https://podminky.urs.cz/item/CS_URS_2022_01/115101301"/>
    <hyperlink ref="F117" r:id="rId6" display="https://podminky.urs.cz/item/CS_URS_2022_01/132212331"/>
    <hyperlink ref="F122" r:id="rId7" display="https://podminky.urs.cz/item/CS_URS_2022_01/121151103"/>
    <hyperlink ref="F127" r:id="rId8" display="https://podminky.urs.cz/item/CS_URS_2022_01/132254202"/>
    <hyperlink ref="F132" r:id="rId9" display="https://podminky.urs.cz/item/CS_URS_2022_01/151101101"/>
    <hyperlink ref="F137" r:id="rId10" display="https://podminky.urs.cz/item/CS_URS_2022_01/151101111"/>
    <hyperlink ref="F142" r:id="rId11" display="https://podminky.urs.cz/item/CS_URS_2022_01/162751117"/>
    <hyperlink ref="F146" r:id="rId12" display="https://podminky.urs.cz/item/CS_URS_2022_01/162751119"/>
    <hyperlink ref="F150" r:id="rId13" display="https://podminky.urs.cz/item/CS_URS_2022_01/167151101"/>
    <hyperlink ref="F155" r:id="rId14" display="https://podminky.urs.cz/item/CS_URS_2022_01/171201201"/>
    <hyperlink ref="F159" r:id="rId15" display="https://podminky.urs.cz/item/CS_URS_2022_01/171201231"/>
    <hyperlink ref="F163" r:id="rId16" display="https://podminky.urs.cz/item/CS_URS_2022_01/174101101"/>
    <hyperlink ref="F174" r:id="rId17" display="https://podminky.urs.cz/item/CS_URS_2022_01/175151101"/>
    <hyperlink ref="F182" r:id="rId18" display="https://podminky.urs.cz/item/CS_URS_2022_01/181351003"/>
    <hyperlink ref="F187" r:id="rId19" display="https://podminky.urs.cz/item/CS_URS_2022_01/181411131"/>
    <hyperlink ref="F195" r:id="rId20" display="https://podminky.urs.cz/item/CS_URS_2022_01/451573111"/>
    <hyperlink ref="F202" r:id="rId21" display="https://podminky.urs.cz/item/CS_URS_2022_01/899721111"/>
    <hyperlink ref="F206" r:id="rId22" display="https://podminky.urs.cz/item/CS_URS_2022_01/899722113"/>
    <hyperlink ref="F211" r:id="rId23" display="https://podminky.urs.cz/item/CS_URS_2022_01/851261131"/>
    <hyperlink ref="F219" r:id="rId24" display="https://podminky.urs.cz/item/CS_URS_2022_01/851311131"/>
    <hyperlink ref="F227" r:id="rId25" display="https://podminky.urs.cz/item/CS_URS_2022_01/857261131"/>
    <hyperlink ref="F240" r:id="rId26" display="https://podminky.urs.cz/item/CS_URS_2022_01/857311131"/>
    <hyperlink ref="F245" r:id="rId27" display="https://podminky.urs.cz/item/CS_URS_2022_01/857313131"/>
    <hyperlink ref="F258" r:id="rId28" display="https://podminky.urs.cz/item/CS_URS_2022_01/899401112"/>
    <hyperlink ref="F261" r:id="rId29" display="https://podminky.urs.cz/item/CS_URS_2022_01/892271111"/>
    <hyperlink ref="F265" r:id="rId30" display="https://podminky.urs.cz/item/CS_URS_2022_01/892273122"/>
    <hyperlink ref="F269" r:id="rId31" display="https://podminky.urs.cz/item/CS_URS_2022_01/892351111"/>
    <hyperlink ref="F273" r:id="rId32" display="https://podminky.urs.cz/item/CS_URS_2022_01/892353122"/>
    <hyperlink ref="F277" r:id="rId33" display="https://podminky.urs.cz/item/CS_URS_2022_01/892372111"/>
    <hyperlink ref="F282" r:id="rId34" display="https://podminky.urs.cz/item/CS_URS_2022_01/919735112"/>
    <hyperlink ref="F290" r:id="rId35" display="https://podminky.urs.cz/item/CS_URS_2022_01/997221571"/>
    <hyperlink ref="F297" r:id="rId36" display="https://podminky.urs.cz/item/CS_URS_2022_01/997221579"/>
    <hyperlink ref="F308" r:id="rId37" display="https://podminky.urs.cz/item/CS_URS_2022_01/998273102"/>
    <hyperlink ref="F312" r:id="rId38" display="https://podminky.urs.cz/item/CS_URS_2022_01/744991211"/>
    <hyperlink ref="F319" r:id="rId39" display="https://podminky.urs.cz/item/CS_URS_2022_01/460010025"/>
    <hyperlink ref="F324" r:id="rId40" display="https://podminky.urs.cz/item/CS_URS_2022_01/012303000"/>
    <hyperlink ref="F329" r:id="rId41" display="https://podminky.urs.cz/item/CS_URS_2022_01/013254000"/>
    <hyperlink ref="F335" r:id="rId42" display="https://podminky.urs.cz/item/CS_URS_2022_01/0431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hidden="1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Parkoviště na ul.Zd.Buriana - oprava1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1356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24. 7. 2022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ROUND((SUM(BE83:BE149)),  2)</f>
        <v>0</v>
      </c>
      <c r="G33" s="38"/>
      <c r="H33" s="38"/>
      <c r="I33" s="148">
        <v>0.20999999999999999</v>
      </c>
      <c r="J33" s="147">
        <f>ROUND(((SUM(BE83:BE149))*I33),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43</v>
      </c>
      <c r="F34" s="147">
        <f>ROUND((SUM(BF83:BF149)),  2)</f>
        <v>0</v>
      </c>
      <c r="G34" s="38"/>
      <c r="H34" s="38"/>
      <c r="I34" s="148">
        <v>0.14999999999999999</v>
      </c>
      <c r="J34" s="147">
        <f>ROUND(((SUM(BF83:BF149))*I34),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ROUND((SUM(BG83:BG149)),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ROUND((SUM(BH83:BH149)),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ROUND((SUM(BI83:BI149)),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Parkoviště na ul.Zd.Buriana - oprava1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6 - SO 401 Veřejné osvětl...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24. 7. 2022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1357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1358</v>
      </c>
      <c r="E61" s="168"/>
      <c r="F61" s="168"/>
      <c r="G61" s="168"/>
      <c r="H61" s="168"/>
      <c r="I61" s="168"/>
      <c r="J61" s="169">
        <f>J104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1359</v>
      </c>
      <c r="E62" s="168"/>
      <c r="F62" s="168"/>
      <c r="G62" s="168"/>
      <c r="H62" s="168"/>
      <c r="I62" s="168"/>
      <c r="J62" s="169">
        <f>J120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1360</v>
      </c>
      <c r="E63" s="168"/>
      <c r="F63" s="168"/>
      <c r="G63" s="168"/>
      <c r="H63" s="168"/>
      <c r="I63" s="168"/>
      <c r="J63" s="169">
        <f>J144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Parkoviště na ul.Zd.Buriana - oprava1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6 - SO 401 Veřejné osvětl...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24. 7. 2022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56</v>
      </c>
      <c r="E82" s="180" t="s">
        <v>52</v>
      </c>
      <c r="F82" s="180" t="s">
        <v>53</v>
      </c>
      <c r="G82" s="180" t="s">
        <v>111</v>
      </c>
      <c r="H82" s="180" t="s">
        <v>112</v>
      </c>
      <c r="I82" s="180" t="s">
        <v>113</v>
      </c>
      <c r="J82" s="180" t="s">
        <v>95</v>
      </c>
      <c r="K82" s="181" t="s">
        <v>114</v>
      </c>
      <c r="L82" s="182"/>
      <c r="M82" s="92" t="s">
        <v>19</v>
      </c>
      <c r="N82" s="93" t="s">
        <v>41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P84+P104+P120+P144</f>
        <v>0</v>
      </c>
      <c r="Q83" s="96"/>
      <c r="R83" s="185">
        <f>R84+R104+R120+R144</f>
        <v>0.086861999999999995</v>
      </c>
      <c r="S83" s="96"/>
      <c r="T83" s="186">
        <f>T84+T104+T120+T144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96</v>
      </c>
      <c r="BK83" s="187">
        <f>BK84+BK104+BK120+BK144</f>
        <v>0</v>
      </c>
    </row>
    <row r="84" s="12" customFormat="1" ht="25.92" customHeight="1">
      <c r="A84" s="12"/>
      <c r="B84" s="188"/>
      <c r="C84" s="189"/>
      <c r="D84" s="190" t="s">
        <v>70</v>
      </c>
      <c r="E84" s="191" t="s">
        <v>1361</v>
      </c>
      <c r="F84" s="191" t="s">
        <v>1362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SUM(P85:P103)</f>
        <v>0</v>
      </c>
      <c r="Q84" s="196"/>
      <c r="R84" s="197">
        <f>SUM(R85:R103)</f>
        <v>0</v>
      </c>
      <c r="S84" s="196"/>
      <c r="T84" s="198">
        <f>SUM(T85:T103)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76</v>
      </c>
      <c r="AT84" s="200" t="s">
        <v>70</v>
      </c>
      <c r="AU84" s="200" t="s">
        <v>71</v>
      </c>
      <c r="AY84" s="199" t="s">
        <v>124</v>
      </c>
      <c r="BK84" s="201">
        <f>SUM(BK85:BK103)</f>
        <v>0</v>
      </c>
    </row>
    <row r="85" s="2" customFormat="1" ht="37.8" customHeight="1">
      <c r="A85" s="38"/>
      <c r="B85" s="39"/>
      <c r="C85" s="204" t="s">
        <v>76</v>
      </c>
      <c r="D85" s="204" t="s">
        <v>127</v>
      </c>
      <c r="E85" s="205" t="s">
        <v>1363</v>
      </c>
      <c r="F85" s="206" t="s">
        <v>1364</v>
      </c>
      <c r="G85" s="207" t="s">
        <v>224</v>
      </c>
      <c r="H85" s="208">
        <v>12</v>
      </c>
      <c r="I85" s="209"/>
      <c r="J85" s="210">
        <f>ROUND(I85*H85,2)</f>
        <v>0</v>
      </c>
      <c r="K85" s="206" t="s">
        <v>131</v>
      </c>
      <c r="L85" s="44"/>
      <c r="M85" s="211" t="s">
        <v>19</v>
      </c>
      <c r="N85" s="212" t="s">
        <v>42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516</v>
      </c>
      <c r="AT85" s="215" t="s">
        <v>127</v>
      </c>
      <c r="AU85" s="215" t="s">
        <v>76</v>
      </c>
      <c r="AY85" s="17" t="s">
        <v>124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76</v>
      </c>
      <c r="BK85" s="216">
        <f>ROUND(I85*H85,2)</f>
        <v>0</v>
      </c>
      <c r="BL85" s="17" t="s">
        <v>516</v>
      </c>
      <c r="BM85" s="215" t="s">
        <v>1365</v>
      </c>
    </row>
    <row r="86" s="2" customFormat="1">
      <c r="A86" s="38"/>
      <c r="B86" s="39"/>
      <c r="C86" s="40"/>
      <c r="D86" s="217" t="s">
        <v>133</v>
      </c>
      <c r="E86" s="40"/>
      <c r="F86" s="218" t="s">
        <v>1366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133</v>
      </c>
      <c r="AU86" s="17" t="s">
        <v>76</v>
      </c>
    </row>
    <row r="87" s="2" customFormat="1" ht="24.15" customHeight="1">
      <c r="A87" s="38"/>
      <c r="B87" s="39"/>
      <c r="C87" s="204" t="s">
        <v>80</v>
      </c>
      <c r="D87" s="204" t="s">
        <v>127</v>
      </c>
      <c r="E87" s="205" t="s">
        <v>1367</v>
      </c>
      <c r="F87" s="206" t="s">
        <v>1368</v>
      </c>
      <c r="G87" s="207" t="s">
        <v>177</v>
      </c>
      <c r="H87" s="208">
        <v>12</v>
      </c>
      <c r="I87" s="209"/>
      <c r="J87" s="210">
        <f>ROUND(I87*H87,2)</f>
        <v>0</v>
      </c>
      <c r="K87" s="206" t="s">
        <v>131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516</v>
      </c>
      <c r="AT87" s="215" t="s">
        <v>127</v>
      </c>
      <c r="AU87" s="215" t="s">
        <v>76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76</v>
      </c>
      <c r="BK87" s="216">
        <f>ROUND(I87*H87,2)</f>
        <v>0</v>
      </c>
      <c r="BL87" s="17" t="s">
        <v>516</v>
      </c>
      <c r="BM87" s="215" t="s">
        <v>1369</v>
      </c>
    </row>
    <row r="88" s="2" customFormat="1">
      <c r="A88" s="38"/>
      <c r="B88" s="39"/>
      <c r="C88" s="40"/>
      <c r="D88" s="217" t="s">
        <v>133</v>
      </c>
      <c r="E88" s="40"/>
      <c r="F88" s="218" t="s">
        <v>1370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76</v>
      </c>
    </row>
    <row r="89" s="2" customFormat="1" ht="16.5" customHeight="1">
      <c r="A89" s="38"/>
      <c r="B89" s="39"/>
      <c r="C89" s="204" t="s">
        <v>142</v>
      </c>
      <c r="D89" s="204" t="s">
        <v>127</v>
      </c>
      <c r="E89" s="205" t="s">
        <v>1371</v>
      </c>
      <c r="F89" s="206" t="s">
        <v>1372</v>
      </c>
      <c r="G89" s="207" t="s">
        <v>567</v>
      </c>
      <c r="H89" s="208">
        <v>3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516</v>
      </c>
      <c r="AT89" s="215" t="s">
        <v>127</v>
      </c>
      <c r="AU89" s="215" t="s">
        <v>76</v>
      </c>
      <c r="AY89" s="17" t="s">
        <v>124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516</v>
      </c>
      <c r="BM89" s="215" t="s">
        <v>1373</v>
      </c>
    </row>
    <row r="90" s="2" customFormat="1" ht="24.15" customHeight="1">
      <c r="A90" s="38"/>
      <c r="B90" s="39"/>
      <c r="C90" s="204" t="s">
        <v>81</v>
      </c>
      <c r="D90" s="204" t="s">
        <v>127</v>
      </c>
      <c r="E90" s="205" t="s">
        <v>1374</v>
      </c>
      <c r="F90" s="206" t="s">
        <v>1375</v>
      </c>
      <c r="G90" s="207" t="s">
        <v>177</v>
      </c>
      <c r="H90" s="208">
        <v>3</v>
      </c>
      <c r="I90" s="209"/>
      <c r="J90" s="210">
        <f>ROUND(I90*H90,2)</f>
        <v>0</v>
      </c>
      <c r="K90" s="206" t="s">
        <v>131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516</v>
      </c>
      <c r="AT90" s="215" t="s">
        <v>127</v>
      </c>
      <c r="AU90" s="215" t="s">
        <v>76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76</v>
      </c>
      <c r="BK90" s="216">
        <f>ROUND(I90*H90,2)</f>
        <v>0</v>
      </c>
      <c r="BL90" s="17" t="s">
        <v>516</v>
      </c>
      <c r="BM90" s="215" t="s">
        <v>1376</v>
      </c>
    </row>
    <row r="91" s="2" customFormat="1">
      <c r="A91" s="38"/>
      <c r="B91" s="39"/>
      <c r="C91" s="40"/>
      <c r="D91" s="217" t="s">
        <v>133</v>
      </c>
      <c r="E91" s="40"/>
      <c r="F91" s="218" t="s">
        <v>1377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76</v>
      </c>
    </row>
    <row r="92" s="2" customFormat="1" ht="16.5" customHeight="1">
      <c r="A92" s="38"/>
      <c r="B92" s="39"/>
      <c r="C92" s="204" t="s">
        <v>84</v>
      </c>
      <c r="D92" s="204" t="s">
        <v>127</v>
      </c>
      <c r="E92" s="205" t="s">
        <v>1378</v>
      </c>
      <c r="F92" s="206" t="s">
        <v>1379</v>
      </c>
      <c r="G92" s="207" t="s">
        <v>177</v>
      </c>
      <c r="H92" s="208">
        <v>3</v>
      </c>
      <c r="I92" s="209"/>
      <c r="J92" s="210">
        <f>ROUND(I92*H92,2)</f>
        <v>0</v>
      </c>
      <c r="K92" s="206" t="s">
        <v>131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516</v>
      </c>
      <c r="AT92" s="215" t="s">
        <v>127</v>
      </c>
      <c r="AU92" s="215" t="s">
        <v>76</v>
      </c>
      <c r="AY92" s="17" t="s">
        <v>124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76</v>
      </c>
      <c r="BK92" s="216">
        <f>ROUND(I92*H92,2)</f>
        <v>0</v>
      </c>
      <c r="BL92" s="17" t="s">
        <v>516</v>
      </c>
      <c r="BM92" s="215" t="s">
        <v>1380</v>
      </c>
    </row>
    <row r="93" s="2" customFormat="1">
      <c r="A93" s="38"/>
      <c r="B93" s="39"/>
      <c r="C93" s="40"/>
      <c r="D93" s="217" t="s">
        <v>133</v>
      </c>
      <c r="E93" s="40"/>
      <c r="F93" s="218" t="s">
        <v>1381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133</v>
      </c>
      <c r="AU93" s="17" t="s">
        <v>76</v>
      </c>
    </row>
    <row r="94" s="2" customFormat="1" ht="16.5" customHeight="1">
      <c r="A94" s="38"/>
      <c r="B94" s="39"/>
      <c r="C94" s="204" t="s">
        <v>87</v>
      </c>
      <c r="D94" s="204" t="s">
        <v>127</v>
      </c>
      <c r="E94" s="205" t="s">
        <v>1382</v>
      </c>
      <c r="F94" s="206" t="s">
        <v>1383</v>
      </c>
      <c r="G94" s="207" t="s">
        <v>177</v>
      </c>
      <c r="H94" s="208">
        <v>3</v>
      </c>
      <c r="I94" s="209"/>
      <c r="J94" s="210">
        <f>ROUND(I94*H94,2)</f>
        <v>0</v>
      </c>
      <c r="K94" s="206" t="s">
        <v>131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516</v>
      </c>
      <c r="AT94" s="215" t="s">
        <v>127</v>
      </c>
      <c r="AU94" s="215" t="s">
        <v>76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516</v>
      </c>
      <c r="BM94" s="215" t="s">
        <v>1384</v>
      </c>
    </row>
    <row r="95" s="2" customFormat="1">
      <c r="A95" s="38"/>
      <c r="B95" s="39"/>
      <c r="C95" s="40"/>
      <c r="D95" s="217" t="s">
        <v>133</v>
      </c>
      <c r="E95" s="40"/>
      <c r="F95" s="218" t="s">
        <v>1385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76</v>
      </c>
    </row>
    <row r="96" s="2" customFormat="1" ht="49.05" customHeight="1">
      <c r="A96" s="38"/>
      <c r="B96" s="39"/>
      <c r="C96" s="204" t="s">
        <v>163</v>
      </c>
      <c r="D96" s="204" t="s">
        <v>127</v>
      </c>
      <c r="E96" s="205" t="s">
        <v>1386</v>
      </c>
      <c r="F96" s="206" t="s">
        <v>1387</v>
      </c>
      <c r="G96" s="207" t="s">
        <v>224</v>
      </c>
      <c r="H96" s="208">
        <v>70</v>
      </c>
      <c r="I96" s="209"/>
      <c r="J96" s="210">
        <f>ROUND(I96*H96,2)</f>
        <v>0</v>
      </c>
      <c r="K96" s="206" t="s">
        <v>131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516</v>
      </c>
      <c r="AT96" s="215" t="s">
        <v>127</v>
      </c>
      <c r="AU96" s="215" t="s">
        <v>76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516</v>
      </c>
      <c r="BM96" s="215" t="s">
        <v>1388</v>
      </c>
    </row>
    <row r="97" s="2" customFormat="1">
      <c r="A97" s="38"/>
      <c r="B97" s="39"/>
      <c r="C97" s="40"/>
      <c r="D97" s="217" t="s">
        <v>133</v>
      </c>
      <c r="E97" s="40"/>
      <c r="F97" s="218" t="s">
        <v>1389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76</v>
      </c>
    </row>
    <row r="98" s="2" customFormat="1" ht="37.8" customHeight="1">
      <c r="A98" s="38"/>
      <c r="B98" s="39"/>
      <c r="C98" s="204" t="s">
        <v>151</v>
      </c>
      <c r="D98" s="204" t="s">
        <v>127</v>
      </c>
      <c r="E98" s="205" t="s">
        <v>1390</v>
      </c>
      <c r="F98" s="206" t="s">
        <v>1391</v>
      </c>
      <c r="G98" s="207" t="s">
        <v>224</v>
      </c>
      <c r="H98" s="208">
        <v>6</v>
      </c>
      <c r="I98" s="209"/>
      <c r="J98" s="210">
        <f>ROUND(I98*H98,2)</f>
        <v>0</v>
      </c>
      <c r="K98" s="206" t="s">
        <v>131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516</v>
      </c>
      <c r="AT98" s="215" t="s">
        <v>127</v>
      </c>
      <c r="AU98" s="215" t="s">
        <v>76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76</v>
      </c>
      <c r="BK98" s="216">
        <f>ROUND(I98*H98,2)</f>
        <v>0</v>
      </c>
      <c r="BL98" s="17" t="s">
        <v>516</v>
      </c>
      <c r="BM98" s="215" t="s">
        <v>1392</v>
      </c>
    </row>
    <row r="99" s="2" customFormat="1">
      <c r="A99" s="38"/>
      <c r="B99" s="39"/>
      <c r="C99" s="40"/>
      <c r="D99" s="217" t="s">
        <v>133</v>
      </c>
      <c r="E99" s="40"/>
      <c r="F99" s="218" t="s">
        <v>1393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76</v>
      </c>
    </row>
    <row r="100" s="2" customFormat="1" ht="44.25" customHeight="1">
      <c r="A100" s="38"/>
      <c r="B100" s="39"/>
      <c r="C100" s="204" t="s">
        <v>174</v>
      </c>
      <c r="D100" s="204" t="s">
        <v>127</v>
      </c>
      <c r="E100" s="205" t="s">
        <v>1394</v>
      </c>
      <c r="F100" s="206" t="s">
        <v>1395</v>
      </c>
      <c r="G100" s="207" t="s">
        <v>224</v>
      </c>
      <c r="H100" s="208">
        <v>20</v>
      </c>
      <c r="I100" s="209"/>
      <c r="J100" s="210">
        <f>ROUND(I100*H100,2)</f>
        <v>0</v>
      </c>
      <c r="K100" s="206" t="s">
        <v>131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516</v>
      </c>
      <c r="AT100" s="215" t="s">
        <v>127</v>
      </c>
      <c r="AU100" s="215" t="s">
        <v>76</v>
      </c>
      <c r="AY100" s="17" t="s">
        <v>124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76</v>
      </c>
      <c r="BK100" s="216">
        <f>ROUND(I100*H100,2)</f>
        <v>0</v>
      </c>
      <c r="BL100" s="17" t="s">
        <v>516</v>
      </c>
      <c r="BM100" s="215" t="s">
        <v>1396</v>
      </c>
    </row>
    <row r="101" s="2" customFormat="1">
      <c r="A101" s="38"/>
      <c r="B101" s="39"/>
      <c r="C101" s="40"/>
      <c r="D101" s="217" t="s">
        <v>133</v>
      </c>
      <c r="E101" s="40"/>
      <c r="F101" s="218" t="s">
        <v>1397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76</v>
      </c>
    </row>
    <row r="102" s="2" customFormat="1" ht="37.8" customHeight="1">
      <c r="A102" s="38"/>
      <c r="B102" s="39"/>
      <c r="C102" s="204" t="s">
        <v>180</v>
      </c>
      <c r="D102" s="204" t="s">
        <v>127</v>
      </c>
      <c r="E102" s="205" t="s">
        <v>1398</v>
      </c>
      <c r="F102" s="206" t="s">
        <v>1399</v>
      </c>
      <c r="G102" s="207" t="s">
        <v>224</v>
      </c>
      <c r="H102" s="208">
        <v>80</v>
      </c>
      <c r="I102" s="209"/>
      <c r="J102" s="210">
        <f>ROUND(I102*H102,2)</f>
        <v>0</v>
      </c>
      <c r="K102" s="206" t="s">
        <v>131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516</v>
      </c>
      <c r="AT102" s="215" t="s">
        <v>127</v>
      </c>
      <c r="AU102" s="215" t="s">
        <v>76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76</v>
      </c>
      <c r="BK102" s="216">
        <f>ROUND(I102*H102,2)</f>
        <v>0</v>
      </c>
      <c r="BL102" s="17" t="s">
        <v>516</v>
      </c>
      <c r="BM102" s="215" t="s">
        <v>1400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1401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76</v>
      </c>
    </row>
    <row r="104" s="12" customFormat="1" ht="25.92" customHeight="1">
      <c r="A104" s="12"/>
      <c r="B104" s="188"/>
      <c r="C104" s="189"/>
      <c r="D104" s="190" t="s">
        <v>70</v>
      </c>
      <c r="E104" s="191" t="s">
        <v>1402</v>
      </c>
      <c r="F104" s="191" t="s">
        <v>1403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SUM(P105:P119)</f>
        <v>0</v>
      </c>
      <c r="Q104" s="196"/>
      <c r="R104" s="197">
        <f>SUM(R105:R119)</f>
        <v>0.081012000000000001</v>
      </c>
      <c r="S104" s="196"/>
      <c r="T104" s="198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76</v>
      </c>
      <c r="AT104" s="200" t="s">
        <v>70</v>
      </c>
      <c r="AU104" s="200" t="s">
        <v>71</v>
      </c>
      <c r="AY104" s="199" t="s">
        <v>124</v>
      </c>
      <c r="BK104" s="201">
        <f>SUM(BK105:BK119)</f>
        <v>0</v>
      </c>
    </row>
    <row r="105" s="2" customFormat="1" ht="16.5" customHeight="1">
      <c r="A105" s="38"/>
      <c r="B105" s="39"/>
      <c r="C105" s="245" t="s">
        <v>185</v>
      </c>
      <c r="D105" s="245" t="s">
        <v>147</v>
      </c>
      <c r="E105" s="246" t="s">
        <v>1404</v>
      </c>
      <c r="F105" s="247" t="s">
        <v>1405</v>
      </c>
      <c r="G105" s="248" t="s">
        <v>224</v>
      </c>
      <c r="H105" s="249">
        <v>21</v>
      </c>
      <c r="I105" s="250"/>
      <c r="J105" s="251">
        <f>ROUND(I105*H105,2)</f>
        <v>0</v>
      </c>
      <c r="K105" s="247" t="s">
        <v>19</v>
      </c>
      <c r="L105" s="252"/>
      <c r="M105" s="253" t="s">
        <v>19</v>
      </c>
      <c r="N105" s="254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1406</v>
      </c>
      <c r="AT105" s="215" t="s">
        <v>147</v>
      </c>
      <c r="AU105" s="215" t="s">
        <v>76</v>
      </c>
      <c r="AY105" s="17" t="s">
        <v>124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516</v>
      </c>
      <c r="BM105" s="215" t="s">
        <v>1407</v>
      </c>
    </row>
    <row r="106" s="2" customFormat="1" ht="16.5" customHeight="1">
      <c r="A106" s="38"/>
      <c r="B106" s="39"/>
      <c r="C106" s="245" t="s">
        <v>192</v>
      </c>
      <c r="D106" s="245" t="s">
        <v>147</v>
      </c>
      <c r="E106" s="246" t="s">
        <v>1408</v>
      </c>
      <c r="F106" s="247" t="s">
        <v>1409</v>
      </c>
      <c r="G106" s="248" t="s">
        <v>224</v>
      </c>
      <c r="H106" s="249">
        <v>84</v>
      </c>
      <c r="I106" s="250"/>
      <c r="J106" s="251">
        <f>ROUND(I106*H106,2)</f>
        <v>0</v>
      </c>
      <c r="K106" s="247" t="s">
        <v>19</v>
      </c>
      <c r="L106" s="252"/>
      <c r="M106" s="253" t="s">
        <v>19</v>
      </c>
      <c r="N106" s="254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1406</v>
      </c>
      <c r="AT106" s="215" t="s">
        <v>147</v>
      </c>
      <c r="AU106" s="215" t="s">
        <v>76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76</v>
      </c>
      <c r="BK106" s="216">
        <f>ROUND(I106*H106,2)</f>
        <v>0</v>
      </c>
      <c r="BL106" s="17" t="s">
        <v>516</v>
      </c>
      <c r="BM106" s="215" t="s">
        <v>1410</v>
      </c>
    </row>
    <row r="107" s="2" customFormat="1" ht="16.5" customHeight="1">
      <c r="A107" s="38"/>
      <c r="B107" s="39"/>
      <c r="C107" s="245" t="s">
        <v>199</v>
      </c>
      <c r="D107" s="245" t="s">
        <v>147</v>
      </c>
      <c r="E107" s="246" t="s">
        <v>1411</v>
      </c>
      <c r="F107" s="247" t="s">
        <v>1412</v>
      </c>
      <c r="G107" s="248" t="s">
        <v>567</v>
      </c>
      <c r="H107" s="249">
        <v>3</v>
      </c>
      <c r="I107" s="250"/>
      <c r="J107" s="251">
        <f>ROUND(I107*H107,2)</f>
        <v>0</v>
      </c>
      <c r="K107" s="247" t="s">
        <v>19</v>
      </c>
      <c r="L107" s="252"/>
      <c r="M107" s="253" t="s">
        <v>19</v>
      </c>
      <c r="N107" s="254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1406</v>
      </c>
      <c r="AT107" s="215" t="s">
        <v>147</v>
      </c>
      <c r="AU107" s="215" t="s">
        <v>76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76</v>
      </c>
      <c r="BK107" s="216">
        <f>ROUND(I107*H107,2)</f>
        <v>0</v>
      </c>
      <c r="BL107" s="17" t="s">
        <v>516</v>
      </c>
      <c r="BM107" s="215" t="s">
        <v>1413</v>
      </c>
    </row>
    <row r="108" s="2" customFormat="1">
      <c r="A108" s="38"/>
      <c r="B108" s="39"/>
      <c r="C108" s="40"/>
      <c r="D108" s="224" t="s">
        <v>859</v>
      </c>
      <c r="E108" s="40"/>
      <c r="F108" s="265" t="s">
        <v>1414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859</v>
      </c>
      <c r="AU108" s="17" t="s">
        <v>76</v>
      </c>
    </row>
    <row r="109" s="2" customFormat="1" ht="16.5" customHeight="1">
      <c r="A109" s="38"/>
      <c r="B109" s="39"/>
      <c r="C109" s="245" t="s">
        <v>204</v>
      </c>
      <c r="D109" s="245" t="s">
        <v>147</v>
      </c>
      <c r="E109" s="246" t="s">
        <v>1415</v>
      </c>
      <c r="F109" s="247" t="s">
        <v>1416</v>
      </c>
      <c r="G109" s="248" t="s">
        <v>380</v>
      </c>
      <c r="H109" s="249">
        <v>6</v>
      </c>
      <c r="I109" s="250"/>
      <c r="J109" s="251">
        <f>ROUND(I109*H109,2)</f>
        <v>0</v>
      </c>
      <c r="K109" s="247" t="s">
        <v>131</v>
      </c>
      <c r="L109" s="252"/>
      <c r="M109" s="253" t="s">
        <v>19</v>
      </c>
      <c r="N109" s="254" t="s">
        <v>42</v>
      </c>
      <c r="O109" s="84"/>
      <c r="P109" s="213">
        <f>O109*H109</f>
        <v>0</v>
      </c>
      <c r="Q109" s="213">
        <v>0.001</v>
      </c>
      <c r="R109" s="213">
        <f>Q109*H109</f>
        <v>0.0060000000000000001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1406</v>
      </c>
      <c r="AT109" s="215" t="s">
        <v>147</v>
      </c>
      <c r="AU109" s="215" t="s">
        <v>76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76</v>
      </c>
      <c r="BK109" s="216">
        <f>ROUND(I109*H109,2)</f>
        <v>0</v>
      </c>
      <c r="BL109" s="17" t="s">
        <v>516</v>
      </c>
      <c r="BM109" s="215" t="s">
        <v>1417</v>
      </c>
    </row>
    <row r="110" s="2" customFormat="1">
      <c r="A110" s="38"/>
      <c r="B110" s="39"/>
      <c r="C110" s="40"/>
      <c r="D110" s="224" t="s">
        <v>859</v>
      </c>
      <c r="E110" s="40"/>
      <c r="F110" s="265" t="s">
        <v>1418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859</v>
      </c>
      <c r="AU110" s="17" t="s">
        <v>76</v>
      </c>
    </row>
    <row r="111" s="2" customFormat="1" ht="16.5" customHeight="1">
      <c r="A111" s="38"/>
      <c r="B111" s="39"/>
      <c r="C111" s="245" t="s">
        <v>8</v>
      </c>
      <c r="D111" s="245" t="s">
        <v>147</v>
      </c>
      <c r="E111" s="246" t="s">
        <v>1419</v>
      </c>
      <c r="F111" s="247" t="s">
        <v>1420</v>
      </c>
      <c r="G111" s="248" t="s">
        <v>567</v>
      </c>
      <c r="H111" s="249">
        <v>3</v>
      </c>
      <c r="I111" s="250"/>
      <c r="J111" s="251">
        <f>ROUND(I111*H111,2)</f>
        <v>0</v>
      </c>
      <c r="K111" s="247" t="s">
        <v>19</v>
      </c>
      <c r="L111" s="252"/>
      <c r="M111" s="253" t="s">
        <v>19</v>
      </c>
      <c r="N111" s="254" t="s">
        <v>42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1406</v>
      </c>
      <c r="AT111" s="215" t="s">
        <v>147</v>
      </c>
      <c r="AU111" s="215" t="s">
        <v>76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516</v>
      </c>
      <c r="BM111" s="215" t="s">
        <v>1421</v>
      </c>
    </row>
    <row r="112" s="2" customFormat="1">
      <c r="A112" s="38"/>
      <c r="B112" s="39"/>
      <c r="C112" s="40"/>
      <c r="D112" s="224" t="s">
        <v>859</v>
      </c>
      <c r="E112" s="40"/>
      <c r="F112" s="265" t="s">
        <v>1414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859</v>
      </c>
      <c r="AU112" s="17" t="s">
        <v>76</v>
      </c>
    </row>
    <row r="113" s="2" customFormat="1" ht="16.5" customHeight="1">
      <c r="A113" s="38"/>
      <c r="B113" s="39"/>
      <c r="C113" s="245" t="s">
        <v>215</v>
      </c>
      <c r="D113" s="245" t="s">
        <v>147</v>
      </c>
      <c r="E113" s="246" t="s">
        <v>1422</v>
      </c>
      <c r="F113" s="247" t="s">
        <v>1423</v>
      </c>
      <c r="G113" s="248" t="s">
        <v>567</v>
      </c>
      <c r="H113" s="249">
        <v>3</v>
      </c>
      <c r="I113" s="250"/>
      <c r="J113" s="251">
        <f>ROUND(I113*H113,2)</f>
        <v>0</v>
      </c>
      <c r="K113" s="247" t="s">
        <v>19</v>
      </c>
      <c r="L113" s="252"/>
      <c r="M113" s="253" t="s">
        <v>19</v>
      </c>
      <c r="N113" s="254" t="s">
        <v>42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1406</v>
      </c>
      <c r="AT113" s="215" t="s">
        <v>147</v>
      </c>
      <c r="AU113" s="215" t="s">
        <v>76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76</v>
      </c>
      <c r="BK113" s="216">
        <f>ROUND(I113*H113,2)</f>
        <v>0</v>
      </c>
      <c r="BL113" s="17" t="s">
        <v>516</v>
      </c>
      <c r="BM113" s="215" t="s">
        <v>1424</v>
      </c>
    </row>
    <row r="114" s="2" customFormat="1">
      <c r="A114" s="38"/>
      <c r="B114" s="39"/>
      <c r="C114" s="40"/>
      <c r="D114" s="224" t="s">
        <v>859</v>
      </c>
      <c r="E114" s="40"/>
      <c r="F114" s="265" t="s">
        <v>1414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859</v>
      </c>
      <c r="AU114" s="17" t="s">
        <v>76</v>
      </c>
    </row>
    <row r="115" s="2" customFormat="1" ht="16.5" customHeight="1">
      <c r="A115" s="38"/>
      <c r="B115" s="39"/>
      <c r="C115" s="245" t="s">
        <v>221</v>
      </c>
      <c r="D115" s="245" t="s">
        <v>147</v>
      </c>
      <c r="E115" s="246" t="s">
        <v>1425</v>
      </c>
      <c r="F115" s="247" t="s">
        <v>1426</v>
      </c>
      <c r="G115" s="248" t="s">
        <v>567</v>
      </c>
      <c r="H115" s="249">
        <v>3</v>
      </c>
      <c r="I115" s="250"/>
      <c r="J115" s="251">
        <f>ROUND(I115*H115,2)</f>
        <v>0</v>
      </c>
      <c r="K115" s="247" t="s">
        <v>19</v>
      </c>
      <c r="L115" s="252"/>
      <c r="M115" s="253" t="s">
        <v>19</v>
      </c>
      <c r="N115" s="254" t="s">
        <v>42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1406</v>
      </c>
      <c r="AT115" s="215" t="s">
        <v>147</v>
      </c>
      <c r="AU115" s="215" t="s">
        <v>76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76</v>
      </c>
      <c r="BK115" s="216">
        <f>ROUND(I115*H115,2)</f>
        <v>0</v>
      </c>
      <c r="BL115" s="17" t="s">
        <v>516</v>
      </c>
      <c r="BM115" s="215" t="s">
        <v>1427</v>
      </c>
    </row>
    <row r="116" s="2" customFormat="1">
      <c r="A116" s="38"/>
      <c r="B116" s="39"/>
      <c r="C116" s="40"/>
      <c r="D116" s="224" t="s">
        <v>859</v>
      </c>
      <c r="E116" s="40"/>
      <c r="F116" s="265" t="s">
        <v>1414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859</v>
      </c>
      <c r="AU116" s="17" t="s">
        <v>76</v>
      </c>
    </row>
    <row r="117" s="2" customFormat="1" ht="16.5" customHeight="1">
      <c r="A117" s="38"/>
      <c r="B117" s="39"/>
      <c r="C117" s="245" t="s">
        <v>230</v>
      </c>
      <c r="D117" s="245" t="s">
        <v>147</v>
      </c>
      <c r="E117" s="246" t="s">
        <v>1428</v>
      </c>
      <c r="F117" s="247" t="s">
        <v>1429</v>
      </c>
      <c r="G117" s="248" t="s">
        <v>380</v>
      </c>
      <c r="H117" s="249">
        <v>73.5</v>
      </c>
      <c r="I117" s="250"/>
      <c r="J117" s="251">
        <f>ROUND(I117*H117,2)</f>
        <v>0</v>
      </c>
      <c r="K117" s="247" t="s">
        <v>131</v>
      </c>
      <c r="L117" s="252"/>
      <c r="M117" s="253" t="s">
        <v>19</v>
      </c>
      <c r="N117" s="254" t="s">
        <v>42</v>
      </c>
      <c r="O117" s="84"/>
      <c r="P117" s="213">
        <f>O117*H117</f>
        <v>0</v>
      </c>
      <c r="Q117" s="213">
        <v>0.001</v>
      </c>
      <c r="R117" s="213">
        <f>Q117*H117</f>
        <v>0.073499999999999996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1406</v>
      </c>
      <c r="AT117" s="215" t="s">
        <v>147</v>
      </c>
      <c r="AU117" s="215" t="s">
        <v>76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76</v>
      </c>
      <c r="BK117" s="216">
        <f>ROUND(I117*H117,2)</f>
        <v>0</v>
      </c>
      <c r="BL117" s="17" t="s">
        <v>516</v>
      </c>
      <c r="BM117" s="215" t="s">
        <v>1430</v>
      </c>
    </row>
    <row r="118" s="2" customFormat="1">
      <c r="A118" s="38"/>
      <c r="B118" s="39"/>
      <c r="C118" s="40"/>
      <c r="D118" s="224" t="s">
        <v>859</v>
      </c>
      <c r="E118" s="40"/>
      <c r="F118" s="265" t="s">
        <v>1414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859</v>
      </c>
      <c r="AU118" s="17" t="s">
        <v>76</v>
      </c>
    </row>
    <row r="119" s="2" customFormat="1" ht="24.15" customHeight="1">
      <c r="A119" s="38"/>
      <c r="B119" s="39"/>
      <c r="C119" s="245" t="s">
        <v>238</v>
      </c>
      <c r="D119" s="245" t="s">
        <v>147</v>
      </c>
      <c r="E119" s="246" t="s">
        <v>1431</v>
      </c>
      <c r="F119" s="247" t="s">
        <v>1432</v>
      </c>
      <c r="G119" s="248" t="s">
        <v>224</v>
      </c>
      <c r="H119" s="249">
        <v>12.6</v>
      </c>
      <c r="I119" s="250"/>
      <c r="J119" s="251">
        <f>ROUND(I119*H119,2)</f>
        <v>0</v>
      </c>
      <c r="K119" s="247" t="s">
        <v>131</v>
      </c>
      <c r="L119" s="252"/>
      <c r="M119" s="253" t="s">
        <v>19</v>
      </c>
      <c r="N119" s="254" t="s">
        <v>42</v>
      </c>
      <c r="O119" s="84"/>
      <c r="P119" s="213">
        <f>O119*H119</f>
        <v>0</v>
      </c>
      <c r="Q119" s="213">
        <v>0.00012</v>
      </c>
      <c r="R119" s="213">
        <f>Q119*H119</f>
        <v>0.0015119999999999999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1406</v>
      </c>
      <c r="AT119" s="215" t="s">
        <v>147</v>
      </c>
      <c r="AU119" s="215" t="s">
        <v>76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76</v>
      </c>
      <c r="BK119" s="216">
        <f>ROUND(I119*H119,2)</f>
        <v>0</v>
      </c>
      <c r="BL119" s="17" t="s">
        <v>516</v>
      </c>
      <c r="BM119" s="215" t="s">
        <v>1433</v>
      </c>
    </row>
    <row r="120" s="12" customFormat="1" ht="25.92" customHeight="1">
      <c r="A120" s="12"/>
      <c r="B120" s="188"/>
      <c r="C120" s="189"/>
      <c r="D120" s="190" t="s">
        <v>70</v>
      </c>
      <c r="E120" s="191" t="s">
        <v>1434</v>
      </c>
      <c r="F120" s="191" t="s">
        <v>1435</v>
      </c>
      <c r="G120" s="189"/>
      <c r="H120" s="189"/>
      <c r="I120" s="192"/>
      <c r="J120" s="193">
        <f>BK120</f>
        <v>0</v>
      </c>
      <c r="K120" s="189"/>
      <c r="L120" s="194"/>
      <c r="M120" s="195"/>
      <c r="N120" s="196"/>
      <c r="O120" s="196"/>
      <c r="P120" s="197">
        <f>SUM(P121:P143)</f>
        <v>0</v>
      </c>
      <c r="Q120" s="196"/>
      <c r="R120" s="197">
        <f>SUM(R121:R143)</f>
        <v>0.0058500000000000002</v>
      </c>
      <c r="S120" s="196"/>
      <c r="T120" s="198">
        <f>SUM(T121:T143)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76</v>
      </c>
      <c r="AT120" s="200" t="s">
        <v>70</v>
      </c>
      <c r="AU120" s="200" t="s">
        <v>71</v>
      </c>
      <c r="AY120" s="199" t="s">
        <v>124</v>
      </c>
      <c r="BK120" s="201">
        <f>SUM(BK121:BK143)</f>
        <v>0</v>
      </c>
    </row>
    <row r="121" s="2" customFormat="1" ht="16.5" customHeight="1">
      <c r="A121" s="38"/>
      <c r="B121" s="39"/>
      <c r="C121" s="204" t="s">
        <v>244</v>
      </c>
      <c r="D121" s="204" t="s">
        <v>127</v>
      </c>
      <c r="E121" s="205" t="s">
        <v>1436</v>
      </c>
      <c r="F121" s="206" t="s">
        <v>1437</v>
      </c>
      <c r="G121" s="207" t="s">
        <v>1122</v>
      </c>
      <c r="H121" s="208">
        <v>0.10000000000000001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516</v>
      </c>
      <c r="AT121" s="215" t="s">
        <v>127</v>
      </c>
      <c r="AU121" s="215" t="s">
        <v>76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76</v>
      </c>
      <c r="BK121" s="216">
        <f>ROUND(I121*H121,2)</f>
        <v>0</v>
      </c>
      <c r="BL121" s="17" t="s">
        <v>516</v>
      </c>
      <c r="BM121" s="215" t="s">
        <v>1438</v>
      </c>
    </row>
    <row r="122" s="2" customFormat="1" ht="16.5" customHeight="1">
      <c r="A122" s="38"/>
      <c r="B122" s="39"/>
      <c r="C122" s="204" t="s">
        <v>7</v>
      </c>
      <c r="D122" s="204" t="s">
        <v>127</v>
      </c>
      <c r="E122" s="205" t="s">
        <v>1439</v>
      </c>
      <c r="F122" s="206" t="s">
        <v>1440</v>
      </c>
      <c r="G122" s="207" t="s">
        <v>567</v>
      </c>
      <c r="H122" s="208">
        <v>3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42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516</v>
      </c>
      <c r="AT122" s="215" t="s">
        <v>127</v>
      </c>
      <c r="AU122" s="215" t="s">
        <v>76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76</v>
      </c>
      <c r="BK122" s="216">
        <f>ROUND(I122*H122,2)</f>
        <v>0</v>
      </c>
      <c r="BL122" s="17" t="s">
        <v>516</v>
      </c>
      <c r="BM122" s="215" t="s">
        <v>1441</v>
      </c>
    </row>
    <row r="123" s="2" customFormat="1" ht="66.75" customHeight="1">
      <c r="A123" s="38"/>
      <c r="B123" s="39"/>
      <c r="C123" s="204" t="s">
        <v>260</v>
      </c>
      <c r="D123" s="204" t="s">
        <v>127</v>
      </c>
      <c r="E123" s="205" t="s">
        <v>1442</v>
      </c>
      <c r="F123" s="206" t="s">
        <v>1443</v>
      </c>
      <c r="G123" s="207" t="s">
        <v>224</v>
      </c>
      <c r="H123" s="208">
        <v>60</v>
      </c>
      <c r="I123" s="209"/>
      <c r="J123" s="210">
        <f>ROUND(I123*H123,2)</f>
        <v>0</v>
      </c>
      <c r="K123" s="206" t="s">
        <v>131</v>
      </c>
      <c r="L123" s="44"/>
      <c r="M123" s="211" t="s">
        <v>19</v>
      </c>
      <c r="N123" s="212" t="s">
        <v>42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516</v>
      </c>
      <c r="AT123" s="215" t="s">
        <v>127</v>
      </c>
      <c r="AU123" s="215" t="s">
        <v>76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76</v>
      </c>
      <c r="BK123" s="216">
        <f>ROUND(I123*H123,2)</f>
        <v>0</v>
      </c>
      <c r="BL123" s="17" t="s">
        <v>516</v>
      </c>
      <c r="BM123" s="215" t="s">
        <v>1444</v>
      </c>
    </row>
    <row r="124" s="2" customFormat="1">
      <c r="A124" s="38"/>
      <c r="B124" s="39"/>
      <c r="C124" s="40"/>
      <c r="D124" s="217" t="s">
        <v>133</v>
      </c>
      <c r="E124" s="40"/>
      <c r="F124" s="218" t="s">
        <v>1445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76</v>
      </c>
    </row>
    <row r="125" s="2" customFormat="1" ht="66.75" customHeight="1">
      <c r="A125" s="38"/>
      <c r="B125" s="39"/>
      <c r="C125" s="204" t="s">
        <v>267</v>
      </c>
      <c r="D125" s="204" t="s">
        <v>127</v>
      </c>
      <c r="E125" s="205" t="s">
        <v>1446</v>
      </c>
      <c r="F125" s="206" t="s">
        <v>1447</v>
      </c>
      <c r="G125" s="207" t="s">
        <v>224</v>
      </c>
      <c r="H125" s="208">
        <v>5</v>
      </c>
      <c r="I125" s="209"/>
      <c r="J125" s="210">
        <f>ROUND(I125*H125,2)</f>
        <v>0</v>
      </c>
      <c r="K125" s="206" t="s">
        <v>131</v>
      </c>
      <c r="L125" s="44"/>
      <c r="M125" s="211" t="s">
        <v>19</v>
      </c>
      <c r="N125" s="212" t="s">
        <v>42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516</v>
      </c>
      <c r="AT125" s="215" t="s">
        <v>127</v>
      </c>
      <c r="AU125" s="215" t="s">
        <v>76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76</v>
      </c>
      <c r="BK125" s="216">
        <f>ROUND(I125*H125,2)</f>
        <v>0</v>
      </c>
      <c r="BL125" s="17" t="s">
        <v>516</v>
      </c>
      <c r="BM125" s="215" t="s">
        <v>1448</v>
      </c>
    </row>
    <row r="126" s="2" customFormat="1">
      <c r="A126" s="38"/>
      <c r="B126" s="39"/>
      <c r="C126" s="40"/>
      <c r="D126" s="217" t="s">
        <v>133</v>
      </c>
      <c r="E126" s="40"/>
      <c r="F126" s="218" t="s">
        <v>1449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76</v>
      </c>
    </row>
    <row r="127" s="2" customFormat="1" ht="55.5" customHeight="1">
      <c r="A127" s="38"/>
      <c r="B127" s="39"/>
      <c r="C127" s="204" t="s">
        <v>279</v>
      </c>
      <c r="D127" s="204" t="s">
        <v>127</v>
      </c>
      <c r="E127" s="205" t="s">
        <v>1450</v>
      </c>
      <c r="F127" s="206" t="s">
        <v>1451</v>
      </c>
      <c r="G127" s="207" t="s">
        <v>224</v>
      </c>
      <c r="H127" s="208">
        <v>60</v>
      </c>
      <c r="I127" s="209"/>
      <c r="J127" s="210">
        <f>ROUND(I127*H127,2)</f>
        <v>0</v>
      </c>
      <c r="K127" s="206" t="s">
        <v>131</v>
      </c>
      <c r="L127" s="44"/>
      <c r="M127" s="211" t="s">
        <v>19</v>
      </c>
      <c r="N127" s="212" t="s">
        <v>42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516</v>
      </c>
      <c r="AT127" s="215" t="s">
        <v>127</v>
      </c>
      <c r="AU127" s="215" t="s">
        <v>76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76</v>
      </c>
      <c r="BK127" s="216">
        <f>ROUND(I127*H127,2)</f>
        <v>0</v>
      </c>
      <c r="BL127" s="17" t="s">
        <v>516</v>
      </c>
      <c r="BM127" s="215" t="s">
        <v>1452</v>
      </c>
    </row>
    <row r="128" s="2" customFormat="1">
      <c r="A128" s="38"/>
      <c r="B128" s="39"/>
      <c r="C128" s="40"/>
      <c r="D128" s="217" t="s">
        <v>133</v>
      </c>
      <c r="E128" s="40"/>
      <c r="F128" s="218" t="s">
        <v>1453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76</v>
      </c>
    </row>
    <row r="129" s="2" customFormat="1" ht="55.5" customHeight="1">
      <c r="A129" s="38"/>
      <c r="B129" s="39"/>
      <c r="C129" s="204" t="s">
        <v>285</v>
      </c>
      <c r="D129" s="204" t="s">
        <v>127</v>
      </c>
      <c r="E129" s="205" t="s">
        <v>1454</v>
      </c>
      <c r="F129" s="206" t="s">
        <v>1455</v>
      </c>
      <c r="G129" s="207" t="s">
        <v>224</v>
      </c>
      <c r="H129" s="208">
        <v>5</v>
      </c>
      <c r="I129" s="209"/>
      <c r="J129" s="210">
        <f>ROUND(I129*H129,2)</f>
        <v>0</v>
      </c>
      <c r="K129" s="206" t="s">
        <v>131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516</v>
      </c>
      <c r="AT129" s="215" t="s">
        <v>127</v>
      </c>
      <c r="AU129" s="215" t="s">
        <v>76</v>
      </c>
      <c r="AY129" s="17" t="s">
        <v>124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76</v>
      </c>
      <c r="BK129" s="216">
        <f>ROUND(I129*H129,2)</f>
        <v>0</v>
      </c>
      <c r="BL129" s="17" t="s">
        <v>516</v>
      </c>
      <c r="BM129" s="215" t="s">
        <v>1456</v>
      </c>
    </row>
    <row r="130" s="2" customFormat="1">
      <c r="A130" s="38"/>
      <c r="B130" s="39"/>
      <c r="C130" s="40"/>
      <c r="D130" s="217" t="s">
        <v>133</v>
      </c>
      <c r="E130" s="40"/>
      <c r="F130" s="218" t="s">
        <v>1457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76</v>
      </c>
    </row>
    <row r="131" s="2" customFormat="1" ht="24.15" customHeight="1">
      <c r="A131" s="38"/>
      <c r="B131" s="39"/>
      <c r="C131" s="204" t="s">
        <v>291</v>
      </c>
      <c r="D131" s="204" t="s">
        <v>127</v>
      </c>
      <c r="E131" s="205" t="s">
        <v>1458</v>
      </c>
      <c r="F131" s="206" t="s">
        <v>1459</v>
      </c>
      <c r="G131" s="207" t="s">
        <v>166</v>
      </c>
      <c r="H131" s="208">
        <v>26.5</v>
      </c>
      <c r="I131" s="209"/>
      <c r="J131" s="210">
        <f>ROUND(I131*H131,2)</f>
        <v>0</v>
      </c>
      <c r="K131" s="206" t="s">
        <v>131</v>
      </c>
      <c r="L131" s="44"/>
      <c r="M131" s="211" t="s">
        <v>19</v>
      </c>
      <c r="N131" s="212" t="s">
        <v>42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516</v>
      </c>
      <c r="AT131" s="215" t="s">
        <v>127</v>
      </c>
      <c r="AU131" s="215" t="s">
        <v>76</v>
      </c>
      <c r="AY131" s="17" t="s">
        <v>124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76</v>
      </c>
      <c r="BK131" s="216">
        <f>ROUND(I131*H131,2)</f>
        <v>0</v>
      </c>
      <c r="BL131" s="17" t="s">
        <v>516</v>
      </c>
      <c r="BM131" s="215" t="s">
        <v>1460</v>
      </c>
    </row>
    <row r="132" s="2" customFormat="1">
      <c r="A132" s="38"/>
      <c r="B132" s="39"/>
      <c r="C132" s="40"/>
      <c r="D132" s="217" t="s">
        <v>133</v>
      </c>
      <c r="E132" s="40"/>
      <c r="F132" s="218" t="s">
        <v>1461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76</v>
      </c>
    </row>
    <row r="133" s="2" customFormat="1" ht="24.15" customHeight="1">
      <c r="A133" s="38"/>
      <c r="B133" s="39"/>
      <c r="C133" s="204" t="s">
        <v>296</v>
      </c>
      <c r="D133" s="204" t="s">
        <v>127</v>
      </c>
      <c r="E133" s="205" t="s">
        <v>1462</v>
      </c>
      <c r="F133" s="206" t="s">
        <v>1463</v>
      </c>
      <c r="G133" s="207" t="s">
        <v>130</v>
      </c>
      <c r="H133" s="208">
        <v>1.8</v>
      </c>
      <c r="I133" s="209"/>
      <c r="J133" s="210">
        <f>ROUND(I133*H133,2)</f>
        <v>0</v>
      </c>
      <c r="K133" s="206" t="s">
        <v>131</v>
      </c>
      <c r="L133" s="44"/>
      <c r="M133" s="211" t="s">
        <v>19</v>
      </c>
      <c r="N133" s="212" t="s">
        <v>42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516</v>
      </c>
      <c r="AT133" s="215" t="s">
        <v>127</v>
      </c>
      <c r="AU133" s="215" t="s">
        <v>76</v>
      </c>
      <c r="AY133" s="17" t="s">
        <v>124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76</v>
      </c>
      <c r="BK133" s="216">
        <f>ROUND(I133*H133,2)</f>
        <v>0</v>
      </c>
      <c r="BL133" s="17" t="s">
        <v>516</v>
      </c>
      <c r="BM133" s="215" t="s">
        <v>1464</v>
      </c>
    </row>
    <row r="134" s="2" customFormat="1">
      <c r="A134" s="38"/>
      <c r="B134" s="39"/>
      <c r="C134" s="40"/>
      <c r="D134" s="217" t="s">
        <v>133</v>
      </c>
      <c r="E134" s="40"/>
      <c r="F134" s="218" t="s">
        <v>1465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133</v>
      </c>
      <c r="AU134" s="17" t="s">
        <v>76</v>
      </c>
    </row>
    <row r="135" s="2" customFormat="1" ht="16.5" customHeight="1">
      <c r="A135" s="38"/>
      <c r="B135" s="39"/>
      <c r="C135" s="204" t="s">
        <v>302</v>
      </c>
      <c r="D135" s="204" t="s">
        <v>127</v>
      </c>
      <c r="E135" s="205" t="s">
        <v>1466</v>
      </c>
      <c r="F135" s="206" t="s">
        <v>1467</v>
      </c>
      <c r="G135" s="207" t="s">
        <v>224</v>
      </c>
      <c r="H135" s="208">
        <v>4.5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42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516</v>
      </c>
      <c r="AT135" s="215" t="s">
        <v>127</v>
      </c>
      <c r="AU135" s="215" t="s">
        <v>76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76</v>
      </c>
      <c r="BK135" s="216">
        <f>ROUND(I135*H135,2)</f>
        <v>0</v>
      </c>
      <c r="BL135" s="17" t="s">
        <v>516</v>
      </c>
      <c r="BM135" s="215" t="s">
        <v>1468</v>
      </c>
    </row>
    <row r="136" s="2" customFormat="1" ht="16.5" customHeight="1">
      <c r="A136" s="38"/>
      <c r="B136" s="39"/>
      <c r="C136" s="204" t="s">
        <v>257</v>
      </c>
      <c r="D136" s="204" t="s">
        <v>127</v>
      </c>
      <c r="E136" s="205" t="s">
        <v>1469</v>
      </c>
      <c r="F136" s="206" t="s">
        <v>1470</v>
      </c>
      <c r="G136" s="207" t="s">
        <v>130</v>
      </c>
      <c r="H136" s="208">
        <v>10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516</v>
      </c>
      <c r="AT136" s="215" t="s">
        <v>127</v>
      </c>
      <c r="AU136" s="215" t="s">
        <v>76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76</v>
      </c>
      <c r="BK136" s="216">
        <f>ROUND(I136*H136,2)</f>
        <v>0</v>
      </c>
      <c r="BL136" s="17" t="s">
        <v>516</v>
      </c>
      <c r="BM136" s="215" t="s">
        <v>1471</v>
      </c>
    </row>
    <row r="137" s="2" customFormat="1" ht="33" customHeight="1">
      <c r="A137" s="38"/>
      <c r="B137" s="39"/>
      <c r="C137" s="204" t="s">
        <v>311</v>
      </c>
      <c r="D137" s="204" t="s">
        <v>127</v>
      </c>
      <c r="E137" s="205" t="s">
        <v>1472</v>
      </c>
      <c r="F137" s="206" t="s">
        <v>1473</v>
      </c>
      <c r="G137" s="207" t="s">
        <v>224</v>
      </c>
      <c r="H137" s="208">
        <v>65</v>
      </c>
      <c r="I137" s="209"/>
      <c r="J137" s="210">
        <f>ROUND(I137*H137,2)</f>
        <v>0</v>
      </c>
      <c r="K137" s="206" t="s">
        <v>131</v>
      </c>
      <c r="L137" s="44"/>
      <c r="M137" s="211" t="s">
        <v>19</v>
      </c>
      <c r="N137" s="212" t="s">
        <v>42</v>
      </c>
      <c r="O137" s="84"/>
      <c r="P137" s="213">
        <f>O137*H137</f>
        <v>0</v>
      </c>
      <c r="Q137" s="213">
        <v>9.0000000000000006E-05</v>
      </c>
      <c r="R137" s="213">
        <f>Q137*H137</f>
        <v>0.0058500000000000002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516</v>
      </c>
      <c r="AT137" s="215" t="s">
        <v>127</v>
      </c>
      <c r="AU137" s="215" t="s">
        <v>76</v>
      </c>
      <c r="AY137" s="17" t="s">
        <v>124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76</v>
      </c>
      <c r="BK137" s="216">
        <f>ROUND(I137*H137,2)</f>
        <v>0</v>
      </c>
      <c r="BL137" s="17" t="s">
        <v>516</v>
      </c>
      <c r="BM137" s="215" t="s">
        <v>1474</v>
      </c>
    </row>
    <row r="138" s="2" customFormat="1">
      <c r="A138" s="38"/>
      <c r="B138" s="39"/>
      <c r="C138" s="40"/>
      <c r="D138" s="217" t="s">
        <v>133</v>
      </c>
      <c r="E138" s="40"/>
      <c r="F138" s="218" t="s">
        <v>1475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76</v>
      </c>
    </row>
    <row r="139" s="2" customFormat="1" ht="16.5" customHeight="1">
      <c r="A139" s="38"/>
      <c r="B139" s="39"/>
      <c r="C139" s="204" t="s">
        <v>316</v>
      </c>
      <c r="D139" s="204" t="s">
        <v>127</v>
      </c>
      <c r="E139" s="205" t="s">
        <v>1476</v>
      </c>
      <c r="F139" s="206" t="s">
        <v>1477</v>
      </c>
      <c r="G139" s="207" t="s">
        <v>224</v>
      </c>
      <c r="H139" s="208">
        <v>70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516</v>
      </c>
      <c r="AT139" s="215" t="s">
        <v>127</v>
      </c>
      <c r="AU139" s="215" t="s">
        <v>76</v>
      </c>
      <c r="AY139" s="17" t="s">
        <v>124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76</v>
      </c>
      <c r="BK139" s="216">
        <f>ROUND(I139*H139,2)</f>
        <v>0</v>
      </c>
      <c r="BL139" s="17" t="s">
        <v>516</v>
      </c>
      <c r="BM139" s="215" t="s">
        <v>1478</v>
      </c>
    </row>
    <row r="140" s="2" customFormat="1" ht="37.8" customHeight="1">
      <c r="A140" s="38"/>
      <c r="B140" s="39"/>
      <c r="C140" s="204" t="s">
        <v>322</v>
      </c>
      <c r="D140" s="204" t="s">
        <v>127</v>
      </c>
      <c r="E140" s="205" t="s">
        <v>1479</v>
      </c>
      <c r="F140" s="206" t="s">
        <v>1480</v>
      </c>
      <c r="G140" s="207" t="s">
        <v>224</v>
      </c>
      <c r="H140" s="208">
        <v>60</v>
      </c>
      <c r="I140" s="209"/>
      <c r="J140" s="210">
        <f>ROUND(I140*H140,2)</f>
        <v>0</v>
      </c>
      <c r="K140" s="206" t="s">
        <v>131</v>
      </c>
      <c r="L140" s="44"/>
      <c r="M140" s="211" t="s">
        <v>19</v>
      </c>
      <c r="N140" s="212" t="s">
        <v>42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516</v>
      </c>
      <c r="AT140" s="215" t="s">
        <v>127</v>
      </c>
      <c r="AU140" s="215" t="s">
        <v>76</v>
      </c>
      <c r="AY140" s="17" t="s">
        <v>124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76</v>
      </c>
      <c r="BK140" s="216">
        <f>ROUND(I140*H140,2)</f>
        <v>0</v>
      </c>
      <c r="BL140" s="17" t="s">
        <v>516</v>
      </c>
      <c r="BM140" s="215" t="s">
        <v>1481</v>
      </c>
    </row>
    <row r="141" s="2" customFormat="1">
      <c r="A141" s="38"/>
      <c r="B141" s="39"/>
      <c r="C141" s="40"/>
      <c r="D141" s="217" t="s">
        <v>133</v>
      </c>
      <c r="E141" s="40"/>
      <c r="F141" s="218" t="s">
        <v>1482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76</v>
      </c>
    </row>
    <row r="142" s="2" customFormat="1" ht="16.5" customHeight="1">
      <c r="A142" s="38"/>
      <c r="B142" s="39"/>
      <c r="C142" s="204" t="s">
        <v>327</v>
      </c>
      <c r="D142" s="204" t="s">
        <v>127</v>
      </c>
      <c r="E142" s="205" t="s">
        <v>1483</v>
      </c>
      <c r="F142" s="206" t="s">
        <v>1484</v>
      </c>
      <c r="G142" s="207" t="s">
        <v>150</v>
      </c>
      <c r="H142" s="208">
        <v>5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516</v>
      </c>
      <c r="AT142" s="215" t="s">
        <v>127</v>
      </c>
      <c r="AU142" s="215" t="s">
        <v>76</v>
      </c>
      <c r="AY142" s="17" t="s">
        <v>124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76</v>
      </c>
      <c r="BK142" s="216">
        <f>ROUND(I142*H142,2)</f>
        <v>0</v>
      </c>
      <c r="BL142" s="17" t="s">
        <v>516</v>
      </c>
      <c r="BM142" s="215" t="s">
        <v>1485</v>
      </c>
    </row>
    <row r="143" s="2" customFormat="1" ht="16.5" customHeight="1">
      <c r="A143" s="38"/>
      <c r="B143" s="39"/>
      <c r="C143" s="204" t="s">
        <v>332</v>
      </c>
      <c r="D143" s="204" t="s">
        <v>127</v>
      </c>
      <c r="E143" s="205" t="s">
        <v>1486</v>
      </c>
      <c r="F143" s="206" t="s">
        <v>1487</v>
      </c>
      <c r="G143" s="207" t="s">
        <v>150</v>
      </c>
      <c r="H143" s="208">
        <v>5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42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516</v>
      </c>
      <c r="AT143" s="215" t="s">
        <v>127</v>
      </c>
      <c r="AU143" s="215" t="s">
        <v>76</v>
      </c>
      <c r="AY143" s="17" t="s">
        <v>124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76</v>
      </c>
      <c r="BK143" s="216">
        <f>ROUND(I143*H143,2)</f>
        <v>0</v>
      </c>
      <c r="BL143" s="17" t="s">
        <v>516</v>
      </c>
      <c r="BM143" s="215" t="s">
        <v>1488</v>
      </c>
    </row>
    <row r="144" s="12" customFormat="1" ht="25.92" customHeight="1">
      <c r="A144" s="12"/>
      <c r="B144" s="188"/>
      <c r="C144" s="189"/>
      <c r="D144" s="190" t="s">
        <v>70</v>
      </c>
      <c r="E144" s="191" t="s">
        <v>1489</v>
      </c>
      <c r="F144" s="191" t="s">
        <v>1490</v>
      </c>
      <c r="G144" s="189"/>
      <c r="H144" s="189"/>
      <c r="I144" s="192"/>
      <c r="J144" s="193">
        <f>BK144</f>
        <v>0</v>
      </c>
      <c r="K144" s="189"/>
      <c r="L144" s="194"/>
      <c r="M144" s="195"/>
      <c r="N144" s="196"/>
      <c r="O144" s="196"/>
      <c r="P144" s="197">
        <f>SUM(P145:P149)</f>
        <v>0</v>
      </c>
      <c r="Q144" s="196"/>
      <c r="R144" s="197">
        <f>SUM(R145:R149)</f>
        <v>0</v>
      </c>
      <c r="S144" s="196"/>
      <c r="T144" s="198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9" t="s">
        <v>76</v>
      </c>
      <c r="AT144" s="200" t="s">
        <v>70</v>
      </c>
      <c r="AU144" s="200" t="s">
        <v>71</v>
      </c>
      <c r="AY144" s="199" t="s">
        <v>124</v>
      </c>
      <c r="BK144" s="201">
        <f>SUM(BK145:BK149)</f>
        <v>0</v>
      </c>
    </row>
    <row r="145" s="2" customFormat="1" ht="16.5" customHeight="1">
      <c r="A145" s="38"/>
      <c r="B145" s="39"/>
      <c r="C145" s="204" t="s">
        <v>339</v>
      </c>
      <c r="D145" s="204" t="s">
        <v>127</v>
      </c>
      <c r="E145" s="205" t="s">
        <v>1491</v>
      </c>
      <c r="F145" s="206" t="s">
        <v>1492</v>
      </c>
      <c r="G145" s="207" t="s">
        <v>1493</v>
      </c>
      <c r="H145" s="208">
        <v>1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516</v>
      </c>
      <c r="AT145" s="215" t="s">
        <v>127</v>
      </c>
      <c r="AU145" s="215" t="s">
        <v>76</v>
      </c>
      <c r="AY145" s="17" t="s">
        <v>124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76</v>
      </c>
      <c r="BK145" s="216">
        <f>ROUND(I145*H145,2)</f>
        <v>0</v>
      </c>
      <c r="BL145" s="17" t="s">
        <v>516</v>
      </c>
      <c r="BM145" s="215" t="s">
        <v>1494</v>
      </c>
    </row>
    <row r="146" s="2" customFormat="1" ht="16.5" customHeight="1">
      <c r="A146" s="38"/>
      <c r="B146" s="39"/>
      <c r="C146" s="204" t="s">
        <v>346</v>
      </c>
      <c r="D146" s="204" t="s">
        <v>127</v>
      </c>
      <c r="E146" s="205" t="s">
        <v>1495</v>
      </c>
      <c r="F146" s="206" t="s">
        <v>1496</v>
      </c>
      <c r="G146" s="207" t="s">
        <v>1493</v>
      </c>
      <c r="H146" s="208">
        <v>1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42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516</v>
      </c>
      <c r="AT146" s="215" t="s">
        <v>127</v>
      </c>
      <c r="AU146" s="215" t="s">
        <v>76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76</v>
      </c>
      <c r="BK146" s="216">
        <f>ROUND(I146*H146,2)</f>
        <v>0</v>
      </c>
      <c r="BL146" s="17" t="s">
        <v>516</v>
      </c>
      <c r="BM146" s="215" t="s">
        <v>1497</v>
      </c>
    </row>
    <row r="147" s="2" customFormat="1" ht="16.5" customHeight="1">
      <c r="A147" s="38"/>
      <c r="B147" s="39"/>
      <c r="C147" s="204" t="s">
        <v>350</v>
      </c>
      <c r="D147" s="204" t="s">
        <v>127</v>
      </c>
      <c r="E147" s="205" t="s">
        <v>1498</v>
      </c>
      <c r="F147" s="206" t="s">
        <v>1499</v>
      </c>
      <c r="G147" s="207" t="s">
        <v>1493</v>
      </c>
      <c r="H147" s="208">
        <v>1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42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516</v>
      </c>
      <c r="AT147" s="215" t="s">
        <v>127</v>
      </c>
      <c r="AU147" s="215" t="s">
        <v>76</v>
      </c>
      <c r="AY147" s="17" t="s">
        <v>124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76</v>
      </c>
      <c r="BK147" s="216">
        <f>ROUND(I147*H147,2)</f>
        <v>0</v>
      </c>
      <c r="BL147" s="17" t="s">
        <v>516</v>
      </c>
      <c r="BM147" s="215" t="s">
        <v>1500</v>
      </c>
    </row>
    <row r="148" s="2" customFormat="1" ht="16.5" customHeight="1">
      <c r="A148" s="38"/>
      <c r="B148" s="39"/>
      <c r="C148" s="204" t="s">
        <v>353</v>
      </c>
      <c r="D148" s="204" t="s">
        <v>127</v>
      </c>
      <c r="E148" s="205" t="s">
        <v>1501</v>
      </c>
      <c r="F148" s="206" t="s">
        <v>1502</v>
      </c>
      <c r="G148" s="207" t="s">
        <v>1493</v>
      </c>
      <c r="H148" s="208">
        <v>1</v>
      </c>
      <c r="I148" s="209"/>
      <c r="J148" s="210">
        <f>ROUND(I148*H148,2)</f>
        <v>0</v>
      </c>
      <c r="K148" s="206" t="s">
        <v>19</v>
      </c>
      <c r="L148" s="44"/>
      <c r="M148" s="211" t="s">
        <v>19</v>
      </c>
      <c r="N148" s="212" t="s">
        <v>42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516</v>
      </c>
      <c r="AT148" s="215" t="s">
        <v>127</v>
      </c>
      <c r="AU148" s="215" t="s">
        <v>76</v>
      </c>
      <c r="AY148" s="17" t="s">
        <v>124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76</v>
      </c>
      <c r="BK148" s="216">
        <f>ROUND(I148*H148,2)</f>
        <v>0</v>
      </c>
      <c r="BL148" s="17" t="s">
        <v>516</v>
      </c>
      <c r="BM148" s="215" t="s">
        <v>1503</v>
      </c>
    </row>
    <row r="149" s="2" customFormat="1" ht="16.5" customHeight="1">
      <c r="A149" s="38"/>
      <c r="B149" s="39"/>
      <c r="C149" s="204" t="s">
        <v>360</v>
      </c>
      <c r="D149" s="204" t="s">
        <v>127</v>
      </c>
      <c r="E149" s="205" t="s">
        <v>1504</v>
      </c>
      <c r="F149" s="206" t="s">
        <v>1505</v>
      </c>
      <c r="G149" s="207" t="s">
        <v>1493</v>
      </c>
      <c r="H149" s="208">
        <v>1</v>
      </c>
      <c r="I149" s="209"/>
      <c r="J149" s="210">
        <f>ROUND(I149*H149,2)</f>
        <v>0</v>
      </c>
      <c r="K149" s="206" t="s">
        <v>19</v>
      </c>
      <c r="L149" s="44"/>
      <c r="M149" s="266" t="s">
        <v>19</v>
      </c>
      <c r="N149" s="267" t="s">
        <v>42</v>
      </c>
      <c r="O149" s="268"/>
      <c r="P149" s="269">
        <f>O149*H149</f>
        <v>0</v>
      </c>
      <c r="Q149" s="269">
        <v>0</v>
      </c>
      <c r="R149" s="269">
        <f>Q149*H149</f>
        <v>0</v>
      </c>
      <c r="S149" s="269">
        <v>0</v>
      </c>
      <c r="T149" s="27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516</v>
      </c>
      <c r="AT149" s="215" t="s">
        <v>127</v>
      </c>
      <c r="AU149" s="215" t="s">
        <v>76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76</v>
      </c>
      <c r="BK149" s="216">
        <f>ROUND(I149*H149,2)</f>
        <v>0</v>
      </c>
      <c r="BL149" s="17" t="s">
        <v>516</v>
      </c>
      <c r="BM149" s="215" t="s">
        <v>1506</v>
      </c>
    </row>
    <row r="150" s="2" customFormat="1" ht="6.96" customHeight="1">
      <c r="A150" s="38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qDrbaDhkGXpA2elb29eA7ReSD8yJ08dsz8qui7QgfX9H9g7RNxlPHzC3Aqtgv2r9WygBjsC3ef41EwGxMO+dsw==" hashValue="bI9bQwjHnDXt6bZ5wq0MBW1GePF0Q64agFK/9qK9MO+rGlZcVE4G1Yi64qYUp24EVRHJYaWwik4YoKbyCGTJ5A==" algorithmName="SHA-512" password="C68C"/>
  <autoFilter ref="C82:K14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2_01/741110012"/>
    <hyperlink ref="F88" r:id="rId2" display="https://podminky.urs.cz/item/CS_URS_2022_01/741130134"/>
    <hyperlink ref="F91" r:id="rId3" display="https://podminky.urs.cz/item/CS_URS_2022_01/210204011"/>
    <hyperlink ref="F93" r:id="rId4" display="https://podminky.urs.cz/item/CS_URS_2022_01/210100103"/>
    <hyperlink ref="F95" r:id="rId5" display="https://podminky.urs.cz/item/CS_URS_2022_01/210204201"/>
    <hyperlink ref="F97" r:id="rId6" display="https://podminky.urs.cz/item/CS_URS_2022_01/741410021"/>
    <hyperlink ref="F99" r:id="rId7" display="https://podminky.urs.cz/item/CS_URS_2022_01/741410003"/>
    <hyperlink ref="F101" r:id="rId8" display="https://podminky.urs.cz/item/CS_URS_2022_01/741122211"/>
    <hyperlink ref="F103" r:id="rId9" display="https://podminky.urs.cz/item/CS_URS_2022_01/741122222"/>
    <hyperlink ref="F124" r:id="rId10" display="https://podminky.urs.cz/item/CS_URS_2022_01/460171172"/>
    <hyperlink ref="F126" r:id="rId11" display="https://podminky.urs.cz/item/CS_URS_2022_01/460171322"/>
    <hyperlink ref="F128" r:id="rId12" display="https://podminky.urs.cz/item/CS_URS_2022_01/460451182"/>
    <hyperlink ref="F130" r:id="rId13" display="https://podminky.urs.cz/item/CS_URS_2022_01/460451332"/>
    <hyperlink ref="F132" r:id="rId14" display="https://podminky.urs.cz/item/CS_URS_2022_01/460481122"/>
    <hyperlink ref="F134" r:id="rId15" display="https://podminky.urs.cz/item/CS_URS_2022_01/460641113"/>
    <hyperlink ref="F138" r:id="rId16" display="https://podminky.urs.cz/item/CS_URS_2022_01/460671113"/>
    <hyperlink ref="F141" r:id="rId17" display="https://podminky.urs.cz/item/CS_URS_2022_01/4606615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DESKTOP-GN17150\Ivana</dc:creator>
  <cp:lastModifiedBy>DESKTOP-GN17150\Ivana</cp:lastModifiedBy>
  <dcterms:created xsi:type="dcterms:W3CDTF">2022-07-24T04:44:34Z</dcterms:created>
  <dcterms:modified xsi:type="dcterms:W3CDTF">2022-07-24T04:44:42Z</dcterms:modified>
</cp:coreProperties>
</file>