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Stavba" sheetId="1" r:id="rId1"/>
    <sheet name="SO 01  Pol" sheetId="2" r:id="rId2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Excel_BuiltIn_Print_Area" localSheetId="1">'SO 01  Pol'!$A$1:$G$35</definedName>
    <definedName name="Excel_BuiltIn_Print_Area" localSheetId="0">'Stavba'!$B$1:$J$56</definedName>
    <definedName name="Excel_BuiltIn_Print_Titles" localSheetId="1">'SO 01  Pol'!$1:$6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1">'SO 01  Pol'!$1:$6</definedName>
    <definedName name="Objednatel" localSheetId="0">'Stavba'!$D$11</definedName>
    <definedName name="Objekt" localSheetId="0">'Stavba'!$B$29</definedName>
    <definedName name="_xlnm.Print_Area" localSheetId="1">'SO 01  Pol'!$A$1:$G$35</definedName>
    <definedName name="_xlnm.Print_Area" localSheetId="0">'Stavba'!$B$1:$J$56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1">0</definedName>
    <definedName name="solver_num" localSheetId="1">0</definedName>
    <definedName name="solver_opt" localSheetId="1">'SO 01  Pol'!#REF!</definedName>
    <definedName name="solver_typ" localSheetId="1">1</definedName>
    <definedName name="solver_val" localSheetId="1">0</definedName>
    <definedName name="SoucetDilu" localSheetId="0">'Stavba'!$F$54:$J$54</definedName>
    <definedName name="StavbaCelkem" localSheetId="0">'Stavba'!$H$31</definedName>
    <definedName name="Zhotovitel" localSheetId="0">'Stavba'!$D$7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<sst xmlns="http://schemas.openxmlformats.org/spreadsheetml/2006/main" count="172" uniqueCount="113">
  <si>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</si>
  <si>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</si>
  <si>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</si>
  <si>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</si>
  <si>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</si>
  <si>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</si>
  <si>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</si>
  <si>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</si>
  <si>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</si>
  <si>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</si>
  <si>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</si>
  <si>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</si>
  <si>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</si>
  <si>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</si>
  <si>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</si>
  <si>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</si>
  <si>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</si>
  <si>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</si>
  <si>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</si>
  <si>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</si>
  <si>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SO 01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</si>
  <si>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</si>
  <si>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</si>
  <si>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</si>
  <si>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</si>
  <si>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</si>
  <si>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</si>
  <si>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</si>
  <si>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</si>
  <si>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</si>
  <si>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</si>
  <si>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</si>
  <si>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1</t>
  </si>
  <si>
    <t>Zemní práce</t>
  </si>
  <si>
    <t>5</t>
  </si>
  <si>
    <t>Komunikace</t>
  </si>
  <si>
    <t>799</t>
  </si>
  <si>
    <t>Ostatní</t>
  </si>
  <si>
    <t>91</t>
  </si>
  <si>
    <t>Doplňující práce na komunikaci</t>
  </si>
  <si>
    <t>93</t>
  </si>
  <si>
    <t>Dokončovací práce inženýrskách staveb</t>
  </si>
  <si>
    <t>99</t>
  </si>
  <si>
    <t>Staveništní přesun hmot</t>
  </si>
  <si>
    <t>D96</t>
  </si>
  <si>
    <t>Přesuny suti a vybouraných hmot</t>
  </si>
  <si>
    <t>Rekapitulace vedlejších rozpočtových nákladů</t>
  </si>
  <si>
    <t>Název vedlejšího nákladu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</si>
  <si>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</si>
  <si>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</si>
  <si>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</si>
  <si>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</si>
  <si>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</si>
  <si>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</si>
  <si>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</si>
  <si>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</si>
  <si>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Objekt :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</si>
  <si>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</si>
  <si>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</si>
  <si>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</si>
  <si>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</si>
  <si>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</si>
  <si>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</si>
  <si>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</si>
  <si>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</si>
  <si>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</si>
  <si>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</si>
  <si>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m2</t>
  </si>
  <si>
    <t>Celkem za</t>
  </si>
  <si>
    <t>1 Zemní práce</t>
  </si>
  <si>
    <t>572713112R00</t>
  </si>
  <si>
    <t>t</t>
  </si>
  <si>
    <t>573211111R00</t>
  </si>
  <si>
    <t xml:space="preserve">Postřik živičný spojovací z asfaltu 0,5-0,7 kg/m2 </t>
  </si>
  <si>
    <t>599142111R00</t>
  </si>
  <si>
    <t xml:space="preserve">Úprava zálivky dil.spár hloubky do 4 cm š. do 4 cm </t>
  </si>
  <si>
    <t>m</t>
  </si>
  <si>
    <t>5 Komunikace</t>
  </si>
  <si>
    <t>919735112R00</t>
  </si>
  <si>
    <t xml:space="preserve">Řezání stávajícího živičného krytu tl. 5 - 10 cm </t>
  </si>
  <si>
    <t>91 Doplňující práce na komunikaci</t>
  </si>
  <si>
    <t>938908411R00</t>
  </si>
  <si>
    <t xml:space="preserve">Očištění povrchu krytu metením strojně </t>
  </si>
  <si>
    <t>93 Dokončovací práce inženýrskách staveb</t>
  </si>
  <si>
    <t xml:space="preserve">Přesun hmot, pozemní komunikace, kryt živičný </t>
  </si>
  <si>
    <t>99 Staveništní přesun hmot</t>
  </si>
  <si>
    <t>R001</t>
  </si>
  <si>
    <t>Provizorní dopravní značení - zřízení, nájem demontáž</t>
  </si>
  <si>
    <t>kpl</t>
  </si>
  <si>
    <t>R003</t>
  </si>
  <si>
    <t xml:space="preserve">Zařízení staveniště (zřízení, nájem, demontáž) </t>
  </si>
  <si>
    <t>R004</t>
  </si>
  <si>
    <t xml:space="preserve">Zkoušky </t>
  </si>
  <si>
    <t>799 Ostatní</t>
  </si>
  <si>
    <t>979081111R00</t>
  </si>
  <si>
    <t xml:space="preserve">Odvoz suti a vybour. hmot na skládku do 1 km </t>
  </si>
  <si>
    <t>979082219R00</t>
  </si>
  <si>
    <t xml:space="preserve">Příplatek za dopravu suti po suchu za další 1 km </t>
  </si>
  <si>
    <t>979088212R00</t>
  </si>
  <si>
    <t xml:space="preserve">Nakládání suti na dopravní prostředky </t>
  </si>
  <si>
    <t>979990112R00</t>
  </si>
  <si>
    <t xml:space="preserve">Poplatek za skládku suti - asf. recyklát </t>
  </si>
  <si>
    <t>D96 Přesuny suti a vybouraných hmot</t>
  </si>
  <si>
    <t xml:space="preserve">Fréz.živič.krytu do 500 m2, bez překážek, tl.5 cm </t>
  </si>
  <si>
    <t>113151114R00</t>
  </si>
  <si>
    <t>Vyrovnání povrchu krytů kamen. obaleným asfaltem (ACL)</t>
  </si>
  <si>
    <t>Oprava MK Na Luhách v Kopřivnici</t>
  </si>
  <si>
    <t>Na Luhách</t>
  </si>
  <si>
    <t xml:space="preserve">Město Kopřivnice </t>
  </si>
  <si>
    <t>Štefánikova 1163/12, 742 21 Kopřivnice</t>
  </si>
  <si>
    <t>998225111R00</t>
  </si>
  <si>
    <t>577141112RT2</t>
  </si>
  <si>
    <t xml:space="preserve">Beton asfalt. ACO 11+, š. do 3 m, tl. 5 cm , plochy 201-1000 m2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</si>
</sst>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#,##0.00&quot; Kč&quot;"/>
    <numFmt numFmtId="169" formatCode="dd/mm/yy"/>
    <numFmt numFmtId="170" formatCode="#,##0&quot; Kč&quot;"/>
    <numFmt numFmtId="171" formatCode="0.00000"/>
  </numFmts>
  <fonts count="50">
    <font>
      <sz val="10"/>
      <name val="Arial CE"/>
      <family val="0"/>
    </font>
    <font>
      <sz val="10"/>
      <name val="Arial"/>
      <family val="0"/>
    </font>
    <font>
      <sz val="11"/>
      <color indexed="20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8" applyNumberFormat="0" applyAlignment="0" applyProtection="0"/>
    <xf numFmtId="0" fontId="46" fillId="27" borderId="8" applyNumberFormat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4" borderId="10" xfId="0" applyFont="1" applyFill="1" applyBorder="1" applyAlignment="1">
      <alignment horizontal="right" wrapText="1"/>
    </xf>
    <xf numFmtId="0" fontId="1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right" wrapText="1"/>
    </xf>
    <xf numFmtId="0" fontId="5" fillId="34" borderId="12" xfId="0" applyFont="1" applyFill="1" applyBorder="1" applyAlignment="1">
      <alignment horizontal="right" vertical="center"/>
    </xf>
    <xf numFmtId="0" fontId="5" fillId="35" borderId="0" xfId="0" applyFont="1" applyFill="1" applyBorder="1" applyAlignment="1">
      <alignment horizontal="right" wrapText="1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35" borderId="0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7" fillId="36" borderId="10" xfId="0" applyFont="1" applyFill="1" applyBorder="1" applyAlignment="1">
      <alignment vertical="center"/>
    </xf>
    <xf numFmtId="0" fontId="8" fillId="36" borderId="11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4" fontId="7" fillId="36" borderId="19" xfId="0" applyNumberFormat="1" applyFont="1" applyFill="1" applyBorder="1" applyAlignment="1">
      <alignment horizontal="right" vertical="center"/>
    </xf>
    <xf numFmtId="4" fontId="7" fillId="36" borderId="20" xfId="0" applyNumberFormat="1" applyFont="1" applyFill="1" applyBorder="1" applyAlignment="1">
      <alignment horizontal="right" vertical="center"/>
    </xf>
    <xf numFmtId="4" fontId="8" fillId="35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5" fillId="34" borderId="10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6" fontId="4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167" fontId="1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0" fontId="5" fillId="36" borderId="10" xfId="0" applyFont="1" applyFill="1" applyBorder="1" applyAlignment="1">
      <alignment vertical="center"/>
    </xf>
    <xf numFmtId="49" fontId="5" fillId="36" borderId="11" xfId="0" applyNumberFormat="1" applyFont="1" applyFill="1" applyBorder="1" applyAlignment="1">
      <alignment horizontal="left" vertical="center"/>
    </xf>
    <xf numFmtId="0" fontId="5" fillId="36" borderId="11" xfId="0" applyFont="1" applyFill="1" applyBorder="1" applyAlignment="1">
      <alignment vertical="center"/>
    </xf>
    <xf numFmtId="166" fontId="4" fillId="36" borderId="12" xfId="0" applyNumberFormat="1" applyFont="1" applyFill="1" applyBorder="1" applyAlignment="1">
      <alignment/>
    </xf>
    <xf numFmtId="4" fontId="5" fillId="36" borderId="21" xfId="0" applyNumberFormat="1" applyFont="1" applyFill="1" applyBorder="1" applyAlignment="1">
      <alignment horizontal="right" vertical="center"/>
    </xf>
    <xf numFmtId="3" fontId="5" fillId="36" borderId="21" xfId="0" applyNumberFormat="1" applyFont="1" applyFill="1" applyBorder="1" applyAlignment="1">
      <alignment horizontal="right" vertical="center"/>
    </xf>
    <xf numFmtId="167" fontId="5" fillId="36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5" fillId="34" borderId="21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3" fontId="5" fillId="36" borderId="12" xfId="0" applyNumberFormat="1" applyFont="1" applyFill="1" applyBorder="1" applyAlignment="1">
      <alignment horizontal="right" vertical="center"/>
    </xf>
    <xf numFmtId="4" fontId="5" fillId="36" borderId="12" xfId="0" applyNumberFormat="1" applyFont="1" applyFill="1" applyBorder="1" applyAlignment="1">
      <alignment horizontal="right" vertical="center"/>
    </xf>
    <xf numFmtId="4" fontId="8" fillId="34" borderId="21" xfId="0" applyNumberFormat="1" applyFont="1" applyFill="1" applyBorder="1" applyAlignment="1">
      <alignment horizontal="center" vertical="center"/>
    </xf>
    <xf numFmtId="167" fontId="4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167" fontId="4" fillId="0" borderId="24" xfId="0" applyNumberFormat="1" applyFont="1" applyBorder="1" applyAlignment="1">
      <alignment/>
    </xf>
    <xf numFmtId="3" fontId="4" fillId="0" borderId="24" xfId="0" applyNumberFormat="1" applyFont="1" applyBorder="1" applyAlignment="1">
      <alignment horizontal="right"/>
    </xf>
    <xf numFmtId="167" fontId="4" fillId="36" borderId="21" xfId="0" applyNumberFormat="1" applyFont="1" applyFill="1" applyBorder="1" applyAlignment="1">
      <alignment/>
    </xf>
    <xf numFmtId="0" fontId="8" fillId="34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center" vertical="center" wrapText="1"/>
    </xf>
    <xf numFmtId="166" fontId="4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66" fontId="4" fillId="36" borderId="11" xfId="0" applyNumberFormat="1" applyFont="1" applyFill="1" applyBorder="1" applyAlignment="1">
      <alignment/>
    </xf>
    <xf numFmtId="3" fontId="5" fillId="36" borderId="11" xfId="0" applyNumberFormat="1" applyFont="1" applyFill="1" applyBorder="1" applyAlignment="1">
      <alignment horizontal="right" vertical="center"/>
    </xf>
    <xf numFmtId="0" fontId="1" fillId="0" borderId="0" xfId="46" applyFont="1">
      <alignment/>
      <protection/>
    </xf>
    <xf numFmtId="0" fontId="1" fillId="0" borderId="0" xfId="46" applyFont="1" applyAlignment="1">
      <alignment horizontal="right"/>
      <protection/>
    </xf>
    <xf numFmtId="0" fontId="4" fillId="34" borderId="21" xfId="46" applyFont="1" applyFill="1" applyBorder="1" applyAlignment="1">
      <alignment horizontal="center" wrapText="1"/>
      <protection/>
    </xf>
    <xf numFmtId="0" fontId="1" fillId="0" borderId="15" xfId="46" applyNumberFormat="1" applyFont="1" applyFill="1" applyBorder="1">
      <alignment/>
      <protection/>
    </xf>
    <xf numFmtId="0" fontId="1" fillId="0" borderId="22" xfId="46" applyNumberFormat="1" applyFont="1" applyFill="1" applyBorder="1">
      <alignment/>
      <protection/>
    </xf>
    <xf numFmtId="0" fontId="1" fillId="0" borderId="15" xfId="46" applyFont="1" applyFill="1" applyBorder="1">
      <alignment/>
      <protection/>
    </xf>
    <xf numFmtId="0" fontId="1" fillId="0" borderId="22" xfId="46" applyFont="1" applyFill="1" applyBorder="1">
      <alignment/>
      <protection/>
    </xf>
    <xf numFmtId="0" fontId="13" fillId="0" borderId="0" xfId="46" applyFont="1">
      <alignment/>
      <protection/>
    </xf>
    <xf numFmtId="171" fontId="9" fillId="0" borderId="23" xfId="46" applyNumberFormat="1" applyFont="1" applyBorder="1">
      <alignment/>
      <protection/>
    </xf>
    <xf numFmtId="4" fontId="9" fillId="0" borderId="22" xfId="46" applyNumberFormat="1" applyFont="1" applyBorder="1">
      <alignment/>
      <protection/>
    </xf>
    <xf numFmtId="0" fontId="1" fillId="0" borderId="0" xfId="46" applyFont="1" applyBorder="1">
      <alignment/>
      <protection/>
    </xf>
    <xf numFmtId="0" fontId="1" fillId="34" borderId="11" xfId="46" applyFont="1" applyFill="1" applyBorder="1">
      <alignment/>
      <protection/>
    </xf>
    <xf numFmtId="4" fontId="8" fillId="34" borderId="12" xfId="46" applyNumberFormat="1" applyFont="1" applyFill="1" applyBorder="1">
      <alignment/>
      <protection/>
    </xf>
    <xf numFmtId="3" fontId="1" fillId="0" borderId="0" xfId="46" applyNumberFormat="1" applyFont="1">
      <alignment/>
      <protection/>
    </xf>
    <xf numFmtId="0" fontId="15" fillId="0" borderId="0" xfId="46" applyFont="1" applyAlignment="1">
      <alignment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1" fillId="0" borderId="0" xfId="46" applyFont="1" applyBorder="1" applyAlignment="1">
      <alignment horizontal="right"/>
      <protection/>
    </xf>
    <xf numFmtId="0" fontId="8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4" fontId="9" fillId="0" borderId="23" xfId="46" applyNumberFormat="1" applyFont="1" applyBorder="1" applyAlignment="1" applyProtection="1">
      <alignment horizontal="right"/>
      <protection locked="0"/>
    </xf>
    <xf numFmtId="4" fontId="1" fillId="34" borderId="12" xfId="46" applyNumberFormat="1" applyFont="1" applyFill="1" applyBorder="1" applyAlignment="1" applyProtection="1">
      <alignment horizontal="right"/>
      <protection locked="0"/>
    </xf>
    <xf numFmtId="0" fontId="1" fillId="0" borderId="11" xfId="46" applyNumberFormat="1" applyFont="1" applyBorder="1" applyAlignment="1" applyProtection="1">
      <alignment horizontal="right"/>
      <protection locked="0"/>
    </xf>
    <xf numFmtId="0" fontId="1" fillId="0" borderId="0" xfId="46" applyFont="1" applyProtection="1">
      <alignment/>
      <protection/>
    </xf>
    <xf numFmtId="0" fontId="11" fillId="0" borderId="0" xfId="46" applyFont="1" applyAlignment="1" applyProtection="1">
      <alignment horizontal="center"/>
      <protection/>
    </xf>
    <xf numFmtId="0" fontId="12" fillId="0" borderId="0" xfId="46" applyFont="1" applyAlignment="1" applyProtection="1">
      <alignment horizontal="center"/>
      <protection/>
    </xf>
    <xf numFmtId="0" fontId="12" fillId="0" borderId="0" xfId="46" applyFont="1" applyAlignment="1" applyProtection="1">
      <alignment horizontal="right"/>
      <protection/>
    </xf>
    <xf numFmtId="49" fontId="8" fillId="0" borderId="25" xfId="46" applyNumberFormat="1" applyFont="1" applyBorder="1" applyProtection="1">
      <alignment/>
      <protection/>
    </xf>
    <xf numFmtId="0" fontId="1" fillId="0" borderId="25" xfId="46" applyFont="1" applyBorder="1" applyProtection="1">
      <alignment/>
      <protection/>
    </xf>
    <xf numFmtId="0" fontId="4" fillId="0" borderId="26" xfId="46" applyFont="1" applyBorder="1" applyAlignment="1" applyProtection="1">
      <alignment horizontal="right"/>
      <protection/>
    </xf>
    <xf numFmtId="49" fontId="1" fillId="0" borderId="25" xfId="46" applyNumberFormat="1" applyFont="1" applyBorder="1" applyAlignment="1" applyProtection="1">
      <alignment horizontal="left"/>
      <protection/>
    </xf>
    <xf numFmtId="0" fontId="1" fillId="0" borderId="27" xfId="46" applyFont="1" applyBorder="1" applyProtection="1">
      <alignment/>
      <protection/>
    </xf>
    <xf numFmtId="49" fontId="8" fillId="0" borderId="28" xfId="46" applyNumberFormat="1" applyFont="1" applyBorder="1" applyProtection="1">
      <alignment/>
      <protection/>
    </xf>
    <xf numFmtId="0" fontId="1" fillId="0" borderId="28" xfId="46" applyFont="1" applyBorder="1" applyProtection="1">
      <alignment/>
      <protection/>
    </xf>
    <xf numFmtId="0" fontId="4" fillId="0" borderId="0" xfId="46" applyFont="1" applyProtection="1">
      <alignment/>
      <protection/>
    </xf>
    <xf numFmtId="0" fontId="1" fillId="0" borderId="0" xfId="46" applyFont="1" applyAlignment="1" applyProtection="1">
      <alignment horizontal="right"/>
      <protection/>
    </xf>
    <xf numFmtId="0" fontId="1" fillId="0" borderId="0" xfId="46" applyFont="1" applyAlignment="1" applyProtection="1">
      <alignment/>
      <protection/>
    </xf>
    <xf numFmtId="49" fontId="4" fillId="34" borderId="21" xfId="46" applyNumberFormat="1" applyFont="1" applyFill="1" applyBorder="1" applyProtection="1">
      <alignment/>
      <protection/>
    </xf>
    <xf numFmtId="0" fontId="4" fillId="34" borderId="12" xfId="46" applyFont="1" applyFill="1" applyBorder="1" applyAlignment="1" applyProtection="1">
      <alignment horizontal="center"/>
      <protection/>
    </xf>
    <xf numFmtId="0" fontId="4" fillId="34" borderId="12" xfId="46" applyNumberFormat="1" applyFont="1" applyFill="1" applyBorder="1" applyAlignment="1" applyProtection="1">
      <alignment horizontal="center"/>
      <protection/>
    </xf>
    <xf numFmtId="0" fontId="4" fillId="34" borderId="21" xfId="46" applyFont="1" applyFill="1" applyBorder="1" applyAlignment="1" applyProtection="1">
      <alignment horizontal="center"/>
      <protection/>
    </xf>
    <xf numFmtId="0" fontId="8" fillId="0" borderId="24" xfId="46" applyFont="1" applyBorder="1" applyAlignment="1" applyProtection="1">
      <alignment horizontal="center"/>
      <protection/>
    </xf>
    <xf numFmtId="49" fontId="8" fillId="0" borderId="24" xfId="46" applyNumberFormat="1" applyFont="1" applyBorder="1" applyAlignment="1" applyProtection="1">
      <alignment horizontal="left"/>
      <protection/>
    </xf>
    <xf numFmtId="0" fontId="8" fillId="0" borderId="10" xfId="46" applyFont="1" applyBorder="1" applyProtection="1">
      <alignment/>
      <protection/>
    </xf>
    <xf numFmtId="0" fontId="1" fillId="0" borderId="11" xfId="46" applyFont="1" applyBorder="1" applyAlignment="1" applyProtection="1">
      <alignment horizontal="center"/>
      <protection/>
    </xf>
    <xf numFmtId="0" fontId="1" fillId="0" borderId="11" xfId="46" applyNumberFormat="1" applyFont="1" applyBorder="1" applyAlignment="1" applyProtection="1">
      <alignment horizontal="right"/>
      <protection/>
    </xf>
    <xf numFmtId="0" fontId="1" fillId="0" borderId="12" xfId="46" applyNumberFormat="1" applyFont="1" applyBorder="1" applyProtection="1">
      <alignment/>
      <protection/>
    </xf>
    <xf numFmtId="0" fontId="9" fillId="0" borderId="23" xfId="46" applyFont="1" applyBorder="1" applyAlignment="1" applyProtection="1">
      <alignment horizontal="center" vertical="top"/>
      <protection/>
    </xf>
    <xf numFmtId="49" fontId="9" fillId="0" borderId="23" xfId="46" applyNumberFormat="1" applyFont="1" applyBorder="1" applyAlignment="1" applyProtection="1">
      <alignment horizontal="left" vertical="top"/>
      <protection/>
    </xf>
    <xf numFmtId="0" fontId="9" fillId="0" borderId="23" xfId="46" applyFont="1" applyBorder="1" applyAlignment="1" applyProtection="1">
      <alignment vertical="top" wrapText="1"/>
      <protection/>
    </xf>
    <xf numFmtId="49" fontId="9" fillId="0" borderId="23" xfId="46" applyNumberFormat="1" applyFont="1" applyBorder="1" applyAlignment="1" applyProtection="1">
      <alignment horizontal="center" shrinkToFit="1"/>
      <protection/>
    </xf>
    <xf numFmtId="4" fontId="9" fillId="0" borderId="23" xfId="46" applyNumberFormat="1" applyFont="1" applyBorder="1" applyAlignment="1" applyProtection="1">
      <alignment horizontal="right"/>
      <protection/>
    </xf>
    <xf numFmtId="4" fontId="9" fillId="0" borderId="23" xfId="46" applyNumberFormat="1" applyFont="1" applyBorder="1" applyProtection="1">
      <alignment/>
      <protection/>
    </xf>
    <xf numFmtId="0" fontId="1" fillId="34" borderId="21" xfId="46" applyFont="1" applyFill="1" applyBorder="1" applyAlignment="1" applyProtection="1">
      <alignment horizontal="center"/>
      <protection/>
    </xf>
    <xf numFmtId="49" fontId="14" fillId="34" borderId="21" xfId="46" applyNumberFormat="1" applyFont="1" applyFill="1" applyBorder="1" applyAlignment="1" applyProtection="1">
      <alignment horizontal="left"/>
      <protection/>
    </xf>
    <xf numFmtId="0" fontId="14" fillId="34" borderId="10" xfId="46" applyFont="1" applyFill="1" applyBorder="1" applyProtection="1">
      <alignment/>
      <protection/>
    </xf>
    <xf numFmtId="0" fontId="1" fillId="34" borderId="11" xfId="46" applyFont="1" applyFill="1" applyBorder="1" applyAlignment="1" applyProtection="1">
      <alignment horizontal="center"/>
      <protection/>
    </xf>
    <xf numFmtId="4" fontId="1" fillId="34" borderId="11" xfId="46" applyNumberFormat="1" applyFont="1" applyFill="1" applyBorder="1" applyAlignment="1" applyProtection="1">
      <alignment horizontal="right"/>
      <protection/>
    </xf>
    <xf numFmtId="4" fontId="1" fillId="34" borderId="12" xfId="46" applyNumberFormat="1" applyFont="1" applyFill="1" applyBorder="1" applyAlignment="1" applyProtection="1">
      <alignment horizontal="right"/>
      <protection/>
    </xf>
    <xf numFmtId="4" fontId="8" fillId="34" borderId="21" xfId="46" applyNumberFormat="1" applyFont="1" applyFill="1" applyBorder="1" applyProtection="1">
      <alignment/>
      <protection/>
    </xf>
    <xf numFmtId="4" fontId="1" fillId="0" borderId="22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29" xfId="0" applyNumberFormat="1" applyFont="1" applyBorder="1" applyAlignment="1">
      <alignment horizontal="right" vertical="center"/>
    </xf>
    <xf numFmtId="4" fontId="7" fillId="37" borderId="30" xfId="0" applyNumberFormat="1" applyFont="1" applyFill="1" applyBorder="1" applyAlignment="1">
      <alignment horizontal="right" vertical="center"/>
    </xf>
    <xf numFmtId="0" fontId="10" fillId="0" borderId="0" xfId="46" applyFont="1" applyBorder="1" applyAlignment="1" applyProtection="1">
      <alignment horizontal="center"/>
      <protection/>
    </xf>
    <xf numFmtId="0" fontId="1" fillId="0" borderId="31" xfId="46" applyFont="1" applyBorder="1" applyAlignment="1" applyProtection="1">
      <alignment horizontal="center"/>
      <protection/>
    </xf>
    <xf numFmtId="49" fontId="1" fillId="0" borderId="32" xfId="46" applyNumberFormat="1" applyFont="1" applyBorder="1" applyAlignment="1" applyProtection="1">
      <alignment horizontal="center"/>
      <protection/>
    </xf>
    <xf numFmtId="0" fontId="1" fillId="0" borderId="33" xfId="46" applyFont="1" applyBorder="1" applyAlignment="1" applyProtection="1">
      <alignment horizontal="center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3"/>
  <sheetViews>
    <sheetView showGridLines="0" view="pageBreakPreview" zoomScale="110" zoomScaleSheetLayoutView="110" zoomScalePageLayoutView="0" workbookViewId="0" topLeftCell="B19">
      <selection activeCell="M18" sqref="M18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v>44761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106</v>
      </c>
      <c r="E5" s="12"/>
      <c r="F5" s="13"/>
      <c r="G5" s="14"/>
      <c r="H5" s="13"/>
      <c r="I5" s="14"/>
      <c r="O5" s="8"/>
    </row>
    <row r="7" spans="3:11" ht="12.75">
      <c r="C7" s="112" t="s">
        <v>4</v>
      </c>
      <c r="D7" s="113" t="s">
        <v>108</v>
      </c>
      <c r="E7" s="114"/>
      <c r="F7" s="114"/>
      <c r="G7" s="114"/>
      <c r="H7" s="115" t="s">
        <v>5</v>
      </c>
      <c r="I7" s="114">
        <v>298077</v>
      </c>
      <c r="J7" s="16"/>
      <c r="K7" s="16"/>
    </row>
    <row r="8" spans="3:11" ht="12.75">
      <c r="C8" s="114"/>
      <c r="D8" s="113" t="s">
        <v>109</v>
      </c>
      <c r="E8" s="114"/>
      <c r="F8" s="114"/>
      <c r="G8" s="114"/>
      <c r="H8" s="115" t="s">
        <v>6</v>
      </c>
      <c r="I8" s="114"/>
      <c r="J8" s="16"/>
      <c r="K8" s="16"/>
    </row>
    <row r="9" spans="3:10" ht="12.75">
      <c r="C9" s="17"/>
      <c r="D9" s="16"/>
      <c r="H9" s="17"/>
      <c r="J9" s="16"/>
    </row>
    <row r="10" spans="8:10" ht="12.75">
      <c r="H10" s="17"/>
      <c r="J10" s="16"/>
    </row>
    <row r="11" spans="3:11" ht="12.75">
      <c r="C11" s="15" t="s">
        <v>7</v>
      </c>
      <c r="D11" s="16"/>
      <c r="H11" s="17" t="s">
        <v>5</v>
      </c>
      <c r="J11" s="16"/>
      <c r="K11" s="16"/>
    </row>
    <row r="12" spans="4:11" ht="12.75">
      <c r="D12" s="16"/>
      <c r="H12" s="17" t="s">
        <v>6</v>
      </c>
      <c r="J12" s="16"/>
      <c r="K12" s="16"/>
    </row>
    <row r="13" spans="3:10" ht="12" customHeight="1">
      <c r="C13" s="17"/>
      <c r="D13" s="16"/>
      <c r="J13" s="17"/>
    </row>
    <row r="14" spans="3:10" ht="24.75" customHeight="1">
      <c r="C14" s="18" t="s">
        <v>8</v>
      </c>
      <c r="H14" s="18" t="s">
        <v>9</v>
      </c>
      <c r="J14" s="17"/>
    </row>
    <row r="15" ht="12.75" customHeight="1">
      <c r="J15" s="17"/>
    </row>
    <row r="16" spans="3:8" ht="28.5" customHeight="1">
      <c r="C16" s="18" t="s">
        <v>10</v>
      </c>
      <c r="H16" s="18" t="s">
        <v>10</v>
      </c>
    </row>
    <row r="17" ht="25.5" customHeight="1"/>
    <row r="18" spans="2:11" ht="13.5" customHeight="1">
      <c r="B18" s="19"/>
      <c r="C18" s="20"/>
      <c r="D18" s="20"/>
      <c r="E18" s="21"/>
      <c r="F18" s="22"/>
      <c r="G18" s="23"/>
      <c r="H18" s="24"/>
      <c r="I18" s="23"/>
      <c r="J18" s="25" t="s">
        <v>11</v>
      </c>
      <c r="K18" s="26"/>
    </row>
    <row r="19" spans="2:11" ht="15" customHeight="1">
      <c r="B19" s="27" t="s">
        <v>12</v>
      </c>
      <c r="C19" s="28"/>
      <c r="D19" s="29">
        <v>15</v>
      </c>
      <c r="E19" s="30" t="s">
        <v>13</v>
      </c>
      <c r="F19" s="31"/>
      <c r="G19" s="32"/>
      <c r="H19" s="32"/>
      <c r="I19" s="156">
        <f>ROUND(G31,0)</f>
        <v>0</v>
      </c>
      <c r="J19" s="156"/>
      <c r="K19" s="33"/>
    </row>
    <row r="20" spans="2:11" ht="12.75">
      <c r="B20" s="27" t="s">
        <v>14</v>
      </c>
      <c r="C20" s="28"/>
      <c r="D20" s="29">
        <f>SazbaDPH1</f>
        <v>15</v>
      </c>
      <c r="E20" s="30" t="s">
        <v>13</v>
      </c>
      <c r="F20" s="34"/>
      <c r="G20" s="35"/>
      <c r="H20" s="35"/>
      <c r="I20" s="157">
        <f>ROUND(I19*D20/100,0)</f>
        <v>0</v>
      </c>
      <c r="J20" s="157"/>
      <c r="K20" s="33"/>
    </row>
    <row r="21" spans="2:11" ht="12.75">
      <c r="B21" s="27" t="s">
        <v>12</v>
      </c>
      <c r="C21" s="28"/>
      <c r="D21" s="29">
        <v>21</v>
      </c>
      <c r="E21" s="30" t="s">
        <v>13</v>
      </c>
      <c r="F21" s="34"/>
      <c r="G21" s="35"/>
      <c r="H21" s="35"/>
      <c r="I21" s="157">
        <f>ROUND(H31,2)</f>
        <v>0</v>
      </c>
      <c r="J21" s="157"/>
      <c r="K21" s="33"/>
    </row>
    <row r="22" spans="2:11" ht="12.75">
      <c r="B22" s="27" t="s">
        <v>14</v>
      </c>
      <c r="C22" s="28"/>
      <c r="D22" s="29">
        <f>SazbaDPH2</f>
        <v>21</v>
      </c>
      <c r="E22" s="30" t="s">
        <v>13</v>
      </c>
      <c r="F22" s="36"/>
      <c r="G22" s="37"/>
      <c r="H22" s="37"/>
      <c r="I22" s="158">
        <f>ROUND(I21*D21/100,2)</f>
        <v>0</v>
      </c>
      <c r="J22" s="158"/>
      <c r="K22" s="33"/>
    </row>
    <row r="23" spans="2:11" ht="15.75">
      <c r="B23" s="38" t="s">
        <v>15</v>
      </c>
      <c r="C23" s="39"/>
      <c r="D23" s="39"/>
      <c r="E23" s="40"/>
      <c r="F23" s="41"/>
      <c r="G23" s="42"/>
      <c r="H23" s="42"/>
      <c r="I23" s="159">
        <f>SUM(I19:I22)</f>
        <v>0</v>
      </c>
      <c r="J23" s="159"/>
      <c r="K23" s="43"/>
    </row>
    <row r="26" ht="1.5" customHeight="1"/>
    <row r="27" spans="2:12" ht="15.75" customHeight="1">
      <c r="B27" s="12" t="s">
        <v>16</v>
      </c>
      <c r="C27" s="44"/>
      <c r="D27" s="44"/>
      <c r="E27" s="44"/>
      <c r="F27" s="44"/>
      <c r="G27" s="44"/>
      <c r="H27" s="44"/>
      <c r="I27" s="44"/>
      <c r="J27" s="44"/>
      <c r="K27" s="44"/>
      <c r="L27" s="45"/>
    </row>
    <row r="28" ht="5.25" customHeight="1">
      <c r="L28" s="45"/>
    </row>
    <row r="29" spans="2:10" ht="24" customHeight="1">
      <c r="B29" s="46" t="s">
        <v>17</v>
      </c>
      <c r="C29" s="47"/>
      <c r="D29" s="47"/>
      <c r="E29" s="48"/>
      <c r="F29" s="49" t="s">
        <v>18</v>
      </c>
      <c r="G29" s="50" t="str">
        <f>CONCATENATE("Základ DPH ",SazbaDPH1," %")</f>
        <v>Základ DPH 15 %</v>
      </c>
      <c r="H29" s="49" t="str">
        <f>CONCATENATE("Základ DPH ",SazbaDPH2," %")</f>
        <v>Základ DPH 21 %</v>
      </c>
      <c r="I29" s="49" t="s">
        <v>19</v>
      </c>
      <c r="J29" s="49" t="s">
        <v>13</v>
      </c>
    </row>
    <row r="30" spans="2:10" ht="12.75">
      <c r="B30" s="51" t="s">
        <v>20</v>
      </c>
      <c r="C30" s="52" t="s">
        <v>107</v>
      </c>
      <c r="D30" s="53"/>
      <c r="E30" s="54"/>
      <c r="F30" s="55">
        <f>G30+H30+I30</f>
        <v>0</v>
      </c>
      <c r="G30" s="56">
        <v>0</v>
      </c>
      <c r="H30" s="57">
        <f>'SO 01  Pol'!G9+'SO 01  Pol'!G15+'SO 01  Pol'!G18+'SO 01  Pol'!G21+'SO 01  Pol'!G24+'SO 01  Pol'!G29+'SO 01  Pol'!G35</f>
        <v>0</v>
      </c>
      <c r="I30" s="57">
        <f>(G30*SazbaDPH1)/100+(H30*SazbaDPH2)/100</f>
        <v>0</v>
      </c>
      <c r="J30" s="58">
        <f>IF(CelkemObjekty=0,"",F30/CelkemObjekty*100)</f>
      </c>
    </row>
    <row r="31" spans="2:10" ht="17.25" customHeight="1">
      <c r="B31" s="64" t="s">
        <v>21</v>
      </c>
      <c r="C31" s="65"/>
      <c r="D31" s="66"/>
      <c r="E31" s="67"/>
      <c r="F31" s="68">
        <f>SUM(F30:F30)</f>
        <v>0</v>
      </c>
      <c r="G31" s="69">
        <f>SUM(G30:G30)</f>
        <v>0</v>
      </c>
      <c r="H31" s="68">
        <f>SUM(H30:H30)</f>
        <v>0</v>
      </c>
      <c r="I31" s="68">
        <f>SUM(I30:I30)</f>
        <v>0</v>
      </c>
      <c r="J31" s="70">
        <f>IF(CelkemObjekty=0,"",F31/CelkemObjekty*100)</f>
      </c>
    </row>
    <row r="32" spans="2:11" ht="12.75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 ht="9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 ht="7.5" customHeight="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 ht="18">
      <c r="B35" s="12" t="s">
        <v>22</v>
      </c>
      <c r="C35" s="44"/>
      <c r="D35" s="44"/>
      <c r="E35" s="44"/>
      <c r="F35" s="44"/>
      <c r="G35" s="44"/>
      <c r="H35" s="44"/>
      <c r="I35" s="44"/>
      <c r="J35" s="44"/>
      <c r="K35" s="71"/>
    </row>
    <row r="36" ht="12.75">
      <c r="K36" s="71"/>
    </row>
    <row r="37" spans="2:10" ht="25.5">
      <c r="B37" s="72" t="s">
        <v>23</v>
      </c>
      <c r="C37" s="73" t="s">
        <v>24</v>
      </c>
      <c r="D37" s="47"/>
      <c r="E37" s="48"/>
      <c r="F37" s="49" t="s">
        <v>18</v>
      </c>
      <c r="G37" s="50" t="str">
        <f>CONCATENATE("Základ DPH ",SazbaDPH1," %")</f>
        <v>Základ DPH 15 %</v>
      </c>
      <c r="H37" s="49" t="str">
        <f>CONCATENATE("Základ DPH ",SazbaDPH2," %")</f>
        <v>Základ DPH 21 %</v>
      </c>
      <c r="I37" s="50" t="s">
        <v>19</v>
      </c>
      <c r="J37" s="49" t="s">
        <v>13</v>
      </c>
    </row>
    <row r="38" spans="2:10" ht="12.75">
      <c r="B38" s="74" t="s">
        <v>20</v>
      </c>
      <c r="C38" s="52" t="s">
        <v>107</v>
      </c>
      <c r="D38" s="53"/>
      <c r="E38" s="54"/>
      <c r="F38" s="55">
        <f>G38+H38+I38</f>
        <v>0</v>
      </c>
      <c r="G38" s="56">
        <v>0</v>
      </c>
      <c r="H38" s="57">
        <f>H30</f>
        <v>0</v>
      </c>
      <c r="I38" s="75">
        <f>(G38*SazbaDPH1)/100+(H38*SazbaDPH2)/100</f>
        <v>0</v>
      </c>
      <c r="J38" s="58">
        <f>IF(CelkemObjekty=0,"",F38/CelkemObjekty*100)</f>
      </c>
    </row>
    <row r="39" spans="2:10" ht="12.75">
      <c r="B39" s="64" t="s">
        <v>21</v>
      </c>
      <c r="C39" s="65"/>
      <c r="D39" s="66"/>
      <c r="E39" s="67"/>
      <c r="F39" s="68">
        <f>SUM(F38:F38)</f>
        <v>0</v>
      </c>
      <c r="G39" s="76">
        <f>SUM(G38:G38)</f>
        <v>0</v>
      </c>
      <c r="H39" s="68">
        <f>SUM(H38:H38)</f>
        <v>0</v>
      </c>
      <c r="I39" s="77">
        <f>SUM(I38:I38)</f>
        <v>0</v>
      </c>
      <c r="J39" s="70">
        <f>IF(CelkemObjekty=0,"",F39/CelkemObjekty*100)</f>
      </c>
    </row>
    <row r="40" ht="9" customHeight="1"/>
    <row r="41" ht="6" customHeight="1"/>
    <row r="42" ht="3" customHeight="1"/>
    <row r="43" ht="6.75" customHeight="1"/>
    <row r="44" spans="2:10" ht="20.25" customHeight="1">
      <c r="B44" s="12" t="s">
        <v>25</v>
      </c>
      <c r="C44" s="44"/>
      <c r="D44" s="44"/>
      <c r="E44" s="44"/>
      <c r="F44" s="44"/>
      <c r="G44" s="44"/>
      <c r="H44" s="44"/>
      <c r="I44" s="44"/>
      <c r="J44" s="44"/>
    </row>
    <row r="45" ht="9" customHeight="1"/>
    <row r="46" spans="2:10" ht="12.75">
      <c r="B46" s="46" t="s">
        <v>26</v>
      </c>
      <c r="C46" s="47"/>
      <c r="D46" s="47"/>
      <c r="E46" s="49" t="s">
        <v>13</v>
      </c>
      <c r="F46" s="49" t="s">
        <v>27</v>
      </c>
      <c r="G46" s="50" t="s">
        <v>28</v>
      </c>
      <c r="H46" s="49" t="s">
        <v>29</v>
      </c>
      <c r="I46" s="50" t="s">
        <v>30</v>
      </c>
      <c r="J46" s="78" t="s">
        <v>31</v>
      </c>
    </row>
    <row r="47" spans="2:10" ht="12.75">
      <c r="B47" s="51" t="s">
        <v>32</v>
      </c>
      <c r="C47" s="52" t="s">
        <v>33</v>
      </c>
      <c r="D47" s="53"/>
      <c r="E47" s="79">
        <f aca="true" t="shared" si="0" ref="E47:E54">IF(SUM(SoucetDilu)=0,"",SUM(F47:J47)/SUM(SoucetDilu)*100)</f>
      </c>
      <c r="F47" s="57">
        <f>'SO 01  Pol'!G9</f>
        <v>0</v>
      </c>
      <c r="G47" s="56">
        <v>0</v>
      </c>
      <c r="H47" s="80">
        <v>0</v>
      </c>
      <c r="I47" s="56">
        <v>0</v>
      </c>
      <c r="J47" s="80">
        <v>0</v>
      </c>
    </row>
    <row r="48" spans="2:10" ht="12.75">
      <c r="B48" s="59" t="s">
        <v>34</v>
      </c>
      <c r="C48" s="60" t="s">
        <v>35</v>
      </c>
      <c r="D48" s="61"/>
      <c r="E48" s="81">
        <f t="shared" si="0"/>
      </c>
      <c r="F48" s="63">
        <f>'SO 01  Pol'!G15</f>
        <v>0</v>
      </c>
      <c r="G48" s="62">
        <v>0</v>
      </c>
      <c r="H48" s="82">
        <v>0</v>
      </c>
      <c r="I48" s="62">
        <v>0</v>
      </c>
      <c r="J48" s="82">
        <v>0</v>
      </c>
    </row>
    <row r="49" spans="2:10" ht="12.75">
      <c r="B49" s="59" t="s">
        <v>36</v>
      </c>
      <c r="C49" s="60" t="s">
        <v>37</v>
      </c>
      <c r="D49" s="61"/>
      <c r="E49" s="81">
        <f t="shared" si="0"/>
      </c>
      <c r="F49" s="82">
        <v>0</v>
      </c>
      <c r="G49" s="75">
        <f>'SO 01  Pol'!G29</f>
        <v>0</v>
      </c>
      <c r="H49" s="82">
        <v>0</v>
      </c>
      <c r="I49" s="62">
        <v>0</v>
      </c>
      <c r="J49" s="82">
        <v>0</v>
      </c>
    </row>
    <row r="50" spans="2:10" ht="12.75">
      <c r="B50" s="59" t="s">
        <v>38</v>
      </c>
      <c r="C50" s="60" t="s">
        <v>39</v>
      </c>
      <c r="D50" s="61"/>
      <c r="E50" s="81">
        <f t="shared" si="0"/>
      </c>
      <c r="F50" s="63">
        <f>'SO 01  Pol'!G18</f>
        <v>0</v>
      </c>
      <c r="G50" s="62">
        <v>0</v>
      </c>
      <c r="H50" s="82">
        <v>0</v>
      </c>
      <c r="I50" s="62">
        <v>0</v>
      </c>
      <c r="J50" s="82">
        <v>0</v>
      </c>
    </row>
    <row r="51" spans="2:10" ht="12.75">
      <c r="B51" s="59" t="s">
        <v>40</v>
      </c>
      <c r="C51" s="60" t="s">
        <v>41</v>
      </c>
      <c r="D51" s="61"/>
      <c r="E51" s="81">
        <f t="shared" si="0"/>
      </c>
      <c r="F51" s="63">
        <f>'SO 01  Pol'!G21</f>
        <v>0</v>
      </c>
      <c r="G51" s="62">
        <v>0</v>
      </c>
      <c r="H51" s="82">
        <v>0</v>
      </c>
      <c r="I51" s="62">
        <v>0</v>
      </c>
      <c r="J51" s="82">
        <v>0</v>
      </c>
    </row>
    <row r="52" spans="2:10" ht="12.75">
      <c r="B52" s="59" t="s">
        <v>42</v>
      </c>
      <c r="C52" s="60" t="s">
        <v>43</v>
      </c>
      <c r="D52" s="61"/>
      <c r="E52" s="81">
        <f t="shared" si="0"/>
      </c>
      <c r="F52" s="63">
        <f>'SO 01  Pol'!G24</f>
        <v>0</v>
      </c>
      <c r="G52" s="62">
        <v>0</v>
      </c>
      <c r="H52" s="82">
        <v>0</v>
      </c>
      <c r="I52" s="62">
        <v>0</v>
      </c>
      <c r="J52" s="82">
        <v>0</v>
      </c>
    </row>
    <row r="53" spans="2:10" ht="12.75">
      <c r="B53" s="59" t="s">
        <v>44</v>
      </c>
      <c r="C53" s="60" t="s">
        <v>45</v>
      </c>
      <c r="D53" s="61"/>
      <c r="E53" s="81">
        <f t="shared" si="0"/>
      </c>
      <c r="F53" s="63">
        <f>'SO 01  Pol'!G35</f>
        <v>0</v>
      </c>
      <c r="G53" s="62">
        <v>0</v>
      </c>
      <c r="H53" s="82">
        <v>0</v>
      </c>
      <c r="I53" s="62">
        <v>0</v>
      </c>
      <c r="J53" s="82">
        <v>0</v>
      </c>
    </row>
    <row r="54" spans="2:10" ht="12.75">
      <c r="B54" s="64" t="s">
        <v>21</v>
      </c>
      <c r="C54" s="65"/>
      <c r="D54" s="66"/>
      <c r="E54" s="83">
        <f t="shared" si="0"/>
      </c>
      <c r="F54" s="68">
        <f>SUM(F47:F53)</f>
        <v>0</v>
      </c>
      <c r="G54" s="77">
        <f>SUM(G47:G53)</f>
        <v>0</v>
      </c>
      <c r="H54" s="69">
        <f>SUM(H47:H53)</f>
        <v>0</v>
      </c>
      <c r="I54" s="76">
        <f>SUM(I47:I53)</f>
        <v>0</v>
      </c>
      <c r="J54" s="69">
        <f>SUM(J47:J53)</f>
        <v>0</v>
      </c>
    </row>
    <row r="56" ht="2.25" customHeight="1"/>
    <row r="57" ht="1.5" customHeight="1"/>
    <row r="58" ht="0.75" customHeight="1"/>
    <row r="59" ht="0.75" customHeight="1"/>
    <row r="60" ht="0.75" customHeight="1"/>
    <row r="61" spans="2:10" ht="18">
      <c r="B61" s="12" t="s">
        <v>46</v>
      </c>
      <c r="C61" s="44"/>
      <c r="D61" s="44"/>
      <c r="E61" s="44"/>
      <c r="F61" s="44"/>
      <c r="G61" s="44"/>
      <c r="H61" s="44"/>
      <c r="I61" s="44"/>
      <c r="J61" s="44"/>
    </row>
    <row r="63" spans="2:10" ht="12.75">
      <c r="B63" s="46" t="s">
        <v>47</v>
      </c>
      <c r="C63" s="47"/>
      <c r="D63" s="47"/>
      <c r="E63" s="84"/>
      <c r="F63" s="85"/>
      <c r="G63" s="50"/>
      <c r="H63" s="49" t="s">
        <v>18</v>
      </c>
      <c r="I63" s="1"/>
      <c r="J63" s="1"/>
    </row>
    <row r="64" spans="2:10" ht="12.75">
      <c r="B64" s="51" t="s">
        <v>48</v>
      </c>
      <c r="C64" s="52"/>
      <c r="D64" s="53"/>
      <c r="E64" s="86"/>
      <c r="F64" s="87"/>
      <c r="G64" s="56"/>
      <c r="H64" s="80">
        <v>0</v>
      </c>
      <c r="I64" s="1"/>
      <c r="J64" s="1"/>
    </row>
    <row r="65" spans="2:10" ht="12.75">
      <c r="B65" s="59" t="s">
        <v>49</v>
      </c>
      <c r="C65" s="60"/>
      <c r="D65" s="61"/>
      <c r="E65" s="88"/>
      <c r="F65" s="89"/>
      <c r="G65" s="62"/>
      <c r="H65" s="82">
        <v>0</v>
      </c>
      <c r="I65" s="1"/>
      <c r="J65" s="1"/>
    </row>
    <row r="66" spans="2:10" ht="12.75">
      <c r="B66" s="59" t="s">
        <v>50</v>
      </c>
      <c r="C66" s="60"/>
      <c r="D66" s="61"/>
      <c r="E66" s="88"/>
      <c r="F66" s="89"/>
      <c r="G66" s="62"/>
      <c r="H66" s="82">
        <v>0</v>
      </c>
      <c r="I66" s="1"/>
      <c r="J66" s="1"/>
    </row>
    <row r="67" spans="2:10" ht="12.75">
      <c r="B67" s="59" t="s">
        <v>51</v>
      </c>
      <c r="C67" s="60"/>
      <c r="D67" s="61"/>
      <c r="E67" s="88"/>
      <c r="F67" s="89"/>
      <c r="G67" s="62"/>
      <c r="H67" s="82">
        <v>0</v>
      </c>
      <c r="I67" s="1"/>
      <c r="J67" s="1"/>
    </row>
    <row r="68" spans="2:10" ht="12.75">
      <c r="B68" s="59" t="s">
        <v>52</v>
      </c>
      <c r="C68" s="60"/>
      <c r="D68" s="61"/>
      <c r="E68" s="88"/>
      <c r="F68" s="89"/>
      <c r="G68" s="62"/>
      <c r="H68" s="82">
        <v>0</v>
      </c>
      <c r="I68" s="1"/>
      <c r="J68" s="1"/>
    </row>
    <row r="69" spans="2:10" ht="12.75">
      <c r="B69" s="59" t="s">
        <v>53</v>
      </c>
      <c r="C69" s="60"/>
      <c r="D69" s="61"/>
      <c r="E69" s="88"/>
      <c r="F69" s="89"/>
      <c r="G69" s="62"/>
      <c r="H69" s="82">
        <v>0</v>
      </c>
      <c r="I69" s="1"/>
      <c r="J69" s="1"/>
    </row>
    <row r="70" spans="2:10" ht="12.75">
      <c r="B70" s="59" t="s">
        <v>54</v>
      </c>
      <c r="C70" s="60"/>
      <c r="D70" s="61"/>
      <c r="E70" s="88"/>
      <c r="F70" s="89"/>
      <c r="G70" s="62"/>
      <c r="H70" s="82">
        <v>0</v>
      </c>
      <c r="I70" s="1"/>
      <c r="J70" s="1"/>
    </row>
    <row r="71" spans="2:10" ht="12.75">
      <c r="B71" s="59" t="s">
        <v>55</v>
      </c>
      <c r="C71" s="60"/>
      <c r="D71" s="61"/>
      <c r="E71" s="88"/>
      <c r="F71" s="89"/>
      <c r="G71" s="62"/>
      <c r="H71" s="82">
        <v>0</v>
      </c>
      <c r="I71" s="1"/>
      <c r="J71" s="1"/>
    </row>
    <row r="72" spans="2:10" ht="12.75">
      <c r="B72" s="64" t="s">
        <v>21</v>
      </c>
      <c r="C72" s="65"/>
      <c r="D72" s="66"/>
      <c r="E72" s="90"/>
      <c r="F72" s="91"/>
      <c r="G72" s="76"/>
      <c r="H72" s="69">
        <f>SUM(H64:H71)</f>
        <v>0</v>
      </c>
      <c r="I72" s="1"/>
      <c r="J72" s="1"/>
    </row>
    <row r="73" spans="9:10" ht="12.75">
      <c r="I73" s="1"/>
      <c r="J73" s="1"/>
    </row>
  </sheetData>
  <sheetProtection selectLockedCells="1" selectUnlockedCells="1"/>
  <mergeCells count="5">
    <mergeCell ref="I19:J19"/>
    <mergeCell ref="I20:J20"/>
    <mergeCell ref="I21:J21"/>
    <mergeCell ref="I22:J22"/>
    <mergeCell ref="I23:J23"/>
  </mergeCells>
  <printOptions/>
  <pageMargins left="0.39375" right="0.19652777777777777" top="0.39375" bottom="0.39375" header="0.5118110236220472" footer="0.5118110236220472"/>
  <pageSetup horizontalDpi="300" verticalDpi="300" orientation="portrait" paperSize="9" scale="97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B108"/>
  <sheetViews>
    <sheetView showGridLines="0" tabSelected="1" view="pageBreakPreview" zoomScale="110" zoomScaleSheetLayoutView="110" zoomScalePageLayoutView="0" workbookViewId="0" topLeftCell="A1">
      <selection activeCell="F13" sqref="F13"/>
    </sheetView>
  </sheetViews>
  <sheetFormatPr defaultColWidth="9.00390625" defaultRowHeight="12.75"/>
  <cols>
    <col min="1" max="1" width="4.375" style="92" customWidth="1"/>
    <col min="2" max="2" width="11.625" style="92" customWidth="1"/>
    <col min="3" max="3" width="45.125" style="92" customWidth="1"/>
    <col min="4" max="4" width="5.625" style="92" customWidth="1"/>
    <col min="5" max="5" width="8.625" style="93" customWidth="1"/>
    <col min="6" max="6" width="9.875" style="92" customWidth="1"/>
    <col min="7" max="7" width="13.875" style="92" customWidth="1"/>
    <col min="8" max="8" width="11.75390625" style="92" customWidth="1"/>
    <col min="9" max="9" width="11.625" style="92" customWidth="1"/>
    <col min="10" max="10" width="11.00390625" style="92" customWidth="1"/>
    <col min="11" max="11" width="10.375" style="92" customWidth="1"/>
    <col min="12" max="12" width="75.375" style="92" customWidth="1"/>
    <col min="13" max="13" width="45.25390625" style="92" customWidth="1"/>
    <col min="14" max="16384" width="9.125" style="92" customWidth="1"/>
  </cols>
  <sheetData>
    <row r="1" spans="1:7" ht="15.75">
      <c r="A1" s="160" t="s">
        <v>57</v>
      </c>
      <c r="B1" s="160"/>
      <c r="C1" s="160"/>
      <c r="D1" s="160"/>
      <c r="E1" s="160"/>
      <c r="F1" s="160"/>
      <c r="G1" s="160"/>
    </row>
    <row r="2" spans="1:7" ht="14.25" customHeight="1">
      <c r="A2" s="119"/>
      <c r="B2" s="120"/>
      <c r="C2" s="121"/>
      <c r="D2" s="121"/>
      <c r="E2" s="122"/>
      <c r="F2" s="121"/>
      <c r="G2" s="121"/>
    </row>
    <row r="3" spans="1:7" ht="12.75">
      <c r="A3" s="161" t="s">
        <v>3</v>
      </c>
      <c r="B3" s="161"/>
      <c r="C3" s="123" t="s">
        <v>106</v>
      </c>
      <c r="D3" s="124"/>
      <c r="E3" s="125" t="s">
        <v>58</v>
      </c>
      <c r="F3" s="126"/>
      <c r="G3" s="127"/>
    </row>
    <row r="4" spans="1:7" ht="12.75">
      <c r="A4" s="162" t="s">
        <v>56</v>
      </c>
      <c r="B4" s="162"/>
      <c r="C4" s="128" t="s">
        <v>107</v>
      </c>
      <c r="D4" s="129"/>
      <c r="E4" s="163"/>
      <c r="F4" s="163"/>
      <c r="G4" s="163"/>
    </row>
    <row r="5" spans="1:7" ht="12.75">
      <c r="A5" s="130"/>
      <c r="B5" s="119"/>
      <c r="C5" s="119"/>
      <c r="D5" s="119"/>
      <c r="E5" s="131"/>
      <c r="F5" s="119"/>
      <c r="G5" s="132"/>
    </row>
    <row r="6" spans="1:11" ht="27" customHeight="1">
      <c r="A6" s="133" t="s">
        <v>59</v>
      </c>
      <c r="B6" s="134" t="s">
        <v>60</v>
      </c>
      <c r="C6" s="134" t="s">
        <v>61</v>
      </c>
      <c r="D6" s="134" t="s">
        <v>62</v>
      </c>
      <c r="E6" s="135" t="s">
        <v>63</v>
      </c>
      <c r="F6" s="134" t="s">
        <v>64</v>
      </c>
      <c r="G6" s="136" t="s">
        <v>65</v>
      </c>
      <c r="H6" s="94"/>
      <c r="I6" s="94"/>
      <c r="J6" s="94"/>
      <c r="K6" s="94"/>
    </row>
    <row r="7" spans="1:15" ht="12.75">
      <c r="A7" s="137" t="s">
        <v>66</v>
      </c>
      <c r="B7" s="138" t="s">
        <v>32</v>
      </c>
      <c r="C7" s="139" t="s">
        <v>33</v>
      </c>
      <c r="D7" s="140"/>
      <c r="E7" s="141"/>
      <c r="F7" s="141"/>
      <c r="G7" s="142"/>
      <c r="H7" s="95"/>
      <c r="I7" s="96"/>
      <c r="J7" s="97"/>
      <c r="K7" s="98"/>
      <c r="O7" s="99">
        <v>1</v>
      </c>
    </row>
    <row r="8" spans="1:80" ht="12.75">
      <c r="A8" s="143">
        <v>1</v>
      </c>
      <c r="B8" s="144" t="s">
        <v>104</v>
      </c>
      <c r="C8" s="145" t="s">
        <v>103</v>
      </c>
      <c r="D8" s="146" t="s">
        <v>67</v>
      </c>
      <c r="E8" s="147">
        <v>290</v>
      </c>
      <c r="F8" s="116"/>
      <c r="G8" s="148">
        <f>E8*F8</f>
        <v>0</v>
      </c>
      <c r="H8" s="100"/>
      <c r="I8" s="101"/>
      <c r="J8" s="100"/>
      <c r="K8" s="101"/>
      <c r="O8" s="99">
        <v>2</v>
      </c>
      <c r="AA8" s="92">
        <v>1</v>
      </c>
      <c r="AB8" s="92">
        <v>1</v>
      </c>
      <c r="AC8" s="92">
        <v>1</v>
      </c>
      <c r="AZ8" s="92">
        <v>1</v>
      </c>
      <c r="BC8" s="92">
        <f>IF(AZ8=3,G8,0)</f>
        <v>0</v>
      </c>
      <c r="BD8" s="92">
        <f>IF(AZ8=4,G8,0)</f>
        <v>0</v>
      </c>
      <c r="BE8" s="92">
        <f>IF(AZ8=5,G8,0)</f>
        <v>0</v>
      </c>
      <c r="CA8" s="99">
        <v>1</v>
      </c>
      <c r="CB8" s="99">
        <v>1</v>
      </c>
    </row>
    <row r="9" spans="1:57" ht="12.75">
      <c r="A9" s="149"/>
      <c r="B9" s="150" t="s">
        <v>68</v>
      </c>
      <c r="C9" s="151" t="s">
        <v>69</v>
      </c>
      <c r="D9" s="152"/>
      <c r="E9" s="153"/>
      <c r="F9" s="117"/>
      <c r="G9" s="155">
        <f>SUM(G7:G8)</f>
        <v>0</v>
      </c>
      <c r="H9" s="103"/>
      <c r="I9" s="104"/>
      <c r="J9" s="103"/>
      <c r="K9" s="104"/>
      <c r="O9" s="99">
        <v>4</v>
      </c>
      <c r="BA9" s="105"/>
      <c r="BB9" s="105"/>
      <c r="BC9" s="105">
        <f>SUM(BC7:BC8)</f>
        <v>0</v>
      </c>
      <c r="BD9" s="105">
        <f>SUM(BD7:BD8)</f>
        <v>0</v>
      </c>
      <c r="BE9" s="105">
        <f>SUM(BE7:BE8)</f>
        <v>0</v>
      </c>
    </row>
    <row r="10" spans="1:15" ht="12.75">
      <c r="A10" s="137" t="s">
        <v>66</v>
      </c>
      <c r="B10" s="138" t="s">
        <v>34</v>
      </c>
      <c r="C10" s="139" t="s">
        <v>35</v>
      </c>
      <c r="D10" s="140"/>
      <c r="E10" s="141"/>
      <c r="F10" s="118"/>
      <c r="G10" s="142"/>
      <c r="H10" s="95"/>
      <c r="I10" s="96"/>
      <c r="J10" s="97"/>
      <c r="K10" s="98"/>
      <c r="O10" s="99">
        <v>1</v>
      </c>
    </row>
    <row r="11" spans="1:80" ht="12.75" customHeight="1">
      <c r="A11" s="143">
        <v>2</v>
      </c>
      <c r="B11" s="144" t="s">
        <v>70</v>
      </c>
      <c r="C11" s="145" t="s">
        <v>105</v>
      </c>
      <c r="D11" s="146" t="s">
        <v>71</v>
      </c>
      <c r="E11" s="147">
        <v>10.7</v>
      </c>
      <c r="F11" s="116"/>
      <c r="G11" s="148">
        <f>E11*F11</f>
        <v>0</v>
      </c>
      <c r="H11" s="100"/>
      <c r="I11" s="101"/>
      <c r="J11" s="100"/>
      <c r="K11" s="101"/>
      <c r="O11" s="99">
        <v>2</v>
      </c>
      <c r="AA11" s="92">
        <v>1</v>
      </c>
      <c r="AB11" s="92">
        <v>1</v>
      </c>
      <c r="AC11" s="92">
        <v>1</v>
      </c>
      <c r="AZ11" s="92">
        <v>1</v>
      </c>
      <c r="BC11" s="92">
        <f>IF(AZ11=3,G11,0)</f>
        <v>0</v>
      </c>
      <c r="BD11" s="92">
        <f>IF(AZ11=4,G11,0)</f>
        <v>0</v>
      </c>
      <c r="BE11" s="92">
        <f>IF(AZ11=5,G11,0)</f>
        <v>0</v>
      </c>
      <c r="CA11" s="99">
        <v>1</v>
      </c>
      <c r="CB11" s="99">
        <v>1</v>
      </c>
    </row>
    <row r="12" spans="1:80" ht="12.75">
      <c r="A12" s="143">
        <v>3</v>
      </c>
      <c r="B12" s="144" t="s">
        <v>72</v>
      </c>
      <c r="C12" s="145" t="s">
        <v>73</v>
      </c>
      <c r="D12" s="146" t="s">
        <v>67</v>
      </c>
      <c r="E12" s="147">
        <v>290</v>
      </c>
      <c r="F12" s="116"/>
      <c r="G12" s="148">
        <f>E12*F12</f>
        <v>0</v>
      </c>
      <c r="H12" s="100"/>
      <c r="I12" s="101"/>
      <c r="J12" s="100"/>
      <c r="K12" s="101"/>
      <c r="O12" s="99">
        <v>2</v>
      </c>
      <c r="AA12" s="92">
        <v>1</v>
      </c>
      <c r="AB12" s="92">
        <v>1</v>
      </c>
      <c r="AC12" s="92">
        <v>1</v>
      </c>
      <c r="AZ12" s="92">
        <v>1</v>
      </c>
      <c r="BC12" s="92">
        <f>IF(AZ12=3,G12,0)</f>
        <v>0</v>
      </c>
      <c r="BD12" s="92">
        <f>IF(AZ12=4,G12,0)</f>
        <v>0</v>
      </c>
      <c r="BE12" s="92">
        <f>IF(AZ12=5,G12,0)</f>
        <v>0</v>
      </c>
      <c r="CA12" s="99">
        <v>1</v>
      </c>
      <c r="CB12" s="99">
        <v>1</v>
      </c>
    </row>
    <row r="13" spans="1:80" ht="18" customHeight="1">
      <c r="A13" s="143">
        <v>4</v>
      </c>
      <c r="B13" s="144" t="s">
        <v>111</v>
      </c>
      <c r="C13" s="145" t="s">
        <v>112</v>
      </c>
      <c r="D13" s="146" t="s">
        <v>67</v>
      </c>
      <c r="E13" s="147">
        <v>290</v>
      </c>
      <c r="F13" s="116"/>
      <c r="G13" s="148">
        <f>E13*F13</f>
        <v>0</v>
      </c>
      <c r="H13" s="100"/>
      <c r="I13" s="101"/>
      <c r="J13" s="100"/>
      <c r="K13" s="101"/>
      <c r="O13" s="99">
        <v>2</v>
      </c>
      <c r="AA13" s="92">
        <v>1</v>
      </c>
      <c r="AB13" s="92">
        <v>1</v>
      </c>
      <c r="AC13" s="92">
        <v>1</v>
      </c>
      <c r="AZ13" s="92">
        <v>1</v>
      </c>
      <c r="BC13" s="92">
        <f>IF(AZ13=3,G13,0)</f>
        <v>0</v>
      </c>
      <c r="BD13" s="92">
        <f>IF(AZ13=4,G13,0)</f>
        <v>0</v>
      </c>
      <c r="BE13" s="92">
        <f>IF(AZ13=5,G13,0)</f>
        <v>0</v>
      </c>
      <c r="CA13" s="99">
        <v>1</v>
      </c>
      <c r="CB13" s="99">
        <v>1</v>
      </c>
    </row>
    <row r="14" spans="1:80" ht="12.75">
      <c r="A14" s="143">
        <v>5</v>
      </c>
      <c r="B14" s="144" t="s">
        <v>74</v>
      </c>
      <c r="C14" s="145" t="s">
        <v>75</v>
      </c>
      <c r="D14" s="146" t="s">
        <v>76</v>
      </c>
      <c r="E14" s="147">
        <v>20</v>
      </c>
      <c r="F14" s="116"/>
      <c r="G14" s="148">
        <f>E14*F14</f>
        <v>0</v>
      </c>
      <c r="H14" s="100"/>
      <c r="I14" s="101"/>
      <c r="J14" s="100"/>
      <c r="K14" s="101"/>
      <c r="O14" s="99">
        <v>2</v>
      </c>
      <c r="AA14" s="92">
        <v>1</v>
      </c>
      <c r="AB14" s="92">
        <v>1</v>
      </c>
      <c r="AC14" s="92">
        <v>1</v>
      </c>
      <c r="AZ14" s="92">
        <v>1</v>
      </c>
      <c r="BC14" s="92">
        <f>IF(AZ14=3,G14,0)</f>
        <v>0</v>
      </c>
      <c r="BD14" s="92">
        <f>IF(AZ14=4,G14,0)</f>
        <v>0</v>
      </c>
      <c r="BE14" s="92">
        <f>IF(AZ14=5,G14,0)</f>
        <v>0</v>
      </c>
      <c r="CA14" s="99">
        <v>1</v>
      </c>
      <c r="CB14" s="99">
        <v>1</v>
      </c>
    </row>
    <row r="15" spans="1:57" ht="12.75">
      <c r="A15" s="149"/>
      <c r="B15" s="150" t="s">
        <v>68</v>
      </c>
      <c r="C15" s="151" t="s">
        <v>77</v>
      </c>
      <c r="D15" s="152"/>
      <c r="E15" s="153"/>
      <c r="F15" s="117"/>
      <c r="G15" s="155">
        <f>SUM(G10:G14)</f>
        <v>0</v>
      </c>
      <c r="H15" s="103"/>
      <c r="I15" s="104"/>
      <c r="J15" s="103"/>
      <c r="K15" s="104"/>
      <c r="O15" s="99">
        <v>4</v>
      </c>
      <c r="BA15" s="105"/>
      <c r="BB15" s="105"/>
      <c r="BC15" s="105">
        <f>SUM(BC10:BC14)</f>
        <v>0</v>
      </c>
      <c r="BD15" s="105">
        <f>SUM(BD10:BD14)</f>
        <v>0</v>
      </c>
      <c r="BE15" s="105">
        <f>SUM(BE10:BE14)</f>
        <v>0</v>
      </c>
    </row>
    <row r="16" spans="1:15" ht="12.75">
      <c r="A16" s="137" t="s">
        <v>66</v>
      </c>
      <c r="B16" s="138" t="s">
        <v>38</v>
      </c>
      <c r="C16" s="139" t="s">
        <v>39</v>
      </c>
      <c r="D16" s="140"/>
      <c r="E16" s="141"/>
      <c r="F16" s="118"/>
      <c r="G16" s="142"/>
      <c r="H16" s="95"/>
      <c r="I16" s="96"/>
      <c r="J16" s="97"/>
      <c r="K16" s="98"/>
      <c r="O16" s="99">
        <v>1</v>
      </c>
    </row>
    <row r="17" spans="1:80" ht="12.75">
      <c r="A17" s="143">
        <v>6</v>
      </c>
      <c r="B17" s="144" t="s">
        <v>78</v>
      </c>
      <c r="C17" s="145" t="s">
        <v>79</v>
      </c>
      <c r="D17" s="146" t="s">
        <v>76</v>
      </c>
      <c r="E17" s="147">
        <v>20</v>
      </c>
      <c r="F17" s="116"/>
      <c r="G17" s="148">
        <f>E17*F17</f>
        <v>0</v>
      </c>
      <c r="H17" s="100"/>
      <c r="I17" s="101"/>
      <c r="J17" s="100"/>
      <c r="K17" s="101"/>
      <c r="O17" s="99">
        <v>2</v>
      </c>
      <c r="AA17" s="92">
        <v>1</v>
      </c>
      <c r="AB17" s="92">
        <v>1</v>
      </c>
      <c r="AC17" s="92">
        <v>1</v>
      </c>
      <c r="AZ17" s="92">
        <v>1</v>
      </c>
      <c r="BC17" s="92">
        <f>IF(AZ17=3,G17,0)</f>
        <v>0</v>
      </c>
      <c r="BD17" s="92">
        <f>IF(AZ17=4,G17,0)</f>
        <v>0</v>
      </c>
      <c r="BE17" s="92">
        <f>IF(AZ17=5,G17,0)</f>
        <v>0</v>
      </c>
      <c r="CA17" s="99">
        <v>1</v>
      </c>
      <c r="CB17" s="99">
        <v>1</v>
      </c>
    </row>
    <row r="18" spans="1:57" ht="12.75">
      <c r="A18" s="149"/>
      <c r="B18" s="150" t="s">
        <v>68</v>
      </c>
      <c r="C18" s="151" t="s">
        <v>80</v>
      </c>
      <c r="D18" s="152"/>
      <c r="E18" s="153"/>
      <c r="F18" s="117"/>
      <c r="G18" s="155">
        <f>SUM(G16:G17)</f>
        <v>0</v>
      </c>
      <c r="H18" s="103"/>
      <c r="I18" s="104"/>
      <c r="J18" s="103"/>
      <c r="K18" s="104"/>
      <c r="O18" s="99">
        <v>4</v>
      </c>
      <c r="BA18" s="105"/>
      <c r="BB18" s="105"/>
      <c r="BC18" s="105">
        <f>SUM(BC16:BC17)</f>
        <v>0</v>
      </c>
      <c r="BD18" s="105">
        <f>SUM(BD16:BD17)</f>
        <v>0</v>
      </c>
      <c r="BE18" s="105">
        <f>SUM(BE16:BE17)</f>
        <v>0</v>
      </c>
    </row>
    <row r="19" spans="1:15" ht="12.75">
      <c r="A19" s="137" t="s">
        <v>66</v>
      </c>
      <c r="B19" s="138" t="s">
        <v>40</v>
      </c>
      <c r="C19" s="139" t="s">
        <v>41</v>
      </c>
      <c r="D19" s="140"/>
      <c r="E19" s="141"/>
      <c r="F19" s="118"/>
      <c r="G19" s="142"/>
      <c r="H19" s="95"/>
      <c r="I19" s="96"/>
      <c r="J19" s="97"/>
      <c r="K19" s="98"/>
      <c r="O19" s="99">
        <v>1</v>
      </c>
    </row>
    <row r="20" spans="1:80" ht="12.75">
      <c r="A20" s="143">
        <v>7</v>
      </c>
      <c r="B20" s="144" t="s">
        <v>81</v>
      </c>
      <c r="C20" s="145" t="s">
        <v>82</v>
      </c>
      <c r="D20" s="146" t="s">
        <v>67</v>
      </c>
      <c r="E20" s="147">
        <v>290</v>
      </c>
      <c r="F20" s="116"/>
      <c r="G20" s="148">
        <f>E20*F20</f>
        <v>0</v>
      </c>
      <c r="H20" s="100"/>
      <c r="I20" s="101"/>
      <c r="J20" s="100"/>
      <c r="K20" s="101"/>
      <c r="O20" s="99">
        <v>2</v>
      </c>
      <c r="AA20" s="92">
        <v>1</v>
      </c>
      <c r="AB20" s="92">
        <v>1</v>
      </c>
      <c r="AC20" s="92">
        <v>1</v>
      </c>
      <c r="AZ20" s="92">
        <v>1</v>
      </c>
      <c r="BC20" s="92">
        <f>IF(AZ20=3,G20,0)</f>
        <v>0</v>
      </c>
      <c r="BD20" s="92">
        <f>IF(AZ20=4,G20,0)</f>
        <v>0</v>
      </c>
      <c r="BE20" s="92">
        <f>IF(AZ20=5,G20,0)</f>
        <v>0</v>
      </c>
      <c r="CA20" s="99">
        <v>1</v>
      </c>
      <c r="CB20" s="99">
        <v>1</v>
      </c>
    </row>
    <row r="21" spans="1:57" ht="12.75">
      <c r="A21" s="149"/>
      <c r="B21" s="150" t="s">
        <v>68</v>
      </c>
      <c r="C21" s="151" t="s">
        <v>83</v>
      </c>
      <c r="D21" s="152"/>
      <c r="E21" s="153"/>
      <c r="F21" s="117"/>
      <c r="G21" s="155">
        <f>SUM(G19:G20)</f>
        <v>0</v>
      </c>
      <c r="H21" s="103"/>
      <c r="I21" s="104"/>
      <c r="J21" s="103"/>
      <c r="K21" s="104"/>
      <c r="O21" s="99">
        <v>4</v>
      </c>
      <c r="BA21" s="105"/>
      <c r="BB21" s="105"/>
      <c r="BC21" s="105">
        <f>SUM(BC19:BC20)</f>
        <v>0</v>
      </c>
      <c r="BD21" s="105">
        <f>SUM(BD19:BD20)</f>
        <v>0</v>
      </c>
      <c r="BE21" s="105">
        <f>SUM(BE19:BE20)</f>
        <v>0</v>
      </c>
    </row>
    <row r="22" spans="1:15" ht="12.75">
      <c r="A22" s="137" t="s">
        <v>66</v>
      </c>
      <c r="B22" s="138" t="s">
        <v>42</v>
      </c>
      <c r="C22" s="139" t="s">
        <v>43</v>
      </c>
      <c r="D22" s="140"/>
      <c r="E22" s="141"/>
      <c r="F22" s="118"/>
      <c r="G22" s="142"/>
      <c r="H22" s="95"/>
      <c r="I22" s="96"/>
      <c r="J22" s="97"/>
      <c r="K22" s="98"/>
      <c r="O22" s="99">
        <v>1</v>
      </c>
    </row>
    <row r="23" spans="1:80" ht="12.75">
      <c r="A23" s="143">
        <v>8</v>
      </c>
      <c r="B23" s="144" t="s">
        <v>110</v>
      </c>
      <c r="C23" s="145" t="s">
        <v>84</v>
      </c>
      <c r="D23" s="146" t="s">
        <v>71</v>
      </c>
      <c r="E23" s="147">
        <v>46.7</v>
      </c>
      <c r="F23" s="116"/>
      <c r="G23" s="148">
        <f>E23*F23</f>
        <v>0</v>
      </c>
      <c r="H23" s="100"/>
      <c r="I23" s="101"/>
      <c r="J23" s="100"/>
      <c r="K23" s="101"/>
      <c r="O23" s="99">
        <v>2</v>
      </c>
      <c r="AA23" s="92">
        <v>7</v>
      </c>
      <c r="AB23" s="92">
        <v>1</v>
      </c>
      <c r="AC23" s="92">
        <v>2</v>
      </c>
      <c r="AZ23" s="92">
        <v>1</v>
      </c>
      <c r="BC23" s="92">
        <f>IF(AZ23=3,G23,0)</f>
        <v>0</v>
      </c>
      <c r="BD23" s="92">
        <f>IF(AZ23=4,G23,0)</f>
        <v>0</v>
      </c>
      <c r="BE23" s="92">
        <f>IF(AZ23=5,G23,0)</f>
        <v>0</v>
      </c>
      <c r="CA23" s="99">
        <v>7</v>
      </c>
      <c r="CB23" s="99">
        <v>1</v>
      </c>
    </row>
    <row r="24" spans="1:57" ht="12.75">
      <c r="A24" s="149"/>
      <c r="B24" s="150" t="s">
        <v>68</v>
      </c>
      <c r="C24" s="151" t="s">
        <v>85</v>
      </c>
      <c r="D24" s="152"/>
      <c r="E24" s="153"/>
      <c r="F24" s="117"/>
      <c r="G24" s="155">
        <f>SUM(G22:G23)</f>
        <v>0</v>
      </c>
      <c r="H24" s="103"/>
      <c r="I24" s="104"/>
      <c r="J24" s="103"/>
      <c r="K24" s="104"/>
      <c r="O24" s="99">
        <v>4</v>
      </c>
      <c r="BA24" s="105"/>
      <c r="BB24" s="105"/>
      <c r="BC24" s="105">
        <f>SUM(BC22:BC23)</f>
        <v>0</v>
      </c>
      <c r="BD24" s="105">
        <f>SUM(BD22:BD23)</f>
        <v>0</v>
      </c>
      <c r="BE24" s="105">
        <f>SUM(BE22:BE23)</f>
        <v>0</v>
      </c>
    </row>
    <row r="25" spans="1:15" ht="12.75">
      <c r="A25" s="137" t="s">
        <v>66</v>
      </c>
      <c r="B25" s="138" t="s">
        <v>36</v>
      </c>
      <c r="C25" s="139" t="s">
        <v>37</v>
      </c>
      <c r="D25" s="140"/>
      <c r="E25" s="141"/>
      <c r="F25" s="118"/>
      <c r="G25" s="142"/>
      <c r="H25" s="95"/>
      <c r="I25" s="96"/>
      <c r="J25" s="97"/>
      <c r="K25" s="98"/>
      <c r="O25" s="99">
        <v>1</v>
      </c>
    </row>
    <row r="26" spans="1:80" ht="12.75">
      <c r="A26" s="143">
        <v>9</v>
      </c>
      <c r="B26" s="144" t="s">
        <v>86</v>
      </c>
      <c r="C26" s="145" t="s">
        <v>87</v>
      </c>
      <c r="D26" s="146" t="s">
        <v>88</v>
      </c>
      <c r="E26" s="147">
        <v>1</v>
      </c>
      <c r="F26" s="116"/>
      <c r="G26" s="148">
        <f>E26*F26</f>
        <v>0</v>
      </c>
      <c r="H26" s="100"/>
      <c r="I26" s="101"/>
      <c r="J26" s="100"/>
      <c r="K26" s="101"/>
      <c r="O26" s="99">
        <v>2</v>
      </c>
      <c r="AA26" s="92">
        <v>12</v>
      </c>
      <c r="AB26" s="92">
        <v>0</v>
      </c>
      <c r="AC26" s="92">
        <v>1</v>
      </c>
      <c r="AZ26" s="92">
        <v>2</v>
      </c>
      <c r="BC26" s="92">
        <f>IF(AZ26=3,G26,0)</f>
        <v>0</v>
      </c>
      <c r="BD26" s="92">
        <f>IF(AZ26=4,G26,0)</f>
        <v>0</v>
      </c>
      <c r="BE26" s="92">
        <f>IF(AZ26=5,G26,0)</f>
        <v>0</v>
      </c>
      <c r="CA26" s="99">
        <v>12</v>
      </c>
      <c r="CB26" s="99">
        <v>0</v>
      </c>
    </row>
    <row r="27" spans="1:80" ht="12.75">
      <c r="A27" s="143">
        <v>11</v>
      </c>
      <c r="B27" s="144" t="s">
        <v>89</v>
      </c>
      <c r="C27" s="145" t="s">
        <v>90</v>
      </c>
      <c r="D27" s="146" t="s">
        <v>88</v>
      </c>
      <c r="E27" s="147">
        <v>1</v>
      </c>
      <c r="F27" s="116"/>
      <c r="G27" s="148">
        <f>E27*F27</f>
        <v>0</v>
      </c>
      <c r="H27" s="100"/>
      <c r="I27" s="101"/>
      <c r="J27" s="100"/>
      <c r="K27" s="101"/>
      <c r="O27" s="99">
        <v>2</v>
      </c>
      <c r="AA27" s="92">
        <v>12</v>
      </c>
      <c r="AB27" s="92">
        <v>0</v>
      </c>
      <c r="AC27" s="92">
        <v>3</v>
      </c>
      <c r="AZ27" s="92">
        <v>2</v>
      </c>
      <c r="BC27" s="92">
        <f>IF(AZ27=3,G27,0)</f>
        <v>0</v>
      </c>
      <c r="BD27" s="92">
        <f>IF(AZ27=4,G27,0)</f>
        <v>0</v>
      </c>
      <c r="BE27" s="92">
        <f>IF(AZ27=5,G27,0)</f>
        <v>0</v>
      </c>
      <c r="CA27" s="99">
        <v>12</v>
      </c>
      <c r="CB27" s="99">
        <v>0</v>
      </c>
    </row>
    <row r="28" spans="1:80" ht="12.75">
      <c r="A28" s="143">
        <v>12</v>
      </c>
      <c r="B28" s="144" t="s">
        <v>91</v>
      </c>
      <c r="C28" s="145" t="s">
        <v>92</v>
      </c>
      <c r="D28" s="146" t="s">
        <v>88</v>
      </c>
      <c r="E28" s="147">
        <v>1</v>
      </c>
      <c r="F28" s="116"/>
      <c r="G28" s="148">
        <f>E28*F28</f>
        <v>0</v>
      </c>
      <c r="H28" s="100"/>
      <c r="I28" s="101"/>
      <c r="J28" s="100"/>
      <c r="K28" s="101"/>
      <c r="O28" s="99">
        <v>2</v>
      </c>
      <c r="AA28" s="92">
        <v>12</v>
      </c>
      <c r="AB28" s="92">
        <v>0</v>
      </c>
      <c r="AC28" s="92">
        <v>4</v>
      </c>
      <c r="AZ28" s="92">
        <v>2</v>
      </c>
      <c r="BC28" s="92">
        <f>IF(AZ28=3,G28,0)</f>
        <v>0</v>
      </c>
      <c r="BD28" s="92">
        <f>IF(AZ28=4,G28,0)</f>
        <v>0</v>
      </c>
      <c r="BE28" s="92">
        <f>IF(AZ28=5,G28,0)</f>
        <v>0</v>
      </c>
      <c r="CA28" s="99">
        <v>12</v>
      </c>
      <c r="CB28" s="99">
        <v>0</v>
      </c>
    </row>
    <row r="29" spans="1:57" ht="12.75">
      <c r="A29" s="149"/>
      <c r="B29" s="150" t="s">
        <v>68</v>
      </c>
      <c r="C29" s="151" t="s">
        <v>93</v>
      </c>
      <c r="D29" s="152"/>
      <c r="E29" s="153"/>
      <c r="F29" s="117"/>
      <c r="G29" s="155">
        <f>SUM(G25:G28)</f>
        <v>0</v>
      </c>
      <c r="H29" s="103"/>
      <c r="I29" s="104"/>
      <c r="J29" s="103"/>
      <c r="K29" s="104"/>
      <c r="O29" s="99">
        <v>4</v>
      </c>
      <c r="BA29" s="105"/>
      <c r="BB29" s="105"/>
      <c r="BC29" s="105">
        <f>SUM(BC25:BC28)</f>
        <v>0</v>
      </c>
      <c r="BD29" s="105">
        <f>SUM(BD25:BD28)</f>
        <v>0</v>
      </c>
      <c r="BE29" s="105">
        <f>SUM(BE25:BE28)</f>
        <v>0</v>
      </c>
    </row>
    <row r="30" spans="1:15" ht="12.75">
      <c r="A30" s="137" t="s">
        <v>66</v>
      </c>
      <c r="B30" s="138" t="s">
        <v>44</v>
      </c>
      <c r="C30" s="139" t="s">
        <v>45</v>
      </c>
      <c r="D30" s="140"/>
      <c r="E30" s="141"/>
      <c r="F30" s="118"/>
      <c r="G30" s="142"/>
      <c r="H30" s="95"/>
      <c r="I30" s="96"/>
      <c r="J30" s="97"/>
      <c r="K30" s="98"/>
      <c r="O30" s="99">
        <v>1</v>
      </c>
    </row>
    <row r="31" spans="1:80" ht="12.75">
      <c r="A31" s="143">
        <v>13</v>
      </c>
      <c r="B31" s="144" t="s">
        <v>94</v>
      </c>
      <c r="C31" s="145" t="s">
        <v>95</v>
      </c>
      <c r="D31" s="146" t="s">
        <v>71</v>
      </c>
      <c r="E31" s="147">
        <v>36.7</v>
      </c>
      <c r="F31" s="116"/>
      <c r="G31" s="148">
        <f>E31*F31</f>
        <v>0</v>
      </c>
      <c r="H31" s="100"/>
      <c r="I31" s="101"/>
      <c r="J31" s="100"/>
      <c r="K31" s="101"/>
      <c r="O31" s="99">
        <v>2</v>
      </c>
      <c r="AA31" s="92">
        <v>8</v>
      </c>
      <c r="AB31" s="92">
        <v>0</v>
      </c>
      <c r="AC31" s="92">
        <v>3</v>
      </c>
      <c r="AZ31" s="92">
        <v>1</v>
      </c>
      <c r="BC31" s="92">
        <f>IF(AZ31=3,G31,0)</f>
        <v>0</v>
      </c>
      <c r="BD31" s="92">
        <f>IF(AZ31=4,G31,0)</f>
        <v>0</v>
      </c>
      <c r="BE31" s="92">
        <f>IF(AZ31=5,G31,0)</f>
        <v>0</v>
      </c>
      <c r="CA31" s="99">
        <v>8</v>
      </c>
      <c r="CB31" s="99">
        <v>0</v>
      </c>
    </row>
    <row r="32" spans="1:80" ht="12.75">
      <c r="A32" s="143">
        <v>14</v>
      </c>
      <c r="B32" s="144" t="s">
        <v>96</v>
      </c>
      <c r="C32" s="145" t="s">
        <v>97</v>
      </c>
      <c r="D32" s="146" t="s">
        <v>71</v>
      </c>
      <c r="E32" s="147">
        <f>E31*19</f>
        <v>697.3000000000001</v>
      </c>
      <c r="F32" s="116"/>
      <c r="G32" s="148">
        <f>E32*F32</f>
        <v>0</v>
      </c>
      <c r="H32" s="100"/>
      <c r="I32" s="101"/>
      <c r="J32" s="100"/>
      <c r="K32" s="101"/>
      <c r="O32" s="99">
        <v>2</v>
      </c>
      <c r="AA32" s="92">
        <v>8</v>
      </c>
      <c r="AB32" s="92">
        <v>0</v>
      </c>
      <c r="AC32" s="92">
        <v>3</v>
      </c>
      <c r="AZ32" s="92">
        <v>1</v>
      </c>
      <c r="BC32" s="92">
        <f>IF(AZ32=3,G32,0)</f>
        <v>0</v>
      </c>
      <c r="BD32" s="92">
        <f>IF(AZ32=4,G32,0)</f>
        <v>0</v>
      </c>
      <c r="BE32" s="92">
        <f>IF(AZ32=5,G32,0)</f>
        <v>0</v>
      </c>
      <c r="CA32" s="99">
        <v>8</v>
      </c>
      <c r="CB32" s="99">
        <v>0</v>
      </c>
    </row>
    <row r="33" spans="1:80" ht="12.75">
      <c r="A33" s="143">
        <v>15</v>
      </c>
      <c r="B33" s="144" t="s">
        <v>98</v>
      </c>
      <c r="C33" s="145" t="s">
        <v>99</v>
      </c>
      <c r="D33" s="146" t="s">
        <v>71</v>
      </c>
      <c r="E33" s="147">
        <v>36.7</v>
      </c>
      <c r="F33" s="116"/>
      <c r="G33" s="148">
        <f>E33*F33</f>
        <v>0</v>
      </c>
      <c r="H33" s="100"/>
      <c r="I33" s="101"/>
      <c r="J33" s="100"/>
      <c r="K33" s="101"/>
      <c r="O33" s="99">
        <v>2</v>
      </c>
      <c r="AA33" s="92">
        <v>8</v>
      </c>
      <c r="AB33" s="92">
        <v>0</v>
      </c>
      <c r="AC33" s="92">
        <v>3</v>
      </c>
      <c r="AZ33" s="92">
        <v>1</v>
      </c>
      <c r="BC33" s="92">
        <f>IF(AZ33=3,G33,0)</f>
        <v>0</v>
      </c>
      <c r="BD33" s="92">
        <f>IF(AZ33=4,G33,0)</f>
        <v>0</v>
      </c>
      <c r="BE33" s="92">
        <f>IF(AZ33=5,G33,0)</f>
        <v>0</v>
      </c>
      <c r="CA33" s="99">
        <v>8</v>
      </c>
      <c r="CB33" s="99">
        <v>0</v>
      </c>
    </row>
    <row r="34" spans="1:80" ht="12.75">
      <c r="A34" s="143">
        <v>16</v>
      </c>
      <c r="B34" s="144" t="s">
        <v>100</v>
      </c>
      <c r="C34" s="145" t="s">
        <v>101</v>
      </c>
      <c r="D34" s="146" t="s">
        <v>71</v>
      </c>
      <c r="E34" s="147">
        <v>36.7</v>
      </c>
      <c r="F34" s="116"/>
      <c r="G34" s="148">
        <f>E34*F34</f>
        <v>0</v>
      </c>
      <c r="H34" s="100"/>
      <c r="I34" s="101"/>
      <c r="J34" s="100"/>
      <c r="K34" s="101"/>
      <c r="O34" s="99">
        <v>2</v>
      </c>
      <c r="AA34" s="92">
        <v>8</v>
      </c>
      <c r="AB34" s="92">
        <v>0</v>
      </c>
      <c r="AC34" s="92">
        <v>3</v>
      </c>
      <c r="AZ34" s="92">
        <v>1</v>
      </c>
      <c r="BC34" s="92">
        <f>IF(AZ34=3,G34,0)</f>
        <v>0</v>
      </c>
      <c r="BD34" s="92">
        <f>IF(AZ34=4,G34,0)</f>
        <v>0</v>
      </c>
      <c r="BE34" s="92">
        <f>IF(AZ34=5,G34,0)</f>
        <v>0</v>
      </c>
      <c r="CA34" s="99">
        <v>8</v>
      </c>
      <c r="CB34" s="99">
        <v>0</v>
      </c>
    </row>
    <row r="35" spans="1:57" ht="12.75">
      <c r="A35" s="149"/>
      <c r="B35" s="150" t="s">
        <v>68</v>
      </c>
      <c r="C35" s="151" t="s">
        <v>102</v>
      </c>
      <c r="D35" s="152"/>
      <c r="E35" s="153"/>
      <c r="F35" s="154"/>
      <c r="G35" s="155">
        <f>SUM(G30:G34)</f>
        <v>0</v>
      </c>
      <c r="H35" s="103"/>
      <c r="I35" s="104"/>
      <c r="J35" s="103"/>
      <c r="K35" s="104"/>
      <c r="O35" s="99">
        <v>4</v>
      </c>
      <c r="BA35" s="105"/>
      <c r="BB35" s="105"/>
      <c r="BC35" s="105">
        <f>SUM(BC30:BC34)</f>
        <v>0</v>
      </c>
      <c r="BD35" s="105">
        <f>SUM(BD30:BD34)</f>
        <v>0</v>
      </c>
      <c r="BE35" s="105">
        <f>SUM(BE30:BE34)</f>
        <v>0</v>
      </c>
    </row>
    <row r="36" ht="12.75">
      <c r="E36" s="92"/>
    </row>
    <row r="37" ht="12.75">
      <c r="E37" s="92"/>
    </row>
    <row r="38" ht="12.75">
      <c r="E38" s="92"/>
    </row>
    <row r="39" ht="12.75">
      <c r="E39" s="92"/>
    </row>
    <row r="40" ht="12.75">
      <c r="E40" s="92"/>
    </row>
    <row r="41" ht="12.75">
      <c r="E41" s="92"/>
    </row>
    <row r="42" ht="12.75">
      <c r="E42" s="92"/>
    </row>
    <row r="43" ht="12.75">
      <c r="E43" s="92"/>
    </row>
    <row r="44" ht="12.75">
      <c r="E44" s="92"/>
    </row>
    <row r="45" ht="12.75">
      <c r="E45" s="92"/>
    </row>
    <row r="46" ht="12.75">
      <c r="E46" s="92"/>
    </row>
    <row r="47" ht="12.75">
      <c r="E47" s="92"/>
    </row>
    <row r="48" ht="12.75">
      <c r="E48" s="92"/>
    </row>
    <row r="49" ht="12.75">
      <c r="E49" s="92"/>
    </row>
    <row r="50" ht="12.75">
      <c r="E50" s="92"/>
    </row>
    <row r="51" ht="12.75">
      <c r="E51" s="92"/>
    </row>
    <row r="52" ht="12.75">
      <c r="E52" s="92"/>
    </row>
    <row r="53" ht="12.75">
      <c r="E53" s="92"/>
    </row>
    <row r="54" ht="12.75">
      <c r="E54" s="92"/>
    </row>
    <row r="55" ht="12.75">
      <c r="E55" s="92"/>
    </row>
    <row r="56" ht="12.75">
      <c r="E56" s="92"/>
    </row>
    <row r="57" ht="12.75">
      <c r="E57" s="92"/>
    </row>
    <row r="58" ht="12.75">
      <c r="E58" s="92"/>
    </row>
    <row r="59" spans="1:7" ht="12.75">
      <c r="A59" s="102"/>
      <c r="B59" s="102"/>
      <c r="C59" s="102"/>
      <c r="D59" s="102"/>
      <c r="E59" s="102"/>
      <c r="F59" s="102"/>
      <c r="G59" s="102"/>
    </row>
    <row r="60" spans="1:7" ht="12.75">
      <c r="A60" s="102"/>
      <c r="B60" s="102"/>
      <c r="C60" s="102"/>
      <c r="D60" s="102"/>
      <c r="E60" s="102"/>
      <c r="F60" s="102"/>
      <c r="G60" s="102"/>
    </row>
    <row r="61" spans="1:7" ht="12.75">
      <c r="A61" s="102"/>
      <c r="B61" s="102"/>
      <c r="C61" s="102"/>
      <c r="D61" s="102"/>
      <c r="E61" s="102"/>
      <c r="F61" s="102"/>
      <c r="G61" s="102"/>
    </row>
    <row r="62" spans="1:7" ht="12.75">
      <c r="A62" s="102"/>
      <c r="B62" s="102"/>
      <c r="C62" s="102"/>
      <c r="D62" s="102"/>
      <c r="E62" s="102"/>
      <c r="F62" s="102"/>
      <c r="G62" s="102"/>
    </row>
    <row r="63" ht="12.75">
      <c r="E63" s="92"/>
    </row>
    <row r="64" ht="12.75">
      <c r="E64" s="92"/>
    </row>
    <row r="65" ht="12.75">
      <c r="E65" s="92"/>
    </row>
    <row r="66" ht="12.75">
      <c r="E66" s="92"/>
    </row>
    <row r="67" ht="12.75">
      <c r="E67" s="92"/>
    </row>
    <row r="68" ht="12.75">
      <c r="E68" s="92"/>
    </row>
    <row r="69" ht="12.75">
      <c r="E69" s="92"/>
    </row>
    <row r="70" ht="12.75">
      <c r="E70" s="92"/>
    </row>
    <row r="71" ht="12.75">
      <c r="E71" s="92"/>
    </row>
    <row r="72" ht="12.75">
      <c r="E72" s="92"/>
    </row>
    <row r="73" ht="12.75">
      <c r="E73" s="92"/>
    </row>
    <row r="74" ht="12.75">
      <c r="E74" s="92"/>
    </row>
    <row r="75" ht="12.75">
      <c r="E75" s="92"/>
    </row>
    <row r="76" ht="12.75">
      <c r="E76" s="92"/>
    </row>
    <row r="77" ht="12.75">
      <c r="E77" s="92"/>
    </row>
    <row r="78" ht="12.75">
      <c r="E78" s="92"/>
    </row>
    <row r="79" ht="12.75">
      <c r="E79" s="92"/>
    </row>
    <row r="80" ht="12.75">
      <c r="E80" s="92"/>
    </row>
    <row r="81" ht="12.75">
      <c r="E81" s="92"/>
    </row>
    <row r="82" ht="12.75">
      <c r="E82" s="92"/>
    </row>
    <row r="83" ht="12.75">
      <c r="E83" s="92"/>
    </row>
    <row r="84" ht="12.75">
      <c r="E84" s="92"/>
    </row>
    <row r="85" ht="12.75">
      <c r="E85" s="92"/>
    </row>
    <row r="86" ht="12.75">
      <c r="E86" s="92"/>
    </row>
    <row r="87" ht="12.75">
      <c r="E87" s="92"/>
    </row>
    <row r="88" ht="12.75">
      <c r="E88" s="92"/>
    </row>
    <row r="89" ht="12.75">
      <c r="E89" s="92"/>
    </row>
    <row r="90" ht="12.75">
      <c r="E90" s="92"/>
    </row>
    <row r="91" ht="12.75">
      <c r="E91" s="92"/>
    </row>
    <row r="92" ht="12.75">
      <c r="E92" s="92"/>
    </row>
    <row r="93" ht="12.75">
      <c r="E93" s="92"/>
    </row>
    <row r="94" spans="1:2" ht="12.75">
      <c r="A94" s="106"/>
      <c r="B94" s="106"/>
    </row>
    <row r="95" spans="1:7" ht="12.75">
      <c r="A95" s="102"/>
      <c r="B95" s="102"/>
      <c r="C95" s="107"/>
      <c r="D95" s="107"/>
      <c r="E95" s="108"/>
      <c r="F95" s="107"/>
      <c r="G95" s="109"/>
    </row>
    <row r="96" spans="1:7" ht="12.75">
      <c r="A96" s="110"/>
      <c r="B96" s="110"/>
      <c r="C96" s="102"/>
      <c r="D96" s="102"/>
      <c r="E96" s="111"/>
      <c r="F96" s="102"/>
      <c r="G96" s="102"/>
    </row>
    <row r="97" spans="1:7" ht="12.75">
      <c r="A97" s="102"/>
      <c r="B97" s="102"/>
      <c r="C97" s="102"/>
      <c r="D97" s="102"/>
      <c r="E97" s="111"/>
      <c r="F97" s="102"/>
      <c r="G97" s="102"/>
    </row>
    <row r="98" spans="1:7" ht="12.75">
      <c r="A98" s="102"/>
      <c r="B98" s="102"/>
      <c r="C98" s="102"/>
      <c r="D98" s="102"/>
      <c r="E98" s="111"/>
      <c r="F98" s="102"/>
      <c r="G98" s="102"/>
    </row>
    <row r="99" spans="1:7" ht="12.75">
      <c r="A99" s="102"/>
      <c r="B99" s="102"/>
      <c r="C99" s="102"/>
      <c r="D99" s="102"/>
      <c r="E99" s="111"/>
      <c r="F99" s="102"/>
      <c r="G99" s="102"/>
    </row>
    <row r="100" spans="1:7" ht="12.75">
      <c r="A100" s="102"/>
      <c r="B100" s="102"/>
      <c r="C100" s="102"/>
      <c r="D100" s="102"/>
      <c r="E100" s="111"/>
      <c r="F100" s="102"/>
      <c r="G100" s="102"/>
    </row>
    <row r="101" spans="1:7" ht="12.75">
      <c r="A101" s="102"/>
      <c r="B101" s="102"/>
      <c r="C101" s="102"/>
      <c r="D101" s="102"/>
      <c r="E101" s="111"/>
      <c r="F101" s="102"/>
      <c r="G101" s="102"/>
    </row>
    <row r="102" spans="1:7" ht="12.75">
      <c r="A102" s="102"/>
      <c r="B102" s="102"/>
      <c r="C102" s="102"/>
      <c r="D102" s="102"/>
      <c r="E102" s="111"/>
      <c r="F102" s="102"/>
      <c r="G102" s="102"/>
    </row>
    <row r="103" spans="1:7" ht="12.75">
      <c r="A103" s="102"/>
      <c r="B103" s="102"/>
      <c r="C103" s="102"/>
      <c r="D103" s="102"/>
      <c r="E103" s="111"/>
      <c r="F103" s="102"/>
      <c r="G103" s="102"/>
    </row>
    <row r="104" spans="1:7" ht="12.75">
      <c r="A104" s="102"/>
      <c r="B104" s="102"/>
      <c r="C104" s="102"/>
      <c r="D104" s="102"/>
      <c r="E104" s="111"/>
      <c r="F104" s="102"/>
      <c r="G104" s="102"/>
    </row>
    <row r="105" spans="1:7" ht="12.75">
      <c r="A105" s="102"/>
      <c r="B105" s="102"/>
      <c r="C105" s="102"/>
      <c r="D105" s="102"/>
      <c r="E105" s="111"/>
      <c r="F105" s="102"/>
      <c r="G105" s="102"/>
    </row>
    <row r="106" spans="1:7" ht="12.75">
      <c r="A106" s="102"/>
      <c r="B106" s="102"/>
      <c r="C106" s="102"/>
      <c r="D106" s="102"/>
      <c r="E106" s="111"/>
      <c r="F106" s="102"/>
      <c r="G106" s="102"/>
    </row>
    <row r="107" spans="1:7" ht="12.75">
      <c r="A107" s="102"/>
      <c r="B107" s="102"/>
      <c r="C107" s="102"/>
      <c r="D107" s="102"/>
      <c r="E107" s="111"/>
      <c r="F107" s="102"/>
      <c r="G107" s="102"/>
    </row>
    <row r="108" spans="1:7" ht="12.75">
      <c r="A108" s="102"/>
      <c r="B108" s="102"/>
      <c r="C108" s="102"/>
      <c r="D108" s="102"/>
      <c r="E108" s="111"/>
      <c r="F108" s="102"/>
      <c r="G108" s="102"/>
    </row>
  </sheetData>
  <sheetProtection password="C804" sheet="1" select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0.9840277777777778" header="0.5118110236220472" footer="0.5118110236220472"/>
  <pageSetup horizontalDpi="300" verticalDpi="300" orientation="portrait" paperSize="9" scale="9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Slanina</dc:creator>
  <cp:keywords/>
  <dc:description/>
  <cp:lastModifiedBy>Lenka Simickova</cp:lastModifiedBy>
  <cp:lastPrinted>2022-07-29T09:08:31Z</cp:lastPrinted>
  <dcterms:created xsi:type="dcterms:W3CDTF">2022-07-29T09:07:13Z</dcterms:created>
  <dcterms:modified xsi:type="dcterms:W3CDTF">2022-08-23T07:38:08Z</dcterms:modified>
  <cp:category/>
  <cp:version/>
  <cp:contentType/>
  <cp:contentStatus/>
</cp:coreProperties>
</file>