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-180" windowWidth="28455" windowHeight="11955"/>
  </bookViews>
  <sheets>
    <sheet name="Rekapitulace stavby" sheetId="1" r:id="rId1"/>
    <sheet name="01 - SO 101 - Místní komu..." sheetId="2" r:id="rId2"/>
    <sheet name="02 - SO 801 Vegetační úpravy" sheetId="3" r:id="rId3"/>
    <sheet name="03 - VRN" sheetId="4" r:id="rId4"/>
  </sheets>
  <definedNames>
    <definedName name="_xlnm._FilterDatabase" localSheetId="1" hidden="1">'01 - SO 101 - Místní komu...'!$C$93:$K$1002</definedName>
    <definedName name="_xlnm._FilterDatabase" localSheetId="2" hidden="1">'02 - SO 801 Vegetační úpravy'!$C$82:$K$142</definedName>
    <definedName name="_xlnm._FilterDatabase" localSheetId="3" hidden="1">'03 - VRN'!$C$79:$K$98</definedName>
    <definedName name="_xlnm.Print_Titles" localSheetId="1">'01 - SO 101 - Místní komu...'!$93:$93</definedName>
    <definedName name="_xlnm.Print_Titles" localSheetId="2">'02 - SO 801 Vegetační úpravy'!$82:$82</definedName>
    <definedName name="_xlnm.Print_Titles" localSheetId="3">'03 - VRN'!$79:$79</definedName>
    <definedName name="_xlnm.Print_Titles" localSheetId="0">'Rekapitulace stavby'!$52:$52</definedName>
    <definedName name="_xlnm.Print_Area" localSheetId="1">'01 - SO 101 - Místní komu...'!$C$45:$J$75,'01 - SO 101 - Místní komu...'!$C$81:$K$1002</definedName>
    <definedName name="_xlnm.Print_Area" localSheetId="2">'02 - SO 801 Vegetační úpravy'!$C$45:$J$64,'02 - SO 801 Vegetační úpravy'!$C$70:$K$142</definedName>
    <definedName name="_xlnm.Print_Area" localSheetId="3">'03 - VRN'!$C$45:$J$61,'03 - VRN'!$C$67:$K$98</definedName>
    <definedName name="_xlnm.Print_Area" localSheetId="0">'Rekapitulace stavby'!$D$4:$AO$36,'Rekapitulace stavby'!$C$42:$AQ$58</definedName>
  </definedNames>
  <calcPr calcId="125725"/>
</workbook>
</file>

<file path=xl/calcChain.xml><?xml version="1.0" encoding="utf-8"?>
<calcChain xmlns="http://schemas.openxmlformats.org/spreadsheetml/2006/main">
  <c r="J37" i="4"/>
  <c r="J36"/>
  <c r="AY57" i="1"/>
  <c r="J35" i="4"/>
  <c r="AX57" i="1"/>
  <c r="BI97" i="4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55" s="1"/>
  <c r="J23"/>
  <c r="J18"/>
  <c r="E18"/>
  <c r="F77" s="1"/>
  <c r="J17"/>
  <c r="J12"/>
  <c r="J74"/>
  <c r="E7"/>
  <c r="E70"/>
  <c r="J37" i="3"/>
  <c r="J36"/>
  <c r="AY56" i="1" s="1"/>
  <c r="J35" i="3"/>
  <c r="AX56" i="1" s="1"/>
  <c r="BI141" i="3"/>
  <c r="BH141"/>
  <c r="BG141"/>
  <c r="BF141"/>
  <c r="T141"/>
  <c r="T140" s="1"/>
  <c r="R141"/>
  <c r="R140" s="1"/>
  <c r="P141"/>
  <c r="P140" s="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2"/>
  <c r="BH92"/>
  <c r="BG92"/>
  <c r="BF92"/>
  <c r="T92"/>
  <c r="R92"/>
  <c r="P92"/>
  <c r="BI87"/>
  <c r="BH87"/>
  <c r="BG87"/>
  <c r="BF87"/>
  <c r="T87"/>
  <c r="R87"/>
  <c r="P87"/>
  <c r="J79"/>
  <c r="F79"/>
  <c r="F77"/>
  <c r="E75"/>
  <c r="J54"/>
  <c r="F54"/>
  <c r="F52"/>
  <c r="E50"/>
  <c r="J24"/>
  <c r="E24"/>
  <c r="J80" s="1"/>
  <c r="J23"/>
  <c r="J18"/>
  <c r="E18"/>
  <c r="F55" s="1"/>
  <c r="J17"/>
  <c r="J12"/>
  <c r="J77" s="1"/>
  <c r="E7"/>
  <c r="E48"/>
  <c r="J37" i="2"/>
  <c r="J36"/>
  <c r="AY55" i="1" s="1"/>
  <c r="J35" i="2"/>
  <c r="AX55" i="1" s="1"/>
  <c r="BI1000" i="2"/>
  <c r="BH1000"/>
  <c r="BG1000"/>
  <c r="BF1000"/>
  <c r="T1000"/>
  <c r="R1000"/>
  <c r="P1000"/>
  <c r="BI997"/>
  <c r="BH997"/>
  <c r="BG997"/>
  <c r="BF997"/>
  <c r="T997"/>
  <c r="R997"/>
  <c r="P997"/>
  <c r="BI992"/>
  <c r="BH992"/>
  <c r="BG992"/>
  <c r="BF992"/>
  <c r="T992"/>
  <c r="R992"/>
  <c r="P992"/>
  <c r="BI988"/>
  <c r="BH988"/>
  <c r="BG988"/>
  <c r="BF988"/>
  <c r="T988"/>
  <c r="R988"/>
  <c r="P988"/>
  <c r="BI983"/>
  <c r="BH983"/>
  <c r="BG983"/>
  <c r="BF983"/>
  <c r="T983"/>
  <c r="R983"/>
  <c r="P983"/>
  <c r="BI979"/>
  <c r="BH979"/>
  <c r="BG979"/>
  <c r="BF979"/>
  <c r="T979"/>
  <c r="R979"/>
  <c r="P979"/>
  <c r="BI974"/>
  <c r="BH974"/>
  <c r="BG974"/>
  <c r="BF974"/>
  <c r="T974"/>
  <c r="R974"/>
  <c r="P974"/>
  <c r="BI970"/>
  <c r="BH970"/>
  <c r="BG970"/>
  <c r="BF970"/>
  <c r="T970"/>
  <c r="R970"/>
  <c r="P970"/>
  <c r="BI965"/>
  <c r="BH965"/>
  <c r="BG965"/>
  <c r="BF965"/>
  <c r="T965"/>
  <c r="R965"/>
  <c r="P965"/>
  <c r="BI961"/>
  <c r="BH961"/>
  <c r="BG961"/>
  <c r="BF961"/>
  <c r="T961"/>
  <c r="R961"/>
  <c r="P961"/>
  <c r="BI956"/>
  <c r="BH956"/>
  <c r="BG956"/>
  <c r="BF956"/>
  <c r="T956"/>
  <c r="R956"/>
  <c r="P956"/>
  <c r="BI946"/>
  <c r="BH946"/>
  <c r="BG946"/>
  <c r="BF946"/>
  <c r="T946"/>
  <c r="R946"/>
  <c r="P946"/>
  <c r="BI936"/>
  <c r="BH936"/>
  <c r="BG936"/>
  <c r="BF936"/>
  <c r="T936"/>
  <c r="R936"/>
  <c r="P936"/>
  <c r="BI932"/>
  <c r="BH932"/>
  <c r="BG932"/>
  <c r="BF932"/>
  <c r="T932"/>
  <c r="R932"/>
  <c r="P932"/>
  <c r="BI930"/>
  <c r="BH930"/>
  <c r="BG930"/>
  <c r="BF930"/>
  <c r="T930"/>
  <c r="R930"/>
  <c r="P930"/>
  <c r="BI925"/>
  <c r="BH925"/>
  <c r="BG925"/>
  <c r="BF925"/>
  <c r="T925"/>
  <c r="R925"/>
  <c r="P925"/>
  <c r="BI921"/>
  <c r="BH921"/>
  <c r="BG921"/>
  <c r="BF921"/>
  <c r="T921"/>
  <c r="R921"/>
  <c r="P921"/>
  <c r="BI919"/>
  <c r="BH919"/>
  <c r="BG919"/>
  <c r="BF919"/>
  <c r="T919"/>
  <c r="R919"/>
  <c r="P919"/>
  <c r="BI914"/>
  <c r="BH914"/>
  <c r="BG914"/>
  <c r="BF914"/>
  <c r="T914"/>
  <c r="R914"/>
  <c r="P914"/>
  <c r="BI910"/>
  <c r="BH910"/>
  <c r="BG910"/>
  <c r="BF910"/>
  <c r="T910"/>
  <c r="R910"/>
  <c r="P910"/>
  <c r="BI906"/>
  <c r="BH906"/>
  <c r="BG906"/>
  <c r="BF906"/>
  <c r="T906"/>
  <c r="R906"/>
  <c r="P906"/>
  <c r="BI904"/>
  <c r="BH904"/>
  <c r="BG904"/>
  <c r="BF904"/>
  <c r="T904"/>
  <c r="R904"/>
  <c r="P904"/>
  <c r="BI901"/>
  <c r="BH901"/>
  <c r="BG901"/>
  <c r="BF901"/>
  <c r="T901"/>
  <c r="R901"/>
  <c r="P901"/>
  <c r="BI899"/>
  <c r="BH899"/>
  <c r="BG899"/>
  <c r="BF899"/>
  <c r="T899"/>
  <c r="R899"/>
  <c r="P899"/>
  <c r="BI893"/>
  <c r="BH893"/>
  <c r="BG893"/>
  <c r="BF893"/>
  <c r="T893"/>
  <c r="R893"/>
  <c r="P893"/>
  <c r="BI888"/>
  <c r="BH888"/>
  <c r="BG888"/>
  <c r="BF888"/>
  <c r="T888"/>
  <c r="R888"/>
  <c r="P888"/>
  <c r="BI884"/>
  <c r="BH884"/>
  <c r="BG884"/>
  <c r="BF884"/>
  <c r="T884"/>
  <c r="R884"/>
  <c r="P884"/>
  <c r="BI879"/>
  <c r="BH879"/>
  <c r="BG879"/>
  <c r="BF879"/>
  <c r="T879"/>
  <c r="R879"/>
  <c r="P879"/>
  <c r="BI872"/>
  <c r="BH872"/>
  <c r="BG872"/>
  <c r="BF872"/>
  <c r="T872"/>
  <c r="R872"/>
  <c r="P872"/>
  <c r="BI866"/>
  <c r="BH866"/>
  <c r="BG866"/>
  <c r="BF866"/>
  <c r="T866"/>
  <c r="R866"/>
  <c r="P866"/>
  <c r="BI862"/>
  <c r="BH862"/>
  <c r="BG862"/>
  <c r="BF862"/>
  <c r="T862"/>
  <c r="R862"/>
  <c r="P862"/>
  <c r="BI855"/>
  <c r="BH855"/>
  <c r="BG855"/>
  <c r="BF855"/>
  <c r="T855"/>
  <c r="R855"/>
  <c r="P855"/>
  <c r="BI850"/>
  <c r="BH850"/>
  <c r="BG850"/>
  <c r="BF850"/>
  <c r="T850"/>
  <c r="R850"/>
  <c r="P850"/>
  <c r="BI845"/>
  <c r="BH845"/>
  <c r="BG845"/>
  <c r="BF845"/>
  <c r="T845"/>
  <c r="R845"/>
  <c r="P845"/>
  <c r="BI840"/>
  <c r="BH840"/>
  <c r="BG840"/>
  <c r="BF840"/>
  <c r="T840"/>
  <c r="R840"/>
  <c r="P840"/>
  <c r="BI835"/>
  <c r="BH835"/>
  <c r="BG835"/>
  <c r="BF835"/>
  <c r="T835"/>
  <c r="R835"/>
  <c r="P835"/>
  <c r="BI830"/>
  <c r="BH830"/>
  <c r="BG830"/>
  <c r="BF830"/>
  <c r="T830"/>
  <c r="R830"/>
  <c r="P830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0"/>
  <c r="BH820"/>
  <c r="BG820"/>
  <c r="BF820"/>
  <c r="T820"/>
  <c r="R820"/>
  <c r="P820"/>
  <c r="BI811"/>
  <c r="BH811"/>
  <c r="BG811"/>
  <c r="BF811"/>
  <c r="T811"/>
  <c r="R811"/>
  <c r="P811"/>
  <c r="BI800"/>
  <c r="BH800"/>
  <c r="BG800"/>
  <c r="BF800"/>
  <c r="T800"/>
  <c r="R800"/>
  <c r="P800"/>
  <c r="BI795"/>
  <c r="BH795"/>
  <c r="BG795"/>
  <c r="BF795"/>
  <c r="T795"/>
  <c r="R795"/>
  <c r="P795"/>
  <c r="BI790"/>
  <c r="BH790"/>
  <c r="BG790"/>
  <c r="BF790"/>
  <c r="T790"/>
  <c r="R790"/>
  <c r="P790"/>
  <c r="BI785"/>
  <c r="BH785"/>
  <c r="BG785"/>
  <c r="BF785"/>
  <c r="T785"/>
  <c r="R785"/>
  <c r="P785"/>
  <c r="BI780"/>
  <c r="BH780"/>
  <c r="BG780"/>
  <c r="BF780"/>
  <c r="T780"/>
  <c r="R780"/>
  <c r="P780"/>
  <c r="BI775"/>
  <c r="BH775"/>
  <c r="BG775"/>
  <c r="BF775"/>
  <c r="T775"/>
  <c r="R775"/>
  <c r="P775"/>
  <c r="BI762"/>
  <c r="BH762"/>
  <c r="BG762"/>
  <c r="BF762"/>
  <c r="T762"/>
  <c r="R762"/>
  <c r="P762"/>
  <c r="BI757"/>
  <c r="BH757"/>
  <c r="BG757"/>
  <c r="BF757"/>
  <c r="T757"/>
  <c r="R757"/>
  <c r="P757"/>
  <c r="BI752"/>
  <c r="BH752"/>
  <c r="BG752"/>
  <c r="BF752"/>
  <c r="T752"/>
  <c r="R752"/>
  <c r="P752"/>
  <c r="BI717"/>
  <c r="BH717"/>
  <c r="BG717"/>
  <c r="BF717"/>
  <c r="T717"/>
  <c r="R717"/>
  <c r="P717"/>
  <c r="BI716"/>
  <c r="BH716"/>
  <c r="BG716"/>
  <c r="BF716"/>
  <c r="T716"/>
  <c r="R716"/>
  <c r="P716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3"/>
  <c r="BH703"/>
  <c r="BG703"/>
  <c r="BF703"/>
  <c r="T703"/>
  <c r="R703"/>
  <c r="P703"/>
  <c r="BI701"/>
  <c r="BH701"/>
  <c r="BG701"/>
  <c r="BF701"/>
  <c r="T701"/>
  <c r="R701"/>
  <c r="P701"/>
  <c r="BI700"/>
  <c r="BH700"/>
  <c r="BG700"/>
  <c r="BF700"/>
  <c r="T700"/>
  <c r="R700"/>
  <c r="P700"/>
  <c r="BI698"/>
  <c r="BH698"/>
  <c r="BG698"/>
  <c r="BF698"/>
  <c r="T698"/>
  <c r="R698"/>
  <c r="P698"/>
  <c r="BI697"/>
  <c r="BH697"/>
  <c r="BG697"/>
  <c r="BF697"/>
  <c r="T697"/>
  <c r="R697"/>
  <c r="P697"/>
  <c r="BI695"/>
  <c r="BH695"/>
  <c r="BG695"/>
  <c r="BF695"/>
  <c r="T695"/>
  <c r="R695"/>
  <c r="P695"/>
  <c r="BI694"/>
  <c r="BH694"/>
  <c r="BG694"/>
  <c r="BF694"/>
  <c r="T694"/>
  <c r="R694"/>
  <c r="P694"/>
  <c r="BI692"/>
  <c r="BH692"/>
  <c r="BG692"/>
  <c r="BF692"/>
  <c r="T692"/>
  <c r="R692"/>
  <c r="P692"/>
  <c r="BI691"/>
  <c r="BH691"/>
  <c r="BG691"/>
  <c r="BF691"/>
  <c r="T691"/>
  <c r="R691"/>
  <c r="P691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5"/>
  <c r="BH675"/>
  <c r="BG675"/>
  <c r="BF675"/>
  <c r="T675"/>
  <c r="R675"/>
  <c r="P675"/>
  <c r="BI671"/>
  <c r="BH671"/>
  <c r="BG671"/>
  <c r="BF671"/>
  <c r="T671"/>
  <c r="R671"/>
  <c r="P671"/>
  <c r="BI670"/>
  <c r="BH670"/>
  <c r="BG670"/>
  <c r="BF670"/>
  <c r="T670"/>
  <c r="R670"/>
  <c r="P670"/>
  <c r="BI665"/>
  <c r="BH665"/>
  <c r="BG665"/>
  <c r="BF665"/>
  <c r="T665"/>
  <c r="R665"/>
  <c r="P665"/>
  <c r="BI663"/>
  <c r="BH663"/>
  <c r="BG663"/>
  <c r="BF663"/>
  <c r="T663"/>
  <c r="R663"/>
  <c r="P663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3"/>
  <c r="BH653"/>
  <c r="BG653"/>
  <c r="BF653"/>
  <c r="T653"/>
  <c r="R653"/>
  <c r="P653"/>
  <c r="BI652"/>
  <c r="BH652"/>
  <c r="BG652"/>
  <c r="BF652"/>
  <c r="T652"/>
  <c r="R652"/>
  <c r="P652"/>
  <c r="BI650"/>
  <c r="BH650"/>
  <c r="BG650"/>
  <c r="BF650"/>
  <c r="T650"/>
  <c r="R650"/>
  <c r="P650"/>
  <c r="BI645"/>
  <c r="BH645"/>
  <c r="BG645"/>
  <c r="BF645"/>
  <c r="T645"/>
  <c r="R645"/>
  <c r="P645"/>
  <c r="BI638"/>
  <c r="BH638"/>
  <c r="BG638"/>
  <c r="BF638"/>
  <c r="T638"/>
  <c r="R638"/>
  <c r="P638"/>
  <c r="BI635"/>
  <c r="BH635"/>
  <c r="BG635"/>
  <c r="BF635"/>
  <c r="T635"/>
  <c r="R635"/>
  <c r="P635"/>
  <c r="BI633"/>
  <c r="BH633"/>
  <c r="BG633"/>
  <c r="BF633"/>
  <c r="T633"/>
  <c r="R633"/>
  <c r="P633"/>
  <c r="BI626"/>
  <c r="BH626"/>
  <c r="BG626"/>
  <c r="BF626"/>
  <c r="T626"/>
  <c r="T625"/>
  <c r="R626"/>
  <c r="R625"/>
  <c r="P626"/>
  <c r="P625"/>
  <c r="BI623"/>
  <c r="BH623"/>
  <c r="BG623"/>
  <c r="BF623"/>
  <c r="T623"/>
  <c r="R623"/>
  <c r="P623"/>
  <c r="BI618"/>
  <c r="BH618"/>
  <c r="BG618"/>
  <c r="BF618"/>
  <c r="T618"/>
  <c r="R618"/>
  <c r="P618"/>
  <c r="BI615"/>
  <c r="BH615"/>
  <c r="BG615"/>
  <c r="BF615"/>
  <c r="T615"/>
  <c r="R615"/>
  <c r="P615"/>
  <c r="BI610"/>
  <c r="BH610"/>
  <c r="BG610"/>
  <c r="BF610"/>
  <c r="T610"/>
  <c r="R610"/>
  <c r="P610"/>
  <c r="BI607"/>
  <c r="BH607"/>
  <c r="BG607"/>
  <c r="BF607"/>
  <c r="T607"/>
  <c r="R607"/>
  <c r="P607"/>
  <c r="BI602"/>
  <c r="BH602"/>
  <c r="BG602"/>
  <c r="BF602"/>
  <c r="T602"/>
  <c r="R602"/>
  <c r="P602"/>
  <c r="BI598"/>
  <c r="BH598"/>
  <c r="BG598"/>
  <c r="BF598"/>
  <c r="T598"/>
  <c r="R598"/>
  <c r="P598"/>
  <c r="BI594"/>
  <c r="BH594"/>
  <c r="BG594"/>
  <c r="BF594"/>
  <c r="T594"/>
  <c r="R594"/>
  <c r="P594"/>
  <c r="BI589"/>
  <c r="BH589"/>
  <c r="BG589"/>
  <c r="BF589"/>
  <c r="T589"/>
  <c r="R589"/>
  <c r="P589"/>
  <c r="BI584"/>
  <c r="BH584"/>
  <c r="BG584"/>
  <c r="BF584"/>
  <c r="T584"/>
  <c r="R584"/>
  <c r="P584"/>
  <c r="BI578"/>
  <c r="BH578"/>
  <c r="BG578"/>
  <c r="BF578"/>
  <c r="T578"/>
  <c r="R578"/>
  <c r="P578"/>
  <c r="BI572"/>
  <c r="BH572"/>
  <c r="BG572"/>
  <c r="BF572"/>
  <c r="T572"/>
  <c r="R572"/>
  <c r="P572"/>
  <c r="BI567"/>
  <c r="BH567"/>
  <c r="BG567"/>
  <c r="BF567"/>
  <c r="T567"/>
  <c r="R567"/>
  <c r="P567"/>
  <c r="BI562"/>
  <c r="BH562"/>
  <c r="BG562"/>
  <c r="BF562"/>
  <c r="T562"/>
  <c r="R562"/>
  <c r="P562"/>
  <c r="BI559"/>
  <c r="BH559"/>
  <c r="BG559"/>
  <c r="BF559"/>
  <c r="T559"/>
  <c r="R559"/>
  <c r="P559"/>
  <c r="BI555"/>
  <c r="BH555"/>
  <c r="BG555"/>
  <c r="BF555"/>
  <c r="T555"/>
  <c r="R555"/>
  <c r="P555"/>
  <c r="BI550"/>
  <c r="BH550"/>
  <c r="BG550"/>
  <c r="BF550"/>
  <c r="T550"/>
  <c r="R550"/>
  <c r="P550"/>
  <c r="BI545"/>
  <c r="BH545"/>
  <c r="BG545"/>
  <c r="BF545"/>
  <c r="T545"/>
  <c r="R545"/>
  <c r="P545"/>
  <c r="BI540"/>
  <c r="BH540"/>
  <c r="BG540"/>
  <c r="BF540"/>
  <c r="T540"/>
  <c r="R540"/>
  <c r="P540"/>
  <c r="BI534"/>
  <c r="BH534"/>
  <c r="BG534"/>
  <c r="BF534"/>
  <c r="T534"/>
  <c r="R534"/>
  <c r="P534"/>
  <c r="BI525"/>
  <c r="BH525"/>
  <c r="BG525"/>
  <c r="BF525"/>
  <c r="T525"/>
  <c r="T524" s="1"/>
  <c r="R525"/>
  <c r="R524" s="1"/>
  <c r="P525"/>
  <c r="P524" s="1"/>
  <c r="BI523"/>
  <c r="BH523"/>
  <c r="BG523"/>
  <c r="BF523"/>
  <c r="T523"/>
  <c r="R523"/>
  <c r="P523"/>
  <c r="BI521"/>
  <c r="BH521"/>
  <c r="BG521"/>
  <c r="BF521"/>
  <c r="T521"/>
  <c r="R521"/>
  <c r="P521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06"/>
  <c r="BH506"/>
  <c r="BG506"/>
  <c r="BF506"/>
  <c r="T506"/>
  <c r="R506"/>
  <c r="P506"/>
  <c r="BI495"/>
  <c r="BH495"/>
  <c r="BG495"/>
  <c r="BF495"/>
  <c r="T495"/>
  <c r="R495"/>
  <c r="P495"/>
  <c r="BI492"/>
  <c r="BH492"/>
  <c r="BG492"/>
  <c r="BF492"/>
  <c r="T492"/>
  <c r="R492"/>
  <c r="P492"/>
  <c r="BI487"/>
  <c r="BH487"/>
  <c r="BG487"/>
  <c r="BF487"/>
  <c r="T487"/>
  <c r="R487"/>
  <c r="P487"/>
  <c r="BI482"/>
  <c r="BH482"/>
  <c r="BG482"/>
  <c r="BF482"/>
  <c r="T482"/>
  <c r="R482"/>
  <c r="P482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50"/>
  <c r="BH450"/>
  <c r="BG450"/>
  <c r="BF450"/>
  <c r="T450"/>
  <c r="R450"/>
  <c r="P450"/>
  <c r="BI445"/>
  <c r="BH445"/>
  <c r="BG445"/>
  <c r="BF445"/>
  <c r="T445"/>
  <c r="R445"/>
  <c r="P445"/>
  <c r="BI441"/>
  <c r="BH441"/>
  <c r="BG441"/>
  <c r="BF441"/>
  <c r="T441"/>
  <c r="R441"/>
  <c r="P441"/>
  <c r="BI432"/>
  <c r="BH432"/>
  <c r="BG432"/>
  <c r="BF432"/>
  <c r="T432"/>
  <c r="R432"/>
  <c r="P432"/>
  <c r="BI427"/>
  <c r="BH427"/>
  <c r="BG427"/>
  <c r="BF427"/>
  <c r="T427"/>
  <c r="R427"/>
  <c r="P427"/>
  <c r="BI422"/>
  <c r="BH422"/>
  <c r="BG422"/>
  <c r="BF422"/>
  <c r="T422"/>
  <c r="R422"/>
  <c r="P422"/>
  <c r="BI415"/>
  <c r="BH415"/>
  <c r="BG415"/>
  <c r="BF415"/>
  <c r="T415"/>
  <c r="R415"/>
  <c r="P415"/>
  <c r="BI412"/>
  <c r="BH412"/>
  <c r="BG412"/>
  <c r="BF412"/>
  <c r="T412"/>
  <c r="R412"/>
  <c r="P412"/>
  <c r="BI399"/>
  <c r="BH399"/>
  <c r="BG399"/>
  <c r="BF399"/>
  <c r="T399"/>
  <c r="R399"/>
  <c r="P399"/>
  <c r="BI395"/>
  <c r="BH395"/>
  <c r="BG395"/>
  <c r="BF395"/>
  <c r="T395"/>
  <c r="R395"/>
  <c r="P395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64"/>
  <c r="BH364"/>
  <c r="BG364"/>
  <c r="BF364"/>
  <c r="T364"/>
  <c r="R364"/>
  <c r="P364"/>
  <c r="BI355"/>
  <c r="BH355"/>
  <c r="BG355"/>
  <c r="BF355"/>
  <c r="T355"/>
  <c r="R355"/>
  <c r="P355"/>
  <c r="BI341"/>
  <c r="BH341"/>
  <c r="BG341"/>
  <c r="BF341"/>
  <c r="T341"/>
  <c r="R341"/>
  <c r="P341"/>
  <c r="BI336"/>
  <c r="BH336"/>
  <c r="BG336"/>
  <c r="BF336"/>
  <c r="T336"/>
  <c r="R336"/>
  <c r="P336"/>
  <c r="BI324"/>
  <c r="BH324"/>
  <c r="BG324"/>
  <c r="BF324"/>
  <c r="T324"/>
  <c r="R324"/>
  <c r="P324"/>
  <c r="BI315"/>
  <c r="BH315"/>
  <c r="BG315"/>
  <c r="BF315"/>
  <c r="T315"/>
  <c r="R315"/>
  <c r="P315"/>
  <c r="BI307"/>
  <c r="BH307"/>
  <c r="BG307"/>
  <c r="BF307"/>
  <c r="T307"/>
  <c r="R307"/>
  <c r="P307"/>
  <c r="BI302"/>
  <c r="BH302"/>
  <c r="BG302"/>
  <c r="BF302"/>
  <c r="T302"/>
  <c r="R302"/>
  <c r="P302"/>
  <c r="BI295"/>
  <c r="BH295"/>
  <c r="BG295"/>
  <c r="BF295"/>
  <c r="T295"/>
  <c r="R295"/>
  <c r="P295"/>
  <c r="BI290"/>
  <c r="BH290"/>
  <c r="BG290"/>
  <c r="BF290"/>
  <c r="T290"/>
  <c r="R290"/>
  <c r="P290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3"/>
  <c r="BH173"/>
  <c r="BG173"/>
  <c r="BF173"/>
  <c r="T173"/>
  <c r="R173"/>
  <c r="P173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J90"/>
  <c r="F90"/>
  <c r="F88"/>
  <c r="E86"/>
  <c r="J54"/>
  <c r="F54"/>
  <c r="F52"/>
  <c r="E50"/>
  <c r="J24"/>
  <c r="E24"/>
  <c r="J91" s="1"/>
  <c r="J23"/>
  <c r="J18"/>
  <c r="E18"/>
  <c r="F91" s="1"/>
  <c r="J17"/>
  <c r="J12"/>
  <c r="J88" s="1"/>
  <c r="E7"/>
  <c r="E84"/>
  <c r="L50" i="1"/>
  <c r="AM50"/>
  <c r="AM49"/>
  <c r="L49"/>
  <c r="AM47"/>
  <c r="L47"/>
  <c r="L45"/>
  <c r="L44"/>
  <c r="J997" i="2"/>
  <c r="BK992"/>
  <c r="BK983"/>
  <c r="BK974"/>
  <c r="BK925"/>
  <c r="BK906"/>
  <c r="J872"/>
  <c r="BK829"/>
  <c r="BK795"/>
  <c r="BK709"/>
  <c r="BK698"/>
  <c r="BK686"/>
  <c r="J659"/>
  <c r="BK653"/>
  <c r="BK607"/>
  <c r="BK594"/>
  <c r="BK559"/>
  <c r="BK534"/>
  <c r="BK487"/>
  <c r="BK464"/>
  <c r="J445"/>
  <c r="J399"/>
  <c r="J341"/>
  <c r="BK295"/>
  <c r="BK259"/>
  <c r="BK197"/>
  <c r="J173"/>
  <c r="BK117"/>
  <c r="J974"/>
  <c r="J930"/>
  <c r="BK879"/>
  <c r="BK855"/>
  <c r="J835"/>
  <c r="J826"/>
  <c r="J795"/>
  <c r="BK708"/>
  <c r="BK692"/>
  <c r="BK670"/>
  <c r="J653"/>
  <c r="BK589"/>
  <c r="J534"/>
  <c r="BK516"/>
  <c r="BK495"/>
  <c r="J482"/>
  <c r="J459"/>
  <c r="J422"/>
  <c r="J355"/>
  <c r="J279"/>
  <c r="BK234"/>
  <c r="J214"/>
  <c r="J117"/>
  <c r="J932"/>
  <c r="BK893"/>
  <c r="BK866"/>
  <c r="J827"/>
  <c r="J785"/>
  <c r="J717"/>
  <c r="J709"/>
  <c r="J700"/>
  <c r="BK682"/>
  <c r="J193"/>
  <c r="BK161"/>
  <c r="BK112"/>
  <c r="AS54" i="1"/>
  <c r="BK828" i="2"/>
  <c r="J762"/>
  <c r="BK700"/>
  <c r="BK680"/>
  <c r="BK652"/>
  <c r="BK635"/>
  <c r="J559"/>
  <c r="J523"/>
  <c r="BK515"/>
  <c r="J495"/>
  <c r="J415"/>
  <c r="BK395"/>
  <c r="J315"/>
  <c r="J274"/>
  <c r="J254"/>
  <c r="J239"/>
  <c r="BK193"/>
  <c r="BK173"/>
  <c r="J157"/>
  <c r="J132"/>
  <c r="BK137" i="3"/>
  <c r="BK130"/>
  <c r="BK120"/>
  <c r="J111"/>
  <c r="BK101"/>
  <c r="J136"/>
  <c r="BK125"/>
  <c r="BK113"/>
  <c r="J101"/>
  <c r="BK87"/>
  <c r="BK133"/>
  <c r="J123"/>
  <c r="BK109"/>
  <c r="J99"/>
  <c r="BK97" i="4"/>
  <c r="BK87"/>
  <c r="BK90"/>
  <c r="J90"/>
  <c r="BK83"/>
  <c r="J82"/>
  <c r="BK1000" i="2"/>
  <c r="BK988"/>
  <c r="BK979"/>
  <c r="J961"/>
  <c r="J914"/>
  <c r="J904"/>
  <c r="J884"/>
  <c r="BK840"/>
  <c r="BK800"/>
  <c r="J757"/>
  <c r="BK703"/>
  <c r="J694"/>
  <c r="J691"/>
  <c r="BK658"/>
  <c r="J650"/>
  <c r="J610"/>
  <c r="J589"/>
  <c r="J562"/>
  <c r="J525"/>
  <c r="J477"/>
  <c r="BK459"/>
  <c r="BK441"/>
  <c r="J395"/>
  <c r="J336"/>
  <c r="BK274"/>
  <c r="J229"/>
  <c r="BK188"/>
  <c r="BK174"/>
  <c r="J122"/>
  <c r="J102"/>
  <c r="BK956"/>
  <c r="BK884"/>
  <c r="J845"/>
  <c r="J828"/>
  <c r="J790"/>
  <c r="J695"/>
  <c r="BK671"/>
  <c r="BK659"/>
  <c r="J618"/>
  <c r="J567"/>
  <c r="BK511"/>
  <c r="J487"/>
  <c r="J454"/>
  <c r="J427"/>
  <c r="J372"/>
  <c r="BK284"/>
  <c r="BK244"/>
  <c r="J219"/>
  <c r="BK127"/>
  <c r="BK961"/>
  <c r="J921"/>
  <c r="J899"/>
  <c r="BK872"/>
  <c r="J829"/>
  <c r="BK826"/>
  <c r="J775"/>
  <c r="BK710"/>
  <c r="J704"/>
  <c r="J697"/>
  <c r="BK665"/>
  <c r="J652"/>
  <c r="J633"/>
  <c r="BK615"/>
  <c r="BK598"/>
  <c r="J572"/>
  <c r="BK545"/>
  <c r="J511"/>
  <c r="J464"/>
  <c r="BK422"/>
  <c r="BK336"/>
  <c r="BK307"/>
  <c r="J272"/>
  <c r="J268"/>
  <c r="BK239"/>
  <c r="J209"/>
  <c r="J188"/>
  <c r="BK157"/>
  <c r="BK132"/>
  <c r="J97"/>
  <c r="J956"/>
  <c r="BK936"/>
  <c r="J910"/>
  <c r="J888"/>
  <c r="BK790"/>
  <c r="J752"/>
  <c r="BK706"/>
  <c r="J682"/>
  <c r="J663"/>
  <c r="J638"/>
  <c r="J578"/>
  <c r="BK525"/>
  <c r="BK514"/>
  <c r="BK482"/>
  <c r="BK399"/>
  <c r="BK324"/>
  <c r="BK279"/>
  <c r="BK263"/>
  <c r="J244"/>
  <c r="J197"/>
  <c r="J174"/>
  <c r="J161"/>
  <c r="BK137"/>
  <c r="J141" i="3"/>
  <c r="J133"/>
  <c r="J115"/>
  <c r="BK105"/>
  <c r="BK97"/>
  <c r="BK131"/>
  <c r="BK128"/>
  <c r="BK115"/>
  <c r="BK99"/>
  <c r="BK92"/>
  <c r="BK136"/>
  <c r="J126"/>
  <c r="BK107"/>
  <c r="J87"/>
  <c r="J94" i="4"/>
  <c r="J97"/>
  <c r="BK94"/>
  <c r="J87"/>
  <c r="BK82"/>
  <c r="J1000" i="2"/>
  <c r="J988"/>
  <c r="J979"/>
  <c r="J946"/>
  <c r="J919"/>
  <c r="BK901"/>
  <c r="BK850"/>
  <c r="BK835"/>
  <c r="BK780"/>
  <c r="J710"/>
  <c r="J701"/>
  <c r="J692"/>
  <c r="BK675"/>
  <c r="BK626"/>
  <c r="J598"/>
  <c r="BK567"/>
  <c r="J550"/>
  <c r="J515"/>
  <c r="J472"/>
  <c r="BK454"/>
  <c r="BK377"/>
  <c r="BK355"/>
  <c r="BK302"/>
  <c r="BK268"/>
  <c r="BK219"/>
  <c r="BK184"/>
  <c r="J137"/>
  <c r="J112"/>
  <c r="J965"/>
  <c r="BK914"/>
  <c r="BK862"/>
  <c r="J850"/>
  <c r="BK830"/>
  <c r="J820"/>
  <c r="BK757"/>
  <c r="J703"/>
  <c r="J686"/>
  <c r="J665"/>
  <c r="BK650"/>
  <c r="BK610"/>
  <c r="J584"/>
  <c r="BK523"/>
  <c r="J512"/>
  <c r="BK492"/>
  <c r="BK467"/>
  <c r="BK445"/>
  <c r="J412"/>
  <c r="BK364"/>
  <c r="J290"/>
  <c r="BK249"/>
  <c r="J224"/>
  <c r="BK142"/>
  <c r="BK97"/>
  <c r="J925"/>
  <c r="J901"/>
  <c r="J879"/>
  <c r="J855"/>
  <c r="J780"/>
  <c r="BK716"/>
  <c r="J706"/>
  <c r="J698"/>
  <c r="J671"/>
  <c r="J658"/>
  <c r="J635"/>
  <c r="BK618"/>
  <c r="BK602"/>
  <c r="BK578"/>
  <c r="BK550"/>
  <c r="J521"/>
  <c r="BK450"/>
  <c r="BK427"/>
  <c r="BK415"/>
  <c r="J324"/>
  <c r="J302"/>
  <c r="J270"/>
  <c r="J263"/>
  <c r="J234"/>
  <c r="J202"/>
  <c r="BK166"/>
  <c r="J152"/>
  <c r="BK102"/>
  <c r="BK965"/>
  <c r="BK946"/>
  <c r="BK919"/>
  <c r="BK904"/>
  <c r="J830"/>
  <c r="BK785"/>
  <c r="BK717"/>
  <c r="BK697"/>
  <c r="J675"/>
  <c r="J645"/>
  <c r="J615"/>
  <c r="J545"/>
  <c r="J516"/>
  <c r="J506"/>
  <c r="BK412"/>
  <c r="J364"/>
  <c r="BK290"/>
  <c r="BK272"/>
  <c r="J249"/>
  <c r="BK202"/>
  <c r="J179"/>
  <c r="J166"/>
  <c r="J142"/>
  <c r="BK107"/>
  <c r="J135" i="3"/>
  <c r="J125"/>
  <c r="J113"/>
  <c r="BK103"/>
  <c r="BK138"/>
  <c r="J130"/>
  <c r="BK123"/>
  <c r="J107"/>
  <c r="J137"/>
  <c r="J128"/>
  <c r="BK118"/>
  <c r="J103"/>
  <c r="J83" i="4"/>
  <c r="BK84"/>
  <c r="J92"/>
  <c r="J84"/>
  <c r="BK88"/>
  <c r="BK997" i="2"/>
  <c r="J992"/>
  <c r="J983"/>
  <c r="BK970"/>
  <c r="J936"/>
  <c r="BK910"/>
  <c r="J893"/>
  <c r="BK845"/>
  <c r="BK811"/>
  <c r="BK775"/>
  <c r="BK704"/>
  <c r="BK695"/>
  <c r="J680"/>
  <c r="J657"/>
  <c r="J623"/>
  <c r="J602"/>
  <c r="BK572"/>
  <c r="BK555"/>
  <c r="J514"/>
  <c r="J467"/>
  <c r="J450"/>
  <c r="J432"/>
  <c r="J374"/>
  <c r="J307"/>
  <c r="BK270"/>
  <c r="BK214"/>
  <c r="BK179"/>
  <c r="BK147"/>
  <c r="J107"/>
  <c r="J970"/>
  <c r="BK921"/>
  <c r="J866"/>
  <c r="J840"/>
  <c r="BK827"/>
  <c r="J800"/>
  <c r="BK752"/>
  <c r="BK694"/>
  <c r="BK684"/>
  <c r="BK657"/>
  <c r="J626"/>
  <c r="BK584"/>
  <c r="BK562"/>
  <c r="BK521"/>
  <c r="BK506"/>
  <c r="BK477"/>
  <c r="J441"/>
  <c r="BK374"/>
  <c r="BK341"/>
  <c r="BK254"/>
  <c r="BK229"/>
  <c r="BK209"/>
  <c r="BK122"/>
  <c r="BK930"/>
  <c r="J906"/>
  <c r="BK888"/>
  <c r="J862"/>
  <c r="BK820"/>
  <c r="BK762"/>
  <c r="J708"/>
  <c r="BK701"/>
  <c r="BK691"/>
  <c r="BK663"/>
  <c r="BK638"/>
  <c r="BK623"/>
  <c r="J607"/>
  <c r="J594"/>
  <c r="J555"/>
  <c r="J540"/>
  <c r="J492"/>
  <c r="BK432"/>
  <c r="BK372"/>
  <c r="BK315"/>
  <c r="J284"/>
  <c r="J147"/>
  <c r="BK932"/>
  <c r="BK899"/>
  <c r="J811"/>
  <c r="J716"/>
  <c r="J684"/>
  <c r="J670"/>
  <c r="BK645"/>
  <c r="BK633"/>
  <c r="BK540"/>
  <c r="BK512"/>
  <c r="BK472"/>
  <c r="J377"/>
  <c r="J295"/>
  <c r="J259"/>
  <c r="BK224"/>
  <c r="J184"/>
  <c r="BK152"/>
  <c r="J127"/>
  <c r="BK126" i="3"/>
  <c r="J118"/>
  <c r="J109"/>
  <c r="BK141"/>
  <c r="BK135"/>
  <c r="BK111"/>
  <c r="J97"/>
  <c r="J138"/>
  <c r="J131"/>
  <c r="J120"/>
  <c r="J105"/>
  <c r="J92"/>
  <c r="J88" i="4"/>
  <c r="BK92"/>
  <c r="P96" i="2" l="1"/>
  <c r="R476"/>
  <c r="P505"/>
  <c r="R539"/>
  <c r="BK632"/>
  <c r="J632" s="1"/>
  <c r="J67" s="1"/>
  <c r="BK715"/>
  <c r="J715"/>
  <c r="J68" s="1"/>
  <c r="BK898"/>
  <c r="J898" s="1"/>
  <c r="J69" s="1"/>
  <c r="T918"/>
  <c r="P924"/>
  <c r="P923" s="1"/>
  <c r="BK935"/>
  <c r="J935" s="1"/>
  <c r="J74" s="1"/>
  <c r="BK86" i="3"/>
  <c r="BK85" s="1"/>
  <c r="T96" i="2"/>
  <c r="P476"/>
  <c r="R505"/>
  <c r="BK539"/>
  <c r="J539" s="1"/>
  <c r="J65" s="1"/>
  <c r="T632"/>
  <c r="T715"/>
  <c r="T898"/>
  <c r="R918"/>
  <c r="BK924"/>
  <c r="J924"/>
  <c r="J72" s="1"/>
  <c r="T935"/>
  <c r="T934" s="1"/>
  <c r="P86" i="3"/>
  <c r="P85" s="1"/>
  <c r="P84" s="1"/>
  <c r="P83" s="1"/>
  <c r="AU56" i="1" s="1"/>
  <c r="P81" i="4"/>
  <c r="P80"/>
  <c r="AU57" i="1" s="1"/>
  <c r="BK96" i="2"/>
  <c r="J96" s="1"/>
  <c r="J61" s="1"/>
  <c r="BK476"/>
  <c r="J476"/>
  <c r="J62" s="1"/>
  <c r="BK505"/>
  <c r="J505" s="1"/>
  <c r="J63" s="1"/>
  <c r="P539"/>
  <c r="R632"/>
  <c r="R715"/>
  <c r="P898"/>
  <c r="BK918"/>
  <c r="J918"/>
  <c r="J70" s="1"/>
  <c r="T924"/>
  <c r="T923" s="1"/>
  <c r="R935"/>
  <c r="R934" s="1"/>
  <c r="T86" i="3"/>
  <c r="T85" s="1"/>
  <c r="T84" s="1"/>
  <c r="T83" s="1"/>
  <c r="BK81" i="4"/>
  <c r="BK80" s="1"/>
  <c r="J80" s="1"/>
  <c r="J59" s="1"/>
  <c r="R81"/>
  <c r="R80" s="1"/>
  <c r="R96" i="2"/>
  <c r="R95" s="1"/>
  <c r="T476"/>
  <c r="T505"/>
  <c r="T539"/>
  <c r="P632"/>
  <c r="P715"/>
  <c r="R898"/>
  <c r="P918"/>
  <c r="R924"/>
  <c r="R923" s="1"/>
  <c r="P935"/>
  <c r="P934" s="1"/>
  <c r="R86" i="3"/>
  <c r="R85" s="1"/>
  <c r="R84" s="1"/>
  <c r="R83" s="1"/>
  <c r="T81" i="4"/>
  <c r="T80" s="1"/>
  <c r="BK625" i="2"/>
  <c r="J625" s="1"/>
  <c r="J66" s="1"/>
  <c r="BK140" i="3"/>
  <c r="J140"/>
  <c r="J63" s="1"/>
  <c r="BK524" i="2"/>
  <c r="J524" s="1"/>
  <c r="J64" s="1"/>
  <c r="J86" i="3"/>
  <c r="J62" s="1"/>
  <c r="E48" i="4"/>
  <c r="F55"/>
  <c r="BE82"/>
  <c r="BE90"/>
  <c r="J77"/>
  <c r="BE97"/>
  <c r="J52"/>
  <c r="BE84"/>
  <c r="BE87"/>
  <c r="BE94"/>
  <c r="BE83"/>
  <c r="BE88"/>
  <c r="BE92"/>
  <c r="J52" i="3"/>
  <c r="J55"/>
  <c r="F80"/>
  <c r="BE99"/>
  <c r="BE101"/>
  <c r="BE107"/>
  <c r="BE109"/>
  <c r="BE111"/>
  <c r="BE115"/>
  <c r="BE125"/>
  <c r="BE131"/>
  <c r="BE137"/>
  <c r="BE138"/>
  <c r="E73"/>
  <c r="BE105"/>
  <c r="BE123"/>
  <c r="BE126"/>
  <c r="BE130"/>
  <c r="BE133"/>
  <c r="BE87"/>
  <c r="BE92"/>
  <c r="BE97"/>
  <c r="BE103"/>
  <c r="BE113"/>
  <c r="BE118"/>
  <c r="BE120"/>
  <c r="BE128"/>
  <c r="BE135"/>
  <c r="BE136"/>
  <c r="BE141"/>
  <c r="J52" i="2"/>
  <c r="F55"/>
  <c r="BE97"/>
  <c r="BE112"/>
  <c r="BE122"/>
  <c r="BE188"/>
  <c r="BE209"/>
  <c r="BE219"/>
  <c r="BE229"/>
  <c r="BE234"/>
  <c r="BE268"/>
  <c r="BE290"/>
  <c r="BE302"/>
  <c r="BE336"/>
  <c r="BE341"/>
  <c r="BE374"/>
  <c r="BE427"/>
  <c r="BE441"/>
  <c r="BE445"/>
  <c r="BE450"/>
  <c r="BE454"/>
  <c r="BE459"/>
  <c r="BE464"/>
  <c r="BE487"/>
  <c r="BE506"/>
  <c r="BE516"/>
  <c r="BE523"/>
  <c r="BE555"/>
  <c r="BE562"/>
  <c r="BE578"/>
  <c r="BE589"/>
  <c r="BE602"/>
  <c r="BE607"/>
  <c r="BE623"/>
  <c r="BE645"/>
  <c r="BE653"/>
  <c r="BE657"/>
  <c r="BE658"/>
  <c r="BE663"/>
  <c r="BE671"/>
  <c r="BE686"/>
  <c r="BE691"/>
  <c r="BE697"/>
  <c r="BE701"/>
  <c r="BE703"/>
  <c r="BE708"/>
  <c r="BE709"/>
  <c r="BE757"/>
  <c r="BE775"/>
  <c r="BE800"/>
  <c r="BE826"/>
  <c r="BE827"/>
  <c r="BE835"/>
  <c r="BE850"/>
  <c r="BE855"/>
  <c r="BE866"/>
  <c r="BE872"/>
  <c r="BE893"/>
  <c r="BE914"/>
  <c r="BE117"/>
  <c r="BE137"/>
  <c r="BE142"/>
  <c r="BE173"/>
  <c r="BE184"/>
  <c r="BE214"/>
  <c r="BE244"/>
  <c r="BE249"/>
  <c r="BE263"/>
  <c r="BE274"/>
  <c r="BE284"/>
  <c r="BE295"/>
  <c r="BE355"/>
  <c r="BE377"/>
  <c r="BE399"/>
  <c r="BE467"/>
  <c r="BE472"/>
  <c r="BE477"/>
  <c r="BE514"/>
  <c r="BE525"/>
  <c r="BE559"/>
  <c r="BE610"/>
  <c r="BE626"/>
  <c r="BE652"/>
  <c r="BE684"/>
  <c r="BE692"/>
  <c r="BE694"/>
  <c r="BE695"/>
  <c r="BE790"/>
  <c r="BE795"/>
  <c r="BE811"/>
  <c r="BE828"/>
  <c r="BE829"/>
  <c r="BE830"/>
  <c r="BE840"/>
  <c r="BE845"/>
  <c r="BE906"/>
  <c r="BE936"/>
  <c r="BE946"/>
  <c r="BE956"/>
  <c r="E48"/>
  <c r="BE102"/>
  <c r="BE107"/>
  <c r="BE132"/>
  <c r="BE147"/>
  <c r="BE161"/>
  <c r="BE166"/>
  <c r="BE174"/>
  <c r="BE179"/>
  <c r="BE193"/>
  <c r="BE197"/>
  <c r="BE259"/>
  <c r="BE270"/>
  <c r="BE272"/>
  <c r="BE307"/>
  <c r="BE395"/>
  <c r="BE432"/>
  <c r="BE512"/>
  <c r="BE515"/>
  <c r="BE534"/>
  <c r="BE545"/>
  <c r="BE550"/>
  <c r="BE567"/>
  <c r="BE572"/>
  <c r="BE584"/>
  <c r="BE594"/>
  <c r="BE618"/>
  <c r="BE633"/>
  <c r="BE675"/>
  <c r="BE680"/>
  <c r="BE682"/>
  <c r="BE698"/>
  <c r="BE700"/>
  <c r="BE704"/>
  <c r="BE710"/>
  <c r="BE716"/>
  <c r="BE762"/>
  <c r="BE780"/>
  <c r="BE888"/>
  <c r="BE904"/>
  <c r="BE910"/>
  <c r="BE925"/>
  <c r="BE932"/>
  <c r="BE961"/>
  <c r="BE970"/>
  <c r="J55"/>
  <c r="BE127"/>
  <c r="BE152"/>
  <c r="BE157"/>
  <c r="BE202"/>
  <c r="BE224"/>
  <c r="BE239"/>
  <c r="BE254"/>
  <c r="BE279"/>
  <c r="BE315"/>
  <c r="BE324"/>
  <c r="BE364"/>
  <c r="BE372"/>
  <c r="BE412"/>
  <c r="BE415"/>
  <c r="BE422"/>
  <c r="BE482"/>
  <c r="BE492"/>
  <c r="BE495"/>
  <c r="BE511"/>
  <c r="BE521"/>
  <c r="BE540"/>
  <c r="BE598"/>
  <c r="BE615"/>
  <c r="BE635"/>
  <c r="BE638"/>
  <c r="BE650"/>
  <c r="BE659"/>
  <c r="BE665"/>
  <c r="BE670"/>
  <c r="BE706"/>
  <c r="BE717"/>
  <c r="BE752"/>
  <c r="BE785"/>
  <c r="BE820"/>
  <c r="BE862"/>
  <c r="BE879"/>
  <c r="BE884"/>
  <c r="BE899"/>
  <c r="BE901"/>
  <c r="BE919"/>
  <c r="BE921"/>
  <c r="BE930"/>
  <c r="BE965"/>
  <c r="BE974"/>
  <c r="BE979"/>
  <c r="BE983"/>
  <c r="BE988"/>
  <c r="BE992"/>
  <c r="BE997"/>
  <c r="BE1000"/>
  <c r="J34"/>
  <c r="AW55" i="1" s="1"/>
  <c r="F36" i="3"/>
  <c r="BC56" i="1" s="1"/>
  <c r="F35" i="3"/>
  <c r="BB56" i="1" s="1"/>
  <c r="F36" i="4"/>
  <c r="BC57" i="1" s="1"/>
  <c r="F36" i="2"/>
  <c r="BC55" i="1" s="1"/>
  <c r="F37" i="3"/>
  <c r="BD56" i="1" s="1"/>
  <c r="F34" i="3"/>
  <c r="BA56" i="1" s="1"/>
  <c r="F35" i="4"/>
  <c r="BB57" i="1" s="1"/>
  <c r="J34" i="4"/>
  <c r="AW57" i="1" s="1"/>
  <c r="F34" i="2"/>
  <c r="BA55" i="1"/>
  <c r="F37" i="2"/>
  <c r="BD55" i="1"/>
  <c r="F35" i="2"/>
  <c r="BB55" i="1" s="1"/>
  <c r="J34" i="3"/>
  <c r="AW56" i="1" s="1"/>
  <c r="F34" i="4"/>
  <c r="BA57" i="1" s="1"/>
  <c r="F37" i="4"/>
  <c r="BD57" i="1" s="1"/>
  <c r="J85" i="3" l="1"/>
  <c r="J61" s="1"/>
  <c r="BK84"/>
  <c r="BK83" s="1"/>
  <c r="J83" s="1"/>
  <c r="J30" s="1"/>
  <c r="R94" i="2"/>
  <c r="T95"/>
  <c r="T94"/>
  <c r="P95"/>
  <c r="P94"/>
  <c r="AU55" i="1" s="1"/>
  <c r="AU54" s="1"/>
  <c r="J81" i="4"/>
  <c r="J60" s="1"/>
  <c r="BK95" i="2"/>
  <c r="J95" s="1"/>
  <c r="J60" s="1"/>
  <c r="BK923"/>
  <c r="J923"/>
  <c r="J71" s="1"/>
  <c r="BK934"/>
  <c r="J934" s="1"/>
  <c r="J73" s="1"/>
  <c r="AG56" i="1"/>
  <c r="J84" i="3"/>
  <c r="J60" s="1"/>
  <c r="J59"/>
  <c r="F33"/>
  <c r="AZ56" i="1" s="1"/>
  <c r="J33" i="3"/>
  <c r="AV56" i="1" s="1"/>
  <c r="AT56" s="1"/>
  <c r="AN56" s="1"/>
  <c r="J33" i="4"/>
  <c r="AV57" i="1" s="1"/>
  <c r="AT57" s="1"/>
  <c r="F33" i="4"/>
  <c r="AZ57" i="1" s="1"/>
  <c r="BD54"/>
  <c r="W33" s="1"/>
  <c r="BC54"/>
  <c r="AY54" s="1"/>
  <c r="BA54"/>
  <c r="W30" s="1"/>
  <c r="BB54"/>
  <c r="W31" s="1"/>
  <c r="F33" i="2"/>
  <c r="AZ55" i="1" s="1"/>
  <c r="J30" i="4"/>
  <c r="AG57" i="1" s="1"/>
  <c r="J33" i="2"/>
  <c r="AV55" i="1" s="1"/>
  <c r="AT55" s="1"/>
  <c r="BK94" i="2" l="1"/>
  <c r="J94" s="1"/>
  <c r="J59" s="1"/>
  <c r="J39" i="4"/>
  <c r="J39" i="3"/>
  <c r="AN57" i="1"/>
  <c r="AW54"/>
  <c r="AK30" s="1"/>
  <c r="AZ54"/>
  <c r="AV54" s="1"/>
  <c r="AK29" s="1"/>
  <c r="AX54"/>
  <c r="W32"/>
  <c r="J30" i="2" l="1"/>
  <c r="AG55" i="1" s="1"/>
  <c r="AG54" s="1"/>
  <c r="W29"/>
  <c r="AT54"/>
  <c r="AK26" l="1"/>
  <c r="AK35" s="1"/>
  <c r="AN54"/>
  <c r="J39" i="2"/>
  <c r="AN55" i="1"/>
</calcChain>
</file>

<file path=xl/sharedStrings.xml><?xml version="1.0" encoding="utf-8"?>
<sst xmlns="http://schemas.openxmlformats.org/spreadsheetml/2006/main" count="9985" uniqueCount="1381">
  <si>
    <t>Export Komplet</t>
  </si>
  <si>
    <t>VZ</t>
  </si>
  <si>
    <t>2.0</t>
  </si>
  <si>
    <t>ZAMOK</t>
  </si>
  <si>
    <t>False</t>
  </si>
  <si>
    <t>{c37f8c47-ed64-4790-a038-66089e4ead3f}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</si>
  <si>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</si>
  <si>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</si>
  <si>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</si>
  <si>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</si>
  <si>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</si>
  <si>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</si>
  <si>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</si>
  <si>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</si>
  <si>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2022-050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</si>
  <si>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</si>
  <si>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</si>
  <si>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Parkoviště na ul. Obránců míru za bytovým domem č.p.761</t>
  </si>
  <si>
    <t>KSO:</t>
  </si>
  <si>
    <t/>
  </si>
  <si>
    <t>CC-CZ:</t>
  </si>
  <si>
    <t>Místo:</t>
  </si>
  <si>
    <t>Kopřivnice</t>
  </si>
  <si>
    <t>Datum:</t>
  </si>
  <si>
    <t>14. 8. 2022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</si>
  <si>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</si>
  <si>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</si>
  <si>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</si>
  <si>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</si>
  <si>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</si>
  <si>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</si>
  <si>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</si>
  <si>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ing.Ondřej Bojko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</si>
  <si>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</si>
  <si>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</si>
  <si>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</si>
  <si>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</si>
  <si>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</si>
  <si>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</si>
  <si>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</si>
  <si>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</si>
  <si>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</si>
  <si>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</si>
  <si>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</si>
  <si>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</si>
  <si>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</si>
  <si>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</si>
  <si>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</si>
  <si>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</si>
  <si>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</si>
  <si>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</si>
  <si>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</si>
  <si>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</si>
  <si>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</si>
  <si>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</si>
  <si>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</si>
  <si>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</si>
  <si>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</si>
  <si>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</si>
  <si>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</si>
  <si>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</si>
  <si>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</si>
  <si>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</si>
  <si>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</si>
  <si>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</si>
  <si>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</si>
  <si>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</si>
  <si>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</si>
  <si>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</si>
  <si>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</si>
  <si>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</si>
  <si>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</si>
  <si>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</si>
  <si>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</si>
  <si>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</si>
  <si>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</si>
  <si>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</si>
  <si>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</si>
  <si>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101 - Místní komunikace</t>
  </si>
  <si>
    <t>STA</t>
  </si>
  <si>
    <t>1</t>
  </si>
  <si>
    <t>{7638d0a8-b6ad-4d0f-9b71-3680f804fb6a}</t>
  </si>
  <si>
    <t>2</t>
  </si>
  <si>
    <t>02</t>
  </si>
  <si>
    <t>SO 801 Vegetační úpravy</t>
  </si>
  <si>
    <t>{8b41b703-0e48-4121-be0f-4d98fd47672b}</t>
  </si>
  <si>
    <t>03</t>
  </si>
  <si>
    <t>VRN</t>
  </si>
  <si>
    <t>{9578b4e5-ef7e-428c-ad2b-acbf9f9c1611}</t>
  </si>
  <si>
    <t>KRYCÍ LIST SOUPISU PRACÍ</t>
  </si>
  <si>
    <t>Objekt:</t>
  </si>
  <si>
    <t>01 - SO 101 - Místní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</si>
  <si>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</si>
  <si>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</si>
  <si>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</si>
  <si>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</si>
  <si>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</si>
  <si>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</si>
  <si>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</si>
  <si>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</si>
  <si>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</si>
  <si>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</si>
  <si>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</si>
  <si>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</si>
  <si>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</si>
  <si>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</si>
  <si>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</si>
  <si>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</si>
  <si>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</si>
  <si>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</si>
  <si>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</si>
  <si>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</si>
  <si>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</si>
  <si>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</si>
  <si>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</si>
  <si>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</si>
  <si>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</si>
  <si>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</si>
  <si>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</si>
  <si>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</si>
  <si>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</si>
  <si>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</si>
  <si>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</si>
  <si>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</si>
  <si>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</si>
  <si>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</si>
  <si>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</si>
  <si>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</si>
  <si>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</si>
  <si>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</si>
  <si>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</si>
  <si>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</si>
  <si>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2022 02</t>
  </si>
  <si>
    <t>4</t>
  </si>
  <si>
    <t>-1429935954</t>
  </si>
  <si>
    <t>Online PSC</t>
  </si>
  <si>
    <t>https://podminky.urs.cz/item/CS_URS_2022_02/113106121</t>
  </si>
  <si>
    <t>VV</t>
  </si>
  <si>
    <t>rozebrání okapového chodníku u zadního vstupu - boční vjezd</t>
  </si>
  <si>
    <t>13*0,75</t>
  </si>
  <si>
    <t>Součet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</si>
  <si>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</si>
  <si>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</si>
  <si>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-1855960910</t>
  </si>
  <si>
    <t>https://podminky.urs.cz/item/CS_URS_2022_02/113106132</t>
  </si>
  <si>
    <t xml:space="preserve">dle PD -jednotlivé výměry </t>
  </si>
  <si>
    <t>84</t>
  </si>
  <si>
    <t>3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</si>
  <si>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</si>
  <si>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</si>
  <si>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156785431</t>
  </si>
  <si>
    <t>https://podminky.urs.cz/item/CS_URS_2022_02/113106171</t>
  </si>
  <si>
    <t>rozebrání stávající dlažby vjezdu pro opravu propadlé části</t>
  </si>
  <si>
    <t>6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</si>
  <si>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</si>
  <si>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</si>
  <si>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461263284</t>
  </si>
  <si>
    <t>https://podminky.urs.cz/item/CS_URS_2022_02/113107111</t>
  </si>
  <si>
    <t>5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</si>
  <si>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</si>
  <si>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</si>
  <si>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-1904934775</t>
  </si>
  <si>
    <t>https://podminky.urs.cz/item/CS_URS_2022_02/113107123</t>
  </si>
  <si>
    <t>rozebrání podkladu vjezdu pro opravu propadlé části</t>
  </si>
  <si>
    <t>113107313</t>
  </si>
  <si>
    <t>Odstranění podkladů nebo krytů strojně plochy jednotlivě do 50 m2 s přemístěním hmot na skládku na vzdálenost do 3 m nebo s naložením na dopravní prostředek z kameniva těženého, o tl. vrstvy přes 200 do 300 mm</t>
  </si>
  <si>
    <t>-1322989578</t>
  </si>
  <si>
    <t>https://podminky.urs.cz/item/CS_URS_2022_02/113107313</t>
  </si>
  <si>
    <t>pod dlažbu</t>
  </si>
  <si>
    <t>7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</si>
  <si>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</si>
  <si>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</si>
  <si>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-1814669415</t>
  </si>
  <si>
    <t>https://podminky.urs.cz/item/CS_URS_2022_02/113107223</t>
  </si>
  <si>
    <t>dle PD - štěrková vozovka</t>
  </si>
  <si>
    <t>495</t>
  </si>
  <si>
    <t>8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</si>
  <si>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</si>
  <si>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</si>
  <si>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-1423997815</t>
  </si>
  <si>
    <t>https://podminky.urs.cz/item/CS_URS_2022_02/113107331</t>
  </si>
  <si>
    <t xml:space="preserve">dle PD - podklad z betonu </t>
  </si>
  <si>
    <t>3*5</t>
  </si>
  <si>
    <t>9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</si>
  <si>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</si>
  <si>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</si>
  <si>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1261060418</t>
  </si>
  <si>
    <t>https://podminky.urs.cz/item/CS_URS_2022_02/113107312</t>
  </si>
  <si>
    <t>pod betonový podklad</t>
  </si>
  <si>
    <t>10</t>
  </si>
  <si>
    <t>113107334</t>
  </si>
  <si>
    <t>Odstranění podkladů nebo krytů strojně plochy jednotlivě do 50 m2 s přemístěním hmot na skládku na vzdálenost do 3 m nebo s naložením na dopravní prostředek z betonu prostého, o tl. vrstvy přes 400 do 500 mm</t>
  </si>
  <si>
    <t>2093673988</t>
  </si>
  <si>
    <t>https://podminky.urs.cz/item/CS_URS_2022_02/113107334</t>
  </si>
  <si>
    <t>dle PD  - betonová plocha</t>
  </si>
  <si>
    <t>20</t>
  </si>
  <si>
    <t>11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</si>
  <si>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</si>
  <si>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</si>
  <si>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899055838</t>
  </si>
  <si>
    <t>https://podminky.urs.cz/item/CS_URS_2022_02/113107182</t>
  </si>
  <si>
    <t>dle PD - živičná plocha - rozbitá - průměrná tloušťka do 100mm</t>
  </si>
  <si>
    <t>60</t>
  </si>
  <si>
    <t>12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</si>
  <si>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</si>
  <si>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</si>
  <si>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-254980870</t>
  </si>
  <si>
    <t>https://podminky.urs.cz/item/CS_URS_2022_02/113107162</t>
  </si>
  <si>
    <t>pod živici</t>
  </si>
  <si>
    <t>13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</si>
  <si>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</si>
  <si>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</si>
  <si>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</si>
  <si>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781455736</t>
  </si>
  <si>
    <t>https://podminky.urs.cz/item/CS_URS_2022_02/113201112</t>
  </si>
  <si>
    <t>6+3</t>
  </si>
  <si>
    <t>14</t>
  </si>
  <si>
    <t>113202111</t>
  </si>
  <si>
    <t>Vytrhání obrub s vybouráním lože, s přemístěním hmot na skládku na vzdálenost do 3 m nebo s naložením na dopravní prostředek z krajníků nebo obrubníků stojatých</t>
  </si>
  <si>
    <t>1439985144</t>
  </si>
  <si>
    <t>https://podminky.urs.cz/item/CS_URS_2022_02/113202111</t>
  </si>
  <si>
    <t xml:space="preserve">dle PD </t>
  </si>
  <si>
    <t>225</t>
  </si>
  <si>
    <t>129951122</t>
  </si>
  <si>
    <t>Bourání konstrukcí v odkopávkách a prokopávkách strojně s přemístěním suti na hromady na vzdálenost do 20 m nebo s naložením na dopravní prostředek z betonu prostého prokládaného kamenem</t>
  </si>
  <si>
    <t>m3</t>
  </si>
  <si>
    <t>-448903345</t>
  </si>
  <si>
    <t>https://podminky.urs.cz/item/CS_URS_2022_02/129951122</t>
  </si>
  <si>
    <t>základky klepáčů, sušáků - odhad</t>
  </si>
  <si>
    <t>12*0,3*0,3*0,6</t>
  </si>
  <si>
    <t>základ boudy - odhad</t>
  </si>
  <si>
    <t>16</t>
  </si>
  <si>
    <t>130000</t>
  </si>
  <si>
    <t>Demontáž sušáků na prádlo, klepáče</t>
  </si>
  <si>
    <t>soubor</t>
  </si>
  <si>
    <t>-969953485</t>
  </si>
  <si>
    <t>17</t>
  </si>
  <si>
    <t>122251104</t>
  </si>
  <si>
    <t>Odkopávky a prokopávky nezapažené strojně v hornině třídy těžitelnosti I skupiny 3 přes 100 do 500 m3</t>
  </si>
  <si>
    <t>1074430227</t>
  </si>
  <si>
    <t>https://podminky.urs.cz/item/CS_URS_2022_02/122251104</t>
  </si>
  <si>
    <t>odkop pro případný sanační polštář</t>
  </si>
  <si>
    <t>(275+35+590+95)*1,05*0,3</t>
  </si>
  <si>
    <t>18</t>
  </si>
  <si>
    <t>171152121</t>
  </si>
  <si>
    <t>Uložení sypaniny do zhutněných násypů pro silnice, dálnice a letiště s rozprostřením sypaniny ve vrstvách, s hrubým urovnáním a uzavřením povrchu násypu z hornin nesoudržných kamenitých</t>
  </si>
  <si>
    <t>-1951497373</t>
  </si>
  <si>
    <t>https://podminky.urs.cz/item/CS_URS_2022_02/171152121</t>
  </si>
  <si>
    <t>případný sanační polštář</t>
  </si>
  <si>
    <t>995*1,05*0,3</t>
  </si>
  <si>
    <t>19</t>
  </si>
  <si>
    <t>M</t>
  </si>
  <si>
    <t>58344197</t>
  </si>
  <si>
    <t>štěrkodrť frakce 0/63</t>
  </si>
  <si>
    <t>t</t>
  </si>
  <si>
    <t>-668047387</t>
  </si>
  <si>
    <t>313,425*2,0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</si>
  <si>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</si>
  <si>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</si>
  <si>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8818626</t>
  </si>
  <si>
    <t>https://podminky.urs.cz/item/CS_URS_2022_02/162751117</t>
  </si>
  <si>
    <t>odvoz odkopu pro případný sanační polštář</t>
  </si>
  <si>
    <t>997221655</t>
  </si>
  <si>
    <t>Poplatek za uložení stavebního odpadu na skládce (skládkovné) zeminy a kamení zatříděného do Katalogu odpadů pod kódem 17 05 04</t>
  </si>
  <si>
    <t>1408929093</t>
  </si>
  <si>
    <t>https://podminky.urs.cz/item/CS_URS_2022_02/997221655</t>
  </si>
  <si>
    <t>313,425*1,6</t>
  </si>
  <si>
    <t>22</t>
  </si>
  <si>
    <t>111211101</t>
  </si>
  <si>
    <t>Odstranění křovin a stromů s odstraněním kořenů ručně průměru kmene do 100 mm jakékoliv plochy v rovině nebo ve svahu o sklonu do 1:5</t>
  </si>
  <si>
    <t>-18421851</t>
  </si>
  <si>
    <t>https://podminky.urs.cz/item/CS_URS_2022_02/111211101</t>
  </si>
  <si>
    <t>dle PD</t>
  </si>
  <si>
    <t>38</t>
  </si>
  <si>
    <t>23</t>
  </si>
  <si>
    <t>111211231</t>
  </si>
  <si>
    <t>Snesení větví stromů na hromady nebo naložení na dopravní prostředek listnatých v rovině nebo ve svahu do 1:3, průměru kmene do 30 cm</t>
  </si>
  <si>
    <t>kus</t>
  </si>
  <si>
    <t>1712783175</t>
  </si>
  <si>
    <t>https://podminky.urs.cz/item/CS_URS_2022_02/111211231</t>
  </si>
  <si>
    <t>keře, stromy, ořez větví</t>
  </si>
  <si>
    <t>24</t>
  </si>
  <si>
    <t>184806113</t>
  </si>
  <si>
    <t>Řez stromů, keřů nebo růží průklestem stromů netrnitých, o průměru koruny přes 4 do 6 m</t>
  </si>
  <si>
    <t>-960829212</t>
  </si>
  <si>
    <t>https://podminky.urs.cz/item/CS_URS_2022_02/184806113</t>
  </si>
  <si>
    <t>ořez větví - odhad</t>
  </si>
  <si>
    <t>25</t>
  </si>
  <si>
    <t>112101102</t>
  </si>
  <si>
    <t>Odstranění stromů s odřezáním kmene a s odvětvením listnatých, průměru kmene přes 300 do 500 mm</t>
  </si>
  <si>
    <t>-1170923471</t>
  </si>
  <si>
    <t>https://podminky.urs.cz/item/CS_URS_2022_02/112101102</t>
  </si>
  <si>
    <t>26</t>
  </si>
  <si>
    <t>112251102</t>
  </si>
  <si>
    <t>Odstranění pařezů strojně s jejich vykopáním nebo vytrháním průměru přes 300 do 500 mm</t>
  </si>
  <si>
    <t>-1146661373</t>
  </si>
  <si>
    <t>https://podminky.urs.cz/item/CS_URS_2022_02/112251102</t>
  </si>
  <si>
    <t>27</t>
  </si>
  <si>
    <t>162201402</t>
  </si>
  <si>
    <t>Vodorovné přemístění větví, kmenů nebo pařezů s naložením, složením a dopravou do 1000 m větví stromů listnatých, průměru kmene přes 300 do 500 mm</t>
  </si>
  <si>
    <t>1749979014</t>
  </si>
  <si>
    <t>https://podminky.urs.cz/item/CS_URS_2022_02/162201402</t>
  </si>
  <si>
    <t>větve, ořez jako za jeden strom</t>
  </si>
  <si>
    <t>3+1</t>
  </si>
  <si>
    <t>28</t>
  </si>
  <si>
    <t>162201412</t>
  </si>
  <si>
    <t>Vodorovné přemístění větví, kmenů nebo pařezů s naložením, složením a dopravou do 1000 m kmenů stromů listnatých, průměru přes 300 do 500 mm</t>
  </si>
  <si>
    <t>1442181803</t>
  </si>
  <si>
    <t>https://podminky.urs.cz/item/CS_URS_2022_02/162201412</t>
  </si>
  <si>
    <t>kmeny</t>
  </si>
  <si>
    <t>29</t>
  </si>
  <si>
    <t>162201422</t>
  </si>
  <si>
    <t>Vodorovné přemístění větví, kmenů nebo pařezů s naložením, složením a dopravou do 1000 m pařezů kmenů, průměru přes 300 do 500 mm</t>
  </si>
  <si>
    <t>-1006049809</t>
  </si>
  <si>
    <t>https://podminky.urs.cz/item/CS_URS_2022_02/162201422</t>
  </si>
  <si>
    <t>pařezy</t>
  </si>
  <si>
    <t>30</t>
  </si>
  <si>
    <t>162301501</t>
  </si>
  <si>
    <t>Vodorovné přemístění smýcených křovin do průměru kmene 100 mm na vzdálenost do 5 000 m</t>
  </si>
  <si>
    <t>-966170964</t>
  </si>
  <si>
    <t>https://podminky.urs.cz/item/CS_URS_2022_02/162301501</t>
  </si>
  <si>
    <t>31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</si>
  <si>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</si>
  <si>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</si>
  <si>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-1538409239</t>
  </si>
  <si>
    <t>https://podminky.urs.cz/item/CS_URS_2022_02/162301932</t>
  </si>
  <si>
    <t>větve, ořez</t>
  </si>
  <si>
    <t>4*4</t>
  </si>
  <si>
    <t>32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</si>
  <si>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</si>
  <si>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</si>
  <si>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-518039173</t>
  </si>
  <si>
    <t>https://podminky.urs.cz/item/CS_URS_2022_02/162301952</t>
  </si>
  <si>
    <t>3*4</t>
  </si>
  <si>
    <t>33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</si>
  <si>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</si>
  <si>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</si>
  <si>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-938741099</t>
  </si>
  <si>
    <t>https://podminky.urs.cz/item/CS_URS_2022_02/162301972</t>
  </si>
  <si>
    <t xml:space="preserve">pařezy </t>
  </si>
  <si>
    <t>34</t>
  </si>
  <si>
    <t>162301981</t>
  </si>
  <si>
    <t>Vodorovné přemístění smýcených křovin Příplatek k ceně za každých dalších i započatých 1 000 m</t>
  </si>
  <si>
    <t>10381808</t>
  </si>
  <si>
    <t>https://podminky.urs.cz/item/CS_URS_2022_02/162301981</t>
  </si>
  <si>
    <t>38*4</t>
  </si>
  <si>
    <t>35</t>
  </si>
  <si>
    <t>184818231</t>
  </si>
  <si>
    <t>Ochrana kmene bedněním před poškozením stavebním provozem zřízení včetně odstranění výšky bednění do 2 m průměru kmene do 300 mm</t>
  </si>
  <si>
    <t>642416823</t>
  </si>
  <si>
    <t>https://podminky.urs.cz/item/CS_URS_2022_02/184818231</t>
  </si>
  <si>
    <t>36</t>
  </si>
  <si>
    <t>115001101</t>
  </si>
  <si>
    <t>Převedení vody potrubím průměru DN do 100</t>
  </si>
  <si>
    <t>2090542198</t>
  </si>
  <si>
    <t>https://podminky.urs.cz/item/CS_URS_2022_02/115001101</t>
  </si>
  <si>
    <t>37</t>
  </si>
  <si>
    <t>115101201</t>
  </si>
  <si>
    <t>Čerpání vody na dopravní výšku do 10 m s uvažovaným průměrným přítokem do 500 l/min</t>
  </si>
  <si>
    <t>hod</t>
  </si>
  <si>
    <t>323314112</t>
  </si>
  <si>
    <t>https://podminky.urs.cz/item/CS_URS_2022_02/115101201</t>
  </si>
  <si>
    <t>115101301</t>
  </si>
  <si>
    <t>Pohotovost záložní čerpací soupravy pro dopravní výšku do 10 m s uvažovaným průměrným přítokem do 500 l/min</t>
  </si>
  <si>
    <t>den</t>
  </si>
  <si>
    <t>-2122775720</t>
  </si>
  <si>
    <t>https://podminky.urs.cz/item/CS_URS_2022_02/115101301</t>
  </si>
  <si>
    <t>39</t>
  </si>
  <si>
    <t>111301111</t>
  </si>
  <si>
    <t>Sejmutí drnu tl. do 100 mm, v jakékoliv ploše</t>
  </si>
  <si>
    <t>-379847583</t>
  </si>
  <si>
    <t>https://podminky.urs.cz/item/CS_URS_2022_02/111301111</t>
  </si>
  <si>
    <t>550</t>
  </si>
  <si>
    <t>40</t>
  </si>
  <si>
    <t>121151103</t>
  </si>
  <si>
    <t>Sejmutí ornice strojně při souvislé ploše do 100 m2, tl. vrstvy do 200 mm</t>
  </si>
  <si>
    <t>-1249369856</t>
  </si>
  <si>
    <t>https://podminky.urs.cz/item/CS_URS_2022_02/121151103</t>
  </si>
  <si>
    <t>41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</si>
  <si>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</si>
  <si>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</si>
  <si>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-1725344679</t>
  </si>
  <si>
    <t>https://podminky.urs.cz/item/CS_URS_2022_02/162651112</t>
  </si>
  <si>
    <t>odvoz drnu na kompostárnu</t>
  </si>
  <si>
    <t>550*0,1</t>
  </si>
  <si>
    <t>42</t>
  </si>
  <si>
    <t>997221873</t>
  </si>
  <si>
    <t>Poplatek za uložení stavebního odpadu na recyklační skládce (skládkovné) zeminy a kamení zatříděného do Katalogu odpadů pod kódem 17 05 04</t>
  </si>
  <si>
    <t>-112350226</t>
  </si>
  <si>
    <t>https://podminky.urs.cz/item/CS_URS_2022_02/997221873</t>
  </si>
  <si>
    <t>za uložení drnu na recyklaci - kompostárně</t>
  </si>
  <si>
    <t>55*1,6</t>
  </si>
  <si>
    <t>43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</si>
  <si>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</si>
  <si>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</si>
  <si>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-1961261359</t>
  </si>
  <si>
    <t>https://podminky.urs.cz/item/CS_URS_2022_02/162351103</t>
  </si>
  <si>
    <t>ornice na meziskládku</t>
  </si>
  <si>
    <t>zpětný dovoz pro ohumusování</t>
  </si>
  <si>
    <t>450*0,1</t>
  </si>
  <si>
    <t>44</t>
  </si>
  <si>
    <t>171251201</t>
  </si>
  <si>
    <t>Uložení sypaniny na skládky nebo meziskládky bez hutnění s upravením uložené sypaniny do předepsaného tvaru</t>
  </si>
  <si>
    <t>-926399283</t>
  </si>
  <si>
    <t>https://podminky.urs.cz/item/CS_URS_2022_02/171251201</t>
  </si>
  <si>
    <t>ornice</t>
  </si>
  <si>
    <t>55</t>
  </si>
  <si>
    <t>45</t>
  </si>
  <si>
    <t>122151102</t>
  </si>
  <si>
    <t>Odkopávky a prokopávky nezapažené strojně v hornině třídy těžitelnosti I skupiny 1 a 2 přes 20 do 50 m3</t>
  </si>
  <si>
    <t>809550021</t>
  </si>
  <si>
    <t>https://podminky.urs.cz/item/CS_URS_2022_02/122151102</t>
  </si>
  <si>
    <t>naložení ornice pro zpětné ohumusování</t>
  </si>
  <si>
    <t>pro odvoz přebytečné ornice</t>
  </si>
  <si>
    <t>55-45</t>
  </si>
  <si>
    <t>46</t>
  </si>
  <si>
    <t>122251102</t>
  </si>
  <si>
    <t>Odkopávky a prokopávky nezapažené strojně v hornině třídy těžitelnosti I skupiny 3 přes 20 do 50 m3</t>
  </si>
  <si>
    <t>-68275557</t>
  </si>
  <si>
    <t>https://podminky.urs.cz/item/CS_URS_2022_02/122251102</t>
  </si>
  <si>
    <t>srovnání terénu na pláň po odstranění stávajících vrstev a konstrukcí v průměrné tloušťce</t>
  </si>
  <si>
    <t>275*0,5*1,1</t>
  </si>
  <si>
    <t>590*0,6*1,1</t>
  </si>
  <si>
    <t>95*0,2*1,1</t>
  </si>
  <si>
    <t>odpočet stávajících zpevněných ploch včetně započtených podkladů</t>
  </si>
  <si>
    <t>-0,3*(84+495+20+60+15)</t>
  </si>
  <si>
    <t>47</t>
  </si>
  <si>
    <t>131212531</t>
  </si>
  <si>
    <t>Hloubení jamek ručně objemu do 0,5 m3 s odhozením výkopku do 3 m nebo naložením na dopravní prostředek v hornině třídy těžitelnosti I skupiny 3 soudržných</t>
  </si>
  <si>
    <t>1896072570</t>
  </si>
  <si>
    <t>https://podminky.urs.cz/item/CS_URS_2022_02/131212531</t>
  </si>
  <si>
    <t xml:space="preserve">pro patku na dopravní značení </t>
  </si>
  <si>
    <t>9*0,3*0,3*0,8</t>
  </si>
  <si>
    <t>stávající</t>
  </si>
  <si>
    <t>4*0,3*0,3*0,8</t>
  </si>
  <si>
    <t>pro sušáky</t>
  </si>
  <si>
    <t>5*2*0,3*0,3*0,8</t>
  </si>
  <si>
    <t>doplnění oplocení</t>
  </si>
  <si>
    <t>0,3*0,3*0,8*4</t>
  </si>
  <si>
    <t>48</t>
  </si>
  <si>
    <t>131251203</t>
  </si>
  <si>
    <t>Hloubení zapažených jam a zářezů strojně s urovnáním dna do předepsaného profilu a spádu v hornině třídy těžitelnosti I skupiny 3 přes 50 do 100 m3</t>
  </si>
  <si>
    <t>761092884</t>
  </si>
  <si>
    <t>https://podminky.urs.cz/item/CS_URS_2022_02/131251203</t>
  </si>
  <si>
    <t>pro RN</t>
  </si>
  <si>
    <t>7,8*4,5*1,8</t>
  </si>
  <si>
    <t>49</t>
  </si>
  <si>
    <t>132251101</t>
  </si>
  <si>
    <t>Hloubení nezapažených rýh šířky do 800 mm strojně s urovnáním dna do předepsaného profilu a spádu v hornině třídy těžitelnosti I skupiny 3 do 20 m3</t>
  </si>
  <si>
    <t>-165007606</t>
  </si>
  <si>
    <t>https://podminky.urs.cz/item/CS_URS_2022_02/132251101</t>
  </si>
  <si>
    <t>výkop pro drenáže</t>
  </si>
  <si>
    <t>0,4*0,5*210</t>
  </si>
  <si>
    <t>výkop pro chráničky</t>
  </si>
  <si>
    <t>cetin</t>
  </si>
  <si>
    <t>0,5*0,8*20</t>
  </si>
  <si>
    <t>KTK</t>
  </si>
  <si>
    <t>0,5*0,8*29</t>
  </si>
  <si>
    <t>souběžně ČEZ 2x</t>
  </si>
  <si>
    <t>0,5*0,8*59</t>
  </si>
  <si>
    <t xml:space="preserve">odkop po okapovém chodníku </t>
  </si>
  <si>
    <t>13*0,6*0,5</t>
  </si>
  <si>
    <t>50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</si>
  <si>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</si>
  <si>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</si>
  <si>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-1898779813</t>
  </si>
  <si>
    <t>https://podminky.urs.cz/item/CS_URS_2022_02/132251254</t>
  </si>
  <si>
    <t>šířky rýhy započteny pro použití pažení-boxů, v případě výkopů bez pažení je šířka rýhy o 0,2m užší</t>
  </si>
  <si>
    <t>kanalizace</t>
  </si>
  <si>
    <t>1,8*1,2*12+1,6*1,2*3*3</t>
  </si>
  <si>
    <t>1,2*1,2*62</t>
  </si>
  <si>
    <t>vpusti</t>
  </si>
  <si>
    <t>1,5*1,5*1,5*3</t>
  </si>
  <si>
    <t>51</t>
  </si>
  <si>
    <t>151811132</t>
  </si>
  <si>
    <t>Zřízení pažicích boxů pro pažení a rozepření stěn rýh podzemního vedení hloubka výkopu do 4 m, šířka přes 1,2 do 2,5 m</t>
  </si>
  <si>
    <t>-1752373646</t>
  </si>
  <si>
    <t>https://podminky.urs.cz/item/CS_URS_2022_02/151811132</t>
  </si>
  <si>
    <t>pažení od hl.1,2m dle PD</t>
  </si>
  <si>
    <t>(1,8*12+1,6*3*3)*2</t>
  </si>
  <si>
    <t>1,5*1,6*3*2</t>
  </si>
  <si>
    <t>52</t>
  </si>
  <si>
    <t>151811232</t>
  </si>
  <si>
    <t>Odstranění pažicích boxů pro pažení a rozepření stěn rýh podzemního vedení hloubka výkopu do 4 m, šířka přes 1,2 do 2,5 m</t>
  </si>
  <si>
    <t>783068708</t>
  </si>
  <si>
    <t>https://podminky.urs.cz/item/CS_URS_2022_02/151811232</t>
  </si>
  <si>
    <t>53</t>
  </si>
  <si>
    <t>15319110</t>
  </si>
  <si>
    <t>Zřízení a odstranění pažení výkopu pro nádrž bez rozpěr, například kluznicové nebo dle zvyklostí realizační firmy</t>
  </si>
  <si>
    <t>875997974</t>
  </si>
  <si>
    <t>(7,8+4,5)*2*1,8</t>
  </si>
  <si>
    <t>54</t>
  </si>
  <si>
    <t>174151101</t>
  </si>
  <si>
    <t>Zásyp sypaninou z jakékoliv horniny strojně s uložením výkopku ve vrstvách se zhutněním jam, šachet, rýh nebo kolem objektů v těchto vykopávkách</t>
  </si>
  <si>
    <t>-1417180597</t>
  </si>
  <si>
    <t>https://podminky.urs.cz/item/CS_URS_2022_02/174151101</t>
  </si>
  <si>
    <t>kanalizace, vpusti - zásyp po úroveň pláně pod zpevněné plochy</t>
  </si>
  <si>
    <t>0,9*1,2*12+0,7*1,2*3*3</t>
  </si>
  <si>
    <t>0,25*1,2*62</t>
  </si>
  <si>
    <t>1,5*1,6*1,6*3-3,14*0,2*0,2*1,5*3</t>
  </si>
  <si>
    <t>RN - po úroveň pláně pod parkoviště</t>
  </si>
  <si>
    <t>63,18-3,0*6,3*1,18-0,4*7,8*4,5</t>
  </si>
  <si>
    <t>(0,8-0,2)*0,5*20</t>
  </si>
  <si>
    <t>(0,8-0,2)*0,5*29</t>
  </si>
  <si>
    <t>(0,8-0,2)*0,5*59</t>
  </si>
  <si>
    <t>zásyp po položení nopové folie</t>
  </si>
  <si>
    <t>-477993196</t>
  </si>
  <si>
    <t>použití 1/4 vhodné vytěžené zeminy na zásyp</t>
  </si>
  <si>
    <t>113,213*0,75*2,0</t>
  </si>
  <si>
    <t>56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</si>
  <si>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</si>
  <si>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</si>
  <si>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378594632</t>
  </si>
  <si>
    <t>https://podminky.urs.cz/item/CS_URS_2022_02/175151101</t>
  </si>
  <si>
    <t>0,5*1,2*12+0,5*1,2*3*3</t>
  </si>
  <si>
    <t>0,55*1,2*62</t>
  </si>
  <si>
    <t>0,5*0,2*20</t>
  </si>
  <si>
    <t>0,5*0,2*29</t>
  </si>
  <si>
    <t>0,5*0,2*59</t>
  </si>
  <si>
    <t>57</t>
  </si>
  <si>
    <t>58341341</t>
  </si>
  <si>
    <t>kamenivo drcené drobné frakce 0/4</t>
  </si>
  <si>
    <t>-1574137424</t>
  </si>
  <si>
    <t>64,32*2,0</t>
  </si>
  <si>
    <t>58</t>
  </si>
  <si>
    <t>-2144942566</t>
  </si>
  <si>
    <t>zemina vhodné konzistence na zpětný zásyp - odvoz na meziskládku</t>
  </si>
  <si>
    <t>113,213*0,25</t>
  </si>
  <si>
    <t>zpětný dovoz pro zásyp</t>
  </si>
  <si>
    <t>28,303</t>
  </si>
  <si>
    <t>59</t>
  </si>
  <si>
    <t>166318253</t>
  </si>
  <si>
    <t>zemina pro zásyp</t>
  </si>
  <si>
    <t>-293529382</t>
  </si>
  <si>
    <t>naložení  zeminy pro zpětný zásyp</t>
  </si>
  <si>
    <t>61</t>
  </si>
  <si>
    <t>177460264</t>
  </si>
  <si>
    <t>odvoz zeminy z výkopku</t>
  </si>
  <si>
    <t>359,35+1,944+63,18+89,1+142,605</t>
  </si>
  <si>
    <t>odvoz přebytečné ornice</t>
  </si>
  <si>
    <t>(550-450)*0,1</t>
  </si>
  <si>
    <t>odečet zeminy vhodné na zásypy</t>
  </si>
  <si>
    <t>-113,213*0,25</t>
  </si>
  <si>
    <t>62</t>
  </si>
  <si>
    <t>1180170476</t>
  </si>
  <si>
    <t>637,326*1,6</t>
  </si>
  <si>
    <t>63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</si>
  <si>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</si>
  <si>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</si>
  <si>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45301214</t>
  </si>
  <si>
    <t>https://podminky.urs.cz/item/CS_URS_2022_02/175111201</t>
  </si>
  <si>
    <t>obsyp kolem obrubníků</t>
  </si>
  <si>
    <t>0,3*0,3*(20+225)</t>
  </si>
  <si>
    <t>64</t>
  </si>
  <si>
    <t>10364100</t>
  </si>
  <si>
    <t>zemina pro terénní úpravy - tříděná</t>
  </si>
  <si>
    <t>1087856992</t>
  </si>
  <si>
    <t>zemina pro obsyp obrubníků včetně dopravy</t>
  </si>
  <si>
    <t>22,05*1,6</t>
  </si>
  <si>
    <t>65</t>
  </si>
  <si>
    <t>182351023</t>
  </si>
  <si>
    <t>Rozprostření a urovnání ornice ve svahu sklonu přes 1:5 strojně při souvislé ploše do 100 m2, tl. vrstvy do 200 mm</t>
  </si>
  <si>
    <t>1738196670</t>
  </si>
  <si>
    <t>https://podminky.urs.cz/item/CS_URS_2022_02/182351023</t>
  </si>
  <si>
    <t>450</t>
  </si>
  <si>
    <t>66</t>
  </si>
  <si>
    <t>181411131</t>
  </si>
  <si>
    <t>Založení trávníku na půdě předem připravené plochy do 1000 m2 výsevem včetně utažení parkového v rovině nebo na svahu do 1:5</t>
  </si>
  <si>
    <t>24731199</t>
  </si>
  <si>
    <t>https://podminky.urs.cz/item/CS_URS_2022_02/181411131</t>
  </si>
  <si>
    <t>67</t>
  </si>
  <si>
    <t>00572410</t>
  </si>
  <si>
    <t>osivo směs travní parková</t>
  </si>
  <si>
    <t>kg</t>
  </si>
  <si>
    <t>-1693907579</t>
  </si>
  <si>
    <t>450*0,03</t>
  </si>
  <si>
    <t>68</t>
  </si>
  <si>
    <t>185803111</t>
  </si>
  <si>
    <t>Ošetření trávníku jednorázové v rovině nebo na svahu do 1:5</t>
  </si>
  <si>
    <t>634748914</t>
  </si>
  <si>
    <t>https://podminky.urs.cz/item/CS_URS_2022_02/185803111</t>
  </si>
  <si>
    <t>450*2</t>
  </si>
  <si>
    <t>69</t>
  </si>
  <si>
    <t>181951112</t>
  </si>
  <si>
    <t>Úprava pláně vyrovnáním výškových rozdílů strojně v hornině třídy těžitelnosti I, skupiny 1 až 3 se zhutněním</t>
  </si>
  <si>
    <t>1607481954</t>
  </si>
  <si>
    <t>https://podminky.urs.cz/item/CS_URS_2022_02/181951112</t>
  </si>
  <si>
    <t>(275+590+35+95)*1,1</t>
  </si>
  <si>
    <t>Zakládání</t>
  </si>
  <si>
    <t>70</t>
  </si>
  <si>
    <t>211531111</t>
  </si>
  <si>
    <t>Výplň kamenivem do rýh odvodňovacích žeber nebo trativodů bez zhutnění, s úpravou povrchu výplně kamenivem hrubým drceným frakce 8 až 32 mm</t>
  </si>
  <si>
    <t>685415315</t>
  </si>
  <si>
    <t>https://podminky.urs.cz/item/CS_URS_2022_02/211531111</t>
  </si>
  <si>
    <t>210*0,4*0,5</t>
  </si>
  <si>
    <t>71</t>
  </si>
  <si>
    <t>212751104</t>
  </si>
  <si>
    <t>Trativod z drenážních trubek flexibilních PVC-U SN 4 perforace 360° včetně lože otevřený výkop DN 100 pro meliorace</t>
  </si>
  <si>
    <t>-1365993699</t>
  </si>
  <si>
    <t>https://podminky.urs.cz/item/CS_URS_2022_02/212751104</t>
  </si>
  <si>
    <t>210</t>
  </si>
  <si>
    <t>72</t>
  </si>
  <si>
    <t>213141111</t>
  </si>
  <si>
    <t>Zřízení vrstvy z geotextilie filtrační, separační, odvodňovací, ochranné, výztužné nebo protierozní v rovině nebo ve sklonu do 1:5, šířky do 3 m</t>
  </si>
  <si>
    <t>1682535480</t>
  </si>
  <si>
    <t>https://podminky.urs.cz/item/CS_URS_2022_02/213141111</t>
  </si>
  <si>
    <t>případná sanace podloží</t>
  </si>
  <si>
    <t>995*1,05</t>
  </si>
  <si>
    <t>73</t>
  </si>
  <si>
    <t>69311081</t>
  </si>
  <si>
    <t>geotextilie netkaná separační, ochranná, filtrační, drenážní PES 300g/m2</t>
  </si>
  <si>
    <t>-1955417126</t>
  </si>
  <si>
    <t>1044,75*1,15</t>
  </si>
  <si>
    <t>74</t>
  </si>
  <si>
    <t>275313511</t>
  </si>
  <si>
    <t>Základy z betonu prostého patky a bloky z betonu kamenem neprokládaného tř. C 12/15</t>
  </si>
  <si>
    <t>1459031344</t>
  </si>
  <si>
    <t>https://podminky.urs.cz/item/CS_URS_2022_02/275313511</t>
  </si>
  <si>
    <t>Svislé a kompletní konstrukce</t>
  </si>
  <si>
    <t>75</t>
  </si>
  <si>
    <t>338171123</t>
  </si>
  <si>
    <t>Montáž sloupků a vzpěr plotových ocelových trubkových nebo profilovaných výšky přes 2 do 2,6 m se zabetonováním do 0,08 m3 do připravených jamek</t>
  </si>
  <si>
    <t>-237322669</t>
  </si>
  <si>
    <t>https://podminky.urs.cz/item/CS_URS_2022_02/338171123</t>
  </si>
  <si>
    <t>doplnění oplocení po demontáži garáže</t>
  </si>
  <si>
    <t>76</t>
  </si>
  <si>
    <t>55342255</t>
  </si>
  <si>
    <t>sloupek plotový průběžný Pz a komaxitový 2500/38x1,5mm včetně víčka</t>
  </si>
  <si>
    <t>1967128190</t>
  </si>
  <si>
    <t>77</t>
  </si>
  <si>
    <t>348121211</t>
  </si>
  <si>
    <t>Osazení podhrabových desek na ocelové sloupky, délky desek do 2 m</t>
  </si>
  <si>
    <t>1279023055</t>
  </si>
  <si>
    <t>https://podminky.urs.cz/item/CS_URS_2022_02/348121211</t>
  </si>
  <si>
    <t>78</t>
  </si>
  <si>
    <t>59233119</t>
  </si>
  <si>
    <t>deska plotová betonová 2000x50x290mm</t>
  </si>
  <si>
    <t>1919606730</t>
  </si>
  <si>
    <t>79</t>
  </si>
  <si>
    <t>59232550</t>
  </si>
  <si>
    <t>držák podhrabové desky typ U výšky 300mm koncový povrchová úprava žárový zinek</t>
  </si>
  <si>
    <t>-304739691</t>
  </si>
  <si>
    <t>80</t>
  </si>
  <si>
    <t>348401120</t>
  </si>
  <si>
    <t>Montáž oplocení z pletiva strojového s napínacími dráty do 1,6 m</t>
  </si>
  <si>
    <t>306764137</t>
  </si>
  <si>
    <t>https://podminky.urs.cz/item/CS_URS_2022_02/348401120</t>
  </si>
  <si>
    <t>81</t>
  </si>
  <si>
    <t>31324756</t>
  </si>
  <si>
    <t>pletivo drátěné se čtvercovými oky zapletené Pz 50x2x1600mm</t>
  </si>
  <si>
    <t>-1956164824</t>
  </si>
  <si>
    <t>5,71428571428571*1,05 'Přepočtené koeficientem množství</t>
  </si>
  <si>
    <t>82</t>
  </si>
  <si>
    <t>358000</t>
  </si>
  <si>
    <t>Úprava a navázání na stávající oplocení</t>
  </si>
  <si>
    <t>-1034916744</t>
  </si>
  <si>
    <t>Vodorovné konstrukce</t>
  </si>
  <si>
    <t>83</t>
  </si>
  <si>
    <t>451572111</t>
  </si>
  <si>
    <t>Lože pod potrubí, stoky a drobné objekty v otevřeném výkopu z kameniva drobného těženého 0 až 4 mm</t>
  </si>
  <si>
    <t>1291733546</t>
  </si>
  <si>
    <t>https://podminky.urs.cz/item/CS_URS_2022_02/451572111</t>
  </si>
  <si>
    <t>pod potrubí</t>
  </si>
  <si>
    <t>(10+3*3+60)*1,2*0,15</t>
  </si>
  <si>
    <t>pod RN</t>
  </si>
  <si>
    <t>7,5*4,2*0,1</t>
  </si>
  <si>
    <t>pod vpusti</t>
  </si>
  <si>
    <t>1,5*1,5*0,1*3</t>
  </si>
  <si>
    <t>451579779</t>
  </si>
  <si>
    <t>Podklad nebo lože pod dlažbu (přídlažbu) Příplatek k cenám za zřízení podkladu nebo lože pod dlažbu ve sklonu přes 1:5, pro jakoukoliv tloušťku z kameniva těženého, ze štěrkopísku z prohozené zeminy nebo recyklátu</t>
  </si>
  <si>
    <t>-1639165824</t>
  </si>
  <si>
    <t>https://podminky.urs.cz/item/CS_URS_2022_02/451579779</t>
  </si>
  <si>
    <t>pod okapový chodník</t>
  </si>
  <si>
    <t>13*0,6*0,1</t>
  </si>
  <si>
    <t>Komunikace pozemní</t>
  </si>
  <si>
    <t>85</t>
  </si>
  <si>
    <t>566901131</t>
  </si>
  <si>
    <t>Vyspravení podkladu po překopech inženýrských sítí plochy do 15 m2 s rozprostřením a zhutněním štěrkodrtí tl. 100 mm</t>
  </si>
  <si>
    <t>-1221171570</t>
  </si>
  <si>
    <t>https://podminky.urs.cz/item/CS_URS_2022_02/566901131</t>
  </si>
  <si>
    <t>vyspravení propadlé části vjezdu</t>
  </si>
  <si>
    <t>86</t>
  </si>
  <si>
    <t>566901143</t>
  </si>
  <si>
    <t>Vyspravení podkladu po překopech inženýrských sítí plochy do 15 m2 s rozprostřením a zhutněním kamenivem hrubým drceným tl. 200 mm</t>
  </si>
  <si>
    <t>1543568607</t>
  </si>
  <si>
    <t>https://podminky.urs.cz/item/CS_URS_2022_02/566901143</t>
  </si>
  <si>
    <t>87</t>
  </si>
  <si>
    <t>596212220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</si>
  <si>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B, pro plochy do 50 m2</t>
  </si>
  <si>
    <t>822191524</t>
  </si>
  <si>
    <t>https://podminky.urs.cz/item/CS_URS_2022_02/596212220</t>
  </si>
  <si>
    <t>88</t>
  </si>
  <si>
    <t>59245020</t>
  </si>
  <si>
    <t>dlažba tvar obdélník betonová 200x100x80mm přírodní</t>
  </si>
  <si>
    <t>1646382130</t>
  </si>
  <si>
    <t>6*1,03 'Přepočtené koeficientem množství</t>
  </si>
  <si>
    <t>89</t>
  </si>
  <si>
    <t>5962000</t>
  </si>
  <si>
    <t>Navázání na stávající zpevněná parkoviště u vedlejších domů - rozebrání a znovupoložení dlažby včetně úpravy podkladu</t>
  </si>
  <si>
    <t>-285964187</t>
  </si>
  <si>
    <t>0,6*(6,0+5,0)</t>
  </si>
  <si>
    <t>90</t>
  </si>
  <si>
    <t>564851011</t>
  </si>
  <si>
    <t>Podklad ze štěrkodrti ŠD s rozprostřením a zhutněním plochy jednotlivě do 100 m2, po zhutnění tl. 150 mm</t>
  </si>
  <si>
    <t>463596098</t>
  </si>
  <si>
    <t>https://podminky.urs.cz/item/CS_URS_2022_02/564851011</t>
  </si>
  <si>
    <t>dlážděný chodník</t>
  </si>
  <si>
    <t>95*1,05</t>
  </si>
  <si>
    <t>91</t>
  </si>
  <si>
    <t>564871016</t>
  </si>
  <si>
    <t>Podklad ze štěrkodrti ŠD s rozprostřením a zhutněním plochy jednotlivě do 100 m2, po zhutnění tl. 300 mm</t>
  </si>
  <si>
    <t>703788247</t>
  </si>
  <si>
    <t>https://podminky.urs.cz/item/CS_URS_2022_02/564871016</t>
  </si>
  <si>
    <t>parkoviště ze zámkové dlažby</t>
  </si>
  <si>
    <t>35*1,05</t>
  </si>
  <si>
    <t>92</t>
  </si>
  <si>
    <t>564861111</t>
  </si>
  <si>
    <t>Podklad ze štěrkodrti ŠD s rozprostřením a zhutněním plochy přes 100 m2, po zhutnění tl. 200 mm</t>
  </si>
  <si>
    <t>508129785</t>
  </si>
  <si>
    <t>https://podminky.urs.cz/item/CS_URS_2022_02/564861111</t>
  </si>
  <si>
    <t>příjezdová komunikace ze zámkové dlažby</t>
  </si>
  <si>
    <t>horní vrstva 60Mpa</t>
  </si>
  <si>
    <t>590*1,05</t>
  </si>
  <si>
    <t>93</t>
  </si>
  <si>
    <t>564871111</t>
  </si>
  <si>
    <t>Podklad ze štěrkodrti ŠD s rozprostřením a zhutněním plochy přes 100 m2, po zhutnění tl. 250 mm</t>
  </si>
  <si>
    <t>347708022</t>
  </si>
  <si>
    <t>https://podminky.urs.cz/item/CS_URS_2022_02/564871111</t>
  </si>
  <si>
    <t>spodní vrstva 30Mpa</t>
  </si>
  <si>
    <t>94</t>
  </si>
  <si>
    <t>564871116</t>
  </si>
  <si>
    <t>Podklad ze štěrkodrti ŠD s rozprostřením a zhutněním plochy přes 100 m2, po zhutnění tl. 300 mm</t>
  </si>
  <si>
    <t>873341533</t>
  </si>
  <si>
    <t>https://podminky.urs.cz/item/CS_URS_2022_02/564871116</t>
  </si>
  <si>
    <t>parkoviště ze zatravňovací dlažby</t>
  </si>
  <si>
    <t>275*1,05</t>
  </si>
  <si>
    <t>95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</si>
  <si>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</si>
  <si>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</si>
  <si>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-568883454</t>
  </si>
  <si>
    <t>https://podminky.urs.cz/item/CS_URS_2022_02/596211111</t>
  </si>
  <si>
    <t>96</t>
  </si>
  <si>
    <t>59245018</t>
  </si>
  <si>
    <t>dlažba tvar obdélník betonová 200x100x60mm přírodní</t>
  </si>
  <si>
    <t>-1547243932</t>
  </si>
  <si>
    <t>95-11</t>
  </si>
  <si>
    <t>84*1,03 'Přepočtené koeficientem množství</t>
  </si>
  <si>
    <t>97</t>
  </si>
  <si>
    <t>59245006</t>
  </si>
  <si>
    <t>dlažba tvar obdélník betonová pro nevidomé 200x100x60mm barevná antracit</t>
  </si>
  <si>
    <t>1567755455</t>
  </si>
  <si>
    <t>11*1,03 'Přepočtené koeficientem množství</t>
  </si>
  <si>
    <t>98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</si>
  <si>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</si>
  <si>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</si>
  <si>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-741213287</t>
  </si>
  <si>
    <t>https://podminky.urs.cz/item/CS_URS_2022_02/596211120</t>
  </si>
  <si>
    <t>99</t>
  </si>
  <si>
    <t>59245030</t>
  </si>
  <si>
    <t>dlažba tvar čtverec betonová 200x200x80mm přírodní</t>
  </si>
  <si>
    <t>1468703012</t>
  </si>
  <si>
    <t>100</t>
  </si>
  <si>
    <t>596211123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</si>
  <si>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300 m2</t>
  </si>
  <si>
    <t>40101231</t>
  </si>
  <si>
    <t>https://podminky.urs.cz/item/CS_URS_2022_02/596211123</t>
  </si>
  <si>
    <t>590</t>
  </si>
  <si>
    <t>101</t>
  </si>
  <si>
    <t>148701724</t>
  </si>
  <si>
    <t>102</t>
  </si>
  <si>
    <t>596411113</t>
  </si>
  <si>
    <t>Kladení dlažby z betonových vegetačních dlaždic komunikací pro pěší s ložem z kameniva těženého nebo drceného tl. do 40 mm, s vyplněním spár a vegetačních otvorů, s hutněním vibrováním tl. 80 mm, pro plochy přes 100 do 300 m2</t>
  </si>
  <si>
    <t>58902505</t>
  </si>
  <si>
    <t>https://podminky.urs.cz/item/CS_URS_2022_02/596411113</t>
  </si>
  <si>
    <t>parkoviště ze zátravňovací dlažby</t>
  </si>
  <si>
    <t>275</t>
  </si>
  <si>
    <t>103</t>
  </si>
  <si>
    <t>59245035</t>
  </si>
  <si>
    <t>dlažba plošná betonová vegetační 200x200x80mm přírodní</t>
  </si>
  <si>
    <t>2080747901</t>
  </si>
  <si>
    <t>Úpravy povrchů, podlahy a osazování výplní</t>
  </si>
  <si>
    <t>104</t>
  </si>
  <si>
    <t>637211411</t>
  </si>
  <si>
    <t>Okapový chodník z dlaždic betonových zámkových s vyplněním spár drobným kamenivem do kameniva těženého nebo drceného, tl. dlaždic 60 mm</t>
  </si>
  <si>
    <t>-2062700919</t>
  </si>
  <si>
    <t>https://podminky.urs.cz/item/CS_URS_2022_02/637211411</t>
  </si>
  <si>
    <t>okapový chodník</t>
  </si>
  <si>
    <t>včetně dodávky materiálu - dlažba 200/100/6</t>
  </si>
  <si>
    <t>13*0,6</t>
  </si>
  <si>
    <t>Trubní vedení</t>
  </si>
  <si>
    <t>105</t>
  </si>
  <si>
    <t>013254000</t>
  </si>
  <si>
    <t>Dokumentace skutečného provedení stavby -dokumentace pro správce sítě</t>
  </si>
  <si>
    <t>1024</t>
  </si>
  <si>
    <t>-759421630</t>
  </si>
  <si>
    <t>P</t>
  </si>
  <si>
    <t>Poznámka k položce:_x000D_
včetně protokolů, předávací dokumentace dle zvyklosí a požadavků správce sítě</t>
  </si>
  <si>
    <t>106</t>
  </si>
  <si>
    <t>230230181</t>
  </si>
  <si>
    <t>geodetické zaměření</t>
  </si>
  <si>
    <t>647492476</t>
  </si>
  <si>
    <t>10+60+2,5*2</t>
  </si>
  <si>
    <t>107</t>
  </si>
  <si>
    <t>871315241</t>
  </si>
  <si>
    <t>Kanalizační potrubí z tvrdého PVC v otevřeném výkopu ve sklonu do 20 %, hladkého plnostěnného vícevrstvého, tuhost třídy SN 12 DN 150</t>
  </si>
  <si>
    <t>-2026534768</t>
  </si>
  <si>
    <t>https://podminky.urs.cz/item/CS_URS_2022_02/871315241</t>
  </si>
  <si>
    <t>přípojky vpustí</t>
  </si>
  <si>
    <t>2,5*2</t>
  </si>
  <si>
    <t>108</t>
  </si>
  <si>
    <t>871355241</t>
  </si>
  <si>
    <t>Kanalizační potrubí z tvrdého PVC v otevřeném výkopu ve sklonu do 20 %, hladkého plnostěnného vícevrstvého, tuhost třídy SN 12 DN 200</t>
  </si>
  <si>
    <t>821616415</t>
  </si>
  <si>
    <t>https://podminky.urs.cz/item/CS_URS_2022_02/871355241</t>
  </si>
  <si>
    <t>109</t>
  </si>
  <si>
    <t>877315211</t>
  </si>
  <si>
    <t>Montáž tvarovek na kanalizačním potrubí z trub z plastu z tvrdého PVC nebo z polypropylenu v otevřeném výkopu jednoosých DN 160</t>
  </si>
  <si>
    <t>1241938900</t>
  </si>
  <si>
    <t>https://podminky.urs.cz/item/CS_URS_2022_02/877315211</t>
  </si>
  <si>
    <t>110</t>
  </si>
  <si>
    <t>28611360</t>
  </si>
  <si>
    <t>koleno kanalizace PVC KG 160x30°</t>
  </si>
  <si>
    <t>-1315619447</t>
  </si>
  <si>
    <t>111</t>
  </si>
  <si>
    <t>877355211</t>
  </si>
  <si>
    <t>Montáž tvarovek na kanalizačním potrubí z trub z plastu z tvrdého PVC nebo z polypropylenu v otevřeném výkopu jednoosých DN 200</t>
  </si>
  <si>
    <t>1636776954</t>
  </si>
  <si>
    <t>https://podminky.urs.cz/item/CS_URS_2022_02/877355211</t>
  </si>
  <si>
    <t>112</t>
  </si>
  <si>
    <t>28611508</t>
  </si>
  <si>
    <t>redukce kanalizační PVC 200/160</t>
  </si>
  <si>
    <t>-1236076701</t>
  </si>
  <si>
    <t>113</t>
  </si>
  <si>
    <t>28611365</t>
  </si>
  <si>
    <t>koleno kanalizace PVC KG 200x30°</t>
  </si>
  <si>
    <t>-126094303</t>
  </si>
  <si>
    <t>114</t>
  </si>
  <si>
    <t>892351111</t>
  </si>
  <si>
    <t>Tlakové zkoušky vodou na potrubí DN 150 nebo 200</t>
  </si>
  <si>
    <t>-2109546743</t>
  </si>
  <si>
    <t>https://podminky.urs.cz/item/CS_URS_2022_02/892351111</t>
  </si>
  <si>
    <t>15+60</t>
  </si>
  <si>
    <t>115</t>
  </si>
  <si>
    <t>892372111</t>
  </si>
  <si>
    <t>Tlakové zkoušky vodou zabezpečení konců potrubí při tlakových zkouškách DN do 300</t>
  </si>
  <si>
    <t>492502219</t>
  </si>
  <si>
    <t>https://podminky.urs.cz/item/CS_URS_2022_02/892372111</t>
  </si>
  <si>
    <t>116</t>
  </si>
  <si>
    <t>933901111</t>
  </si>
  <si>
    <t>Zkoušky objektů a vymývání provedení zkoušky vodotěsnosti betonové nádrže jakéhokoliv druhu a tvaru, o obsahu do 1000 m3</t>
  </si>
  <si>
    <t>1762244737</t>
  </si>
  <si>
    <t>https://podminky.urs.cz/item/CS_URS_2022_02/933901111</t>
  </si>
  <si>
    <t>možno doložit certifikát o vodonepropustnosti, pak nebude potřeba</t>
  </si>
  <si>
    <t>117</t>
  </si>
  <si>
    <t>08211320</t>
  </si>
  <si>
    <t>voda pitná pro smluvní odběratele</t>
  </si>
  <si>
    <t>597989446</t>
  </si>
  <si>
    <t>118</t>
  </si>
  <si>
    <t>9690211</t>
  </si>
  <si>
    <t>Napojení potrubí DN do 200 na stávající šachtu navrtávkou</t>
  </si>
  <si>
    <t>-368817017</t>
  </si>
  <si>
    <t>Poznámka k položce:_x000D_
vč. navrtávací tvarovky</t>
  </si>
  <si>
    <t>119</t>
  </si>
  <si>
    <t>894812118</t>
  </si>
  <si>
    <t>Revizní a čistící šachta z polypropylenu PP pro hladké trouby DN 315 šachtové dno (DN šachty / DN trubního vedení) DN 315/200 pravý a levý přítok</t>
  </si>
  <si>
    <t>-1794454715</t>
  </si>
  <si>
    <t>https://podminky.urs.cz/item/CS_URS_2022_02/894812118</t>
  </si>
  <si>
    <t>120</t>
  </si>
  <si>
    <t>894812131</t>
  </si>
  <si>
    <t>Revizní a čistící šachta z polypropylenu PP pro hladké trouby DN 315 roura šachtová korugovaná bez hrdla, světlé hloubky 1250 mm</t>
  </si>
  <si>
    <t>1872784973</t>
  </si>
  <si>
    <t>https://podminky.urs.cz/item/CS_URS_2022_02/894812131</t>
  </si>
  <si>
    <t>121</t>
  </si>
  <si>
    <t>894812149</t>
  </si>
  <si>
    <t>Revizní a čistící šachta z polypropylenu PP pro hladké trouby DN 315 roura šachtová korugovaná Příplatek k cenám 2131 - 2142 za uříznutí šachtové roury</t>
  </si>
  <si>
    <t>1645889192</t>
  </si>
  <si>
    <t>https://podminky.urs.cz/item/CS_URS_2022_02/894812149</t>
  </si>
  <si>
    <t>122</t>
  </si>
  <si>
    <t>894812163</t>
  </si>
  <si>
    <t>Revizní a čistící šachta z polypropylenu PP pro hladké trouby DN 315 poklop litinový (pro třídu zatížení) plný do teleskopické trubky (D400)</t>
  </si>
  <si>
    <t>1495548638</t>
  </si>
  <si>
    <t>https://podminky.urs.cz/item/CS_URS_2022_02/894812163</t>
  </si>
  <si>
    <t>123</t>
  </si>
  <si>
    <t>895941302</t>
  </si>
  <si>
    <t>Osazení vpusti uliční z betonových dílců DN 450 dno s kalištěm</t>
  </si>
  <si>
    <t>-1160990551</t>
  </si>
  <si>
    <t>https://podminky.urs.cz/item/CS_URS_2022_02/895941302</t>
  </si>
  <si>
    <t>124</t>
  </si>
  <si>
    <t>59224495</t>
  </si>
  <si>
    <t>vpusť uliční DN 450 kaliště nízké 450/240x50mm</t>
  </si>
  <si>
    <t>786266180</t>
  </si>
  <si>
    <t>125</t>
  </si>
  <si>
    <t>895941312</t>
  </si>
  <si>
    <t>Osazení vpusti uliční z betonových dílců DN 450 skruž horní 195 mm</t>
  </si>
  <si>
    <t>-1299152071</t>
  </si>
  <si>
    <t>https://podminky.urs.cz/item/CS_URS_2022_02/895941312</t>
  </si>
  <si>
    <t>126</t>
  </si>
  <si>
    <t>59224483</t>
  </si>
  <si>
    <t>vpusť uliční DN 450 vyrovnávací prstenec pro rám 300x500mm</t>
  </si>
  <si>
    <t>119182239</t>
  </si>
  <si>
    <t>127</t>
  </si>
  <si>
    <t>895941314</t>
  </si>
  <si>
    <t>Osazení vpusti uliční z betonových dílců DN 450 skruž horní 570 mm</t>
  </si>
  <si>
    <t>-1208188477</t>
  </si>
  <si>
    <t>https://podminky.urs.cz/item/CS_URS_2022_02/895941314</t>
  </si>
  <si>
    <t>128</t>
  </si>
  <si>
    <t>59224486</t>
  </si>
  <si>
    <t>vpusť uliční DN 450 skruž horní betonová 450/570x50mm</t>
  </si>
  <si>
    <t>160820496</t>
  </si>
  <si>
    <t>129</t>
  </si>
  <si>
    <t>895941322</t>
  </si>
  <si>
    <t>Osazení vpusti uliční z betonových dílců DN 450 skruž středová 295 mm</t>
  </si>
  <si>
    <t>-570232158</t>
  </si>
  <si>
    <t>https://podminky.urs.cz/item/CS_URS_2022_02/895941322</t>
  </si>
  <si>
    <t>130</t>
  </si>
  <si>
    <t>59224487</t>
  </si>
  <si>
    <t>vpusť uliční DN 450 skruž střední betonová 450/295x50mm</t>
  </si>
  <si>
    <t>-675267971</t>
  </si>
  <si>
    <t>131</t>
  </si>
  <si>
    <t>895941331</t>
  </si>
  <si>
    <t>Osazení vpusti uliční z betonových dílců DN 450 skruž průběžná s výtokem</t>
  </si>
  <si>
    <t>1884577474</t>
  </si>
  <si>
    <t>https://podminky.urs.cz/item/CS_URS_2022_02/895941331</t>
  </si>
  <si>
    <t>132</t>
  </si>
  <si>
    <t>59224489</t>
  </si>
  <si>
    <t>vpusť uliční DN 450 skruž průběžná s odtokem 150mm 450/450x50mm</t>
  </si>
  <si>
    <t>1406343241</t>
  </si>
  <si>
    <t>133</t>
  </si>
  <si>
    <t>899100</t>
  </si>
  <si>
    <t>retenční nádrž včetně příslušenství - viz popis a PD</t>
  </si>
  <si>
    <t>1925447603</t>
  </si>
  <si>
    <t>Poznámka k položce:_x000D_
2,8x6,1x0,87_x000D_
užitný objem nádrže 8m3_x000D_
dodávka prefa dílů včetně vstupních skruží, montáže a dopravy_x000D_
tmelení, navrtávky otvorů_x000D_
poklop DN 600 , tř. D400 včetně rámu a vyrovnání_x000D_
dodávka a montáž nerezového žebříku_x000D_
dodávka a montáž vírového ventilu 1,0l/s_x000D_
povrchová úprava nádrže penetračním nátěren zvenku_x000D_
vnitřní úprava penetrací a nítěrem - viz PD</t>
  </si>
  <si>
    <t>134</t>
  </si>
  <si>
    <t>899204112</t>
  </si>
  <si>
    <t>Osazení mříží litinových včetně rámů a košů na bahno pro třídu zatížení D400, E600</t>
  </si>
  <si>
    <t>-1116577752</t>
  </si>
  <si>
    <t>https://podminky.urs.cz/item/CS_URS_2022_02/899204112</t>
  </si>
  <si>
    <t>135</t>
  </si>
  <si>
    <t>55241040</t>
  </si>
  <si>
    <t xml:space="preserve">mříž litinová D400, s pantem D400 </t>
  </si>
  <si>
    <t>-880176739</t>
  </si>
  <si>
    <t>136</t>
  </si>
  <si>
    <t>55241001</t>
  </si>
  <si>
    <t>koš kalový pod kruhovou mříž - těžký</t>
  </si>
  <si>
    <t>1594619749</t>
  </si>
  <si>
    <t>137</t>
  </si>
  <si>
    <t>899331111</t>
  </si>
  <si>
    <t>Výšková úprava uličního vstupu nebo vpusti do 200 mm zvýšením poklopu</t>
  </si>
  <si>
    <t>-87100681</t>
  </si>
  <si>
    <t>https://podminky.urs.cz/item/CS_URS_2022_02/899331111</t>
  </si>
  <si>
    <t>úprava stávajícího poklopu šachty</t>
  </si>
  <si>
    <t>Ostatní konstrukce a práce, bourání</t>
  </si>
  <si>
    <t>138</t>
  </si>
  <si>
    <t>912000</t>
  </si>
  <si>
    <t>Sušák na prádlo - ocelová rámová konstrukce 3x3m včetně povrchové úpravy Pz</t>
  </si>
  <si>
    <t>798201832</t>
  </si>
  <si>
    <t>139</t>
  </si>
  <si>
    <t>914111111</t>
  </si>
  <si>
    <t>Montáž svislé dopravní značky základní velikosti do 1 m2 objímkami na sloupky nebo konzoly</t>
  </si>
  <si>
    <t>-1850319029</t>
  </si>
  <si>
    <t>https://podminky.urs.cz/item/CS_URS_2022_02/914111111</t>
  </si>
  <si>
    <t>Poznámka k položce:_x000D_
všechny zančky opatřeny reflexní folií - zohlednit v ceně dodávky</t>
  </si>
  <si>
    <t>nově navržené značení</t>
  </si>
  <si>
    <t>B1</t>
  </si>
  <si>
    <t>B2</t>
  </si>
  <si>
    <t>E8e</t>
  </si>
  <si>
    <t>E13</t>
  </si>
  <si>
    <t>IP4b</t>
  </si>
  <si>
    <t>IP11b</t>
  </si>
  <si>
    <t>IP12+225</t>
  </si>
  <si>
    <t>P2</t>
  </si>
  <si>
    <t>náhrada původního značení</t>
  </si>
  <si>
    <t>P6</t>
  </si>
  <si>
    <t>B29</t>
  </si>
  <si>
    <t>přemístění stávajícího značení</t>
  </si>
  <si>
    <t>140</t>
  </si>
  <si>
    <t>40445612</t>
  </si>
  <si>
    <t>značky upravující přednost P2, P3, P8 750mm</t>
  </si>
  <si>
    <t>468569191</t>
  </si>
  <si>
    <t>141</t>
  </si>
  <si>
    <t>40445615</t>
  </si>
  <si>
    <t>značky upravující přednost P6 700mm</t>
  </si>
  <si>
    <t>-2128054040</t>
  </si>
  <si>
    <t>142</t>
  </si>
  <si>
    <t>40445619</t>
  </si>
  <si>
    <t>zákazové, příkazové dopravní značky B1-B34, C1-15 500mm</t>
  </si>
  <si>
    <t>-1230050325</t>
  </si>
  <si>
    <t>143</t>
  </si>
  <si>
    <t>40445620</t>
  </si>
  <si>
    <t>zákazové, příkazové dopravní značky B1-B34, C1-15 700mm</t>
  </si>
  <si>
    <t>-105059674</t>
  </si>
  <si>
    <t>144</t>
  </si>
  <si>
    <t>40445623</t>
  </si>
  <si>
    <t>informativní značky provozní IP1-IP3, IP4b-IP7, IP10a, b 750x750mm retroreflexní</t>
  </si>
  <si>
    <t>2016199921</t>
  </si>
  <si>
    <t>145</t>
  </si>
  <si>
    <t>40445625</t>
  </si>
  <si>
    <t>informativní značky provozní IP8, IP9, IP11-IP13 500x700mm</t>
  </si>
  <si>
    <t>-476299161</t>
  </si>
  <si>
    <t>146</t>
  </si>
  <si>
    <t>404456251</t>
  </si>
  <si>
    <t>informativní značky provozní IP12+225 500x700mm</t>
  </si>
  <si>
    <t>1817276807</t>
  </si>
  <si>
    <t>147</t>
  </si>
  <si>
    <t>40445649</t>
  </si>
  <si>
    <t>dodatkové tabulky E3-E5, E8, E14-E16 500x150mm</t>
  </si>
  <si>
    <t>-1591003761</t>
  </si>
  <si>
    <t>148</t>
  </si>
  <si>
    <t>40445650</t>
  </si>
  <si>
    <t>dodatkové tabulky E7, E12, E13 500x300mm</t>
  </si>
  <si>
    <t>1226383242</t>
  </si>
  <si>
    <t>149</t>
  </si>
  <si>
    <t>914511112</t>
  </si>
  <si>
    <t>Montáž sloupku dopravních značek délky do 3,5 m do hliníkové patky pro sloupek D 60 mm</t>
  </si>
  <si>
    <t>-1535141439</t>
  </si>
  <si>
    <t>https://podminky.urs.cz/item/CS_URS_2022_02/914511112</t>
  </si>
  <si>
    <t>150</t>
  </si>
  <si>
    <t>40445225</t>
  </si>
  <si>
    <t>sloupek pro dopravní značku Zn D 60mm v 3,5m</t>
  </si>
  <si>
    <t>1093289042</t>
  </si>
  <si>
    <t>151</t>
  </si>
  <si>
    <t>40445240</t>
  </si>
  <si>
    <t>patka pro sloupek Al D 60mm</t>
  </si>
  <si>
    <t>1252732137</t>
  </si>
  <si>
    <t>152</t>
  </si>
  <si>
    <t>40445253</t>
  </si>
  <si>
    <t>víčko plastové na sloupek D 60mm</t>
  </si>
  <si>
    <t>-379045432</t>
  </si>
  <si>
    <t>153</t>
  </si>
  <si>
    <t>40445256</t>
  </si>
  <si>
    <t>svorka upínací na sloupek dopravní značky D 60mm</t>
  </si>
  <si>
    <t>-2049272240</t>
  </si>
  <si>
    <t>154</t>
  </si>
  <si>
    <t>91500</t>
  </si>
  <si>
    <t>Demontáž a odstranění stávající plechové boudy (garáže) včetně betonových základů a podlahy, odvozu, recyklace kovu a uložení suti na skládku včetně poplatku</t>
  </si>
  <si>
    <t>-388100576</t>
  </si>
  <si>
    <t>155</t>
  </si>
  <si>
    <t>915111112</t>
  </si>
  <si>
    <t>Vodorovné dopravní značení stříkané barvou dělící čára šířky 125 mm souvislá bílá retroreflexní</t>
  </si>
  <si>
    <t>1612875463</t>
  </si>
  <si>
    <t>https://podminky.urs.cz/item/CS_URS_2022_02/915111112</t>
  </si>
  <si>
    <t>V10b</t>
  </si>
  <si>
    <t>23*5</t>
  </si>
  <si>
    <t>156</t>
  </si>
  <si>
    <t>915131112</t>
  </si>
  <si>
    <t>Vodorovné dopravní značení stříkané barvou přechody pro chodce, šipky, symboly bílé retroreflexní</t>
  </si>
  <si>
    <t>-1552646739</t>
  </si>
  <si>
    <t>https://podminky.urs.cz/item/CS_URS_2022_02/915131112</t>
  </si>
  <si>
    <t>V10f - vyhrazené parkoviště</t>
  </si>
  <si>
    <t>2*5</t>
  </si>
  <si>
    <t>157</t>
  </si>
  <si>
    <t>915611111</t>
  </si>
  <si>
    <t>Předznačení pro vodorovné značení stříkané barvou nebo prováděné z nátěrových hmot liniové dělicí čáry, vodicí proužky</t>
  </si>
  <si>
    <t>1052125889</t>
  </si>
  <si>
    <t>https://podminky.urs.cz/item/CS_URS_2022_02/915611111</t>
  </si>
  <si>
    <t>158</t>
  </si>
  <si>
    <t>915621111</t>
  </si>
  <si>
    <t>Předznačení pro vodorovné značení stříkané barvou nebo prováděné z nátěrových hmot plošné šipky, symboly, nápisy</t>
  </si>
  <si>
    <t>-327163861</t>
  </si>
  <si>
    <t>https://podminky.urs.cz/item/CS_URS_2022_02/915621111</t>
  </si>
  <si>
    <t>159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</si>
  <si>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</si>
  <si>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</si>
  <si>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-1282886300</t>
  </si>
  <si>
    <t>https://podminky.urs.cz/item/CS_URS_2022_02/916131213</t>
  </si>
  <si>
    <t>lemování příjezdu a parkoviště</t>
  </si>
  <si>
    <t>160</t>
  </si>
  <si>
    <t>916231293</t>
  </si>
  <si>
    <t>Osazení chodníkového obrubníku betonového se zřízením lože, s vyplněním a zatřením spár cementovou maltou Příplatek k cenám za osazení obloukového obrubníku</t>
  </si>
  <si>
    <t>-1206604520</t>
  </si>
  <si>
    <t>https://podminky.urs.cz/item/CS_URS_2022_02/916231293</t>
  </si>
  <si>
    <t>R3,0</t>
  </si>
  <si>
    <t>R4,0</t>
  </si>
  <si>
    <t>7,0</t>
  </si>
  <si>
    <t>161</t>
  </si>
  <si>
    <t>59217031</t>
  </si>
  <si>
    <t>obrubník betonový silniční 1000x150x250mm</t>
  </si>
  <si>
    <t>2063714266</t>
  </si>
  <si>
    <t>(225-22)*1,02</t>
  </si>
  <si>
    <t>162</t>
  </si>
  <si>
    <t>58380436</t>
  </si>
  <si>
    <t>obrubník betonový obloukový R 3-5m 150x250mm</t>
  </si>
  <si>
    <t>1970192536</t>
  </si>
  <si>
    <t>15*1,02</t>
  </si>
  <si>
    <t>7,0*1,02</t>
  </si>
  <si>
    <t>163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</si>
  <si>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</si>
  <si>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</si>
  <si>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898803288</t>
  </si>
  <si>
    <t>https://podminky.urs.cz/item/CS_URS_2022_02/916231213</t>
  </si>
  <si>
    <t>rozhraní parkoviště a příjezdové komunikace</t>
  </si>
  <si>
    <t>rozhraní - zeleň chodník</t>
  </si>
  <si>
    <t>164</t>
  </si>
  <si>
    <t>59217017</t>
  </si>
  <si>
    <t>obrubník betonový chodníkový 1000x100x250mm</t>
  </si>
  <si>
    <t>-71710859</t>
  </si>
  <si>
    <t>115*1,02 'Přepočtené koeficientem množství</t>
  </si>
  <si>
    <t>165</t>
  </si>
  <si>
    <t>59217016</t>
  </si>
  <si>
    <t>obrubník betonový chodníkový 1000x80x250mm</t>
  </si>
  <si>
    <t>-1798354970</t>
  </si>
  <si>
    <t>166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</si>
  <si>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</si>
  <si>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</si>
  <si>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1822319254</t>
  </si>
  <si>
    <t>https://podminky.urs.cz/item/CS_URS_2022_02/966006132</t>
  </si>
  <si>
    <t>odstranění před stavbou</t>
  </si>
  <si>
    <t>167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</si>
  <si>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</si>
  <si>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</si>
  <si>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1841130940</t>
  </si>
  <si>
    <t>https://podminky.urs.cz/item/CS_URS_2022_02/966006211</t>
  </si>
  <si>
    <t>odstranění jen značek navíc- dvojznačka, dodatková tabulka</t>
  </si>
  <si>
    <t>997</t>
  </si>
  <si>
    <t>Přesun sutě</t>
  </si>
  <si>
    <t>168</t>
  </si>
  <si>
    <t>997221571</t>
  </si>
  <si>
    <t>Vodorovná doprava vybouraných hmot bez naložení, ale se složením a s hrubým urovnáním na vzdálenost do 1 km</t>
  </si>
  <si>
    <t>1717604623</t>
  </si>
  <si>
    <t>https://podminky.urs.cz/item/CS_URS_2022_02/997221571</t>
  </si>
  <si>
    <t>169</t>
  </si>
  <si>
    <t>997221579</t>
  </si>
  <si>
    <t>Vodorovná doprava vybouraných hmot bez naložení, ale se složením a s hrubým urovnáním na vzdálenost Příplatek k ceně za každý další i započatý 1 km přes 1 km</t>
  </si>
  <si>
    <t>1625351035</t>
  </si>
  <si>
    <t>https://podminky.urs.cz/item/CS_URS_2022_02/997221579</t>
  </si>
  <si>
    <t>363,622*9 'Přepočtené koeficientem množství</t>
  </si>
  <si>
    <t>170</t>
  </si>
  <si>
    <t>997221611</t>
  </si>
  <si>
    <t>Nakládání na dopravní prostředky pro vodorovnou dopravu suti</t>
  </si>
  <si>
    <t>-1832999050</t>
  </si>
  <si>
    <t>https://podminky.urs.cz/item/CS_URS_2022_02/997221611</t>
  </si>
  <si>
    <t>171</t>
  </si>
  <si>
    <t>997221615</t>
  </si>
  <si>
    <t>Poplatek za uložení stavebního odpadu na skládce (skládkovné) z prostého betonu zatříděného do Katalogu odpadů pod kódem 17 01 01</t>
  </si>
  <si>
    <t>260937492</t>
  </si>
  <si>
    <t>https://podminky.urs.cz/item/CS_URS_2022_02/997221615</t>
  </si>
  <si>
    <t>2,486+21,42+1,77+4,875+46,125</t>
  </si>
  <si>
    <t>172</t>
  </si>
  <si>
    <t>997221645</t>
  </si>
  <si>
    <t>Poplatek za uložení stavebního odpadu na skládce (skládkovné) asfaltového bez obsahu dehtu zatříděného do Katalogu odpadů pod kódem 17 03 02</t>
  </si>
  <si>
    <t>-157910142</t>
  </si>
  <si>
    <t>https://podminky.urs.cz/item/CS_URS_2022_02/997221645</t>
  </si>
  <si>
    <t>13,2</t>
  </si>
  <si>
    <t>173</t>
  </si>
  <si>
    <t>1132013736</t>
  </si>
  <si>
    <t>363,622-76,676-13,2</t>
  </si>
  <si>
    <t>998</t>
  </si>
  <si>
    <t>Přesun hmot</t>
  </si>
  <si>
    <t>174</t>
  </si>
  <si>
    <t>998223011</t>
  </si>
  <si>
    <t>Přesun hmot pro pozemní komunikace s krytem dlážděným dopravní vzdálenost do 200 m jakékoliv délky objektu</t>
  </si>
  <si>
    <t>-1114191883</t>
  </si>
  <si>
    <t>https://podminky.urs.cz/item/CS_URS_2022_02/998223011</t>
  </si>
  <si>
    <t>175</t>
  </si>
  <si>
    <t>998223091</t>
  </si>
  <si>
    <t>Přesun hmot pro pozemní komunikace s krytem dlážděným Příplatek k ceně za zvětšený přesun přes vymezenou největší dopravní vzdálenost do 1000 m</t>
  </si>
  <si>
    <t>1643977973</t>
  </si>
  <si>
    <t>https://podminky.urs.cz/item/CS_URS_2022_02/998223091</t>
  </si>
  <si>
    <t>PSV</t>
  </si>
  <si>
    <t>Práce a dodávky PSV</t>
  </si>
  <si>
    <t>711</t>
  </si>
  <si>
    <t>Izolace proti vodě, vlhkosti a plynům</t>
  </si>
  <si>
    <t>176</t>
  </si>
  <si>
    <t>711161212</t>
  </si>
  <si>
    <t>Izolace proti zemní vlhkosti a beztlakové vodě nopovými fóliemi na ploše svislé S vrstva ochranná, odvětrávací a drenážní výška nopku 8,0 mm, tl. fólie do 0,6 mm</t>
  </si>
  <si>
    <t>-1940726288</t>
  </si>
  <si>
    <t>https://podminky.urs.cz/item/CS_URS_2022_02/711161212</t>
  </si>
  <si>
    <t>včetně dodávky nopové folie - kolem okapového chodníku</t>
  </si>
  <si>
    <t>177</t>
  </si>
  <si>
    <t>711161383</t>
  </si>
  <si>
    <t>Izolace proti zemní vlhkosti a beztlakové vodě nopovými fóliemi ostatní ukončení izolace lištou</t>
  </si>
  <si>
    <t>-359864504</t>
  </si>
  <si>
    <t>https://podminky.urs.cz/item/CS_URS_2022_02/711161383</t>
  </si>
  <si>
    <t>178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</si>
  <si>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</si>
  <si>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</si>
  <si>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</si>
  <si>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-1612221945</t>
  </si>
  <si>
    <t>https://podminky.urs.cz/item/CS_URS_2022_02/998711201</t>
  </si>
  <si>
    <t>Práce a dodávky M</t>
  </si>
  <si>
    <t>46-M</t>
  </si>
  <si>
    <t>Zemní práce při extr.mont.pracích</t>
  </si>
  <si>
    <t>179</t>
  </si>
  <si>
    <t>460661114</t>
  </si>
  <si>
    <t>Kabelové lože z písku včetně podsypu, zhutnění a urovnání povrchu pro kabely nn bez zakrytí, šířky přes 65 do 80 cm</t>
  </si>
  <si>
    <t>1062367526</t>
  </si>
  <si>
    <t>https://podminky.urs.cz/item/CS_URS_2022_02/460661114</t>
  </si>
  <si>
    <t>20+20</t>
  </si>
  <si>
    <t>180</t>
  </si>
  <si>
    <t>460671113</t>
  </si>
  <si>
    <t>Výstražná fólie z PVC pro krytí kabelů včetně vyrovnání povrchu rýhy, rozvinutí a uložení fólie šířky do 34 cm</t>
  </si>
  <si>
    <t>-496908502</t>
  </si>
  <si>
    <t>https://podminky.urs.cz/item/CS_URS_2022_02/460671113</t>
  </si>
  <si>
    <t>181</t>
  </si>
  <si>
    <t>460791115</t>
  </si>
  <si>
    <t>Montáž trubek ochranných uložených volně do rýhy plastových tuhých, vnitřního průměru přes 110 do 133 mm</t>
  </si>
  <si>
    <t>2005171910</t>
  </si>
  <si>
    <t>https://podminky.urs.cz/item/CS_URS_2022_02/460791115</t>
  </si>
  <si>
    <t>CETIN rezerva přípolož</t>
  </si>
  <si>
    <t>182</t>
  </si>
  <si>
    <t>34571367</t>
  </si>
  <si>
    <t>trubka elektroinstalační HDPE tuhá dvouplášťová korugovaná D 108/125mm</t>
  </si>
  <si>
    <t>2037899242</t>
  </si>
  <si>
    <t>19*1,05 'Přepočtené koeficientem množství</t>
  </si>
  <si>
    <t>183</t>
  </si>
  <si>
    <t>-367699379</t>
  </si>
  <si>
    <t>CETIN</t>
  </si>
  <si>
    <t>19*2</t>
  </si>
  <si>
    <t>184</t>
  </si>
  <si>
    <t>3457129</t>
  </si>
  <si>
    <t>trubka elektroinstalační HDPE půlená chránička D 110</t>
  </si>
  <si>
    <t>-604986397</t>
  </si>
  <si>
    <t>38*1,05 'Přepočtené koeficientem množství</t>
  </si>
  <si>
    <t>185</t>
  </si>
  <si>
    <t>460791116</t>
  </si>
  <si>
    <t>Montáž trubek ochranných uložených volně do rýhy plastových tuhých, vnitřního průměru přes 133 do 172 mm</t>
  </si>
  <si>
    <t>255964055</t>
  </si>
  <si>
    <t>https://podminky.urs.cz/item/CS_URS_2022_02/460791116</t>
  </si>
  <si>
    <t>186</t>
  </si>
  <si>
    <t>3457130</t>
  </si>
  <si>
    <t>trubka elektroinstalační HDPE půlená chránička D 160</t>
  </si>
  <si>
    <t>-296947118</t>
  </si>
  <si>
    <t>28*1,05 'Přepočtené koeficientem množství</t>
  </si>
  <si>
    <t>187</t>
  </si>
  <si>
    <t>1941586568</t>
  </si>
  <si>
    <t>ČEZ</t>
  </si>
  <si>
    <t>188</t>
  </si>
  <si>
    <t>-1869891592</t>
  </si>
  <si>
    <t>58*1,05 'Přepočtené koeficientem množství</t>
  </si>
  <si>
    <t>189</t>
  </si>
  <si>
    <t>460791216</t>
  </si>
  <si>
    <t>Montáž trubek ochranných uložených volně do rýhy plastových ohebných, vnitřního průměru přes 133 do 172 mm</t>
  </si>
  <si>
    <t>-1034233346</t>
  </si>
  <si>
    <t>https://podminky.urs.cz/item/CS_URS_2022_02/460791216</t>
  </si>
  <si>
    <t>ČEZ přípolož</t>
  </si>
  <si>
    <t>190</t>
  </si>
  <si>
    <t>34571359</t>
  </si>
  <si>
    <t>trubka elektroinstalační ohebná dvouplášťová korugovaná (chránička) D 150/175mm, HDPE+LDPE</t>
  </si>
  <si>
    <t>-1370930121</t>
  </si>
  <si>
    <t>191</t>
  </si>
  <si>
    <t>4608500</t>
  </si>
  <si>
    <t>Kontrolní měření kabelů a doprovodného vodiče</t>
  </si>
  <si>
    <t>1904531832</t>
  </si>
  <si>
    <t>38+28+58</t>
  </si>
  <si>
    <t>02 - SO 801 Vegetační úpravy</t>
  </si>
  <si>
    <t xml:space="preserve">      18 - Zemní práce - povrchové úpravy terénu</t>
  </si>
  <si>
    <t>Zemní práce - povrchové úpravy terénu</t>
  </si>
  <si>
    <t>183101121</t>
  </si>
  <si>
    <t>Hloubení jamek pro vysazování rostlin v zemině tř.1 až 4 bez výměny půdy v rovině nebo na svahu do 1:5, objemu přes 0,40 do 1,00 m3</t>
  </si>
  <si>
    <t>-2120752802</t>
  </si>
  <si>
    <t>https://podminky.urs.cz/item/CS_URS_2022_02/183101121</t>
  </si>
  <si>
    <t>do 0,5m3</t>
  </si>
  <si>
    <t>-114633900</t>
  </si>
  <si>
    <t>do 1m3</t>
  </si>
  <si>
    <t>183205111</t>
  </si>
  <si>
    <t>Založení záhonu pro výsadbu rostlin v rovině nebo na svahu do 1:5 v zemině tř. 1 až 2 (keře)_x000D_
včetně odpíchnutí okrajů záhonů od travnaté plochy</t>
  </si>
  <si>
    <t>2001255349</t>
  </si>
  <si>
    <t>https://podminky.urs.cz/item/CS_URS_2022_02/183205111</t>
  </si>
  <si>
    <t>183403131</t>
  </si>
  <si>
    <t>Obdělání půdy rytím půdy hl. do 200 mm v zemině tř. 1 až 2 v rovině nebo na svahu do 1:5</t>
  </si>
  <si>
    <t>1018618126</t>
  </si>
  <si>
    <t>https://podminky.urs.cz/item/CS_URS_2022_02/183403131</t>
  </si>
  <si>
    <t>184102111</t>
  </si>
  <si>
    <t>Výsadba dřeviny s balem do předem vyhloubené jamky se zalitím v rovině nebo na svahu do 1:5, při průměru balu přes 100 do 200 mm</t>
  </si>
  <si>
    <t>1367983974</t>
  </si>
  <si>
    <t>https://podminky.urs.cz/item/CS_URS_2022_02/184102111</t>
  </si>
  <si>
    <t>184102115</t>
  </si>
  <si>
    <t>Výsadba dřeviny s balem do předem vyhloubené jamky se zalitím v rovině nebo na svahu do 1:5, při průměru balu přes 500 do 600 mm</t>
  </si>
  <si>
    <t>2095479505</t>
  </si>
  <si>
    <t>https://podminky.urs.cz/item/CS_URS_2022_02/184102115</t>
  </si>
  <si>
    <t>184215133</t>
  </si>
  <si>
    <t>Ukotvení dřeviny kůly třemi kůly, délky přes 2 do 3 m</t>
  </si>
  <si>
    <t>-588576743</t>
  </si>
  <si>
    <t>https://podminky.urs.cz/item/CS_URS_2022_02/184215133</t>
  </si>
  <si>
    <t>184215412</t>
  </si>
  <si>
    <t>Zhotovení závlahové mísy u solitérních dřevin v rovině nebo na svahu do 1:5, o průměru mísy přes 0,5 do 1 m _x000D_
včetně odpíchnutí jejích okrajů od travnaté plochy</t>
  </si>
  <si>
    <t>1260717380</t>
  </si>
  <si>
    <t>https://podminky.urs.cz/item/CS_URS_2022_02/184215412</t>
  </si>
  <si>
    <t>184501121</t>
  </si>
  <si>
    <t>Zhotovení obalu kmene a spodních částí větví stromu z juty v jedné vrstvě v rovině nebo na svahu do 1:5 (alejové stromy)</t>
  </si>
  <si>
    <t>-1917493344</t>
  </si>
  <si>
    <t>https://podminky.urs.cz/item/CS_URS_2022_02/184501121</t>
  </si>
  <si>
    <t>184911421</t>
  </si>
  <si>
    <t>Mulčování vysazených rostlin mulčovací kůrou, tl. do 100 mm v rovině nebo na svahu do 1:5 (stromy, keře)</t>
  </si>
  <si>
    <t>-1441576726</t>
  </si>
  <si>
    <t>https://podminky.urs.cz/item/CS_URS_2022_02/184911421</t>
  </si>
  <si>
    <t>185851121</t>
  </si>
  <si>
    <t>Dovoz vody pro zálivku rostlin na vzdálenost do 1000 m (9x60l na strom a 9x30l na keř)</t>
  </si>
  <si>
    <t>1260598462</t>
  </si>
  <si>
    <t>https://podminky.urs.cz/item/CS_URS_2022_02/185851121</t>
  </si>
  <si>
    <t>185851129</t>
  </si>
  <si>
    <t>Dovoz vody pro zálivku rostlin Příplatek k ceně za každých dalších i započatých 1000 m</t>
  </si>
  <si>
    <t>677679123</t>
  </si>
  <si>
    <t>https://podminky.urs.cz/item/CS_URS_2022_02/185851129</t>
  </si>
  <si>
    <t>Poznámka k položce:_x000D_
postřik totálním herbicidem v místě nového zatravnění a výsadeb keřů</t>
  </si>
  <si>
    <t>1004252460</t>
  </si>
  <si>
    <t>167151101</t>
  </si>
  <si>
    <t>Nakládání, skládání a překládání neulehlého výkopku nebo sypaniny strojně nakládání, množství do 100 m3, z horniny třídy těžitelnosti I, skupiny 1 až 3 dle TZ</t>
  </si>
  <si>
    <t>-459692329</t>
  </si>
  <si>
    <t>https://podminky.urs.cz/item/CS_URS_2022_02/167151101</t>
  </si>
  <si>
    <t>Poznámka k položce:_x000D_
Celkem_x000D_
Stromy</t>
  </si>
  <si>
    <t>Pol1</t>
  </si>
  <si>
    <t>prunus avium ´PLENA´ (třešeň ptačí) ,  obvod kmínku  14-16 cm, výška kmínku 220, bal 60 cm</t>
  </si>
  <si>
    <t>ks</t>
  </si>
  <si>
    <t>-1526472712</t>
  </si>
  <si>
    <t>Poznámka k položce:_x000D_
Keře listnaté</t>
  </si>
  <si>
    <t>Pol2</t>
  </si>
  <si>
    <t>Carpinus betulus (habr obecný),  v.80-100 cm, bal 20 cm</t>
  </si>
  <si>
    <t>161440106</t>
  </si>
  <si>
    <t>Pol3</t>
  </si>
  <si>
    <t>Kůra drcená frakce 15/40 mm borová</t>
  </si>
  <si>
    <t>-1284410187</t>
  </si>
  <si>
    <t>Poznámka k položce:_x000D_
Ztratné 3% (x 1,03)</t>
  </si>
  <si>
    <t>Pol4</t>
  </si>
  <si>
    <t>Hnojivo tabletové  (8 tabl./strom, 2 tabl./keř)</t>
  </si>
  <si>
    <t>-372263112</t>
  </si>
  <si>
    <t>Pol5</t>
  </si>
  <si>
    <t>totální herbicid (100 ml/m2)</t>
  </si>
  <si>
    <t>l</t>
  </si>
  <si>
    <t>-2004277582</t>
  </si>
  <si>
    <t>Pol6</t>
  </si>
  <si>
    <t>-1043891573</t>
  </si>
  <si>
    <t>Pol7</t>
  </si>
  <si>
    <t>Kůly frézované 2,5 - 3 m</t>
  </si>
  <si>
    <t>1331925143</t>
  </si>
  <si>
    <t>Poznámka k položce:_x000D_
Ztratné 1% (x 1,01)</t>
  </si>
  <si>
    <t>Pol8</t>
  </si>
  <si>
    <t>Úvazky a spojovací materiál</t>
  </si>
  <si>
    <t>kpl</t>
  </si>
  <si>
    <t>-921082748</t>
  </si>
  <si>
    <t>Pol9</t>
  </si>
  <si>
    <t>Rákosová rohož či juta na alejové stromy s kmenem    (alejové stromy)</t>
  </si>
  <si>
    <t>553186149</t>
  </si>
  <si>
    <t>Pol10</t>
  </si>
  <si>
    <t>Chránička paty kmene       (solitérní stromy)</t>
  </si>
  <si>
    <t>1574137230</t>
  </si>
  <si>
    <t>Pol11</t>
  </si>
  <si>
    <t>Substrát - výměna do jamek</t>
  </si>
  <si>
    <t>-1978183870</t>
  </si>
  <si>
    <t>Poznámka k položce:_x000D_
Celkem specifikace</t>
  </si>
  <si>
    <t>998231311</t>
  </si>
  <si>
    <t>Přesun hmot pro sadovnické a krajinářské úpravy - strojně dopravní vzdálenost do 5000 m</t>
  </si>
  <si>
    <t>1335744280</t>
  </si>
  <si>
    <t>https://podminky.urs.cz/item/CS_URS_2022_02/998231311</t>
  </si>
  <si>
    <t>03 - VRN</t>
  </si>
  <si>
    <t>VRN - Vedlejší rozpočtové náklady</t>
  </si>
  <si>
    <t>Vedlejší rozpočtové náklady</t>
  </si>
  <si>
    <t>Provizorní dopravní značení vč.zajištění zvláštního užívání , poplatky - po celou dobu výstavby , provizorní bezbariérové přístupy</t>
  </si>
  <si>
    <t>-749475041</t>
  </si>
  <si>
    <t>Vytýčení stávajícíh imženýrských sítí -zajištění aktualizace stanovisek správců inženýrských sítí, ochrana inženýrských sítí</t>
  </si>
  <si>
    <t>-500182629</t>
  </si>
  <si>
    <t>042603000</t>
  </si>
  <si>
    <t>Statické a zatěžovací zkoušky</t>
  </si>
  <si>
    <t>CS ÚRS 2022 01</t>
  </si>
  <si>
    <t>-934093172</t>
  </si>
  <si>
    <t>https://podminky.urs.cz/item/CS_URS_2022_01/042603000</t>
  </si>
  <si>
    <t>Poznámka k položce:_x000D_
KZP, evidence , kontrola</t>
  </si>
  <si>
    <t>11002</t>
  </si>
  <si>
    <t>Geodetické vytýčení stavby, příprava výškového a prostorového osazení</t>
  </si>
  <si>
    <t>-1320938970</t>
  </si>
  <si>
    <t>030001000</t>
  </si>
  <si>
    <t>Zařízení staveniště včetně BOZP</t>
  </si>
  <si>
    <t>-750902636</t>
  </si>
  <si>
    <t>https://podminky.urs.cz/item/CS_URS_2022_02/030001000</t>
  </si>
  <si>
    <t>012303000</t>
  </si>
  <si>
    <t>Geodetické práce po výstavbě - skutečné zaměření,vytýčení parcelních hranic, geometrické plány- podklad pro úpravu vlastnických vztahů - elektronická + tištěná verze v požadované formě a požadovaném počtu vyhotovení dle SOD</t>
  </si>
  <si>
    <t>884940948</t>
  </si>
  <si>
    <t>https://podminky.urs.cz/item/CS_URS_2022_02/012303000</t>
  </si>
  <si>
    <t>Dokumentace skutečného provedení stavby - elektronická + tištěná verze v požadované formě a požadovaném počtu vyhotovení dle SOD</t>
  </si>
  <si>
    <t>-201721486</t>
  </si>
  <si>
    <t>https://podminky.urs.cz/item/CS_URS_2022_02/013254000</t>
  </si>
  <si>
    <t>045303000</t>
  </si>
  <si>
    <t>Koordinační a inženýrská činnost</t>
  </si>
  <si>
    <t>2067013627</t>
  </si>
  <si>
    <t>https://podminky.urs.cz/item/CS_URS_2022_02/045303000</t>
  </si>
  <si>
    <t>Poznámka k položce:_x000D_
kompletační činnost a veškeré náklady souvidsející s realizací stavby, stanovené zvláštními předpisy a náklady související s předáním stavby</t>
  </si>
  <si>
    <t>071002000</t>
  </si>
  <si>
    <t>Provoz investora, třetích osob, vliv dopravy a umístění stavby - dopravné na mezikládku, zajištění skládky</t>
  </si>
  <si>
    <t>522645286</t>
  </si>
  <si>
    <t>https://podminky.urs.cz/item/CS_URS_2022_02/071002000</t>
  </si>
  <si>
    <t>Půdní kondicioner  (1,5 kg / 1 m3 substrátu)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</si>
</sst>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162201412" TargetMode="External"/><Relationship Id="rId117" Type="http://schemas.openxmlformats.org/officeDocument/2006/relationships/hyperlink" Target="https://podminky.urs.cz/item/CS_URS_2022_02/997221615" TargetMode="External"/><Relationship Id="rId21" Type="http://schemas.openxmlformats.org/officeDocument/2006/relationships/hyperlink" Target="https://podminky.urs.cz/item/CS_URS_2022_02/111211231" TargetMode="External"/><Relationship Id="rId42" Type="http://schemas.openxmlformats.org/officeDocument/2006/relationships/hyperlink" Target="https://podminky.urs.cz/item/CS_URS_2022_02/171251201" TargetMode="External"/><Relationship Id="rId47" Type="http://schemas.openxmlformats.org/officeDocument/2006/relationships/hyperlink" Target="https://podminky.urs.cz/item/CS_URS_2022_02/132251101" TargetMode="External"/><Relationship Id="rId63" Type="http://schemas.openxmlformats.org/officeDocument/2006/relationships/hyperlink" Target="https://podminky.urs.cz/item/CS_URS_2022_02/211531111" TargetMode="External"/><Relationship Id="rId68" Type="http://schemas.openxmlformats.org/officeDocument/2006/relationships/hyperlink" Target="https://podminky.urs.cz/item/CS_URS_2022_02/348121211" TargetMode="External"/><Relationship Id="rId84" Type="http://schemas.openxmlformats.org/officeDocument/2006/relationships/hyperlink" Target="https://podminky.urs.cz/item/CS_URS_2022_02/637211411" TargetMode="External"/><Relationship Id="rId89" Type="http://schemas.openxmlformats.org/officeDocument/2006/relationships/hyperlink" Target="https://podminky.urs.cz/item/CS_URS_2022_02/892351111" TargetMode="External"/><Relationship Id="rId112" Type="http://schemas.openxmlformats.org/officeDocument/2006/relationships/hyperlink" Target="https://podminky.urs.cz/item/CS_URS_2022_02/966006132" TargetMode="External"/><Relationship Id="rId16" Type="http://schemas.openxmlformats.org/officeDocument/2006/relationships/hyperlink" Target="https://podminky.urs.cz/item/CS_URS_2022_02/122251104" TargetMode="External"/><Relationship Id="rId107" Type="http://schemas.openxmlformats.org/officeDocument/2006/relationships/hyperlink" Target="https://podminky.urs.cz/item/CS_URS_2022_02/915611111" TargetMode="External"/><Relationship Id="rId11" Type="http://schemas.openxmlformats.org/officeDocument/2006/relationships/hyperlink" Target="https://podminky.urs.cz/item/CS_URS_2022_02/113107182" TargetMode="External"/><Relationship Id="rId32" Type="http://schemas.openxmlformats.org/officeDocument/2006/relationships/hyperlink" Target="https://podminky.urs.cz/item/CS_URS_2022_02/162301981" TargetMode="External"/><Relationship Id="rId37" Type="http://schemas.openxmlformats.org/officeDocument/2006/relationships/hyperlink" Target="https://podminky.urs.cz/item/CS_URS_2022_02/111301111" TargetMode="External"/><Relationship Id="rId53" Type="http://schemas.openxmlformats.org/officeDocument/2006/relationships/hyperlink" Target="https://podminky.urs.cz/item/CS_URS_2022_02/162351103" TargetMode="External"/><Relationship Id="rId58" Type="http://schemas.openxmlformats.org/officeDocument/2006/relationships/hyperlink" Target="https://podminky.urs.cz/item/CS_URS_2022_02/175111201" TargetMode="External"/><Relationship Id="rId74" Type="http://schemas.openxmlformats.org/officeDocument/2006/relationships/hyperlink" Target="https://podminky.urs.cz/item/CS_URS_2022_02/596212220" TargetMode="External"/><Relationship Id="rId79" Type="http://schemas.openxmlformats.org/officeDocument/2006/relationships/hyperlink" Target="https://podminky.urs.cz/item/CS_URS_2022_02/564871116" TargetMode="External"/><Relationship Id="rId102" Type="http://schemas.openxmlformats.org/officeDocument/2006/relationships/hyperlink" Target="https://podminky.urs.cz/item/CS_URS_2022_02/899331111" TargetMode="External"/><Relationship Id="rId123" Type="http://schemas.openxmlformats.org/officeDocument/2006/relationships/hyperlink" Target="https://podminky.urs.cz/item/CS_URS_2022_02/711161383" TargetMode="External"/><Relationship Id="rId128" Type="http://schemas.openxmlformats.org/officeDocument/2006/relationships/hyperlink" Target="https://podminky.urs.cz/item/CS_URS_2022_02/460791115" TargetMode="External"/><Relationship Id="rId5" Type="http://schemas.openxmlformats.org/officeDocument/2006/relationships/hyperlink" Target="https://podminky.urs.cz/item/CS_URS_2022_02/113107123" TargetMode="External"/><Relationship Id="rId90" Type="http://schemas.openxmlformats.org/officeDocument/2006/relationships/hyperlink" Target="https://podminky.urs.cz/item/CS_URS_2022_02/892372111" TargetMode="External"/><Relationship Id="rId95" Type="http://schemas.openxmlformats.org/officeDocument/2006/relationships/hyperlink" Target="https://podminky.urs.cz/item/CS_URS_2022_02/894812163" TargetMode="External"/><Relationship Id="rId19" Type="http://schemas.openxmlformats.org/officeDocument/2006/relationships/hyperlink" Target="https://podminky.urs.cz/item/CS_URS_2022_02/997221655" TargetMode="External"/><Relationship Id="rId14" Type="http://schemas.openxmlformats.org/officeDocument/2006/relationships/hyperlink" Target="https://podminky.urs.cz/item/CS_URS_2022_02/113202111" TargetMode="External"/><Relationship Id="rId22" Type="http://schemas.openxmlformats.org/officeDocument/2006/relationships/hyperlink" Target="https://podminky.urs.cz/item/CS_URS_2022_02/184806113" TargetMode="External"/><Relationship Id="rId27" Type="http://schemas.openxmlformats.org/officeDocument/2006/relationships/hyperlink" Target="https://podminky.urs.cz/item/CS_URS_2022_02/162201422" TargetMode="External"/><Relationship Id="rId30" Type="http://schemas.openxmlformats.org/officeDocument/2006/relationships/hyperlink" Target="https://podminky.urs.cz/item/CS_URS_2022_02/162301952" TargetMode="External"/><Relationship Id="rId35" Type="http://schemas.openxmlformats.org/officeDocument/2006/relationships/hyperlink" Target="https://podminky.urs.cz/item/CS_URS_2022_02/115101201" TargetMode="External"/><Relationship Id="rId43" Type="http://schemas.openxmlformats.org/officeDocument/2006/relationships/hyperlink" Target="https://podminky.urs.cz/item/CS_URS_2022_02/122151102" TargetMode="External"/><Relationship Id="rId48" Type="http://schemas.openxmlformats.org/officeDocument/2006/relationships/hyperlink" Target="https://podminky.urs.cz/item/CS_URS_2022_02/132251254" TargetMode="External"/><Relationship Id="rId56" Type="http://schemas.openxmlformats.org/officeDocument/2006/relationships/hyperlink" Target="https://podminky.urs.cz/item/CS_URS_2022_02/162751117" TargetMode="External"/><Relationship Id="rId64" Type="http://schemas.openxmlformats.org/officeDocument/2006/relationships/hyperlink" Target="https://podminky.urs.cz/item/CS_URS_2022_02/212751104" TargetMode="External"/><Relationship Id="rId69" Type="http://schemas.openxmlformats.org/officeDocument/2006/relationships/hyperlink" Target="https://podminky.urs.cz/item/CS_URS_2022_02/348401120" TargetMode="External"/><Relationship Id="rId77" Type="http://schemas.openxmlformats.org/officeDocument/2006/relationships/hyperlink" Target="https://podminky.urs.cz/item/CS_URS_2022_02/564861111" TargetMode="External"/><Relationship Id="rId100" Type="http://schemas.openxmlformats.org/officeDocument/2006/relationships/hyperlink" Target="https://podminky.urs.cz/item/CS_URS_2022_02/895941331" TargetMode="External"/><Relationship Id="rId105" Type="http://schemas.openxmlformats.org/officeDocument/2006/relationships/hyperlink" Target="https://podminky.urs.cz/item/CS_URS_2022_02/915111112" TargetMode="External"/><Relationship Id="rId113" Type="http://schemas.openxmlformats.org/officeDocument/2006/relationships/hyperlink" Target="https://podminky.urs.cz/item/CS_URS_2022_02/966006211" TargetMode="External"/><Relationship Id="rId118" Type="http://schemas.openxmlformats.org/officeDocument/2006/relationships/hyperlink" Target="https://podminky.urs.cz/item/CS_URS_2022_02/997221645" TargetMode="External"/><Relationship Id="rId126" Type="http://schemas.openxmlformats.org/officeDocument/2006/relationships/hyperlink" Target="https://podminky.urs.cz/item/CS_URS_2022_02/460671113" TargetMode="External"/><Relationship Id="rId8" Type="http://schemas.openxmlformats.org/officeDocument/2006/relationships/hyperlink" Target="https://podminky.urs.cz/item/CS_URS_2022_02/113107331" TargetMode="External"/><Relationship Id="rId51" Type="http://schemas.openxmlformats.org/officeDocument/2006/relationships/hyperlink" Target="https://podminky.urs.cz/item/CS_URS_2022_02/174151101" TargetMode="External"/><Relationship Id="rId72" Type="http://schemas.openxmlformats.org/officeDocument/2006/relationships/hyperlink" Target="https://podminky.urs.cz/item/CS_URS_2022_02/566901131" TargetMode="External"/><Relationship Id="rId80" Type="http://schemas.openxmlformats.org/officeDocument/2006/relationships/hyperlink" Target="https://podminky.urs.cz/item/CS_URS_2022_02/596211111" TargetMode="External"/><Relationship Id="rId85" Type="http://schemas.openxmlformats.org/officeDocument/2006/relationships/hyperlink" Target="https://podminky.urs.cz/item/CS_URS_2022_02/871315241" TargetMode="External"/><Relationship Id="rId93" Type="http://schemas.openxmlformats.org/officeDocument/2006/relationships/hyperlink" Target="https://podminky.urs.cz/item/CS_URS_2022_02/894812131" TargetMode="External"/><Relationship Id="rId98" Type="http://schemas.openxmlformats.org/officeDocument/2006/relationships/hyperlink" Target="https://podminky.urs.cz/item/CS_URS_2022_02/895941314" TargetMode="External"/><Relationship Id="rId121" Type="http://schemas.openxmlformats.org/officeDocument/2006/relationships/hyperlink" Target="https://podminky.urs.cz/item/CS_URS_2022_02/998223091" TargetMode="External"/><Relationship Id="rId3" Type="http://schemas.openxmlformats.org/officeDocument/2006/relationships/hyperlink" Target="https://podminky.urs.cz/item/CS_URS_2022_02/113106171" TargetMode="External"/><Relationship Id="rId12" Type="http://schemas.openxmlformats.org/officeDocument/2006/relationships/hyperlink" Target="https://podminky.urs.cz/item/CS_URS_2022_02/113107162" TargetMode="External"/><Relationship Id="rId17" Type="http://schemas.openxmlformats.org/officeDocument/2006/relationships/hyperlink" Target="https://podminky.urs.cz/item/CS_URS_2022_02/171152121" TargetMode="External"/><Relationship Id="rId25" Type="http://schemas.openxmlformats.org/officeDocument/2006/relationships/hyperlink" Target="https://podminky.urs.cz/item/CS_URS_2022_02/162201402" TargetMode="External"/><Relationship Id="rId33" Type="http://schemas.openxmlformats.org/officeDocument/2006/relationships/hyperlink" Target="https://podminky.urs.cz/item/CS_URS_2022_02/184818231" TargetMode="External"/><Relationship Id="rId38" Type="http://schemas.openxmlformats.org/officeDocument/2006/relationships/hyperlink" Target="https://podminky.urs.cz/item/CS_URS_2022_02/121151103" TargetMode="External"/><Relationship Id="rId46" Type="http://schemas.openxmlformats.org/officeDocument/2006/relationships/hyperlink" Target="https://podminky.urs.cz/item/CS_URS_2022_02/131251203" TargetMode="External"/><Relationship Id="rId59" Type="http://schemas.openxmlformats.org/officeDocument/2006/relationships/hyperlink" Target="https://podminky.urs.cz/item/CS_URS_2022_02/182351023" TargetMode="External"/><Relationship Id="rId67" Type="http://schemas.openxmlformats.org/officeDocument/2006/relationships/hyperlink" Target="https://podminky.urs.cz/item/CS_URS_2022_02/338171123" TargetMode="External"/><Relationship Id="rId103" Type="http://schemas.openxmlformats.org/officeDocument/2006/relationships/hyperlink" Target="https://podminky.urs.cz/item/CS_URS_2022_02/914111111" TargetMode="External"/><Relationship Id="rId108" Type="http://schemas.openxmlformats.org/officeDocument/2006/relationships/hyperlink" Target="https://podminky.urs.cz/item/CS_URS_2022_02/915621111" TargetMode="External"/><Relationship Id="rId116" Type="http://schemas.openxmlformats.org/officeDocument/2006/relationships/hyperlink" Target="https://podminky.urs.cz/item/CS_URS_2022_02/997221611" TargetMode="External"/><Relationship Id="rId124" Type="http://schemas.openxmlformats.org/officeDocument/2006/relationships/hyperlink" Target="https://podminky.urs.cz/item/CS_URS_2022_02/998711201" TargetMode="External"/><Relationship Id="rId129" Type="http://schemas.openxmlformats.org/officeDocument/2006/relationships/hyperlink" Target="https://podminky.urs.cz/item/CS_URS_2022_02/460791116" TargetMode="External"/><Relationship Id="rId20" Type="http://schemas.openxmlformats.org/officeDocument/2006/relationships/hyperlink" Target="https://podminky.urs.cz/item/CS_URS_2022_02/111211101" TargetMode="External"/><Relationship Id="rId41" Type="http://schemas.openxmlformats.org/officeDocument/2006/relationships/hyperlink" Target="https://podminky.urs.cz/item/CS_URS_2022_02/162351103" TargetMode="External"/><Relationship Id="rId54" Type="http://schemas.openxmlformats.org/officeDocument/2006/relationships/hyperlink" Target="https://podminky.urs.cz/item/CS_URS_2022_02/171251201" TargetMode="External"/><Relationship Id="rId62" Type="http://schemas.openxmlformats.org/officeDocument/2006/relationships/hyperlink" Target="https://podminky.urs.cz/item/CS_URS_2022_02/181951112" TargetMode="External"/><Relationship Id="rId70" Type="http://schemas.openxmlformats.org/officeDocument/2006/relationships/hyperlink" Target="https://podminky.urs.cz/item/CS_URS_2022_02/451572111" TargetMode="External"/><Relationship Id="rId75" Type="http://schemas.openxmlformats.org/officeDocument/2006/relationships/hyperlink" Target="https://podminky.urs.cz/item/CS_URS_2022_02/564851011" TargetMode="External"/><Relationship Id="rId83" Type="http://schemas.openxmlformats.org/officeDocument/2006/relationships/hyperlink" Target="https://podminky.urs.cz/item/CS_URS_2022_02/596411113" TargetMode="External"/><Relationship Id="rId88" Type="http://schemas.openxmlformats.org/officeDocument/2006/relationships/hyperlink" Target="https://podminky.urs.cz/item/CS_URS_2022_02/877355211" TargetMode="External"/><Relationship Id="rId91" Type="http://schemas.openxmlformats.org/officeDocument/2006/relationships/hyperlink" Target="https://podminky.urs.cz/item/CS_URS_2022_02/933901111" TargetMode="External"/><Relationship Id="rId96" Type="http://schemas.openxmlformats.org/officeDocument/2006/relationships/hyperlink" Target="https://podminky.urs.cz/item/CS_URS_2022_02/895941302" TargetMode="External"/><Relationship Id="rId111" Type="http://schemas.openxmlformats.org/officeDocument/2006/relationships/hyperlink" Target="https://podminky.urs.cz/item/CS_URS_2022_02/916231213" TargetMode="External"/><Relationship Id="rId132" Type="http://schemas.openxmlformats.org/officeDocument/2006/relationships/drawing" Target="../drawings/drawing2.xml"/><Relationship Id="rId1" Type="http://schemas.openxmlformats.org/officeDocument/2006/relationships/hyperlink" Target="https://podminky.urs.cz/item/CS_URS_2022_02/113106121" TargetMode="External"/><Relationship Id="rId6" Type="http://schemas.openxmlformats.org/officeDocument/2006/relationships/hyperlink" Target="https://podminky.urs.cz/item/CS_URS_2022_02/113107313" TargetMode="External"/><Relationship Id="rId15" Type="http://schemas.openxmlformats.org/officeDocument/2006/relationships/hyperlink" Target="https://podminky.urs.cz/item/CS_URS_2022_02/129951122" TargetMode="External"/><Relationship Id="rId23" Type="http://schemas.openxmlformats.org/officeDocument/2006/relationships/hyperlink" Target="https://podminky.urs.cz/item/CS_URS_2022_02/112101102" TargetMode="External"/><Relationship Id="rId28" Type="http://schemas.openxmlformats.org/officeDocument/2006/relationships/hyperlink" Target="https://podminky.urs.cz/item/CS_URS_2022_02/162301501" TargetMode="External"/><Relationship Id="rId36" Type="http://schemas.openxmlformats.org/officeDocument/2006/relationships/hyperlink" Target="https://podminky.urs.cz/item/CS_URS_2022_02/115101301" TargetMode="External"/><Relationship Id="rId49" Type="http://schemas.openxmlformats.org/officeDocument/2006/relationships/hyperlink" Target="https://podminky.urs.cz/item/CS_URS_2022_02/151811132" TargetMode="External"/><Relationship Id="rId57" Type="http://schemas.openxmlformats.org/officeDocument/2006/relationships/hyperlink" Target="https://podminky.urs.cz/item/CS_URS_2022_02/997221873" TargetMode="External"/><Relationship Id="rId106" Type="http://schemas.openxmlformats.org/officeDocument/2006/relationships/hyperlink" Target="https://podminky.urs.cz/item/CS_URS_2022_02/915131112" TargetMode="External"/><Relationship Id="rId114" Type="http://schemas.openxmlformats.org/officeDocument/2006/relationships/hyperlink" Target="https://podminky.urs.cz/item/CS_URS_2022_02/997221571" TargetMode="External"/><Relationship Id="rId119" Type="http://schemas.openxmlformats.org/officeDocument/2006/relationships/hyperlink" Target="https://podminky.urs.cz/item/CS_URS_2022_02/997221655" TargetMode="External"/><Relationship Id="rId127" Type="http://schemas.openxmlformats.org/officeDocument/2006/relationships/hyperlink" Target="https://podminky.urs.cz/item/CS_URS_2022_02/460791115" TargetMode="External"/><Relationship Id="rId10" Type="http://schemas.openxmlformats.org/officeDocument/2006/relationships/hyperlink" Target="https://podminky.urs.cz/item/CS_URS_2022_02/113107334" TargetMode="External"/><Relationship Id="rId31" Type="http://schemas.openxmlformats.org/officeDocument/2006/relationships/hyperlink" Target="https://podminky.urs.cz/item/CS_URS_2022_02/162301972" TargetMode="External"/><Relationship Id="rId44" Type="http://schemas.openxmlformats.org/officeDocument/2006/relationships/hyperlink" Target="https://podminky.urs.cz/item/CS_URS_2022_02/122251102" TargetMode="External"/><Relationship Id="rId52" Type="http://schemas.openxmlformats.org/officeDocument/2006/relationships/hyperlink" Target="https://podminky.urs.cz/item/CS_URS_2022_02/175151101" TargetMode="External"/><Relationship Id="rId60" Type="http://schemas.openxmlformats.org/officeDocument/2006/relationships/hyperlink" Target="https://podminky.urs.cz/item/CS_URS_2022_02/181411131" TargetMode="External"/><Relationship Id="rId65" Type="http://schemas.openxmlformats.org/officeDocument/2006/relationships/hyperlink" Target="https://podminky.urs.cz/item/CS_URS_2022_02/213141111" TargetMode="External"/><Relationship Id="rId73" Type="http://schemas.openxmlformats.org/officeDocument/2006/relationships/hyperlink" Target="https://podminky.urs.cz/item/CS_URS_2022_02/566901143" TargetMode="External"/><Relationship Id="rId78" Type="http://schemas.openxmlformats.org/officeDocument/2006/relationships/hyperlink" Target="https://podminky.urs.cz/item/CS_URS_2022_02/564871111" TargetMode="External"/><Relationship Id="rId81" Type="http://schemas.openxmlformats.org/officeDocument/2006/relationships/hyperlink" Target="https://podminky.urs.cz/item/CS_URS_2022_02/596211120" TargetMode="External"/><Relationship Id="rId86" Type="http://schemas.openxmlformats.org/officeDocument/2006/relationships/hyperlink" Target="https://podminky.urs.cz/item/CS_URS_2022_02/871355241" TargetMode="External"/><Relationship Id="rId94" Type="http://schemas.openxmlformats.org/officeDocument/2006/relationships/hyperlink" Target="https://podminky.urs.cz/item/CS_URS_2022_02/894812149" TargetMode="External"/><Relationship Id="rId99" Type="http://schemas.openxmlformats.org/officeDocument/2006/relationships/hyperlink" Target="https://podminky.urs.cz/item/CS_URS_2022_02/895941322" TargetMode="External"/><Relationship Id="rId101" Type="http://schemas.openxmlformats.org/officeDocument/2006/relationships/hyperlink" Target="https://podminky.urs.cz/item/CS_URS_2022_02/899204112" TargetMode="External"/><Relationship Id="rId122" Type="http://schemas.openxmlformats.org/officeDocument/2006/relationships/hyperlink" Target="https://podminky.urs.cz/item/CS_URS_2022_02/711161212" TargetMode="External"/><Relationship Id="rId130" Type="http://schemas.openxmlformats.org/officeDocument/2006/relationships/hyperlink" Target="https://podminky.urs.cz/item/CS_URS_2022_02/460791116" TargetMode="External"/><Relationship Id="rId4" Type="http://schemas.openxmlformats.org/officeDocument/2006/relationships/hyperlink" Target="https://podminky.urs.cz/item/CS_URS_2022_02/113107111" TargetMode="External"/><Relationship Id="rId9" Type="http://schemas.openxmlformats.org/officeDocument/2006/relationships/hyperlink" Target="https://podminky.urs.cz/item/CS_URS_2022_02/113107312" TargetMode="External"/><Relationship Id="rId13" Type="http://schemas.openxmlformats.org/officeDocument/2006/relationships/hyperlink" Target="https://podminky.urs.cz/item/CS_URS_2022_02/113201112" TargetMode="External"/><Relationship Id="rId18" Type="http://schemas.openxmlformats.org/officeDocument/2006/relationships/hyperlink" Target="https://podminky.urs.cz/item/CS_URS_2022_02/162751117" TargetMode="External"/><Relationship Id="rId39" Type="http://schemas.openxmlformats.org/officeDocument/2006/relationships/hyperlink" Target="https://podminky.urs.cz/item/CS_URS_2022_02/162651112" TargetMode="External"/><Relationship Id="rId109" Type="http://schemas.openxmlformats.org/officeDocument/2006/relationships/hyperlink" Target="https://podminky.urs.cz/item/CS_URS_2022_02/916131213" TargetMode="External"/><Relationship Id="rId34" Type="http://schemas.openxmlformats.org/officeDocument/2006/relationships/hyperlink" Target="https://podminky.urs.cz/item/CS_URS_2022_02/115001101" TargetMode="External"/><Relationship Id="rId50" Type="http://schemas.openxmlformats.org/officeDocument/2006/relationships/hyperlink" Target="https://podminky.urs.cz/item/CS_URS_2022_02/151811232" TargetMode="External"/><Relationship Id="rId55" Type="http://schemas.openxmlformats.org/officeDocument/2006/relationships/hyperlink" Target="https://podminky.urs.cz/item/CS_URS_2022_02/122151102" TargetMode="External"/><Relationship Id="rId76" Type="http://schemas.openxmlformats.org/officeDocument/2006/relationships/hyperlink" Target="https://podminky.urs.cz/item/CS_URS_2022_02/564871016" TargetMode="External"/><Relationship Id="rId97" Type="http://schemas.openxmlformats.org/officeDocument/2006/relationships/hyperlink" Target="https://podminky.urs.cz/item/CS_URS_2022_02/895941312" TargetMode="External"/><Relationship Id="rId104" Type="http://schemas.openxmlformats.org/officeDocument/2006/relationships/hyperlink" Target="https://podminky.urs.cz/item/CS_URS_2022_02/914511112" TargetMode="External"/><Relationship Id="rId120" Type="http://schemas.openxmlformats.org/officeDocument/2006/relationships/hyperlink" Target="https://podminky.urs.cz/item/CS_URS_2022_02/998223011" TargetMode="External"/><Relationship Id="rId125" Type="http://schemas.openxmlformats.org/officeDocument/2006/relationships/hyperlink" Target="https://podminky.urs.cz/item/CS_URS_2022_02/460661114" TargetMode="External"/><Relationship Id="rId7" Type="http://schemas.openxmlformats.org/officeDocument/2006/relationships/hyperlink" Target="https://podminky.urs.cz/item/CS_URS_2022_02/113107223" TargetMode="External"/><Relationship Id="rId71" Type="http://schemas.openxmlformats.org/officeDocument/2006/relationships/hyperlink" Target="https://podminky.urs.cz/item/CS_URS_2022_02/451579779" TargetMode="External"/><Relationship Id="rId92" Type="http://schemas.openxmlformats.org/officeDocument/2006/relationships/hyperlink" Target="https://podminky.urs.cz/item/CS_URS_2022_02/894812118" TargetMode="External"/><Relationship Id="rId2" Type="http://schemas.openxmlformats.org/officeDocument/2006/relationships/hyperlink" Target="https://podminky.urs.cz/item/CS_URS_2022_02/113106132" TargetMode="External"/><Relationship Id="rId29" Type="http://schemas.openxmlformats.org/officeDocument/2006/relationships/hyperlink" Target="https://podminky.urs.cz/item/CS_URS_2022_02/162301932" TargetMode="External"/><Relationship Id="rId24" Type="http://schemas.openxmlformats.org/officeDocument/2006/relationships/hyperlink" Target="https://podminky.urs.cz/item/CS_URS_2022_02/112251102" TargetMode="External"/><Relationship Id="rId40" Type="http://schemas.openxmlformats.org/officeDocument/2006/relationships/hyperlink" Target="https://podminky.urs.cz/item/CS_URS_2022_02/997221873" TargetMode="External"/><Relationship Id="rId45" Type="http://schemas.openxmlformats.org/officeDocument/2006/relationships/hyperlink" Target="https://podminky.urs.cz/item/CS_URS_2022_02/131212531" TargetMode="External"/><Relationship Id="rId66" Type="http://schemas.openxmlformats.org/officeDocument/2006/relationships/hyperlink" Target="https://podminky.urs.cz/item/CS_URS_2022_02/275313511" TargetMode="External"/><Relationship Id="rId87" Type="http://schemas.openxmlformats.org/officeDocument/2006/relationships/hyperlink" Target="https://podminky.urs.cz/item/CS_URS_2022_02/877315211" TargetMode="External"/><Relationship Id="rId110" Type="http://schemas.openxmlformats.org/officeDocument/2006/relationships/hyperlink" Target="https://podminky.urs.cz/item/CS_URS_2022_02/916231293" TargetMode="External"/><Relationship Id="rId115" Type="http://schemas.openxmlformats.org/officeDocument/2006/relationships/hyperlink" Target="https://podminky.urs.cz/item/CS_URS_2022_02/997221579" TargetMode="External"/><Relationship Id="rId131" Type="http://schemas.openxmlformats.org/officeDocument/2006/relationships/hyperlink" Target="https://podminky.urs.cz/item/CS_URS_2022_02/460791216" TargetMode="External"/><Relationship Id="rId61" Type="http://schemas.openxmlformats.org/officeDocument/2006/relationships/hyperlink" Target="https://podminky.urs.cz/item/CS_URS_2022_02/185803111" TargetMode="External"/><Relationship Id="rId82" Type="http://schemas.openxmlformats.org/officeDocument/2006/relationships/hyperlink" Target="https://podminky.urs.cz/item/CS_URS_2022_02/59621112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4215412" TargetMode="External"/><Relationship Id="rId13" Type="http://schemas.openxmlformats.org/officeDocument/2006/relationships/hyperlink" Target="https://podminky.urs.cz/item/CS_URS_2022_02/162751117" TargetMode="External"/><Relationship Id="rId3" Type="http://schemas.openxmlformats.org/officeDocument/2006/relationships/hyperlink" Target="https://podminky.urs.cz/item/CS_URS_2022_02/183205111" TargetMode="External"/><Relationship Id="rId7" Type="http://schemas.openxmlformats.org/officeDocument/2006/relationships/hyperlink" Target="https://podminky.urs.cz/item/CS_URS_2022_02/184215133" TargetMode="External"/><Relationship Id="rId12" Type="http://schemas.openxmlformats.org/officeDocument/2006/relationships/hyperlink" Target="https://podminky.urs.cz/item/CS_URS_2022_02/185851129" TargetMode="External"/><Relationship Id="rId2" Type="http://schemas.openxmlformats.org/officeDocument/2006/relationships/hyperlink" Target="https://podminky.urs.cz/item/CS_URS_2022_02/183101121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s://podminky.urs.cz/item/CS_URS_2022_02/183101121" TargetMode="External"/><Relationship Id="rId6" Type="http://schemas.openxmlformats.org/officeDocument/2006/relationships/hyperlink" Target="https://podminky.urs.cz/item/CS_URS_2022_02/184102115" TargetMode="External"/><Relationship Id="rId11" Type="http://schemas.openxmlformats.org/officeDocument/2006/relationships/hyperlink" Target="https://podminky.urs.cz/item/CS_URS_2022_02/185851121" TargetMode="External"/><Relationship Id="rId5" Type="http://schemas.openxmlformats.org/officeDocument/2006/relationships/hyperlink" Target="https://podminky.urs.cz/item/CS_URS_2022_02/184102111" TargetMode="External"/><Relationship Id="rId15" Type="http://schemas.openxmlformats.org/officeDocument/2006/relationships/hyperlink" Target="https://podminky.urs.cz/item/CS_URS_2022_02/998231311" TargetMode="External"/><Relationship Id="rId10" Type="http://schemas.openxmlformats.org/officeDocument/2006/relationships/hyperlink" Target="https://podminky.urs.cz/item/CS_URS_2022_02/184911421" TargetMode="External"/><Relationship Id="rId4" Type="http://schemas.openxmlformats.org/officeDocument/2006/relationships/hyperlink" Target="https://podminky.urs.cz/item/CS_URS_2022_02/183403131" TargetMode="External"/><Relationship Id="rId9" Type="http://schemas.openxmlformats.org/officeDocument/2006/relationships/hyperlink" Target="https://podminky.urs.cz/item/CS_URS_2022_02/184501121" TargetMode="External"/><Relationship Id="rId14" Type="http://schemas.openxmlformats.org/officeDocument/2006/relationships/hyperlink" Target="https://podminky.urs.cz/item/CS_URS_2022_02/16715110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012303000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podminky.urs.cz/item/CS_URS_2022_02/030001000" TargetMode="External"/><Relationship Id="rId1" Type="http://schemas.openxmlformats.org/officeDocument/2006/relationships/hyperlink" Target="https://podminky.urs.cz/item/CS_URS_2022_01/042603000" TargetMode="External"/><Relationship Id="rId6" Type="http://schemas.openxmlformats.org/officeDocument/2006/relationships/hyperlink" Target="https://podminky.urs.cz/item/CS_URS_2022_02/071002000" TargetMode="External"/><Relationship Id="rId5" Type="http://schemas.openxmlformats.org/officeDocument/2006/relationships/hyperlink" Target="https://podminky.urs.cz/item/CS_URS_2022_02/045303000" TargetMode="External"/><Relationship Id="rId4" Type="http://schemas.openxmlformats.org/officeDocument/2006/relationships/hyperlink" Target="https://podminky.urs.cz/item/CS_URS_2022_02/013254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2"/>
      <c r="AQ5" s="22"/>
      <c r="AR5" s="20"/>
      <c r="BE5" s="24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2"/>
      <c r="AQ6" s="22"/>
      <c r="AR6" s="20"/>
      <c r="BE6" s="24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47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4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7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24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24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7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247"/>
      <c r="BS13" s="17" t="s">
        <v>6</v>
      </c>
    </row>
    <row r="14" spans="1:74" ht="12.75">
      <c r="B14" s="21"/>
      <c r="C14" s="22"/>
      <c r="D14" s="22"/>
      <c r="E14" s="252" t="s">
        <v>30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4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7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24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247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7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4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247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7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7"/>
    </row>
    <row r="23" spans="1:71" s="1" customFormat="1" ht="47.25" customHeight="1">
      <c r="B23" s="21"/>
      <c r="C23" s="22"/>
      <c r="D23" s="22"/>
      <c r="E23" s="254" t="s">
        <v>37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2"/>
      <c r="AP23" s="22"/>
      <c r="AQ23" s="22"/>
      <c r="AR23" s="20"/>
      <c r="BE23" s="24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7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5">
        <f>ROUND(AG54,2)</f>
        <v>0</v>
      </c>
      <c r="AL26" s="256"/>
      <c r="AM26" s="256"/>
      <c r="AN26" s="256"/>
      <c r="AO26" s="256"/>
      <c r="AP26" s="36"/>
      <c r="AQ26" s="36"/>
      <c r="AR26" s="39"/>
      <c r="BE26" s="24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7" t="s">
        <v>39</v>
      </c>
      <c r="M28" s="257"/>
      <c r="N28" s="257"/>
      <c r="O28" s="257"/>
      <c r="P28" s="257"/>
      <c r="Q28" s="36"/>
      <c r="R28" s="36"/>
      <c r="S28" s="36"/>
      <c r="T28" s="36"/>
      <c r="U28" s="36"/>
      <c r="V28" s="36"/>
      <c r="W28" s="257" t="s">
        <v>40</v>
      </c>
      <c r="X28" s="257"/>
      <c r="Y28" s="257"/>
      <c r="Z28" s="257"/>
      <c r="AA28" s="257"/>
      <c r="AB28" s="257"/>
      <c r="AC28" s="257"/>
      <c r="AD28" s="257"/>
      <c r="AE28" s="257"/>
      <c r="AF28" s="36"/>
      <c r="AG28" s="36"/>
      <c r="AH28" s="36"/>
      <c r="AI28" s="36"/>
      <c r="AJ28" s="36"/>
      <c r="AK28" s="257" t="s">
        <v>41</v>
      </c>
      <c r="AL28" s="257"/>
      <c r="AM28" s="257"/>
      <c r="AN28" s="257"/>
      <c r="AO28" s="257"/>
      <c r="AP28" s="36"/>
      <c r="AQ28" s="36"/>
      <c r="AR28" s="39"/>
      <c r="BE28" s="247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245">
        <v>0.21</v>
      </c>
      <c r="M29" s="244"/>
      <c r="N29" s="244"/>
      <c r="O29" s="244"/>
      <c r="P29" s="244"/>
      <c r="Q29" s="41"/>
      <c r="R29" s="41"/>
      <c r="S29" s="41"/>
      <c r="T29" s="41"/>
      <c r="U29" s="41"/>
      <c r="V29" s="41"/>
      <c r="W29" s="243">
        <f>ROUND(AZ54, 2)</f>
        <v>0</v>
      </c>
      <c r="X29" s="244"/>
      <c r="Y29" s="244"/>
      <c r="Z29" s="244"/>
      <c r="AA29" s="244"/>
      <c r="AB29" s="244"/>
      <c r="AC29" s="244"/>
      <c r="AD29" s="244"/>
      <c r="AE29" s="244"/>
      <c r="AF29" s="41"/>
      <c r="AG29" s="41"/>
      <c r="AH29" s="41"/>
      <c r="AI29" s="41"/>
      <c r="AJ29" s="41"/>
      <c r="AK29" s="243">
        <f>ROUND(AV54, 2)</f>
        <v>0</v>
      </c>
      <c r="AL29" s="244"/>
      <c r="AM29" s="244"/>
      <c r="AN29" s="244"/>
      <c r="AO29" s="244"/>
      <c r="AP29" s="41"/>
      <c r="AQ29" s="41"/>
      <c r="AR29" s="42"/>
      <c r="BE29" s="248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245">
        <v>0.15</v>
      </c>
      <c r="M30" s="244"/>
      <c r="N30" s="244"/>
      <c r="O30" s="244"/>
      <c r="P30" s="244"/>
      <c r="Q30" s="41"/>
      <c r="R30" s="41"/>
      <c r="S30" s="41"/>
      <c r="T30" s="41"/>
      <c r="U30" s="41"/>
      <c r="V30" s="41"/>
      <c r="W30" s="243">
        <f>ROUND(BA54, 2)</f>
        <v>0</v>
      </c>
      <c r="X30" s="244"/>
      <c r="Y30" s="244"/>
      <c r="Z30" s="244"/>
      <c r="AA30" s="244"/>
      <c r="AB30" s="244"/>
      <c r="AC30" s="244"/>
      <c r="AD30" s="244"/>
      <c r="AE30" s="244"/>
      <c r="AF30" s="41"/>
      <c r="AG30" s="41"/>
      <c r="AH30" s="41"/>
      <c r="AI30" s="41"/>
      <c r="AJ30" s="41"/>
      <c r="AK30" s="243">
        <f>ROUND(AW54, 2)</f>
        <v>0</v>
      </c>
      <c r="AL30" s="244"/>
      <c r="AM30" s="244"/>
      <c r="AN30" s="244"/>
      <c r="AO30" s="244"/>
      <c r="AP30" s="41"/>
      <c r="AQ30" s="41"/>
      <c r="AR30" s="42"/>
      <c r="BE30" s="248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245">
        <v>0.21</v>
      </c>
      <c r="M31" s="244"/>
      <c r="N31" s="244"/>
      <c r="O31" s="244"/>
      <c r="P31" s="244"/>
      <c r="Q31" s="41"/>
      <c r="R31" s="41"/>
      <c r="S31" s="41"/>
      <c r="T31" s="41"/>
      <c r="U31" s="41"/>
      <c r="V31" s="41"/>
      <c r="W31" s="243">
        <f>ROUND(BB54, 2)</f>
        <v>0</v>
      </c>
      <c r="X31" s="244"/>
      <c r="Y31" s="244"/>
      <c r="Z31" s="244"/>
      <c r="AA31" s="244"/>
      <c r="AB31" s="244"/>
      <c r="AC31" s="244"/>
      <c r="AD31" s="244"/>
      <c r="AE31" s="244"/>
      <c r="AF31" s="41"/>
      <c r="AG31" s="41"/>
      <c r="AH31" s="41"/>
      <c r="AI31" s="41"/>
      <c r="AJ31" s="41"/>
      <c r="AK31" s="243">
        <v>0</v>
      </c>
      <c r="AL31" s="244"/>
      <c r="AM31" s="244"/>
      <c r="AN31" s="244"/>
      <c r="AO31" s="244"/>
      <c r="AP31" s="41"/>
      <c r="AQ31" s="41"/>
      <c r="AR31" s="42"/>
      <c r="BE31" s="248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245">
        <v>0.15</v>
      </c>
      <c r="M32" s="244"/>
      <c r="N32" s="244"/>
      <c r="O32" s="244"/>
      <c r="P32" s="244"/>
      <c r="Q32" s="41"/>
      <c r="R32" s="41"/>
      <c r="S32" s="41"/>
      <c r="T32" s="41"/>
      <c r="U32" s="41"/>
      <c r="V32" s="41"/>
      <c r="W32" s="243">
        <f>ROUND(BC54, 2)</f>
        <v>0</v>
      </c>
      <c r="X32" s="244"/>
      <c r="Y32" s="244"/>
      <c r="Z32" s="244"/>
      <c r="AA32" s="244"/>
      <c r="AB32" s="244"/>
      <c r="AC32" s="244"/>
      <c r="AD32" s="244"/>
      <c r="AE32" s="244"/>
      <c r="AF32" s="41"/>
      <c r="AG32" s="41"/>
      <c r="AH32" s="41"/>
      <c r="AI32" s="41"/>
      <c r="AJ32" s="41"/>
      <c r="AK32" s="243">
        <v>0</v>
      </c>
      <c r="AL32" s="244"/>
      <c r="AM32" s="244"/>
      <c r="AN32" s="244"/>
      <c r="AO32" s="244"/>
      <c r="AP32" s="41"/>
      <c r="AQ32" s="41"/>
      <c r="AR32" s="42"/>
      <c r="BE32" s="248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245">
        <v>0</v>
      </c>
      <c r="M33" s="244"/>
      <c r="N33" s="244"/>
      <c r="O33" s="244"/>
      <c r="P33" s="244"/>
      <c r="Q33" s="41"/>
      <c r="R33" s="41"/>
      <c r="S33" s="41"/>
      <c r="T33" s="41"/>
      <c r="U33" s="41"/>
      <c r="V33" s="41"/>
      <c r="W33" s="243">
        <f>ROUND(BD54, 2)</f>
        <v>0</v>
      </c>
      <c r="X33" s="244"/>
      <c r="Y33" s="244"/>
      <c r="Z33" s="244"/>
      <c r="AA33" s="244"/>
      <c r="AB33" s="244"/>
      <c r="AC33" s="244"/>
      <c r="AD33" s="244"/>
      <c r="AE33" s="244"/>
      <c r="AF33" s="41"/>
      <c r="AG33" s="41"/>
      <c r="AH33" s="41"/>
      <c r="AI33" s="41"/>
      <c r="AJ33" s="41"/>
      <c r="AK33" s="243">
        <v>0</v>
      </c>
      <c r="AL33" s="244"/>
      <c r="AM33" s="244"/>
      <c r="AN33" s="244"/>
      <c r="AO33" s="244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79" t="s">
        <v>50</v>
      </c>
      <c r="Y35" s="280"/>
      <c r="Z35" s="280"/>
      <c r="AA35" s="280"/>
      <c r="AB35" s="280"/>
      <c r="AC35" s="45"/>
      <c r="AD35" s="45"/>
      <c r="AE35" s="45"/>
      <c r="AF35" s="45"/>
      <c r="AG35" s="45"/>
      <c r="AH35" s="45"/>
      <c r="AI35" s="45"/>
      <c r="AJ35" s="45"/>
      <c r="AK35" s="281">
        <f>SUM(AK26:AK33)</f>
        <v>0</v>
      </c>
      <c r="AL35" s="280"/>
      <c r="AM35" s="280"/>
      <c r="AN35" s="280"/>
      <c r="AO35" s="28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2022-050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68" t="str">
        <f>K6</f>
        <v>Parkoviště na ul. Obránců míru za bytovým domem č.p.761</v>
      </c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Kopřivnice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70" t="str">
        <f>IF(AN8= "","",AN8)</f>
        <v>14. 8. 2022</v>
      </c>
      <c r="AN47" s="270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Město Kopřivnice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271" t="str">
        <f>IF(E17="","",E17)</f>
        <v>ing.Ondřej Bojko</v>
      </c>
      <c r="AN49" s="272"/>
      <c r="AO49" s="272"/>
      <c r="AP49" s="272"/>
      <c r="AQ49" s="36"/>
      <c r="AR49" s="39"/>
      <c r="AS49" s="273" t="s">
        <v>52</v>
      </c>
      <c r="AT49" s="274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271" t="str">
        <f>IF(E20="","",E20)</f>
        <v xml:space="preserve"> </v>
      </c>
      <c r="AN50" s="272"/>
      <c r="AO50" s="272"/>
      <c r="AP50" s="272"/>
      <c r="AQ50" s="36"/>
      <c r="AR50" s="39"/>
      <c r="AS50" s="275"/>
      <c r="AT50" s="276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77"/>
      <c r="AT51" s="278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61" t="s">
        <v>53</v>
      </c>
      <c r="D52" s="262"/>
      <c r="E52" s="262"/>
      <c r="F52" s="262"/>
      <c r="G52" s="262"/>
      <c r="H52" s="66"/>
      <c r="I52" s="263" t="s">
        <v>54</v>
      </c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4" t="s">
        <v>55</v>
      </c>
      <c r="AH52" s="262"/>
      <c r="AI52" s="262"/>
      <c r="AJ52" s="262"/>
      <c r="AK52" s="262"/>
      <c r="AL52" s="262"/>
      <c r="AM52" s="262"/>
      <c r="AN52" s="263" t="s">
        <v>56</v>
      </c>
      <c r="AO52" s="262"/>
      <c r="AP52" s="262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65">
        <f>ROUND(SUM(AG55:AG57),2)</f>
        <v>0</v>
      </c>
      <c r="AH54" s="265"/>
      <c r="AI54" s="265"/>
      <c r="AJ54" s="265"/>
      <c r="AK54" s="265"/>
      <c r="AL54" s="265"/>
      <c r="AM54" s="265"/>
      <c r="AN54" s="266">
        <f>SUM(AG54,AT54)</f>
        <v>0</v>
      </c>
      <c r="AO54" s="266"/>
      <c r="AP54" s="266"/>
      <c r="AQ54" s="78" t="s">
        <v>19</v>
      </c>
      <c r="AR54" s="79"/>
      <c r="AS54" s="80">
        <f>ROUND(SUM(AS55:AS57),2)</f>
        <v>0</v>
      </c>
      <c r="AT54" s="81">
        <f>ROUND(SUM(AV54:AW54),2)</f>
        <v>0</v>
      </c>
      <c r="AU54" s="82">
        <f>ROUND(SUM(AU55:AU57),5)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ROUND(SUM(AZ55:AZ57),2)</f>
        <v>0</v>
      </c>
      <c r="BA54" s="81">
        <f>ROUND(SUM(BA55:BA57),2)</f>
        <v>0</v>
      </c>
      <c r="BB54" s="81">
        <f>ROUND(SUM(BB55:BB57),2)</f>
        <v>0</v>
      </c>
      <c r="BC54" s="81">
        <f>ROUND(SUM(BC55:BC57),2)</f>
        <v>0</v>
      </c>
      <c r="BD54" s="83">
        <f>ROUND(SUM(BD55:BD57),2)</f>
        <v>0</v>
      </c>
      <c r="BS54" s="84" t="s">
        <v>71</v>
      </c>
      <c r="BT54" s="84" t="s">
        <v>72</v>
      </c>
      <c r="BU54" s="85" t="s">
        <v>73</v>
      </c>
      <c r="BV54" s="84" t="s">
        <v>74</v>
      </c>
      <c r="BW54" s="84" t="s">
        <v>5</v>
      </c>
      <c r="BX54" s="84" t="s">
        <v>75</v>
      </c>
      <c r="CL54" s="84" t="s">
        <v>19</v>
      </c>
    </row>
    <row r="55" spans="1:91" s="7" customFormat="1" ht="16.5" customHeight="1">
      <c r="A55" s="86" t="s">
        <v>76</v>
      </c>
      <c r="B55" s="87"/>
      <c r="C55" s="88"/>
      <c r="D55" s="260" t="s">
        <v>77</v>
      </c>
      <c r="E55" s="260"/>
      <c r="F55" s="260"/>
      <c r="G55" s="260"/>
      <c r="H55" s="260"/>
      <c r="I55" s="89"/>
      <c r="J55" s="260" t="s">
        <v>78</v>
      </c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58">
        <f>'01 - SO 101 - Místní komu...'!J30</f>
        <v>0</v>
      </c>
      <c r="AH55" s="259"/>
      <c r="AI55" s="259"/>
      <c r="AJ55" s="259"/>
      <c r="AK55" s="259"/>
      <c r="AL55" s="259"/>
      <c r="AM55" s="259"/>
      <c r="AN55" s="258">
        <f>SUM(AG55,AT55)</f>
        <v>0</v>
      </c>
      <c r="AO55" s="259"/>
      <c r="AP55" s="259"/>
      <c r="AQ55" s="90" t="s">
        <v>79</v>
      </c>
      <c r="AR55" s="91"/>
      <c r="AS55" s="92">
        <v>0</v>
      </c>
      <c r="AT55" s="93">
        <f>ROUND(SUM(AV55:AW55),2)</f>
        <v>0</v>
      </c>
      <c r="AU55" s="94">
        <f>'01 - SO 101 - Místní komu...'!P94</f>
        <v>0</v>
      </c>
      <c r="AV55" s="93">
        <f>'01 - SO 101 - Místní komu...'!J33</f>
        <v>0</v>
      </c>
      <c r="AW55" s="93">
        <f>'01 - SO 101 - Místní komu...'!J34</f>
        <v>0</v>
      </c>
      <c r="AX55" s="93">
        <f>'01 - SO 101 - Místní komu...'!J35</f>
        <v>0</v>
      </c>
      <c r="AY55" s="93">
        <f>'01 - SO 101 - Místní komu...'!J36</f>
        <v>0</v>
      </c>
      <c r="AZ55" s="93">
        <f>'01 - SO 101 - Místní komu...'!F33</f>
        <v>0</v>
      </c>
      <c r="BA55" s="93">
        <f>'01 - SO 101 - Místní komu...'!F34</f>
        <v>0</v>
      </c>
      <c r="BB55" s="93">
        <f>'01 - SO 101 - Místní komu...'!F35</f>
        <v>0</v>
      </c>
      <c r="BC55" s="93">
        <f>'01 - SO 101 - Místní komu...'!F36</f>
        <v>0</v>
      </c>
      <c r="BD55" s="95">
        <f>'01 - SO 101 - Místní komu...'!F37</f>
        <v>0</v>
      </c>
      <c r="BT55" s="96" t="s">
        <v>80</v>
      </c>
      <c r="BV55" s="96" t="s">
        <v>74</v>
      </c>
      <c r="BW55" s="96" t="s">
        <v>81</v>
      </c>
      <c r="BX55" s="96" t="s">
        <v>5</v>
      </c>
      <c r="CL55" s="96" t="s">
        <v>19</v>
      </c>
      <c r="CM55" s="96" t="s">
        <v>82</v>
      </c>
    </row>
    <row r="56" spans="1:91" s="7" customFormat="1" ht="16.5" customHeight="1">
      <c r="A56" s="86" t="s">
        <v>76</v>
      </c>
      <c r="B56" s="87"/>
      <c r="C56" s="88"/>
      <c r="D56" s="260" t="s">
        <v>83</v>
      </c>
      <c r="E56" s="260"/>
      <c r="F56" s="260"/>
      <c r="G56" s="260"/>
      <c r="H56" s="260"/>
      <c r="I56" s="89"/>
      <c r="J56" s="260" t="s">
        <v>84</v>
      </c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58">
        <f>'02 - SO 801 Vegetační úpravy'!J30</f>
        <v>0</v>
      </c>
      <c r="AH56" s="259"/>
      <c r="AI56" s="259"/>
      <c r="AJ56" s="259"/>
      <c r="AK56" s="259"/>
      <c r="AL56" s="259"/>
      <c r="AM56" s="259"/>
      <c r="AN56" s="258">
        <f>SUM(AG56,AT56)</f>
        <v>0</v>
      </c>
      <c r="AO56" s="259"/>
      <c r="AP56" s="259"/>
      <c r="AQ56" s="90" t="s">
        <v>79</v>
      </c>
      <c r="AR56" s="91"/>
      <c r="AS56" s="92">
        <v>0</v>
      </c>
      <c r="AT56" s="93">
        <f>ROUND(SUM(AV56:AW56),2)</f>
        <v>0</v>
      </c>
      <c r="AU56" s="94">
        <f>'02 - SO 801 Vegetační úpravy'!P83</f>
        <v>0</v>
      </c>
      <c r="AV56" s="93">
        <f>'02 - SO 801 Vegetační úpravy'!J33</f>
        <v>0</v>
      </c>
      <c r="AW56" s="93">
        <f>'02 - SO 801 Vegetační úpravy'!J34</f>
        <v>0</v>
      </c>
      <c r="AX56" s="93">
        <f>'02 - SO 801 Vegetační úpravy'!J35</f>
        <v>0</v>
      </c>
      <c r="AY56" s="93">
        <f>'02 - SO 801 Vegetační úpravy'!J36</f>
        <v>0</v>
      </c>
      <c r="AZ56" s="93">
        <f>'02 - SO 801 Vegetační úpravy'!F33</f>
        <v>0</v>
      </c>
      <c r="BA56" s="93">
        <f>'02 - SO 801 Vegetační úpravy'!F34</f>
        <v>0</v>
      </c>
      <c r="BB56" s="93">
        <f>'02 - SO 801 Vegetační úpravy'!F35</f>
        <v>0</v>
      </c>
      <c r="BC56" s="93">
        <f>'02 - SO 801 Vegetační úpravy'!F36</f>
        <v>0</v>
      </c>
      <c r="BD56" s="95">
        <f>'02 - SO 801 Vegetační úpravy'!F37</f>
        <v>0</v>
      </c>
      <c r="BT56" s="96" t="s">
        <v>80</v>
      </c>
      <c r="BV56" s="96" t="s">
        <v>74</v>
      </c>
      <c r="BW56" s="96" t="s">
        <v>85</v>
      </c>
      <c r="BX56" s="96" t="s">
        <v>5</v>
      </c>
      <c r="CL56" s="96" t="s">
        <v>19</v>
      </c>
      <c r="CM56" s="96" t="s">
        <v>82</v>
      </c>
    </row>
    <row r="57" spans="1:91" s="7" customFormat="1" ht="16.5" customHeight="1">
      <c r="A57" s="86" t="s">
        <v>76</v>
      </c>
      <c r="B57" s="87"/>
      <c r="C57" s="88"/>
      <c r="D57" s="260" t="s">
        <v>86</v>
      </c>
      <c r="E57" s="260"/>
      <c r="F57" s="260"/>
      <c r="G57" s="260"/>
      <c r="H57" s="260"/>
      <c r="I57" s="89"/>
      <c r="J57" s="260" t="s">
        <v>87</v>
      </c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58">
        <f>'03 - VRN'!J30</f>
        <v>0</v>
      </c>
      <c r="AH57" s="259"/>
      <c r="AI57" s="259"/>
      <c r="AJ57" s="259"/>
      <c r="AK57" s="259"/>
      <c r="AL57" s="259"/>
      <c r="AM57" s="259"/>
      <c r="AN57" s="258">
        <f>SUM(AG57,AT57)</f>
        <v>0</v>
      </c>
      <c r="AO57" s="259"/>
      <c r="AP57" s="259"/>
      <c r="AQ57" s="90" t="s">
        <v>79</v>
      </c>
      <c r="AR57" s="91"/>
      <c r="AS57" s="97">
        <v>0</v>
      </c>
      <c r="AT57" s="98">
        <f>ROUND(SUM(AV57:AW57),2)</f>
        <v>0</v>
      </c>
      <c r="AU57" s="99">
        <f>'03 - VRN'!P80</f>
        <v>0</v>
      </c>
      <c r="AV57" s="98">
        <f>'03 - VRN'!J33</f>
        <v>0</v>
      </c>
      <c r="AW57" s="98">
        <f>'03 - VRN'!J34</f>
        <v>0</v>
      </c>
      <c r="AX57" s="98">
        <f>'03 - VRN'!J35</f>
        <v>0</v>
      </c>
      <c r="AY57" s="98">
        <f>'03 - VRN'!J36</f>
        <v>0</v>
      </c>
      <c r="AZ57" s="98">
        <f>'03 - VRN'!F33</f>
        <v>0</v>
      </c>
      <c r="BA57" s="98">
        <f>'03 - VRN'!F34</f>
        <v>0</v>
      </c>
      <c r="BB57" s="98">
        <f>'03 - VRN'!F35</f>
        <v>0</v>
      </c>
      <c r="BC57" s="98">
        <f>'03 - VRN'!F36</f>
        <v>0</v>
      </c>
      <c r="BD57" s="100">
        <f>'03 - VRN'!F37</f>
        <v>0</v>
      </c>
      <c r="BT57" s="96" t="s">
        <v>80</v>
      </c>
      <c r="BV57" s="96" t="s">
        <v>74</v>
      </c>
      <c r="BW57" s="96" t="s">
        <v>88</v>
      </c>
      <c r="BX57" s="96" t="s">
        <v>5</v>
      </c>
      <c r="CL57" s="96" t="s">
        <v>19</v>
      </c>
      <c r="CM57" s="96" t="s">
        <v>82</v>
      </c>
    </row>
    <row r="58" spans="1:91" s="2" customFormat="1" ht="30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1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</sheetData>
  <sheetProtection algorithmName="SHA-512" hashValue="JUds+mYEuY3eMi1lsDOS8DUK4aLn8jy1SgACJekRBZn9JbeZbVA7YpynEc/+303fzwzQmDx9xMpXkChlaPrIEQ==" saltValue="hhuRJlVTH9v8foZQjvrrWbRmvqIhET/VPn3uCMytR1OmZCGPWlpe4hZFppJLSKLiUcNul1DWsC4LwceyldI1+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01 - SO 101 - Místní komu...'!C2" display="/"/>
    <hyperlink ref="A56" location="'02 - SO 801 Vegetační úpravy'!C2" display="/"/>
    <hyperlink ref="A57" location="'03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03"/>
  <sheetViews>
    <sheetView showGridLines="0" workbookViewId="0">
      <selection activeCell="I45" sqref="I4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7" t="s">
        <v>81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hidden="1" customHeight="1">
      <c r="B4" s="20"/>
      <c r="D4" s="103" t="s">
        <v>89</v>
      </c>
      <c r="L4" s="20"/>
      <c r="M4" s="104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6" t="str">
        <f>'Rekapitulace stavby'!K6</f>
        <v>Parkoviště na ul. Obránců míru za bytovým domem č.p.761</v>
      </c>
      <c r="F7" s="287"/>
      <c r="G7" s="287"/>
      <c r="H7" s="287"/>
      <c r="L7" s="20"/>
    </row>
    <row r="8" spans="1:46" s="2" customFormat="1" ht="12" hidden="1" customHeight="1">
      <c r="A8" s="34"/>
      <c r="B8" s="39"/>
      <c r="C8" s="34"/>
      <c r="D8" s="105" t="s">
        <v>90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8" t="s">
        <v>91</v>
      </c>
      <c r="F9" s="289"/>
      <c r="G9" s="289"/>
      <c r="H9" s="28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14. 8. 2022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0" t="str">
        <f>'Rekapitulace stavby'!E14</f>
        <v>Vyplň údaj</v>
      </c>
      <c r="F18" s="291"/>
      <c r="G18" s="291"/>
      <c r="H18" s="291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92" t="s">
        <v>19</v>
      </c>
      <c r="F27" s="292"/>
      <c r="G27" s="292"/>
      <c r="H27" s="29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ROUND(J94,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6" t="s">
        <v>42</v>
      </c>
      <c r="E33" s="105" t="s">
        <v>43</v>
      </c>
      <c r="F33" s="117">
        <f>ROUND((SUM(BE94:BE1002)),  2)</f>
        <v>0</v>
      </c>
      <c r="G33" s="34"/>
      <c r="H33" s="34"/>
      <c r="I33" s="118">
        <v>0.21</v>
      </c>
      <c r="J33" s="117">
        <f>ROUND(((SUM(BE94:BE1002))*I33),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5" t="s">
        <v>44</v>
      </c>
      <c r="F34" s="117">
        <f>ROUND((SUM(BF94:BF1002)),  2)</f>
        <v>0</v>
      </c>
      <c r="G34" s="34"/>
      <c r="H34" s="34"/>
      <c r="I34" s="118">
        <v>0.15</v>
      </c>
      <c r="J34" s="117">
        <f>ROUND(((SUM(BF94:BF1002))*I34),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ROUND((SUM(BG94:BG1002)),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ROUND((SUM(BH94:BH1002)),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ROUND((SUM(BI94:BI1002)),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idden="1"/>
    <row r="42" spans="1:31" hidden="1"/>
    <row r="43" spans="1:31" hidden="1"/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4" t="str">
        <f>E7</f>
        <v>Parkoviště na ul. Obránců míru za bytovým domem č.p.761</v>
      </c>
      <c r="F48" s="285"/>
      <c r="G48" s="285"/>
      <c r="H48" s="285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68" t="str">
        <f>E9</f>
        <v>01 - SO 101 - Místní komunikace</v>
      </c>
      <c r="F50" s="283"/>
      <c r="G50" s="283"/>
      <c r="H50" s="283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Kopřivnice</v>
      </c>
      <c r="G52" s="36"/>
      <c r="H52" s="36"/>
      <c r="I52" s="29" t="s">
        <v>23</v>
      </c>
      <c r="J52" s="59" t="str">
        <f>IF(J12="","",J12)</f>
        <v>14. 8. 2022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Kopřivnice</v>
      </c>
      <c r="G54" s="36"/>
      <c r="H54" s="36"/>
      <c r="I54" s="29" t="s">
        <v>31</v>
      </c>
      <c r="J54" s="32" t="str">
        <f>E21</f>
        <v>ing.Ondřej Bojko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93</v>
      </c>
      <c r="D57" s="131"/>
      <c r="E57" s="131"/>
      <c r="F57" s="131"/>
      <c r="G57" s="131"/>
      <c r="H57" s="131"/>
      <c r="I57" s="131"/>
      <c r="J57" s="132" t="s">
        <v>94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J94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95</v>
      </c>
    </row>
    <row r="60" spans="1:47" s="9" customFormat="1" ht="24.95" customHeight="1">
      <c r="B60" s="134"/>
      <c r="C60" s="135"/>
      <c r="D60" s="136" t="s">
        <v>96</v>
      </c>
      <c r="E60" s="137"/>
      <c r="F60" s="137"/>
      <c r="G60" s="137"/>
      <c r="H60" s="137"/>
      <c r="I60" s="137"/>
      <c r="J60" s="138">
        <f>J95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97</v>
      </c>
      <c r="E61" s="143"/>
      <c r="F61" s="143"/>
      <c r="G61" s="143"/>
      <c r="H61" s="143"/>
      <c r="I61" s="143"/>
      <c r="J61" s="144">
        <f>J96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98</v>
      </c>
      <c r="E62" s="143"/>
      <c r="F62" s="143"/>
      <c r="G62" s="143"/>
      <c r="H62" s="143"/>
      <c r="I62" s="143"/>
      <c r="J62" s="144">
        <f>J476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99</v>
      </c>
      <c r="E63" s="143"/>
      <c r="F63" s="143"/>
      <c r="G63" s="143"/>
      <c r="H63" s="143"/>
      <c r="I63" s="143"/>
      <c r="J63" s="144">
        <f>J505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100</v>
      </c>
      <c r="E64" s="143"/>
      <c r="F64" s="143"/>
      <c r="G64" s="143"/>
      <c r="H64" s="143"/>
      <c r="I64" s="143"/>
      <c r="J64" s="144">
        <f>J524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101</v>
      </c>
      <c r="E65" s="143"/>
      <c r="F65" s="143"/>
      <c r="G65" s="143"/>
      <c r="H65" s="143"/>
      <c r="I65" s="143"/>
      <c r="J65" s="144">
        <f>J539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102</v>
      </c>
      <c r="E66" s="143"/>
      <c r="F66" s="143"/>
      <c r="G66" s="143"/>
      <c r="H66" s="143"/>
      <c r="I66" s="143"/>
      <c r="J66" s="144">
        <f>J625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103</v>
      </c>
      <c r="E67" s="143"/>
      <c r="F67" s="143"/>
      <c r="G67" s="143"/>
      <c r="H67" s="143"/>
      <c r="I67" s="143"/>
      <c r="J67" s="144">
        <f>J632</f>
        <v>0</v>
      </c>
      <c r="K67" s="141"/>
      <c r="L67" s="145"/>
    </row>
    <row r="68" spans="1:31" s="10" customFormat="1" ht="19.899999999999999" customHeight="1">
      <c r="B68" s="140"/>
      <c r="C68" s="141"/>
      <c r="D68" s="142" t="s">
        <v>104</v>
      </c>
      <c r="E68" s="143"/>
      <c r="F68" s="143"/>
      <c r="G68" s="143"/>
      <c r="H68" s="143"/>
      <c r="I68" s="143"/>
      <c r="J68" s="144">
        <f>J715</f>
        <v>0</v>
      </c>
      <c r="K68" s="141"/>
      <c r="L68" s="145"/>
    </row>
    <row r="69" spans="1:31" s="10" customFormat="1" ht="19.899999999999999" customHeight="1">
      <c r="B69" s="140"/>
      <c r="C69" s="141"/>
      <c r="D69" s="142" t="s">
        <v>105</v>
      </c>
      <c r="E69" s="143"/>
      <c r="F69" s="143"/>
      <c r="G69" s="143"/>
      <c r="H69" s="143"/>
      <c r="I69" s="143"/>
      <c r="J69" s="144">
        <f>J898</f>
        <v>0</v>
      </c>
      <c r="K69" s="141"/>
      <c r="L69" s="145"/>
    </row>
    <row r="70" spans="1:31" s="10" customFormat="1" ht="19.899999999999999" customHeight="1">
      <c r="B70" s="140"/>
      <c r="C70" s="141"/>
      <c r="D70" s="142" t="s">
        <v>106</v>
      </c>
      <c r="E70" s="143"/>
      <c r="F70" s="143"/>
      <c r="G70" s="143"/>
      <c r="H70" s="143"/>
      <c r="I70" s="143"/>
      <c r="J70" s="144">
        <f>J918</f>
        <v>0</v>
      </c>
      <c r="K70" s="141"/>
      <c r="L70" s="145"/>
    </row>
    <row r="71" spans="1:31" s="9" customFormat="1" ht="24.95" customHeight="1">
      <c r="B71" s="134"/>
      <c r="C71" s="135"/>
      <c r="D71" s="136" t="s">
        <v>107</v>
      </c>
      <c r="E71" s="137"/>
      <c r="F71" s="137"/>
      <c r="G71" s="137"/>
      <c r="H71" s="137"/>
      <c r="I71" s="137"/>
      <c r="J71" s="138">
        <f>J923</f>
        <v>0</v>
      </c>
      <c r="K71" s="135"/>
      <c r="L71" s="139"/>
    </row>
    <row r="72" spans="1:31" s="10" customFormat="1" ht="19.899999999999999" customHeight="1">
      <c r="B72" s="140"/>
      <c r="C72" s="141"/>
      <c r="D72" s="142" t="s">
        <v>108</v>
      </c>
      <c r="E72" s="143"/>
      <c r="F72" s="143"/>
      <c r="G72" s="143"/>
      <c r="H72" s="143"/>
      <c r="I72" s="143"/>
      <c r="J72" s="144">
        <f>J924</f>
        <v>0</v>
      </c>
      <c r="K72" s="141"/>
      <c r="L72" s="145"/>
    </row>
    <row r="73" spans="1:31" s="9" customFormat="1" ht="24.95" customHeight="1">
      <c r="B73" s="134"/>
      <c r="C73" s="135"/>
      <c r="D73" s="136" t="s">
        <v>109</v>
      </c>
      <c r="E73" s="137"/>
      <c r="F73" s="137"/>
      <c r="G73" s="137"/>
      <c r="H73" s="137"/>
      <c r="I73" s="137"/>
      <c r="J73" s="138">
        <f>J934</f>
        <v>0</v>
      </c>
      <c r="K73" s="135"/>
      <c r="L73" s="139"/>
    </row>
    <row r="74" spans="1:31" s="10" customFormat="1" ht="19.899999999999999" customHeight="1">
      <c r="B74" s="140"/>
      <c r="C74" s="141"/>
      <c r="D74" s="142" t="s">
        <v>110</v>
      </c>
      <c r="E74" s="143"/>
      <c r="F74" s="143"/>
      <c r="G74" s="143"/>
      <c r="H74" s="143"/>
      <c r="I74" s="143"/>
      <c r="J74" s="144">
        <f>J935</f>
        <v>0</v>
      </c>
      <c r="K74" s="141"/>
      <c r="L74" s="145"/>
    </row>
    <row r="75" spans="1:31" s="2" customFormat="1" ht="21.7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24.95" customHeight="1">
      <c r="A81" s="34"/>
      <c r="B81" s="35"/>
      <c r="C81" s="23" t="s">
        <v>111</v>
      </c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2" customHeight="1">
      <c r="A83" s="34"/>
      <c r="B83" s="35"/>
      <c r="C83" s="29" t="s">
        <v>16</v>
      </c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6.5" customHeight="1">
      <c r="A84" s="34"/>
      <c r="B84" s="35"/>
      <c r="C84" s="36"/>
      <c r="D84" s="36"/>
      <c r="E84" s="284" t="str">
        <f>E7</f>
        <v>Parkoviště na ul. Obránců míru za bytovým domem č.p.761</v>
      </c>
      <c r="F84" s="285"/>
      <c r="G84" s="285"/>
      <c r="H84" s="285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2" customHeight="1">
      <c r="A85" s="34"/>
      <c r="B85" s="35"/>
      <c r="C85" s="29" t="s">
        <v>90</v>
      </c>
      <c r="D85" s="36"/>
      <c r="E85" s="36"/>
      <c r="F85" s="36"/>
      <c r="G85" s="36"/>
      <c r="H85" s="36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6.5" customHeight="1">
      <c r="A86" s="34"/>
      <c r="B86" s="35"/>
      <c r="C86" s="36"/>
      <c r="D86" s="36"/>
      <c r="E86" s="268" t="str">
        <f>E9</f>
        <v>01 - SO 101 - Místní komunikace</v>
      </c>
      <c r="F86" s="283"/>
      <c r="G86" s="283"/>
      <c r="H86" s="283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6.95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2" customHeight="1">
      <c r="A88" s="34"/>
      <c r="B88" s="35"/>
      <c r="C88" s="29" t="s">
        <v>21</v>
      </c>
      <c r="D88" s="36"/>
      <c r="E88" s="36"/>
      <c r="F88" s="27" t="str">
        <f>F12</f>
        <v>Kopřivnice</v>
      </c>
      <c r="G88" s="36"/>
      <c r="H88" s="36"/>
      <c r="I88" s="29" t="s">
        <v>23</v>
      </c>
      <c r="J88" s="59" t="str">
        <f>IF(J12="","",J12)</f>
        <v>14. 8. 2022</v>
      </c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5.2" customHeight="1">
      <c r="A90" s="34"/>
      <c r="B90" s="35"/>
      <c r="C90" s="29" t="s">
        <v>25</v>
      </c>
      <c r="D90" s="36"/>
      <c r="E90" s="36"/>
      <c r="F90" s="27" t="str">
        <f>E15</f>
        <v>Město Kopřivnice</v>
      </c>
      <c r="G90" s="36"/>
      <c r="H90" s="36"/>
      <c r="I90" s="29" t="s">
        <v>31</v>
      </c>
      <c r="J90" s="32" t="str">
        <f>E21</f>
        <v>ing.Ondřej Bojko</v>
      </c>
      <c r="K90" s="36"/>
      <c r="L90" s="10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29</v>
      </c>
      <c r="D91" s="36"/>
      <c r="E91" s="36"/>
      <c r="F91" s="27" t="str">
        <f>IF(E18="","",E18)</f>
        <v>Vyplň údaj</v>
      </c>
      <c r="G91" s="36"/>
      <c r="H91" s="36"/>
      <c r="I91" s="29" t="s">
        <v>34</v>
      </c>
      <c r="J91" s="32" t="str">
        <f>E24</f>
        <v xml:space="preserve"> </v>
      </c>
      <c r="K91" s="36"/>
      <c r="L91" s="10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0.3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0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11" customFormat="1" ht="29.25" customHeight="1">
      <c r="A93" s="146"/>
      <c r="B93" s="147"/>
      <c r="C93" s="148" t="s">
        <v>112</v>
      </c>
      <c r="D93" s="149" t="s">
        <v>57</v>
      </c>
      <c r="E93" s="149" t="s">
        <v>53</v>
      </c>
      <c r="F93" s="149" t="s">
        <v>54</v>
      </c>
      <c r="G93" s="149" t="s">
        <v>113</v>
      </c>
      <c r="H93" s="149" t="s">
        <v>114</v>
      </c>
      <c r="I93" s="149" t="s">
        <v>115</v>
      </c>
      <c r="J93" s="149" t="s">
        <v>94</v>
      </c>
      <c r="K93" s="150" t="s">
        <v>116</v>
      </c>
      <c r="L93" s="151"/>
      <c r="M93" s="68" t="s">
        <v>19</v>
      </c>
      <c r="N93" s="69" t="s">
        <v>42</v>
      </c>
      <c r="O93" s="69" t="s">
        <v>117</v>
      </c>
      <c r="P93" s="69" t="s">
        <v>118</v>
      </c>
      <c r="Q93" s="69" t="s">
        <v>119</v>
      </c>
      <c r="R93" s="69" t="s">
        <v>120</v>
      </c>
      <c r="S93" s="69" t="s">
        <v>121</v>
      </c>
      <c r="T93" s="70" t="s">
        <v>122</v>
      </c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</row>
    <row r="94" spans="1:63" s="2" customFormat="1" ht="22.9" customHeight="1">
      <c r="A94" s="34"/>
      <c r="B94" s="35"/>
      <c r="C94" s="75" t="s">
        <v>123</v>
      </c>
      <c r="D94" s="36"/>
      <c r="E94" s="36"/>
      <c r="F94" s="36"/>
      <c r="G94" s="36"/>
      <c r="H94" s="36"/>
      <c r="I94" s="36"/>
      <c r="J94" s="152">
        <f>BK94</f>
        <v>0</v>
      </c>
      <c r="K94" s="36"/>
      <c r="L94" s="39"/>
      <c r="M94" s="71"/>
      <c r="N94" s="153"/>
      <c r="O94" s="72"/>
      <c r="P94" s="154">
        <f>P95+P923+P934</f>
        <v>0</v>
      </c>
      <c r="Q94" s="72"/>
      <c r="R94" s="154">
        <f>R95+R923+R934</f>
        <v>2403.2513534699997</v>
      </c>
      <c r="S94" s="72"/>
      <c r="T94" s="155">
        <f>T95+T923+T934</f>
        <v>363.62224999999989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71</v>
      </c>
      <c r="AU94" s="17" t="s">
        <v>95</v>
      </c>
      <c r="BK94" s="156">
        <f>BK95+BK923+BK934</f>
        <v>0</v>
      </c>
    </row>
    <row r="95" spans="1:63" s="12" customFormat="1" ht="25.9" customHeight="1">
      <c r="B95" s="157"/>
      <c r="C95" s="158"/>
      <c r="D95" s="159" t="s">
        <v>71</v>
      </c>
      <c r="E95" s="160" t="s">
        <v>124</v>
      </c>
      <c r="F95" s="160" t="s">
        <v>125</v>
      </c>
      <c r="G95" s="158"/>
      <c r="H95" s="158"/>
      <c r="I95" s="161"/>
      <c r="J95" s="162">
        <f>BK95</f>
        <v>0</v>
      </c>
      <c r="K95" s="158"/>
      <c r="L95" s="163"/>
      <c r="M95" s="164"/>
      <c r="N95" s="165"/>
      <c r="O95" s="165"/>
      <c r="P95" s="166">
        <f>P96+P476+P505+P524+P539+P625+P632+P715+P898+P918</f>
        <v>0</v>
      </c>
      <c r="Q95" s="165"/>
      <c r="R95" s="166">
        <f>R96+R476+R505+R524+R539+R625+R632+R715+R898+R918</f>
        <v>2362.0871824699998</v>
      </c>
      <c r="S95" s="165"/>
      <c r="T95" s="167">
        <f>T96+T476+T505+T524+T539+T625+T632+T715+T898+T918</f>
        <v>363.62224999999989</v>
      </c>
      <c r="AR95" s="168" t="s">
        <v>80</v>
      </c>
      <c r="AT95" s="169" t="s">
        <v>71</v>
      </c>
      <c r="AU95" s="169" t="s">
        <v>72</v>
      </c>
      <c r="AY95" s="168" t="s">
        <v>126</v>
      </c>
      <c r="BK95" s="170">
        <f>BK96+BK476+BK505+BK524+BK539+BK625+BK632+BK715+BK898+BK918</f>
        <v>0</v>
      </c>
    </row>
    <row r="96" spans="1:63" s="12" customFormat="1" ht="22.9" customHeight="1">
      <c r="B96" s="157"/>
      <c r="C96" s="158"/>
      <c r="D96" s="159" t="s">
        <v>71</v>
      </c>
      <c r="E96" s="171" t="s">
        <v>80</v>
      </c>
      <c r="F96" s="171" t="s">
        <v>127</v>
      </c>
      <c r="G96" s="158"/>
      <c r="H96" s="158"/>
      <c r="I96" s="161"/>
      <c r="J96" s="172">
        <f>BK96</f>
        <v>0</v>
      </c>
      <c r="K96" s="158"/>
      <c r="L96" s="163"/>
      <c r="M96" s="164"/>
      <c r="N96" s="165"/>
      <c r="O96" s="165"/>
      <c r="P96" s="166">
        <f>SUM(P97:P475)</f>
        <v>0</v>
      </c>
      <c r="Q96" s="165"/>
      <c r="R96" s="166">
        <f>SUM(R97:R475)</f>
        <v>961.11910479999995</v>
      </c>
      <c r="S96" s="165"/>
      <c r="T96" s="167">
        <f>SUM(T97:T475)</f>
        <v>361.1412499999999</v>
      </c>
      <c r="AR96" s="168" t="s">
        <v>80</v>
      </c>
      <c r="AT96" s="169" t="s">
        <v>71</v>
      </c>
      <c r="AU96" s="169" t="s">
        <v>80</v>
      </c>
      <c r="AY96" s="168" t="s">
        <v>126</v>
      </c>
      <c r="BK96" s="170">
        <f>SUM(BK97:BK475)</f>
        <v>0</v>
      </c>
    </row>
    <row r="97" spans="1:65" s="2" customFormat="1" ht="76.349999999999994" customHeight="1">
      <c r="A97" s="34"/>
      <c r="B97" s="35"/>
      <c r="C97" s="173" t="s">
        <v>80</v>
      </c>
      <c r="D97" s="173" t="s">
        <v>128</v>
      </c>
      <c r="E97" s="174" t="s">
        <v>129</v>
      </c>
      <c r="F97" s="175" t="s">
        <v>130</v>
      </c>
      <c r="G97" s="176" t="s">
        <v>131</v>
      </c>
      <c r="H97" s="177">
        <v>9.75</v>
      </c>
      <c r="I97" s="178"/>
      <c r="J97" s="179">
        <f>ROUND(I97*H97,2)</f>
        <v>0</v>
      </c>
      <c r="K97" s="175" t="s">
        <v>132</v>
      </c>
      <c r="L97" s="39"/>
      <c r="M97" s="180" t="s">
        <v>19</v>
      </c>
      <c r="N97" s="181" t="s">
        <v>43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0.255</v>
      </c>
      <c r="T97" s="183">
        <f>S97*H97</f>
        <v>2.4862500000000001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133</v>
      </c>
      <c r="AT97" s="184" t="s">
        <v>128</v>
      </c>
      <c r="AU97" s="184" t="s">
        <v>82</v>
      </c>
      <c r="AY97" s="17" t="s">
        <v>126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80</v>
      </c>
      <c r="BK97" s="185">
        <f>ROUND(I97*H97,2)</f>
        <v>0</v>
      </c>
      <c r="BL97" s="17" t="s">
        <v>133</v>
      </c>
      <c r="BM97" s="184" t="s">
        <v>134</v>
      </c>
    </row>
    <row r="98" spans="1:65" s="2" customFormat="1">
      <c r="A98" s="34"/>
      <c r="B98" s="35"/>
      <c r="C98" s="36"/>
      <c r="D98" s="186" t="s">
        <v>135</v>
      </c>
      <c r="E98" s="36"/>
      <c r="F98" s="187" t="s">
        <v>136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135</v>
      </c>
      <c r="AU98" s="17" t="s">
        <v>82</v>
      </c>
    </row>
    <row r="99" spans="1:65" s="13" customFormat="1" ht="22.5">
      <c r="B99" s="191"/>
      <c r="C99" s="192"/>
      <c r="D99" s="193" t="s">
        <v>137</v>
      </c>
      <c r="E99" s="194" t="s">
        <v>19</v>
      </c>
      <c r="F99" s="195" t="s">
        <v>138</v>
      </c>
      <c r="G99" s="192"/>
      <c r="H99" s="194" t="s">
        <v>19</v>
      </c>
      <c r="I99" s="196"/>
      <c r="J99" s="192"/>
      <c r="K99" s="192"/>
      <c r="L99" s="197"/>
      <c r="M99" s="198"/>
      <c r="N99" s="199"/>
      <c r="O99" s="199"/>
      <c r="P99" s="199"/>
      <c r="Q99" s="199"/>
      <c r="R99" s="199"/>
      <c r="S99" s="199"/>
      <c r="T99" s="200"/>
      <c r="AT99" s="201" t="s">
        <v>137</v>
      </c>
      <c r="AU99" s="201" t="s">
        <v>82</v>
      </c>
      <c r="AV99" s="13" t="s">
        <v>80</v>
      </c>
      <c r="AW99" s="13" t="s">
        <v>33</v>
      </c>
      <c r="AX99" s="13" t="s">
        <v>72</v>
      </c>
      <c r="AY99" s="201" t="s">
        <v>126</v>
      </c>
    </row>
    <row r="100" spans="1:65" s="14" customFormat="1">
      <c r="B100" s="202"/>
      <c r="C100" s="203"/>
      <c r="D100" s="193" t="s">
        <v>137</v>
      </c>
      <c r="E100" s="204" t="s">
        <v>19</v>
      </c>
      <c r="F100" s="205" t="s">
        <v>139</v>
      </c>
      <c r="G100" s="203"/>
      <c r="H100" s="206">
        <v>9.75</v>
      </c>
      <c r="I100" s="207"/>
      <c r="J100" s="203"/>
      <c r="K100" s="203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137</v>
      </c>
      <c r="AU100" s="212" t="s">
        <v>82</v>
      </c>
      <c r="AV100" s="14" t="s">
        <v>82</v>
      </c>
      <c r="AW100" s="14" t="s">
        <v>33</v>
      </c>
      <c r="AX100" s="14" t="s">
        <v>72</v>
      </c>
      <c r="AY100" s="212" t="s">
        <v>126</v>
      </c>
    </row>
    <row r="101" spans="1:65" s="15" customFormat="1">
      <c r="B101" s="213"/>
      <c r="C101" s="214"/>
      <c r="D101" s="193" t="s">
        <v>137</v>
      </c>
      <c r="E101" s="215" t="s">
        <v>19</v>
      </c>
      <c r="F101" s="216" t="s">
        <v>140</v>
      </c>
      <c r="G101" s="214"/>
      <c r="H101" s="217">
        <v>9.75</v>
      </c>
      <c r="I101" s="218"/>
      <c r="J101" s="214"/>
      <c r="K101" s="214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137</v>
      </c>
      <c r="AU101" s="223" t="s">
        <v>82</v>
      </c>
      <c r="AV101" s="15" t="s">
        <v>133</v>
      </c>
      <c r="AW101" s="15" t="s">
        <v>33</v>
      </c>
      <c r="AX101" s="15" t="s">
        <v>80</v>
      </c>
      <c r="AY101" s="223" t="s">
        <v>126</v>
      </c>
    </row>
    <row r="102" spans="1:65" s="2" customFormat="1" ht="78" customHeight="1">
      <c r="A102" s="34"/>
      <c r="B102" s="35"/>
      <c r="C102" s="173" t="s">
        <v>82</v>
      </c>
      <c r="D102" s="173" t="s">
        <v>128</v>
      </c>
      <c r="E102" s="174" t="s">
        <v>141</v>
      </c>
      <c r="F102" s="175" t="s">
        <v>142</v>
      </c>
      <c r="G102" s="176" t="s">
        <v>131</v>
      </c>
      <c r="H102" s="177">
        <v>84</v>
      </c>
      <c r="I102" s="178"/>
      <c r="J102" s="179">
        <f>ROUND(I102*H102,2)</f>
        <v>0</v>
      </c>
      <c r="K102" s="175" t="s">
        <v>132</v>
      </c>
      <c r="L102" s="39"/>
      <c r="M102" s="180" t="s">
        <v>19</v>
      </c>
      <c r="N102" s="181" t="s">
        <v>43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0.255</v>
      </c>
      <c r="T102" s="183">
        <f>S102*H102</f>
        <v>21.42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133</v>
      </c>
      <c r="AT102" s="184" t="s">
        <v>128</v>
      </c>
      <c r="AU102" s="184" t="s">
        <v>82</v>
      </c>
      <c r="AY102" s="17" t="s">
        <v>126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80</v>
      </c>
      <c r="BK102" s="185">
        <f>ROUND(I102*H102,2)</f>
        <v>0</v>
      </c>
      <c r="BL102" s="17" t="s">
        <v>133</v>
      </c>
      <c r="BM102" s="184" t="s">
        <v>143</v>
      </c>
    </row>
    <row r="103" spans="1:65" s="2" customFormat="1">
      <c r="A103" s="34"/>
      <c r="B103" s="35"/>
      <c r="C103" s="36"/>
      <c r="D103" s="186" t="s">
        <v>135</v>
      </c>
      <c r="E103" s="36"/>
      <c r="F103" s="187" t="s">
        <v>144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135</v>
      </c>
      <c r="AU103" s="17" t="s">
        <v>82</v>
      </c>
    </row>
    <row r="104" spans="1:65" s="13" customFormat="1">
      <c r="B104" s="191"/>
      <c r="C104" s="192"/>
      <c r="D104" s="193" t="s">
        <v>137</v>
      </c>
      <c r="E104" s="194" t="s">
        <v>19</v>
      </c>
      <c r="F104" s="195" t="s">
        <v>145</v>
      </c>
      <c r="G104" s="192"/>
      <c r="H104" s="194" t="s">
        <v>19</v>
      </c>
      <c r="I104" s="196"/>
      <c r="J104" s="192"/>
      <c r="K104" s="192"/>
      <c r="L104" s="197"/>
      <c r="M104" s="198"/>
      <c r="N104" s="199"/>
      <c r="O104" s="199"/>
      <c r="P104" s="199"/>
      <c r="Q104" s="199"/>
      <c r="R104" s="199"/>
      <c r="S104" s="199"/>
      <c r="T104" s="200"/>
      <c r="AT104" s="201" t="s">
        <v>137</v>
      </c>
      <c r="AU104" s="201" t="s">
        <v>82</v>
      </c>
      <c r="AV104" s="13" t="s">
        <v>80</v>
      </c>
      <c r="AW104" s="13" t="s">
        <v>33</v>
      </c>
      <c r="AX104" s="13" t="s">
        <v>72</v>
      </c>
      <c r="AY104" s="201" t="s">
        <v>126</v>
      </c>
    </row>
    <row r="105" spans="1:65" s="14" customFormat="1">
      <c r="B105" s="202"/>
      <c r="C105" s="203"/>
      <c r="D105" s="193" t="s">
        <v>137</v>
      </c>
      <c r="E105" s="204" t="s">
        <v>19</v>
      </c>
      <c r="F105" s="205" t="s">
        <v>146</v>
      </c>
      <c r="G105" s="203"/>
      <c r="H105" s="206">
        <v>84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137</v>
      </c>
      <c r="AU105" s="212" t="s">
        <v>82</v>
      </c>
      <c r="AV105" s="14" t="s">
        <v>82</v>
      </c>
      <c r="AW105" s="14" t="s">
        <v>33</v>
      </c>
      <c r="AX105" s="14" t="s">
        <v>72</v>
      </c>
      <c r="AY105" s="212" t="s">
        <v>126</v>
      </c>
    </row>
    <row r="106" spans="1:65" s="15" customFormat="1">
      <c r="B106" s="213"/>
      <c r="C106" s="214"/>
      <c r="D106" s="193" t="s">
        <v>137</v>
      </c>
      <c r="E106" s="215" t="s">
        <v>19</v>
      </c>
      <c r="F106" s="216" t="s">
        <v>140</v>
      </c>
      <c r="G106" s="214"/>
      <c r="H106" s="217">
        <v>84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137</v>
      </c>
      <c r="AU106" s="223" t="s">
        <v>82</v>
      </c>
      <c r="AV106" s="15" t="s">
        <v>133</v>
      </c>
      <c r="AW106" s="15" t="s">
        <v>33</v>
      </c>
      <c r="AX106" s="15" t="s">
        <v>80</v>
      </c>
      <c r="AY106" s="223" t="s">
        <v>126</v>
      </c>
    </row>
    <row r="107" spans="1:65" s="2" customFormat="1" ht="55.5" customHeight="1">
      <c r="A107" s="34"/>
      <c r="B107" s="35"/>
      <c r="C107" s="173" t="s">
        <v>147</v>
      </c>
      <c r="D107" s="173" t="s">
        <v>128</v>
      </c>
      <c r="E107" s="174" t="s">
        <v>148</v>
      </c>
      <c r="F107" s="175" t="s">
        <v>149</v>
      </c>
      <c r="G107" s="176" t="s">
        <v>131</v>
      </c>
      <c r="H107" s="177">
        <v>6</v>
      </c>
      <c r="I107" s="178"/>
      <c r="J107" s="179">
        <f>ROUND(I107*H107,2)</f>
        <v>0</v>
      </c>
      <c r="K107" s="175" t="s">
        <v>132</v>
      </c>
      <c r="L107" s="39"/>
      <c r="M107" s="180" t="s">
        <v>19</v>
      </c>
      <c r="N107" s="181" t="s">
        <v>43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0.29499999999999998</v>
      </c>
      <c r="T107" s="183">
        <f>S107*H107</f>
        <v>1.77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133</v>
      </c>
      <c r="AT107" s="184" t="s">
        <v>128</v>
      </c>
      <c r="AU107" s="184" t="s">
        <v>82</v>
      </c>
      <c r="AY107" s="17" t="s">
        <v>126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80</v>
      </c>
      <c r="BK107" s="185">
        <f>ROUND(I107*H107,2)</f>
        <v>0</v>
      </c>
      <c r="BL107" s="17" t="s">
        <v>133</v>
      </c>
      <c r="BM107" s="184" t="s">
        <v>150</v>
      </c>
    </row>
    <row r="108" spans="1:65" s="2" customFormat="1">
      <c r="A108" s="34"/>
      <c r="B108" s="35"/>
      <c r="C108" s="36"/>
      <c r="D108" s="186" t="s">
        <v>135</v>
      </c>
      <c r="E108" s="36"/>
      <c r="F108" s="187" t="s">
        <v>151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135</v>
      </c>
      <c r="AU108" s="17" t="s">
        <v>82</v>
      </c>
    </row>
    <row r="109" spans="1:65" s="13" customFormat="1">
      <c r="B109" s="191"/>
      <c r="C109" s="192"/>
      <c r="D109" s="193" t="s">
        <v>137</v>
      </c>
      <c r="E109" s="194" t="s">
        <v>19</v>
      </c>
      <c r="F109" s="195" t="s">
        <v>152</v>
      </c>
      <c r="G109" s="192"/>
      <c r="H109" s="194" t="s">
        <v>19</v>
      </c>
      <c r="I109" s="196"/>
      <c r="J109" s="192"/>
      <c r="K109" s="192"/>
      <c r="L109" s="197"/>
      <c r="M109" s="198"/>
      <c r="N109" s="199"/>
      <c r="O109" s="199"/>
      <c r="P109" s="199"/>
      <c r="Q109" s="199"/>
      <c r="R109" s="199"/>
      <c r="S109" s="199"/>
      <c r="T109" s="200"/>
      <c r="AT109" s="201" t="s">
        <v>137</v>
      </c>
      <c r="AU109" s="201" t="s">
        <v>82</v>
      </c>
      <c r="AV109" s="13" t="s">
        <v>80</v>
      </c>
      <c r="AW109" s="13" t="s">
        <v>33</v>
      </c>
      <c r="AX109" s="13" t="s">
        <v>72</v>
      </c>
      <c r="AY109" s="201" t="s">
        <v>126</v>
      </c>
    </row>
    <row r="110" spans="1:65" s="14" customFormat="1">
      <c r="B110" s="202"/>
      <c r="C110" s="203"/>
      <c r="D110" s="193" t="s">
        <v>137</v>
      </c>
      <c r="E110" s="204" t="s">
        <v>19</v>
      </c>
      <c r="F110" s="205" t="s">
        <v>153</v>
      </c>
      <c r="G110" s="203"/>
      <c r="H110" s="206">
        <v>6</v>
      </c>
      <c r="I110" s="207"/>
      <c r="J110" s="203"/>
      <c r="K110" s="203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137</v>
      </c>
      <c r="AU110" s="212" t="s">
        <v>82</v>
      </c>
      <c r="AV110" s="14" t="s">
        <v>82</v>
      </c>
      <c r="AW110" s="14" t="s">
        <v>33</v>
      </c>
      <c r="AX110" s="14" t="s">
        <v>72</v>
      </c>
      <c r="AY110" s="212" t="s">
        <v>126</v>
      </c>
    </row>
    <row r="111" spans="1:65" s="15" customFormat="1">
      <c r="B111" s="213"/>
      <c r="C111" s="214"/>
      <c r="D111" s="193" t="s">
        <v>137</v>
      </c>
      <c r="E111" s="215" t="s">
        <v>19</v>
      </c>
      <c r="F111" s="216" t="s">
        <v>140</v>
      </c>
      <c r="G111" s="214"/>
      <c r="H111" s="217">
        <v>6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137</v>
      </c>
      <c r="AU111" s="223" t="s">
        <v>82</v>
      </c>
      <c r="AV111" s="15" t="s">
        <v>133</v>
      </c>
      <c r="AW111" s="15" t="s">
        <v>33</v>
      </c>
      <c r="AX111" s="15" t="s">
        <v>80</v>
      </c>
      <c r="AY111" s="223" t="s">
        <v>126</v>
      </c>
    </row>
    <row r="112" spans="1:65" s="2" customFormat="1" ht="49.15" customHeight="1">
      <c r="A112" s="34"/>
      <c r="B112" s="35"/>
      <c r="C112" s="173" t="s">
        <v>133</v>
      </c>
      <c r="D112" s="173" t="s">
        <v>128</v>
      </c>
      <c r="E112" s="174" t="s">
        <v>154</v>
      </c>
      <c r="F112" s="175" t="s">
        <v>155</v>
      </c>
      <c r="G112" s="176" t="s">
        <v>131</v>
      </c>
      <c r="H112" s="177">
        <v>9.75</v>
      </c>
      <c r="I112" s="178"/>
      <c r="J112" s="179">
        <f>ROUND(I112*H112,2)</f>
        <v>0</v>
      </c>
      <c r="K112" s="175" t="s">
        <v>132</v>
      </c>
      <c r="L112" s="39"/>
      <c r="M112" s="180" t="s">
        <v>19</v>
      </c>
      <c r="N112" s="181" t="s">
        <v>43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0.18</v>
      </c>
      <c r="T112" s="183">
        <f>S112*H112</f>
        <v>1.7549999999999999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133</v>
      </c>
      <c r="AT112" s="184" t="s">
        <v>128</v>
      </c>
      <c r="AU112" s="184" t="s">
        <v>82</v>
      </c>
      <c r="AY112" s="17" t="s">
        <v>126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80</v>
      </c>
      <c r="BK112" s="185">
        <f>ROUND(I112*H112,2)</f>
        <v>0</v>
      </c>
      <c r="BL112" s="17" t="s">
        <v>133</v>
      </c>
      <c r="BM112" s="184" t="s">
        <v>156</v>
      </c>
    </row>
    <row r="113" spans="1:65" s="2" customFormat="1">
      <c r="A113" s="34"/>
      <c r="B113" s="35"/>
      <c r="C113" s="36"/>
      <c r="D113" s="186" t="s">
        <v>135</v>
      </c>
      <c r="E113" s="36"/>
      <c r="F113" s="187" t="s">
        <v>157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135</v>
      </c>
      <c r="AU113" s="17" t="s">
        <v>82</v>
      </c>
    </row>
    <row r="114" spans="1:65" s="13" customFormat="1" ht="22.5">
      <c r="B114" s="191"/>
      <c r="C114" s="192"/>
      <c r="D114" s="193" t="s">
        <v>137</v>
      </c>
      <c r="E114" s="194" t="s">
        <v>19</v>
      </c>
      <c r="F114" s="195" t="s">
        <v>138</v>
      </c>
      <c r="G114" s="192"/>
      <c r="H114" s="194" t="s">
        <v>19</v>
      </c>
      <c r="I114" s="196"/>
      <c r="J114" s="192"/>
      <c r="K114" s="192"/>
      <c r="L114" s="197"/>
      <c r="M114" s="198"/>
      <c r="N114" s="199"/>
      <c r="O114" s="199"/>
      <c r="P114" s="199"/>
      <c r="Q114" s="199"/>
      <c r="R114" s="199"/>
      <c r="S114" s="199"/>
      <c r="T114" s="200"/>
      <c r="AT114" s="201" t="s">
        <v>137</v>
      </c>
      <c r="AU114" s="201" t="s">
        <v>82</v>
      </c>
      <c r="AV114" s="13" t="s">
        <v>80</v>
      </c>
      <c r="AW114" s="13" t="s">
        <v>33</v>
      </c>
      <c r="AX114" s="13" t="s">
        <v>72</v>
      </c>
      <c r="AY114" s="201" t="s">
        <v>126</v>
      </c>
    </row>
    <row r="115" spans="1:65" s="14" customFormat="1">
      <c r="B115" s="202"/>
      <c r="C115" s="203"/>
      <c r="D115" s="193" t="s">
        <v>137</v>
      </c>
      <c r="E115" s="204" t="s">
        <v>19</v>
      </c>
      <c r="F115" s="205" t="s">
        <v>139</v>
      </c>
      <c r="G115" s="203"/>
      <c r="H115" s="206">
        <v>9.75</v>
      </c>
      <c r="I115" s="207"/>
      <c r="J115" s="203"/>
      <c r="K115" s="203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137</v>
      </c>
      <c r="AU115" s="212" t="s">
        <v>82</v>
      </c>
      <c r="AV115" s="14" t="s">
        <v>82</v>
      </c>
      <c r="AW115" s="14" t="s">
        <v>33</v>
      </c>
      <c r="AX115" s="14" t="s">
        <v>72</v>
      </c>
      <c r="AY115" s="212" t="s">
        <v>126</v>
      </c>
    </row>
    <row r="116" spans="1:65" s="15" customFormat="1">
      <c r="B116" s="213"/>
      <c r="C116" s="214"/>
      <c r="D116" s="193" t="s">
        <v>137</v>
      </c>
      <c r="E116" s="215" t="s">
        <v>19</v>
      </c>
      <c r="F116" s="216" t="s">
        <v>140</v>
      </c>
      <c r="G116" s="214"/>
      <c r="H116" s="217">
        <v>9.75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137</v>
      </c>
      <c r="AU116" s="223" t="s">
        <v>82</v>
      </c>
      <c r="AV116" s="15" t="s">
        <v>133</v>
      </c>
      <c r="AW116" s="15" t="s">
        <v>33</v>
      </c>
      <c r="AX116" s="15" t="s">
        <v>80</v>
      </c>
      <c r="AY116" s="223" t="s">
        <v>126</v>
      </c>
    </row>
    <row r="117" spans="1:65" s="2" customFormat="1" ht="55.5" customHeight="1">
      <c r="A117" s="34"/>
      <c r="B117" s="35"/>
      <c r="C117" s="173" t="s">
        <v>158</v>
      </c>
      <c r="D117" s="173" t="s">
        <v>128</v>
      </c>
      <c r="E117" s="174" t="s">
        <v>159</v>
      </c>
      <c r="F117" s="175" t="s">
        <v>160</v>
      </c>
      <c r="G117" s="176" t="s">
        <v>131</v>
      </c>
      <c r="H117" s="177">
        <v>5</v>
      </c>
      <c r="I117" s="178"/>
      <c r="J117" s="179">
        <f>ROUND(I117*H117,2)</f>
        <v>0</v>
      </c>
      <c r="K117" s="175" t="s">
        <v>132</v>
      </c>
      <c r="L117" s="39"/>
      <c r="M117" s="180" t="s">
        <v>19</v>
      </c>
      <c r="N117" s="181" t="s">
        <v>43</v>
      </c>
      <c r="O117" s="64"/>
      <c r="P117" s="182">
        <f>O117*H117</f>
        <v>0</v>
      </c>
      <c r="Q117" s="182">
        <v>0</v>
      </c>
      <c r="R117" s="182">
        <f>Q117*H117</f>
        <v>0</v>
      </c>
      <c r="S117" s="182">
        <v>0.44</v>
      </c>
      <c r="T117" s="183">
        <f>S117*H117</f>
        <v>2.2000000000000002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133</v>
      </c>
      <c r="AT117" s="184" t="s">
        <v>128</v>
      </c>
      <c r="AU117" s="184" t="s">
        <v>82</v>
      </c>
      <c r="AY117" s="17" t="s">
        <v>126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80</v>
      </c>
      <c r="BK117" s="185">
        <f>ROUND(I117*H117,2)</f>
        <v>0</v>
      </c>
      <c r="BL117" s="17" t="s">
        <v>133</v>
      </c>
      <c r="BM117" s="184" t="s">
        <v>161</v>
      </c>
    </row>
    <row r="118" spans="1:65" s="2" customFormat="1">
      <c r="A118" s="34"/>
      <c r="B118" s="35"/>
      <c r="C118" s="36"/>
      <c r="D118" s="186" t="s">
        <v>135</v>
      </c>
      <c r="E118" s="36"/>
      <c r="F118" s="187" t="s">
        <v>162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135</v>
      </c>
      <c r="AU118" s="17" t="s">
        <v>82</v>
      </c>
    </row>
    <row r="119" spans="1:65" s="13" customFormat="1">
      <c r="B119" s="191"/>
      <c r="C119" s="192"/>
      <c r="D119" s="193" t="s">
        <v>137</v>
      </c>
      <c r="E119" s="194" t="s">
        <v>19</v>
      </c>
      <c r="F119" s="195" t="s">
        <v>163</v>
      </c>
      <c r="G119" s="192"/>
      <c r="H119" s="194" t="s">
        <v>19</v>
      </c>
      <c r="I119" s="196"/>
      <c r="J119" s="192"/>
      <c r="K119" s="192"/>
      <c r="L119" s="197"/>
      <c r="M119" s="198"/>
      <c r="N119" s="199"/>
      <c r="O119" s="199"/>
      <c r="P119" s="199"/>
      <c r="Q119" s="199"/>
      <c r="R119" s="199"/>
      <c r="S119" s="199"/>
      <c r="T119" s="200"/>
      <c r="AT119" s="201" t="s">
        <v>137</v>
      </c>
      <c r="AU119" s="201" t="s">
        <v>82</v>
      </c>
      <c r="AV119" s="13" t="s">
        <v>80</v>
      </c>
      <c r="AW119" s="13" t="s">
        <v>33</v>
      </c>
      <c r="AX119" s="13" t="s">
        <v>72</v>
      </c>
      <c r="AY119" s="201" t="s">
        <v>126</v>
      </c>
    </row>
    <row r="120" spans="1:65" s="14" customFormat="1">
      <c r="B120" s="202"/>
      <c r="C120" s="203"/>
      <c r="D120" s="193" t="s">
        <v>137</v>
      </c>
      <c r="E120" s="204" t="s">
        <v>19</v>
      </c>
      <c r="F120" s="205" t="s">
        <v>158</v>
      </c>
      <c r="G120" s="203"/>
      <c r="H120" s="206">
        <v>5</v>
      </c>
      <c r="I120" s="207"/>
      <c r="J120" s="203"/>
      <c r="K120" s="203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137</v>
      </c>
      <c r="AU120" s="212" t="s">
        <v>82</v>
      </c>
      <c r="AV120" s="14" t="s">
        <v>82</v>
      </c>
      <c r="AW120" s="14" t="s">
        <v>33</v>
      </c>
      <c r="AX120" s="14" t="s">
        <v>72</v>
      </c>
      <c r="AY120" s="212" t="s">
        <v>126</v>
      </c>
    </row>
    <row r="121" spans="1:65" s="15" customFormat="1">
      <c r="B121" s="213"/>
      <c r="C121" s="214"/>
      <c r="D121" s="193" t="s">
        <v>137</v>
      </c>
      <c r="E121" s="215" t="s">
        <v>19</v>
      </c>
      <c r="F121" s="216" t="s">
        <v>140</v>
      </c>
      <c r="G121" s="214"/>
      <c r="H121" s="217">
        <v>5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137</v>
      </c>
      <c r="AU121" s="223" t="s">
        <v>82</v>
      </c>
      <c r="AV121" s="15" t="s">
        <v>133</v>
      </c>
      <c r="AW121" s="15" t="s">
        <v>33</v>
      </c>
      <c r="AX121" s="15" t="s">
        <v>80</v>
      </c>
      <c r="AY121" s="223" t="s">
        <v>126</v>
      </c>
    </row>
    <row r="122" spans="1:65" s="2" customFormat="1" ht="62.65" customHeight="1">
      <c r="A122" s="34"/>
      <c r="B122" s="35"/>
      <c r="C122" s="173" t="s">
        <v>153</v>
      </c>
      <c r="D122" s="173" t="s">
        <v>128</v>
      </c>
      <c r="E122" s="174" t="s">
        <v>164</v>
      </c>
      <c r="F122" s="175" t="s">
        <v>165</v>
      </c>
      <c r="G122" s="176" t="s">
        <v>131</v>
      </c>
      <c r="H122" s="177">
        <v>84</v>
      </c>
      <c r="I122" s="178"/>
      <c r="J122" s="179">
        <f>ROUND(I122*H122,2)</f>
        <v>0</v>
      </c>
      <c r="K122" s="175" t="s">
        <v>132</v>
      </c>
      <c r="L122" s="39"/>
      <c r="M122" s="180" t="s">
        <v>19</v>
      </c>
      <c r="N122" s="181" t="s">
        <v>43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0.5</v>
      </c>
      <c r="T122" s="183">
        <f>S122*H122</f>
        <v>42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133</v>
      </c>
      <c r="AT122" s="184" t="s">
        <v>128</v>
      </c>
      <c r="AU122" s="184" t="s">
        <v>82</v>
      </c>
      <c r="AY122" s="17" t="s">
        <v>126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80</v>
      </c>
      <c r="BK122" s="185">
        <f>ROUND(I122*H122,2)</f>
        <v>0</v>
      </c>
      <c r="BL122" s="17" t="s">
        <v>133</v>
      </c>
      <c r="BM122" s="184" t="s">
        <v>166</v>
      </c>
    </row>
    <row r="123" spans="1:65" s="2" customFormat="1">
      <c r="A123" s="34"/>
      <c r="B123" s="35"/>
      <c r="C123" s="36"/>
      <c r="D123" s="186" t="s">
        <v>135</v>
      </c>
      <c r="E123" s="36"/>
      <c r="F123" s="187" t="s">
        <v>167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135</v>
      </c>
      <c r="AU123" s="17" t="s">
        <v>82</v>
      </c>
    </row>
    <row r="124" spans="1:65" s="13" customFormat="1">
      <c r="B124" s="191"/>
      <c r="C124" s="192"/>
      <c r="D124" s="193" t="s">
        <v>137</v>
      </c>
      <c r="E124" s="194" t="s">
        <v>19</v>
      </c>
      <c r="F124" s="195" t="s">
        <v>168</v>
      </c>
      <c r="G124" s="192"/>
      <c r="H124" s="194" t="s">
        <v>19</v>
      </c>
      <c r="I124" s="196"/>
      <c r="J124" s="192"/>
      <c r="K124" s="192"/>
      <c r="L124" s="197"/>
      <c r="M124" s="198"/>
      <c r="N124" s="199"/>
      <c r="O124" s="199"/>
      <c r="P124" s="199"/>
      <c r="Q124" s="199"/>
      <c r="R124" s="199"/>
      <c r="S124" s="199"/>
      <c r="T124" s="200"/>
      <c r="AT124" s="201" t="s">
        <v>137</v>
      </c>
      <c r="AU124" s="201" t="s">
        <v>82</v>
      </c>
      <c r="AV124" s="13" t="s">
        <v>80</v>
      </c>
      <c r="AW124" s="13" t="s">
        <v>33</v>
      </c>
      <c r="AX124" s="13" t="s">
        <v>72</v>
      </c>
      <c r="AY124" s="201" t="s">
        <v>126</v>
      </c>
    </row>
    <row r="125" spans="1:65" s="14" customFormat="1">
      <c r="B125" s="202"/>
      <c r="C125" s="203"/>
      <c r="D125" s="193" t="s">
        <v>137</v>
      </c>
      <c r="E125" s="204" t="s">
        <v>19</v>
      </c>
      <c r="F125" s="205" t="s">
        <v>146</v>
      </c>
      <c r="G125" s="203"/>
      <c r="H125" s="206">
        <v>84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137</v>
      </c>
      <c r="AU125" s="212" t="s">
        <v>82</v>
      </c>
      <c r="AV125" s="14" t="s">
        <v>82</v>
      </c>
      <c r="AW125" s="14" t="s">
        <v>33</v>
      </c>
      <c r="AX125" s="14" t="s">
        <v>72</v>
      </c>
      <c r="AY125" s="212" t="s">
        <v>126</v>
      </c>
    </row>
    <row r="126" spans="1:65" s="15" customFormat="1">
      <c r="B126" s="213"/>
      <c r="C126" s="214"/>
      <c r="D126" s="193" t="s">
        <v>137</v>
      </c>
      <c r="E126" s="215" t="s">
        <v>19</v>
      </c>
      <c r="F126" s="216" t="s">
        <v>140</v>
      </c>
      <c r="G126" s="214"/>
      <c r="H126" s="217">
        <v>84</v>
      </c>
      <c r="I126" s="218"/>
      <c r="J126" s="214"/>
      <c r="K126" s="214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137</v>
      </c>
      <c r="AU126" s="223" t="s">
        <v>82</v>
      </c>
      <c r="AV126" s="15" t="s">
        <v>133</v>
      </c>
      <c r="AW126" s="15" t="s">
        <v>33</v>
      </c>
      <c r="AX126" s="15" t="s">
        <v>80</v>
      </c>
      <c r="AY126" s="223" t="s">
        <v>126</v>
      </c>
    </row>
    <row r="127" spans="1:65" s="2" customFormat="1" ht="66.75" customHeight="1">
      <c r="A127" s="34"/>
      <c r="B127" s="35"/>
      <c r="C127" s="173" t="s">
        <v>169</v>
      </c>
      <c r="D127" s="173" t="s">
        <v>128</v>
      </c>
      <c r="E127" s="174" t="s">
        <v>170</v>
      </c>
      <c r="F127" s="175" t="s">
        <v>171</v>
      </c>
      <c r="G127" s="176" t="s">
        <v>131</v>
      </c>
      <c r="H127" s="177">
        <v>495</v>
      </c>
      <c r="I127" s="178"/>
      <c r="J127" s="179">
        <f>ROUND(I127*H127,2)</f>
        <v>0</v>
      </c>
      <c r="K127" s="175" t="s">
        <v>132</v>
      </c>
      <c r="L127" s="39"/>
      <c r="M127" s="180" t="s">
        <v>19</v>
      </c>
      <c r="N127" s="181" t="s">
        <v>43</v>
      </c>
      <c r="O127" s="64"/>
      <c r="P127" s="182">
        <f>O127*H127</f>
        <v>0</v>
      </c>
      <c r="Q127" s="182">
        <v>0</v>
      </c>
      <c r="R127" s="182">
        <f>Q127*H127</f>
        <v>0</v>
      </c>
      <c r="S127" s="182">
        <v>0.36</v>
      </c>
      <c r="T127" s="183">
        <f>S127*H127</f>
        <v>178.2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4" t="s">
        <v>133</v>
      </c>
      <c r="AT127" s="184" t="s">
        <v>128</v>
      </c>
      <c r="AU127" s="184" t="s">
        <v>82</v>
      </c>
      <c r="AY127" s="17" t="s">
        <v>126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7" t="s">
        <v>80</v>
      </c>
      <c r="BK127" s="185">
        <f>ROUND(I127*H127,2)</f>
        <v>0</v>
      </c>
      <c r="BL127" s="17" t="s">
        <v>133</v>
      </c>
      <c r="BM127" s="184" t="s">
        <v>172</v>
      </c>
    </row>
    <row r="128" spans="1:65" s="2" customFormat="1">
      <c r="A128" s="34"/>
      <c r="B128" s="35"/>
      <c r="C128" s="36"/>
      <c r="D128" s="186" t="s">
        <v>135</v>
      </c>
      <c r="E128" s="36"/>
      <c r="F128" s="187" t="s">
        <v>173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135</v>
      </c>
      <c r="AU128" s="17" t="s">
        <v>82</v>
      </c>
    </row>
    <row r="129" spans="1:65" s="13" customFormat="1">
      <c r="B129" s="191"/>
      <c r="C129" s="192"/>
      <c r="D129" s="193" t="s">
        <v>137</v>
      </c>
      <c r="E129" s="194" t="s">
        <v>19</v>
      </c>
      <c r="F129" s="195" t="s">
        <v>174</v>
      </c>
      <c r="G129" s="192"/>
      <c r="H129" s="194" t="s">
        <v>19</v>
      </c>
      <c r="I129" s="196"/>
      <c r="J129" s="192"/>
      <c r="K129" s="192"/>
      <c r="L129" s="197"/>
      <c r="M129" s="198"/>
      <c r="N129" s="199"/>
      <c r="O129" s="199"/>
      <c r="P129" s="199"/>
      <c r="Q129" s="199"/>
      <c r="R129" s="199"/>
      <c r="S129" s="199"/>
      <c r="T129" s="200"/>
      <c r="AT129" s="201" t="s">
        <v>137</v>
      </c>
      <c r="AU129" s="201" t="s">
        <v>82</v>
      </c>
      <c r="AV129" s="13" t="s">
        <v>80</v>
      </c>
      <c r="AW129" s="13" t="s">
        <v>33</v>
      </c>
      <c r="AX129" s="13" t="s">
        <v>72</v>
      </c>
      <c r="AY129" s="201" t="s">
        <v>126</v>
      </c>
    </row>
    <row r="130" spans="1:65" s="14" customFormat="1">
      <c r="B130" s="202"/>
      <c r="C130" s="203"/>
      <c r="D130" s="193" t="s">
        <v>137</v>
      </c>
      <c r="E130" s="204" t="s">
        <v>19</v>
      </c>
      <c r="F130" s="205" t="s">
        <v>175</v>
      </c>
      <c r="G130" s="203"/>
      <c r="H130" s="206">
        <v>495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137</v>
      </c>
      <c r="AU130" s="212" t="s">
        <v>82</v>
      </c>
      <c r="AV130" s="14" t="s">
        <v>82</v>
      </c>
      <c r="AW130" s="14" t="s">
        <v>33</v>
      </c>
      <c r="AX130" s="14" t="s">
        <v>72</v>
      </c>
      <c r="AY130" s="212" t="s">
        <v>126</v>
      </c>
    </row>
    <row r="131" spans="1:65" s="15" customFormat="1">
      <c r="B131" s="213"/>
      <c r="C131" s="214"/>
      <c r="D131" s="193" t="s">
        <v>137</v>
      </c>
      <c r="E131" s="215" t="s">
        <v>19</v>
      </c>
      <c r="F131" s="216" t="s">
        <v>140</v>
      </c>
      <c r="G131" s="214"/>
      <c r="H131" s="217">
        <v>495</v>
      </c>
      <c r="I131" s="218"/>
      <c r="J131" s="214"/>
      <c r="K131" s="214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137</v>
      </c>
      <c r="AU131" s="223" t="s">
        <v>82</v>
      </c>
      <c r="AV131" s="15" t="s">
        <v>133</v>
      </c>
      <c r="AW131" s="15" t="s">
        <v>33</v>
      </c>
      <c r="AX131" s="15" t="s">
        <v>80</v>
      </c>
      <c r="AY131" s="223" t="s">
        <v>126</v>
      </c>
    </row>
    <row r="132" spans="1:65" s="2" customFormat="1" ht="62.65" customHeight="1">
      <c r="A132" s="34"/>
      <c r="B132" s="35"/>
      <c r="C132" s="173" t="s">
        <v>176</v>
      </c>
      <c r="D132" s="173" t="s">
        <v>128</v>
      </c>
      <c r="E132" s="174" t="s">
        <v>177</v>
      </c>
      <c r="F132" s="175" t="s">
        <v>178</v>
      </c>
      <c r="G132" s="176" t="s">
        <v>131</v>
      </c>
      <c r="H132" s="177">
        <v>15</v>
      </c>
      <c r="I132" s="178"/>
      <c r="J132" s="179">
        <f>ROUND(I132*H132,2)</f>
        <v>0</v>
      </c>
      <c r="K132" s="175" t="s">
        <v>132</v>
      </c>
      <c r="L132" s="39"/>
      <c r="M132" s="180" t="s">
        <v>19</v>
      </c>
      <c r="N132" s="181" t="s">
        <v>43</v>
      </c>
      <c r="O132" s="64"/>
      <c r="P132" s="182">
        <f>O132*H132</f>
        <v>0</v>
      </c>
      <c r="Q132" s="182">
        <v>0</v>
      </c>
      <c r="R132" s="182">
        <f>Q132*H132</f>
        <v>0</v>
      </c>
      <c r="S132" s="182">
        <v>0.32500000000000001</v>
      </c>
      <c r="T132" s="183">
        <f>S132*H132</f>
        <v>4.875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133</v>
      </c>
      <c r="AT132" s="184" t="s">
        <v>128</v>
      </c>
      <c r="AU132" s="184" t="s">
        <v>82</v>
      </c>
      <c r="AY132" s="17" t="s">
        <v>126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80</v>
      </c>
      <c r="BK132" s="185">
        <f>ROUND(I132*H132,2)</f>
        <v>0</v>
      </c>
      <c r="BL132" s="17" t="s">
        <v>133</v>
      </c>
      <c r="BM132" s="184" t="s">
        <v>179</v>
      </c>
    </row>
    <row r="133" spans="1:65" s="2" customFormat="1">
      <c r="A133" s="34"/>
      <c r="B133" s="35"/>
      <c r="C133" s="36"/>
      <c r="D133" s="186" t="s">
        <v>135</v>
      </c>
      <c r="E133" s="36"/>
      <c r="F133" s="187" t="s">
        <v>180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135</v>
      </c>
      <c r="AU133" s="17" t="s">
        <v>82</v>
      </c>
    </row>
    <row r="134" spans="1:65" s="13" customFormat="1">
      <c r="B134" s="191"/>
      <c r="C134" s="192"/>
      <c r="D134" s="193" t="s">
        <v>137</v>
      </c>
      <c r="E134" s="194" t="s">
        <v>19</v>
      </c>
      <c r="F134" s="195" t="s">
        <v>181</v>
      </c>
      <c r="G134" s="192"/>
      <c r="H134" s="194" t="s">
        <v>19</v>
      </c>
      <c r="I134" s="196"/>
      <c r="J134" s="192"/>
      <c r="K134" s="192"/>
      <c r="L134" s="197"/>
      <c r="M134" s="198"/>
      <c r="N134" s="199"/>
      <c r="O134" s="199"/>
      <c r="P134" s="199"/>
      <c r="Q134" s="199"/>
      <c r="R134" s="199"/>
      <c r="S134" s="199"/>
      <c r="T134" s="200"/>
      <c r="AT134" s="201" t="s">
        <v>137</v>
      </c>
      <c r="AU134" s="201" t="s">
        <v>82</v>
      </c>
      <c r="AV134" s="13" t="s">
        <v>80</v>
      </c>
      <c r="AW134" s="13" t="s">
        <v>33</v>
      </c>
      <c r="AX134" s="13" t="s">
        <v>72</v>
      </c>
      <c r="AY134" s="201" t="s">
        <v>126</v>
      </c>
    </row>
    <row r="135" spans="1:65" s="14" customFormat="1">
      <c r="B135" s="202"/>
      <c r="C135" s="203"/>
      <c r="D135" s="193" t="s">
        <v>137</v>
      </c>
      <c r="E135" s="204" t="s">
        <v>19</v>
      </c>
      <c r="F135" s="205" t="s">
        <v>182</v>
      </c>
      <c r="G135" s="203"/>
      <c r="H135" s="206">
        <v>15</v>
      </c>
      <c r="I135" s="207"/>
      <c r="J135" s="203"/>
      <c r="K135" s="203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137</v>
      </c>
      <c r="AU135" s="212" t="s">
        <v>82</v>
      </c>
      <c r="AV135" s="14" t="s">
        <v>82</v>
      </c>
      <c r="AW135" s="14" t="s">
        <v>33</v>
      </c>
      <c r="AX135" s="14" t="s">
        <v>72</v>
      </c>
      <c r="AY135" s="212" t="s">
        <v>126</v>
      </c>
    </row>
    <row r="136" spans="1:65" s="15" customFormat="1">
      <c r="B136" s="213"/>
      <c r="C136" s="214"/>
      <c r="D136" s="193" t="s">
        <v>137</v>
      </c>
      <c r="E136" s="215" t="s">
        <v>19</v>
      </c>
      <c r="F136" s="216" t="s">
        <v>140</v>
      </c>
      <c r="G136" s="214"/>
      <c r="H136" s="217">
        <v>15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137</v>
      </c>
      <c r="AU136" s="223" t="s">
        <v>82</v>
      </c>
      <c r="AV136" s="15" t="s">
        <v>133</v>
      </c>
      <c r="AW136" s="15" t="s">
        <v>33</v>
      </c>
      <c r="AX136" s="15" t="s">
        <v>80</v>
      </c>
      <c r="AY136" s="223" t="s">
        <v>126</v>
      </c>
    </row>
    <row r="137" spans="1:65" s="2" customFormat="1" ht="62.65" customHeight="1">
      <c r="A137" s="34"/>
      <c r="B137" s="35"/>
      <c r="C137" s="173" t="s">
        <v>183</v>
      </c>
      <c r="D137" s="173" t="s">
        <v>128</v>
      </c>
      <c r="E137" s="174" t="s">
        <v>184</v>
      </c>
      <c r="F137" s="175" t="s">
        <v>185</v>
      </c>
      <c r="G137" s="176" t="s">
        <v>131</v>
      </c>
      <c r="H137" s="177">
        <v>15</v>
      </c>
      <c r="I137" s="178"/>
      <c r="J137" s="179">
        <f>ROUND(I137*H137,2)</f>
        <v>0</v>
      </c>
      <c r="K137" s="175" t="s">
        <v>132</v>
      </c>
      <c r="L137" s="39"/>
      <c r="M137" s="180" t="s">
        <v>19</v>
      </c>
      <c r="N137" s="181" t="s">
        <v>43</v>
      </c>
      <c r="O137" s="64"/>
      <c r="P137" s="182">
        <f>O137*H137</f>
        <v>0</v>
      </c>
      <c r="Q137" s="182">
        <v>0</v>
      </c>
      <c r="R137" s="182">
        <f>Q137*H137</f>
        <v>0</v>
      </c>
      <c r="S137" s="182">
        <v>0.3</v>
      </c>
      <c r="T137" s="183">
        <f>S137*H137</f>
        <v>4.5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133</v>
      </c>
      <c r="AT137" s="184" t="s">
        <v>128</v>
      </c>
      <c r="AU137" s="184" t="s">
        <v>82</v>
      </c>
      <c r="AY137" s="17" t="s">
        <v>126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80</v>
      </c>
      <c r="BK137" s="185">
        <f>ROUND(I137*H137,2)</f>
        <v>0</v>
      </c>
      <c r="BL137" s="17" t="s">
        <v>133</v>
      </c>
      <c r="BM137" s="184" t="s">
        <v>186</v>
      </c>
    </row>
    <row r="138" spans="1:65" s="2" customFormat="1">
      <c r="A138" s="34"/>
      <c r="B138" s="35"/>
      <c r="C138" s="36"/>
      <c r="D138" s="186" t="s">
        <v>135</v>
      </c>
      <c r="E138" s="36"/>
      <c r="F138" s="187" t="s">
        <v>187</v>
      </c>
      <c r="G138" s="36"/>
      <c r="H138" s="36"/>
      <c r="I138" s="188"/>
      <c r="J138" s="36"/>
      <c r="K138" s="36"/>
      <c r="L138" s="39"/>
      <c r="M138" s="189"/>
      <c r="N138" s="190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135</v>
      </c>
      <c r="AU138" s="17" t="s">
        <v>82</v>
      </c>
    </row>
    <row r="139" spans="1:65" s="13" customFormat="1">
      <c r="B139" s="191"/>
      <c r="C139" s="192"/>
      <c r="D139" s="193" t="s">
        <v>137</v>
      </c>
      <c r="E139" s="194" t="s">
        <v>19</v>
      </c>
      <c r="F139" s="195" t="s">
        <v>188</v>
      </c>
      <c r="G139" s="192"/>
      <c r="H139" s="194" t="s">
        <v>19</v>
      </c>
      <c r="I139" s="196"/>
      <c r="J139" s="192"/>
      <c r="K139" s="192"/>
      <c r="L139" s="197"/>
      <c r="M139" s="198"/>
      <c r="N139" s="199"/>
      <c r="O139" s="199"/>
      <c r="P139" s="199"/>
      <c r="Q139" s="199"/>
      <c r="R139" s="199"/>
      <c r="S139" s="199"/>
      <c r="T139" s="200"/>
      <c r="AT139" s="201" t="s">
        <v>137</v>
      </c>
      <c r="AU139" s="201" t="s">
        <v>82</v>
      </c>
      <c r="AV139" s="13" t="s">
        <v>80</v>
      </c>
      <c r="AW139" s="13" t="s">
        <v>33</v>
      </c>
      <c r="AX139" s="13" t="s">
        <v>72</v>
      </c>
      <c r="AY139" s="201" t="s">
        <v>126</v>
      </c>
    </row>
    <row r="140" spans="1:65" s="14" customFormat="1">
      <c r="B140" s="202"/>
      <c r="C140" s="203"/>
      <c r="D140" s="193" t="s">
        <v>137</v>
      </c>
      <c r="E140" s="204" t="s">
        <v>19</v>
      </c>
      <c r="F140" s="205" t="s">
        <v>8</v>
      </c>
      <c r="G140" s="203"/>
      <c r="H140" s="206">
        <v>15</v>
      </c>
      <c r="I140" s="207"/>
      <c r="J140" s="203"/>
      <c r="K140" s="203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137</v>
      </c>
      <c r="AU140" s="212" t="s">
        <v>82</v>
      </c>
      <c r="AV140" s="14" t="s">
        <v>82</v>
      </c>
      <c r="AW140" s="14" t="s">
        <v>33</v>
      </c>
      <c r="AX140" s="14" t="s">
        <v>72</v>
      </c>
      <c r="AY140" s="212" t="s">
        <v>126</v>
      </c>
    </row>
    <row r="141" spans="1:65" s="15" customFormat="1">
      <c r="B141" s="213"/>
      <c r="C141" s="214"/>
      <c r="D141" s="193" t="s">
        <v>137</v>
      </c>
      <c r="E141" s="215" t="s">
        <v>19</v>
      </c>
      <c r="F141" s="216" t="s">
        <v>140</v>
      </c>
      <c r="G141" s="214"/>
      <c r="H141" s="217">
        <v>15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137</v>
      </c>
      <c r="AU141" s="223" t="s">
        <v>82</v>
      </c>
      <c r="AV141" s="15" t="s">
        <v>133</v>
      </c>
      <c r="AW141" s="15" t="s">
        <v>33</v>
      </c>
      <c r="AX141" s="15" t="s">
        <v>80</v>
      </c>
      <c r="AY141" s="223" t="s">
        <v>126</v>
      </c>
    </row>
    <row r="142" spans="1:65" s="2" customFormat="1" ht="62.65" customHeight="1">
      <c r="A142" s="34"/>
      <c r="B142" s="35"/>
      <c r="C142" s="173" t="s">
        <v>189</v>
      </c>
      <c r="D142" s="173" t="s">
        <v>128</v>
      </c>
      <c r="E142" s="174" t="s">
        <v>190</v>
      </c>
      <c r="F142" s="175" t="s">
        <v>191</v>
      </c>
      <c r="G142" s="176" t="s">
        <v>131</v>
      </c>
      <c r="H142" s="177">
        <v>20</v>
      </c>
      <c r="I142" s="178"/>
      <c r="J142" s="179">
        <f>ROUND(I142*H142,2)</f>
        <v>0</v>
      </c>
      <c r="K142" s="175" t="s">
        <v>132</v>
      </c>
      <c r="L142" s="39"/>
      <c r="M142" s="180" t="s">
        <v>19</v>
      </c>
      <c r="N142" s="181" t="s">
        <v>43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1.1200000000000001</v>
      </c>
      <c r="T142" s="183">
        <f>S142*H142</f>
        <v>22.400000000000002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133</v>
      </c>
      <c r="AT142" s="184" t="s">
        <v>128</v>
      </c>
      <c r="AU142" s="184" t="s">
        <v>82</v>
      </c>
      <c r="AY142" s="17" t="s">
        <v>126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80</v>
      </c>
      <c r="BK142" s="185">
        <f>ROUND(I142*H142,2)</f>
        <v>0</v>
      </c>
      <c r="BL142" s="17" t="s">
        <v>133</v>
      </c>
      <c r="BM142" s="184" t="s">
        <v>192</v>
      </c>
    </row>
    <row r="143" spans="1:65" s="2" customFormat="1">
      <c r="A143" s="34"/>
      <c r="B143" s="35"/>
      <c r="C143" s="36"/>
      <c r="D143" s="186" t="s">
        <v>135</v>
      </c>
      <c r="E143" s="36"/>
      <c r="F143" s="187" t="s">
        <v>193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135</v>
      </c>
      <c r="AU143" s="17" t="s">
        <v>82</v>
      </c>
    </row>
    <row r="144" spans="1:65" s="13" customFormat="1">
      <c r="B144" s="191"/>
      <c r="C144" s="192"/>
      <c r="D144" s="193" t="s">
        <v>137</v>
      </c>
      <c r="E144" s="194" t="s">
        <v>19</v>
      </c>
      <c r="F144" s="195" t="s">
        <v>194</v>
      </c>
      <c r="G144" s="192"/>
      <c r="H144" s="194" t="s">
        <v>19</v>
      </c>
      <c r="I144" s="196"/>
      <c r="J144" s="192"/>
      <c r="K144" s="192"/>
      <c r="L144" s="197"/>
      <c r="M144" s="198"/>
      <c r="N144" s="199"/>
      <c r="O144" s="199"/>
      <c r="P144" s="199"/>
      <c r="Q144" s="199"/>
      <c r="R144" s="199"/>
      <c r="S144" s="199"/>
      <c r="T144" s="200"/>
      <c r="AT144" s="201" t="s">
        <v>137</v>
      </c>
      <c r="AU144" s="201" t="s">
        <v>82</v>
      </c>
      <c r="AV144" s="13" t="s">
        <v>80</v>
      </c>
      <c r="AW144" s="13" t="s">
        <v>33</v>
      </c>
      <c r="AX144" s="13" t="s">
        <v>72</v>
      </c>
      <c r="AY144" s="201" t="s">
        <v>126</v>
      </c>
    </row>
    <row r="145" spans="1:65" s="14" customFormat="1">
      <c r="B145" s="202"/>
      <c r="C145" s="203"/>
      <c r="D145" s="193" t="s">
        <v>137</v>
      </c>
      <c r="E145" s="204" t="s">
        <v>19</v>
      </c>
      <c r="F145" s="205" t="s">
        <v>195</v>
      </c>
      <c r="G145" s="203"/>
      <c r="H145" s="206">
        <v>20</v>
      </c>
      <c r="I145" s="207"/>
      <c r="J145" s="203"/>
      <c r="K145" s="203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137</v>
      </c>
      <c r="AU145" s="212" t="s">
        <v>82</v>
      </c>
      <c r="AV145" s="14" t="s">
        <v>82</v>
      </c>
      <c r="AW145" s="14" t="s">
        <v>33</v>
      </c>
      <c r="AX145" s="14" t="s">
        <v>72</v>
      </c>
      <c r="AY145" s="212" t="s">
        <v>126</v>
      </c>
    </row>
    <row r="146" spans="1:65" s="15" customFormat="1">
      <c r="B146" s="213"/>
      <c r="C146" s="214"/>
      <c r="D146" s="193" t="s">
        <v>137</v>
      </c>
      <c r="E146" s="215" t="s">
        <v>19</v>
      </c>
      <c r="F146" s="216" t="s">
        <v>140</v>
      </c>
      <c r="G146" s="214"/>
      <c r="H146" s="217">
        <v>20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137</v>
      </c>
      <c r="AU146" s="223" t="s">
        <v>82</v>
      </c>
      <c r="AV146" s="15" t="s">
        <v>133</v>
      </c>
      <c r="AW146" s="15" t="s">
        <v>33</v>
      </c>
      <c r="AX146" s="15" t="s">
        <v>80</v>
      </c>
      <c r="AY146" s="223" t="s">
        <v>126</v>
      </c>
    </row>
    <row r="147" spans="1:65" s="2" customFormat="1" ht="66.75" customHeight="1">
      <c r="A147" s="34"/>
      <c r="B147" s="35"/>
      <c r="C147" s="173" t="s">
        <v>196</v>
      </c>
      <c r="D147" s="173" t="s">
        <v>128</v>
      </c>
      <c r="E147" s="174" t="s">
        <v>197</v>
      </c>
      <c r="F147" s="175" t="s">
        <v>198</v>
      </c>
      <c r="G147" s="176" t="s">
        <v>131</v>
      </c>
      <c r="H147" s="177">
        <v>60</v>
      </c>
      <c r="I147" s="178"/>
      <c r="J147" s="179">
        <f>ROUND(I147*H147,2)</f>
        <v>0</v>
      </c>
      <c r="K147" s="175" t="s">
        <v>132</v>
      </c>
      <c r="L147" s="39"/>
      <c r="M147" s="180" t="s">
        <v>19</v>
      </c>
      <c r="N147" s="181" t="s">
        <v>43</v>
      </c>
      <c r="O147" s="64"/>
      <c r="P147" s="182">
        <f>O147*H147</f>
        <v>0</v>
      </c>
      <c r="Q147" s="182">
        <v>0</v>
      </c>
      <c r="R147" s="182">
        <f>Q147*H147</f>
        <v>0</v>
      </c>
      <c r="S147" s="182">
        <v>0.22</v>
      </c>
      <c r="T147" s="183">
        <f>S147*H147</f>
        <v>13.2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133</v>
      </c>
      <c r="AT147" s="184" t="s">
        <v>128</v>
      </c>
      <c r="AU147" s="184" t="s">
        <v>82</v>
      </c>
      <c r="AY147" s="17" t="s">
        <v>126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7" t="s">
        <v>80</v>
      </c>
      <c r="BK147" s="185">
        <f>ROUND(I147*H147,2)</f>
        <v>0</v>
      </c>
      <c r="BL147" s="17" t="s">
        <v>133</v>
      </c>
      <c r="BM147" s="184" t="s">
        <v>199</v>
      </c>
    </row>
    <row r="148" spans="1:65" s="2" customFormat="1">
      <c r="A148" s="34"/>
      <c r="B148" s="35"/>
      <c r="C148" s="36"/>
      <c r="D148" s="186" t="s">
        <v>135</v>
      </c>
      <c r="E148" s="36"/>
      <c r="F148" s="187" t="s">
        <v>200</v>
      </c>
      <c r="G148" s="36"/>
      <c r="H148" s="36"/>
      <c r="I148" s="188"/>
      <c r="J148" s="36"/>
      <c r="K148" s="36"/>
      <c r="L148" s="39"/>
      <c r="M148" s="189"/>
      <c r="N148" s="190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135</v>
      </c>
      <c r="AU148" s="17" t="s">
        <v>82</v>
      </c>
    </row>
    <row r="149" spans="1:65" s="13" customFormat="1" ht="22.5">
      <c r="B149" s="191"/>
      <c r="C149" s="192"/>
      <c r="D149" s="193" t="s">
        <v>137</v>
      </c>
      <c r="E149" s="194" t="s">
        <v>19</v>
      </c>
      <c r="F149" s="195" t="s">
        <v>201</v>
      </c>
      <c r="G149" s="192"/>
      <c r="H149" s="194" t="s">
        <v>19</v>
      </c>
      <c r="I149" s="196"/>
      <c r="J149" s="192"/>
      <c r="K149" s="192"/>
      <c r="L149" s="197"/>
      <c r="M149" s="198"/>
      <c r="N149" s="199"/>
      <c r="O149" s="199"/>
      <c r="P149" s="199"/>
      <c r="Q149" s="199"/>
      <c r="R149" s="199"/>
      <c r="S149" s="199"/>
      <c r="T149" s="200"/>
      <c r="AT149" s="201" t="s">
        <v>137</v>
      </c>
      <c r="AU149" s="201" t="s">
        <v>82</v>
      </c>
      <c r="AV149" s="13" t="s">
        <v>80</v>
      </c>
      <c r="AW149" s="13" t="s">
        <v>33</v>
      </c>
      <c r="AX149" s="13" t="s">
        <v>72</v>
      </c>
      <c r="AY149" s="201" t="s">
        <v>126</v>
      </c>
    </row>
    <row r="150" spans="1:65" s="14" customFormat="1">
      <c r="B150" s="202"/>
      <c r="C150" s="203"/>
      <c r="D150" s="193" t="s">
        <v>137</v>
      </c>
      <c r="E150" s="204" t="s">
        <v>19</v>
      </c>
      <c r="F150" s="205" t="s">
        <v>202</v>
      </c>
      <c r="G150" s="203"/>
      <c r="H150" s="206">
        <v>60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137</v>
      </c>
      <c r="AU150" s="212" t="s">
        <v>82</v>
      </c>
      <c r="AV150" s="14" t="s">
        <v>82</v>
      </c>
      <c r="AW150" s="14" t="s">
        <v>33</v>
      </c>
      <c r="AX150" s="14" t="s">
        <v>72</v>
      </c>
      <c r="AY150" s="212" t="s">
        <v>126</v>
      </c>
    </row>
    <row r="151" spans="1:65" s="15" customFormat="1">
      <c r="B151" s="213"/>
      <c r="C151" s="214"/>
      <c r="D151" s="193" t="s">
        <v>137</v>
      </c>
      <c r="E151" s="215" t="s">
        <v>19</v>
      </c>
      <c r="F151" s="216" t="s">
        <v>140</v>
      </c>
      <c r="G151" s="214"/>
      <c r="H151" s="217">
        <v>60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137</v>
      </c>
      <c r="AU151" s="223" t="s">
        <v>82</v>
      </c>
      <c r="AV151" s="15" t="s">
        <v>133</v>
      </c>
      <c r="AW151" s="15" t="s">
        <v>33</v>
      </c>
      <c r="AX151" s="15" t="s">
        <v>80</v>
      </c>
      <c r="AY151" s="223" t="s">
        <v>126</v>
      </c>
    </row>
    <row r="152" spans="1:65" s="2" customFormat="1" ht="66.75" customHeight="1">
      <c r="A152" s="34"/>
      <c r="B152" s="35"/>
      <c r="C152" s="173" t="s">
        <v>203</v>
      </c>
      <c r="D152" s="173" t="s">
        <v>128</v>
      </c>
      <c r="E152" s="174" t="s">
        <v>204</v>
      </c>
      <c r="F152" s="175" t="s">
        <v>205</v>
      </c>
      <c r="G152" s="176" t="s">
        <v>131</v>
      </c>
      <c r="H152" s="177">
        <v>60</v>
      </c>
      <c r="I152" s="178"/>
      <c r="J152" s="179">
        <f>ROUND(I152*H152,2)</f>
        <v>0</v>
      </c>
      <c r="K152" s="175" t="s">
        <v>132</v>
      </c>
      <c r="L152" s="39"/>
      <c r="M152" s="180" t="s">
        <v>19</v>
      </c>
      <c r="N152" s="181" t="s">
        <v>43</v>
      </c>
      <c r="O152" s="64"/>
      <c r="P152" s="182">
        <f>O152*H152</f>
        <v>0</v>
      </c>
      <c r="Q152" s="182">
        <v>0</v>
      </c>
      <c r="R152" s="182">
        <f>Q152*H152</f>
        <v>0</v>
      </c>
      <c r="S152" s="182">
        <v>0.28999999999999998</v>
      </c>
      <c r="T152" s="183">
        <f>S152*H152</f>
        <v>17.399999999999999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133</v>
      </c>
      <c r="AT152" s="184" t="s">
        <v>128</v>
      </c>
      <c r="AU152" s="184" t="s">
        <v>82</v>
      </c>
      <c r="AY152" s="17" t="s">
        <v>126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7" t="s">
        <v>80</v>
      </c>
      <c r="BK152" s="185">
        <f>ROUND(I152*H152,2)</f>
        <v>0</v>
      </c>
      <c r="BL152" s="17" t="s">
        <v>133</v>
      </c>
      <c r="BM152" s="184" t="s">
        <v>206</v>
      </c>
    </row>
    <row r="153" spans="1:65" s="2" customFormat="1">
      <c r="A153" s="34"/>
      <c r="B153" s="35"/>
      <c r="C153" s="36"/>
      <c r="D153" s="186" t="s">
        <v>135</v>
      </c>
      <c r="E153" s="36"/>
      <c r="F153" s="187" t="s">
        <v>207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135</v>
      </c>
      <c r="AU153" s="17" t="s">
        <v>82</v>
      </c>
    </row>
    <row r="154" spans="1:65" s="13" customFormat="1">
      <c r="B154" s="191"/>
      <c r="C154" s="192"/>
      <c r="D154" s="193" t="s">
        <v>137</v>
      </c>
      <c r="E154" s="194" t="s">
        <v>19</v>
      </c>
      <c r="F154" s="195" t="s">
        <v>208</v>
      </c>
      <c r="G154" s="192"/>
      <c r="H154" s="194" t="s">
        <v>19</v>
      </c>
      <c r="I154" s="196"/>
      <c r="J154" s="192"/>
      <c r="K154" s="192"/>
      <c r="L154" s="197"/>
      <c r="M154" s="198"/>
      <c r="N154" s="199"/>
      <c r="O154" s="199"/>
      <c r="P154" s="199"/>
      <c r="Q154" s="199"/>
      <c r="R154" s="199"/>
      <c r="S154" s="199"/>
      <c r="T154" s="200"/>
      <c r="AT154" s="201" t="s">
        <v>137</v>
      </c>
      <c r="AU154" s="201" t="s">
        <v>82</v>
      </c>
      <c r="AV154" s="13" t="s">
        <v>80</v>
      </c>
      <c r="AW154" s="13" t="s">
        <v>33</v>
      </c>
      <c r="AX154" s="13" t="s">
        <v>72</v>
      </c>
      <c r="AY154" s="201" t="s">
        <v>126</v>
      </c>
    </row>
    <row r="155" spans="1:65" s="14" customFormat="1">
      <c r="B155" s="202"/>
      <c r="C155" s="203"/>
      <c r="D155" s="193" t="s">
        <v>137</v>
      </c>
      <c r="E155" s="204" t="s">
        <v>19</v>
      </c>
      <c r="F155" s="205" t="s">
        <v>202</v>
      </c>
      <c r="G155" s="203"/>
      <c r="H155" s="206">
        <v>60</v>
      </c>
      <c r="I155" s="207"/>
      <c r="J155" s="203"/>
      <c r="K155" s="203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137</v>
      </c>
      <c r="AU155" s="212" t="s">
        <v>82</v>
      </c>
      <c r="AV155" s="14" t="s">
        <v>82</v>
      </c>
      <c r="AW155" s="14" t="s">
        <v>33</v>
      </c>
      <c r="AX155" s="14" t="s">
        <v>72</v>
      </c>
      <c r="AY155" s="212" t="s">
        <v>126</v>
      </c>
    </row>
    <row r="156" spans="1:65" s="15" customFormat="1">
      <c r="B156" s="213"/>
      <c r="C156" s="214"/>
      <c r="D156" s="193" t="s">
        <v>137</v>
      </c>
      <c r="E156" s="215" t="s">
        <v>19</v>
      </c>
      <c r="F156" s="216" t="s">
        <v>140</v>
      </c>
      <c r="G156" s="214"/>
      <c r="H156" s="217">
        <v>60</v>
      </c>
      <c r="I156" s="218"/>
      <c r="J156" s="214"/>
      <c r="K156" s="214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137</v>
      </c>
      <c r="AU156" s="223" t="s">
        <v>82</v>
      </c>
      <c r="AV156" s="15" t="s">
        <v>133</v>
      </c>
      <c r="AW156" s="15" t="s">
        <v>33</v>
      </c>
      <c r="AX156" s="15" t="s">
        <v>80</v>
      </c>
      <c r="AY156" s="223" t="s">
        <v>126</v>
      </c>
    </row>
    <row r="157" spans="1:65" s="2" customFormat="1" ht="44.25" customHeight="1">
      <c r="A157" s="34"/>
      <c r="B157" s="35"/>
      <c r="C157" s="173" t="s">
        <v>209</v>
      </c>
      <c r="D157" s="173" t="s">
        <v>128</v>
      </c>
      <c r="E157" s="174" t="s">
        <v>210</v>
      </c>
      <c r="F157" s="175" t="s">
        <v>211</v>
      </c>
      <c r="G157" s="176" t="s">
        <v>212</v>
      </c>
      <c r="H157" s="177">
        <v>9</v>
      </c>
      <c r="I157" s="178"/>
      <c r="J157" s="179">
        <f>ROUND(I157*H157,2)</f>
        <v>0</v>
      </c>
      <c r="K157" s="175" t="s">
        <v>132</v>
      </c>
      <c r="L157" s="39"/>
      <c r="M157" s="180" t="s">
        <v>19</v>
      </c>
      <c r="N157" s="181" t="s">
        <v>43</v>
      </c>
      <c r="O157" s="64"/>
      <c r="P157" s="182">
        <f>O157*H157</f>
        <v>0</v>
      </c>
      <c r="Q157" s="182">
        <v>0</v>
      </c>
      <c r="R157" s="182">
        <f>Q157*H157</f>
        <v>0</v>
      </c>
      <c r="S157" s="182">
        <v>0.28999999999999998</v>
      </c>
      <c r="T157" s="183">
        <f>S157*H157</f>
        <v>2.61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4" t="s">
        <v>133</v>
      </c>
      <c r="AT157" s="184" t="s">
        <v>128</v>
      </c>
      <c r="AU157" s="184" t="s">
        <v>82</v>
      </c>
      <c r="AY157" s="17" t="s">
        <v>126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7" t="s">
        <v>80</v>
      </c>
      <c r="BK157" s="185">
        <f>ROUND(I157*H157,2)</f>
        <v>0</v>
      </c>
      <c r="BL157" s="17" t="s">
        <v>133</v>
      </c>
      <c r="BM157" s="184" t="s">
        <v>213</v>
      </c>
    </row>
    <row r="158" spans="1:65" s="2" customFormat="1">
      <c r="A158" s="34"/>
      <c r="B158" s="35"/>
      <c r="C158" s="36"/>
      <c r="D158" s="186" t="s">
        <v>135</v>
      </c>
      <c r="E158" s="36"/>
      <c r="F158" s="187" t="s">
        <v>214</v>
      </c>
      <c r="G158" s="36"/>
      <c r="H158" s="36"/>
      <c r="I158" s="188"/>
      <c r="J158" s="36"/>
      <c r="K158" s="36"/>
      <c r="L158" s="39"/>
      <c r="M158" s="189"/>
      <c r="N158" s="190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135</v>
      </c>
      <c r="AU158" s="17" t="s">
        <v>82</v>
      </c>
    </row>
    <row r="159" spans="1:65" s="14" customFormat="1">
      <c r="B159" s="202"/>
      <c r="C159" s="203"/>
      <c r="D159" s="193" t="s">
        <v>137</v>
      </c>
      <c r="E159" s="204" t="s">
        <v>19</v>
      </c>
      <c r="F159" s="205" t="s">
        <v>215</v>
      </c>
      <c r="G159" s="203"/>
      <c r="H159" s="206">
        <v>9</v>
      </c>
      <c r="I159" s="207"/>
      <c r="J159" s="203"/>
      <c r="K159" s="203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137</v>
      </c>
      <c r="AU159" s="212" t="s">
        <v>82</v>
      </c>
      <c r="AV159" s="14" t="s">
        <v>82</v>
      </c>
      <c r="AW159" s="14" t="s">
        <v>33</v>
      </c>
      <c r="AX159" s="14" t="s">
        <v>72</v>
      </c>
      <c r="AY159" s="212" t="s">
        <v>126</v>
      </c>
    </row>
    <row r="160" spans="1:65" s="15" customFormat="1">
      <c r="B160" s="213"/>
      <c r="C160" s="214"/>
      <c r="D160" s="193" t="s">
        <v>137</v>
      </c>
      <c r="E160" s="215" t="s">
        <v>19</v>
      </c>
      <c r="F160" s="216" t="s">
        <v>140</v>
      </c>
      <c r="G160" s="214"/>
      <c r="H160" s="217">
        <v>9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137</v>
      </c>
      <c r="AU160" s="223" t="s">
        <v>82</v>
      </c>
      <c r="AV160" s="15" t="s">
        <v>133</v>
      </c>
      <c r="AW160" s="15" t="s">
        <v>33</v>
      </c>
      <c r="AX160" s="15" t="s">
        <v>80</v>
      </c>
      <c r="AY160" s="223" t="s">
        <v>126</v>
      </c>
    </row>
    <row r="161" spans="1:65" s="2" customFormat="1" ht="49.15" customHeight="1">
      <c r="A161" s="34"/>
      <c r="B161" s="35"/>
      <c r="C161" s="173" t="s">
        <v>216</v>
      </c>
      <c r="D161" s="173" t="s">
        <v>128</v>
      </c>
      <c r="E161" s="174" t="s">
        <v>217</v>
      </c>
      <c r="F161" s="175" t="s">
        <v>218</v>
      </c>
      <c r="G161" s="176" t="s">
        <v>212</v>
      </c>
      <c r="H161" s="177">
        <v>225</v>
      </c>
      <c r="I161" s="178"/>
      <c r="J161" s="179">
        <f>ROUND(I161*H161,2)</f>
        <v>0</v>
      </c>
      <c r="K161" s="175" t="s">
        <v>132</v>
      </c>
      <c r="L161" s="39"/>
      <c r="M161" s="180" t="s">
        <v>19</v>
      </c>
      <c r="N161" s="181" t="s">
        <v>43</v>
      </c>
      <c r="O161" s="64"/>
      <c r="P161" s="182">
        <f>O161*H161</f>
        <v>0</v>
      </c>
      <c r="Q161" s="182">
        <v>0</v>
      </c>
      <c r="R161" s="182">
        <f>Q161*H161</f>
        <v>0</v>
      </c>
      <c r="S161" s="182">
        <v>0.20499999999999999</v>
      </c>
      <c r="T161" s="183">
        <f>S161*H161</f>
        <v>46.125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4" t="s">
        <v>133</v>
      </c>
      <c r="AT161" s="184" t="s">
        <v>128</v>
      </c>
      <c r="AU161" s="184" t="s">
        <v>82</v>
      </c>
      <c r="AY161" s="17" t="s">
        <v>126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7" t="s">
        <v>80</v>
      </c>
      <c r="BK161" s="185">
        <f>ROUND(I161*H161,2)</f>
        <v>0</v>
      </c>
      <c r="BL161" s="17" t="s">
        <v>133</v>
      </c>
      <c r="BM161" s="184" t="s">
        <v>219</v>
      </c>
    </row>
    <row r="162" spans="1:65" s="2" customFormat="1">
      <c r="A162" s="34"/>
      <c r="B162" s="35"/>
      <c r="C162" s="36"/>
      <c r="D162" s="186" t="s">
        <v>135</v>
      </c>
      <c r="E162" s="36"/>
      <c r="F162" s="187" t="s">
        <v>220</v>
      </c>
      <c r="G162" s="36"/>
      <c r="H162" s="36"/>
      <c r="I162" s="188"/>
      <c r="J162" s="36"/>
      <c r="K162" s="36"/>
      <c r="L162" s="39"/>
      <c r="M162" s="189"/>
      <c r="N162" s="190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135</v>
      </c>
      <c r="AU162" s="17" t="s">
        <v>82</v>
      </c>
    </row>
    <row r="163" spans="1:65" s="13" customFormat="1">
      <c r="B163" s="191"/>
      <c r="C163" s="192"/>
      <c r="D163" s="193" t="s">
        <v>137</v>
      </c>
      <c r="E163" s="194" t="s">
        <v>19</v>
      </c>
      <c r="F163" s="195" t="s">
        <v>221</v>
      </c>
      <c r="G163" s="192"/>
      <c r="H163" s="194" t="s">
        <v>19</v>
      </c>
      <c r="I163" s="196"/>
      <c r="J163" s="192"/>
      <c r="K163" s="192"/>
      <c r="L163" s="197"/>
      <c r="M163" s="198"/>
      <c r="N163" s="199"/>
      <c r="O163" s="199"/>
      <c r="P163" s="199"/>
      <c r="Q163" s="199"/>
      <c r="R163" s="199"/>
      <c r="S163" s="199"/>
      <c r="T163" s="200"/>
      <c r="AT163" s="201" t="s">
        <v>137</v>
      </c>
      <c r="AU163" s="201" t="s">
        <v>82</v>
      </c>
      <c r="AV163" s="13" t="s">
        <v>80</v>
      </c>
      <c r="AW163" s="13" t="s">
        <v>33</v>
      </c>
      <c r="AX163" s="13" t="s">
        <v>72</v>
      </c>
      <c r="AY163" s="201" t="s">
        <v>126</v>
      </c>
    </row>
    <row r="164" spans="1:65" s="14" customFormat="1">
      <c r="B164" s="202"/>
      <c r="C164" s="203"/>
      <c r="D164" s="193" t="s">
        <v>137</v>
      </c>
      <c r="E164" s="204" t="s">
        <v>19</v>
      </c>
      <c r="F164" s="205" t="s">
        <v>222</v>
      </c>
      <c r="G164" s="203"/>
      <c r="H164" s="206">
        <v>225</v>
      </c>
      <c r="I164" s="207"/>
      <c r="J164" s="203"/>
      <c r="K164" s="203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137</v>
      </c>
      <c r="AU164" s="212" t="s">
        <v>82</v>
      </c>
      <c r="AV164" s="14" t="s">
        <v>82</v>
      </c>
      <c r="AW164" s="14" t="s">
        <v>33</v>
      </c>
      <c r="AX164" s="14" t="s">
        <v>72</v>
      </c>
      <c r="AY164" s="212" t="s">
        <v>126</v>
      </c>
    </row>
    <row r="165" spans="1:65" s="15" customFormat="1">
      <c r="B165" s="213"/>
      <c r="C165" s="214"/>
      <c r="D165" s="193" t="s">
        <v>137</v>
      </c>
      <c r="E165" s="215" t="s">
        <v>19</v>
      </c>
      <c r="F165" s="216" t="s">
        <v>140</v>
      </c>
      <c r="G165" s="214"/>
      <c r="H165" s="217">
        <v>225</v>
      </c>
      <c r="I165" s="218"/>
      <c r="J165" s="214"/>
      <c r="K165" s="214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137</v>
      </c>
      <c r="AU165" s="223" t="s">
        <v>82</v>
      </c>
      <c r="AV165" s="15" t="s">
        <v>133</v>
      </c>
      <c r="AW165" s="15" t="s">
        <v>33</v>
      </c>
      <c r="AX165" s="15" t="s">
        <v>80</v>
      </c>
      <c r="AY165" s="223" t="s">
        <v>126</v>
      </c>
    </row>
    <row r="166" spans="1:65" s="2" customFormat="1" ht="55.5" customHeight="1">
      <c r="A166" s="34"/>
      <c r="B166" s="35"/>
      <c r="C166" s="173" t="s">
        <v>8</v>
      </c>
      <c r="D166" s="173" t="s">
        <v>128</v>
      </c>
      <c r="E166" s="174" t="s">
        <v>223</v>
      </c>
      <c r="F166" s="175" t="s">
        <v>224</v>
      </c>
      <c r="G166" s="176" t="s">
        <v>225</v>
      </c>
      <c r="H166" s="177">
        <v>5.6479999999999997</v>
      </c>
      <c r="I166" s="178"/>
      <c r="J166" s="179">
        <f>ROUND(I166*H166,2)</f>
        <v>0</v>
      </c>
      <c r="K166" s="175" t="s">
        <v>132</v>
      </c>
      <c r="L166" s="39"/>
      <c r="M166" s="180" t="s">
        <v>19</v>
      </c>
      <c r="N166" s="181" t="s">
        <v>43</v>
      </c>
      <c r="O166" s="64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4" t="s">
        <v>133</v>
      </c>
      <c r="AT166" s="184" t="s">
        <v>128</v>
      </c>
      <c r="AU166" s="184" t="s">
        <v>82</v>
      </c>
      <c r="AY166" s="17" t="s">
        <v>126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7" t="s">
        <v>80</v>
      </c>
      <c r="BK166" s="185">
        <f>ROUND(I166*H166,2)</f>
        <v>0</v>
      </c>
      <c r="BL166" s="17" t="s">
        <v>133</v>
      </c>
      <c r="BM166" s="184" t="s">
        <v>226</v>
      </c>
    </row>
    <row r="167" spans="1:65" s="2" customFormat="1">
      <c r="A167" s="34"/>
      <c r="B167" s="35"/>
      <c r="C167" s="36"/>
      <c r="D167" s="186" t="s">
        <v>135</v>
      </c>
      <c r="E167" s="36"/>
      <c r="F167" s="187" t="s">
        <v>227</v>
      </c>
      <c r="G167" s="36"/>
      <c r="H167" s="36"/>
      <c r="I167" s="188"/>
      <c r="J167" s="36"/>
      <c r="K167" s="36"/>
      <c r="L167" s="39"/>
      <c r="M167" s="189"/>
      <c r="N167" s="190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135</v>
      </c>
      <c r="AU167" s="17" t="s">
        <v>82</v>
      </c>
    </row>
    <row r="168" spans="1:65" s="13" customFormat="1">
      <c r="B168" s="191"/>
      <c r="C168" s="192"/>
      <c r="D168" s="193" t="s">
        <v>137</v>
      </c>
      <c r="E168" s="194" t="s">
        <v>19</v>
      </c>
      <c r="F168" s="195" t="s">
        <v>228</v>
      </c>
      <c r="G168" s="192"/>
      <c r="H168" s="194" t="s">
        <v>19</v>
      </c>
      <c r="I168" s="196"/>
      <c r="J168" s="192"/>
      <c r="K168" s="192"/>
      <c r="L168" s="197"/>
      <c r="M168" s="198"/>
      <c r="N168" s="199"/>
      <c r="O168" s="199"/>
      <c r="P168" s="199"/>
      <c r="Q168" s="199"/>
      <c r="R168" s="199"/>
      <c r="S168" s="199"/>
      <c r="T168" s="200"/>
      <c r="AT168" s="201" t="s">
        <v>137</v>
      </c>
      <c r="AU168" s="201" t="s">
        <v>82</v>
      </c>
      <c r="AV168" s="13" t="s">
        <v>80</v>
      </c>
      <c r="AW168" s="13" t="s">
        <v>33</v>
      </c>
      <c r="AX168" s="13" t="s">
        <v>72</v>
      </c>
      <c r="AY168" s="201" t="s">
        <v>126</v>
      </c>
    </row>
    <row r="169" spans="1:65" s="14" customFormat="1">
      <c r="B169" s="202"/>
      <c r="C169" s="203"/>
      <c r="D169" s="193" t="s">
        <v>137</v>
      </c>
      <c r="E169" s="204" t="s">
        <v>19</v>
      </c>
      <c r="F169" s="205" t="s">
        <v>229</v>
      </c>
      <c r="G169" s="203"/>
      <c r="H169" s="206">
        <v>0.64800000000000002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137</v>
      </c>
      <c r="AU169" s="212" t="s">
        <v>82</v>
      </c>
      <c r="AV169" s="14" t="s">
        <v>82</v>
      </c>
      <c r="AW169" s="14" t="s">
        <v>33</v>
      </c>
      <c r="AX169" s="14" t="s">
        <v>72</v>
      </c>
      <c r="AY169" s="212" t="s">
        <v>126</v>
      </c>
    </row>
    <row r="170" spans="1:65" s="13" customFormat="1">
      <c r="B170" s="191"/>
      <c r="C170" s="192"/>
      <c r="D170" s="193" t="s">
        <v>137</v>
      </c>
      <c r="E170" s="194" t="s">
        <v>19</v>
      </c>
      <c r="F170" s="195" t="s">
        <v>230</v>
      </c>
      <c r="G170" s="192"/>
      <c r="H170" s="194" t="s">
        <v>19</v>
      </c>
      <c r="I170" s="196"/>
      <c r="J170" s="192"/>
      <c r="K170" s="192"/>
      <c r="L170" s="197"/>
      <c r="M170" s="198"/>
      <c r="N170" s="199"/>
      <c r="O170" s="199"/>
      <c r="P170" s="199"/>
      <c r="Q170" s="199"/>
      <c r="R170" s="199"/>
      <c r="S170" s="199"/>
      <c r="T170" s="200"/>
      <c r="AT170" s="201" t="s">
        <v>137</v>
      </c>
      <c r="AU170" s="201" t="s">
        <v>82</v>
      </c>
      <c r="AV170" s="13" t="s">
        <v>80</v>
      </c>
      <c r="AW170" s="13" t="s">
        <v>33</v>
      </c>
      <c r="AX170" s="13" t="s">
        <v>72</v>
      </c>
      <c r="AY170" s="201" t="s">
        <v>126</v>
      </c>
    </row>
    <row r="171" spans="1:65" s="14" customFormat="1">
      <c r="B171" s="202"/>
      <c r="C171" s="203"/>
      <c r="D171" s="193" t="s">
        <v>137</v>
      </c>
      <c r="E171" s="204" t="s">
        <v>19</v>
      </c>
      <c r="F171" s="205" t="s">
        <v>158</v>
      </c>
      <c r="G171" s="203"/>
      <c r="H171" s="206">
        <v>5</v>
      </c>
      <c r="I171" s="207"/>
      <c r="J171" s="203"/>
      <c r="K171" s="203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137</v>
      </c>
      <c r="AU171" s="212" t="s">
        <v>82</v>
      </c>
      <c r="AV171" s="14" t="s">
        <v>82</v>
      </c>
      <c r="AW171" s="14" t="s">
        <v>33</v>
      </c>
      <c r="AX171" s="14" t="s">
        <v>72</v>
      </c>
      <c r="AY171" s="212" t="s">
        <v>126</v>
      </c>
    </row>
    <row r="172" spans="1:65" s="15" customFormat="1">
      <c r="B172" s="213"/>
      <c r="C172" s="214"/>
      <c r="D172" s="193" t="s">
        <v>137</v>
      </c>
      <c r="E172" s="215" t="s">
        <v>19</v>
      </c>
      <c r="F172" s="216" t="s">
        <v>140</v>
      </c>
      <c r="G172" s="214"/>
      <c r="H172" s="217">
        <v>5.6479999999999997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137</v>
      </c>
      <c r="AU172" s="223" t="s">
        <v>82</v>
      </c>
      <c r="AV172" s="15" t="s">
        <v>133</v>
      </c>
      <c r="AW172" s="15" t="s">
        <v>33</v>
      </c>
      <c r="AX172" s="15" t="s">
        <v>80</v>
      </c>
      <c r="AY172" s="223" t="s">
        <v>126</v>
      </c>
    </row>
    <row r="173" spans="1:65" s="2" customFormat="1" ht="16.5" customHeight="1">
      <c r="A173" s="34"/>
      <c r="B173" s="35"/>
      <c r="C173" s="173" t="s">
        <v>231</v>
      </c>
      <c r="D173" s="173" t="s">
        <v>128</v>
      </c>
      <c r="E173" s="174" t="s">
        <v>232</v>
      </c>
      <c r="F173" s="175" t="s">
        <v>233</v>
      </c>
      <c r="G173" s="176" t="s">
        <v>234</v>
      </c>
      <c r="H173" s="177">
        <v>1</v>
      </c>
      <c r="I173" s="178"/>
      <c r="J173" s="179">
        <f>ROUND(I173*H173,2)</f>
        <v>0</v>
      </c>
      <c r="K173" s="175" t="s">
        <v>19</v>
      </c>
      <c r="L173" s="39"/>
      <c r="M173" s="180" t="s">
        <v>19</v>
      </c>
      <c r="N173" s="181" t="s">
        <v>43</v>
      </c>
      <c r="O173" s="64"/>
      <c r="P173" s="182">
        <f>O173*H173</f>
        <v>0</v>
      </c>
      <c r="Q173" s="182">
        <v>0</v>
      </c>
      <c r="R173" s="182">
        <f>Q173*H173</f>
        <v>0</v>
      </c>
      <c r="S173" s="182">
        <v>0.2</v>
      </c>
      <c r="T173" s="183">
        <f>S173*H173</f>
        <v>0.2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4" t="s">
        <v>133</v>
      </c>
      <c r="AT173" s="184" t="s">
        <v>128</v>
      </c>
      <c r="AU173" s="184" t="s">
        <v>82</v>
      </c>
      <c r="AY173" s="17" t="s">
        <v>126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7" t="s">
        <v>80</v>
      </c>
      <c r="BK173" s="185">
        <f>ROUND(I173*H173,2)</f>
        <v>0</v>
      </c>
      <c r="BL173" s="17" t="s">
        <v>133</v>
      </c>
      <c r="BM173" s="184" t="s">
        <v>235</v>
      </c>
    </row>
    <row r="174" spans="1:65" s="2" customFormat="1" ht="33" customHeight="1">
      <c r="A174" s="34"/>
      <c r="B174" s="35"/>
      <c r="C174" s="173" t="s">
        <v>236</v>
      </c>
      <c r="D174" s="173" t="s">
        <v>128</v>
      </c>
      <c r="E174" s="174" t="s">
        <v>237</v>
      </c>
      <c r="F174" s="175" t="s">
        <v>238</v>
      </c>
      <c r="G174" s="176" t="s">
        <v>225</v>
      </c>
      <c r="H174" s="177">
        <v>313.42500000000001</v>
      </c>
      <c r="I174" s="178"/>
      <c r="J174" s="179">
        <f>ROUND(I174*H174,2)</f>
        <v>0</v>
      </c>
      <c r="K174" s="175" t="s">
        <v>132</v>
      </c>
      <c r="L174" s="39"/>
      <c r="M174" s="180" t="s">
        <v>19</v>
      </c>
      <c r="N174" s="181" t="s">
        <v>43</v>
      </c>
      <c r="O174" s="64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133</v>
      </c>
      <c r="AT174" s="184" t="s">
        <v>128</v>
      </c>
      <c r="AU174" s="184" t="s">
        <v>82</v>
      </c>
      <c r="AY174" s="17" t="s">
        <v>126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7" t="s">
        <v>80</v>
      </c>
      <c r="BK174" s="185">
        <f>ROUND(I174*H174,2)</f>
        <v>0</v>
      </c>
      <c r="BL174" s="17" t="s">
        <v>133</v>
      </c>
      <c r="BM174" s="184" t="s">
        <v>239</v>
      </c>
    </row>
    <row r="175" spans="1:65" s="2" customFormat="1">
      <c r="A175" s="34"/>
      <c r="B175" s="35"/>
      <c r="C175" s="36"/>
      <c r="D175" s="186" t="s">
        <v>135</v>
      </c>
      <c r="E175" s="36"/>
      <c r="F175" s="187" t="s">
        <v>240</v>
      </c>
      <c r="G175" s="36"/>
      <c r="H175" s="36"/>
      <c r="I175" s="188"/>
      <c r="J175" s="36"/>
      <c r="K175" s="36"/>
      <c r="L175" s="39"/>
      <c r="M175" s="189"/>
      <c r="N175" s="190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135</v>
      </c>
      <c r="AU175" s="17" t="s">
        <v>82</v>
      </c>
    </row>
    <row r="176" spans="1:65" s="13" customFormat="1">
      <c r="B176" s="191"/>
      <c r="C176" s="192"/>
      <c r="D176" s="193" t="s">
        <v>137</v>
      </c>
      <c r="E176" s="194" t="s">
        <v>19</v>
      </c>
      <c r="F176" s="195" t="s">
        <v>241</v>
      </c>
      <c r="G176" s="192"/>
      <c r="H176" s="194" t="s">
        <v>19</v>
      </c>
      <c r="I176" s="196"/>
      <c r="J176" s="192"/>
      <c r="K176" s="192"/>
      <c r="L176" s="197"/>
      <c r="M176" s="198"/>
      <c r="N176" s="199"/>
      <c r="O176" s="199"/>
      <c r="P176" s="199"/>
      <c r="Q176" s="199"/>
      <c r="R176" s="199"/>
      <c r="S176" s="199"/>
      <c r="T176" s="200"/>
      <c r="AT176" s="201" t="s">
        <v>137</v>
      </c>
      <c r="AU176" s="201" t="s">
        <v>82</v>
      </c>
      <c r="AV176" s="13" t="s">
        <v>80</v>
      </c>
      <c r="AW176" s="13" t="s">
        <v>33</v>
      </c>
      <c r="AX176" s="13" t="s">
        <v>72</v>
      </c>
      <c r="AY176" s="201" t="s">
        <v>126</v>
      </c>
    </row>
    <row r="177" spans="1:65" s="14" customFormat="1">
      <c r="B177" s="202"/>
      <c r="C177" s="203"/>
      <c r="D177" s="193" t="s">
        <v>137</v>
      </c>
      <c r="E177" s="204" t="s">
        <v>19</v>
      </c>
      <c r="F177" s="205" t="s">
        <v>242</v>
      </c>
      <c r="G177" s="203"/>
      <c r="H177" s="206">
        <v>313.42500000000001</v>
      </c>
      <c r="I177" s="207"/>
      <c r="J177" s="203"/>
      <c r="K177" s="203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137</v>
      </c>
      <c r="AU177" s="212" t="s">
        <v>82</v>
      </c>
      <c r="AV177" s="14" t="s">
        <v>82</v>
      </c>
      <c r="AW177" s="14" t="s">
        <v>33</v>
      </c>
      <c r="AX177" s="14" t="s">
        <v>72</v>
      </c>
      <c r="AY177" s="212" t="s">
        <v>126</v>
      </c>
    </row>
    <row r="178" spans="1:65" s="15" customFormat="1">
      <c r="B178" s="213"/>
      <c r="C178" s="214"/>
      <c r="D178" s="193" t="s">
        <v>137</v>
      </c>
      <c r="E178" s="215" t="s">
        <v>19</v>
      </c>
      <c r="F178" s="216" t="s">
        <v>140</v>
      </c>
      <c r="G178" s="214"/>
      <c r="H178" s="217">
        <v>313.42500000000001</v>
      </c>
      <c r="I178" s="218"/>
      <c r="J178" s="214"/>
      <c r="K178" s="214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137</v>
      </c>
      <c r="AU178" s="223" t="s">
        <v>82</v>
      </c>
      <c r="AV178" s="15" t="s">
        <v>133</v>
      </c>
      <c r="AW178" s="15" t="s">
        <v>33</v>
      </c>
      <c r="AX178" s="15" t="s">
        <v>80</v>
      </c>
      <c r="AY178" s="223" t="s">
        <v>126</v>
      </c>
    </row>
    <row r="179" spans="1:65" s="2" customFormat="1" ht="55.5" customHeight="1">
      <c r="A179" s="34"/>
      <c r="B179" s="35"/>
      <c r="C179" s="173" t="s">
        <v>243</v>
      </c>
      <c r="D179" s="173" t="s">
        <v>128</v>
      </c>
      <c r="E179" s="174" t="s">
        <v>244</v>
      </c>
      <c r="F179" s="175" t="s">
        <v>245</v>
      </c>
      <c r="G179" s="176" t="s">
        <v>225</v>
      </c>
      <c r="H179" s="177">
        <v>313.42500000000001</v>
      </c>
      <c r="I179" s="178"/>
      <c r="J179" s="179">
        <f>ROUND(I179*H179,2)</f>
        <v>0</v>
      </c>
      <c r="K179" s="175" t="s">
        <v>132</v>
      </c>
      <c r="L179" s="39"/>
      <c r="M179" s="180" t="s">
        <v>19</v>
      </c>
      <c r="N179" s="181" t="s">
        <v>43</v>
      </c>
      <c r="O179" s="64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133</v>
      </c>
      <c r="AT179" s="184" t="s">
        <v>128</v>
      </c>
      <c r="AU179" s="184" t="s">
        <v>82</v>
      </c>
      <c r="AY179" s="17" t="s">
        <v>126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7" t="s">
        <v>80</v>
      </c>
      <c r="BK179" s="185">
        <f>ROUND(I179*H179,2)</f>
        <v>0</v>
      </c>
      <c r="BL179" s="17" t="s">
        <v>133</v>
      </c>
      <c r="BM179" s="184" t="s">
        <v>246</v>
      </c>
    </row>
    <row r="180" spans="1:65" s="2" customFormat="1">
      <c r="A180" s="34"/>
      <c r="B180" s="35"/>
      <c r="C180" s="36"/>
      <c r="D180" s="186" t="s">
        <v>135</v>
      </c>
      <c r="E180" s="36"/>
      <c r="F180" s="187" t="s">
        <v>247</v>
      </c>
      <c r="G180" s="36"/>
      <c r="H180" s="36"/>
      <c r="I180" s="188"/>
      <c r="J180" s="36"/>
      <c r="K180" s="36"/>
      <c r="L180" s="39"/>
      <c r="M180" s="189"/>
      <c r="N180" s="190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135</v>
      </c>
      <c r="AU180" s="17" t="s">
        <v>82</v>
      </c>
    </row>
    <row r="181" spans="1:65" s="13" customFormat="1">
      <c r="B181" s="191"/>
      <c r="C181" s="192"/>
      <c r="D181" s="193" t="s">
        <v>137</v>
      </c>
      <c r="E181" s="194" t="s">
        <v>19</v>
      </c>
      <c r="F181" s="195" t="s">
        <v>248</v>
      </c>
      <c r="G181" s="192"/>
      <c r="H181" s="194" t="s">
        <v>19</v>
      </c>
      <c r="I181" s="196"/>
      <c r="J181" s="192"/>
      <c r="K181" s="192"/>
      <c r="L181" s="197"/>
      <c r="M181" s="198"/>
      <c r="N181" s="199"/>
      <c r="O181" s="199"/>
      <c r="P181" s="199"/>
      <c r="Q181" s="199"/>
      <c r="R181" s="199"/>
      <c r="S181" s="199"/>
      <c r="T181" s="200"/>
      <c r="AT181" s="201" t="s">
        <v>137</v>
      </c>
      <c r="AU181" s="201" t="s">
        <v>82</v>
      </c>
      <c r="AV181" s="13" t="s">
        <v>80</v>
      </c>
      <c r="AW181" s="13" t="s">
        <v>33</v>
      </c>
      <c r="AX181" s="13" t="s">
        <v>72</v>
      </c>
      <c r="AY181" s="201" t="s">
        <v>126</v>
      </c>
    </row>
    <row r="182" spans="1:65" s="14" customFormat="1">
      <c r="B182" s="202"/>
      <c r="C182" s="203"/>
      <c r="D182" s="193" t="s">
        <v>137</v>
      </c>
      <c r="E182" s="204" t="s">
        <v>19</v>
      </c>
      <c r="F182" s="205" t="s">
        <v>249</v>
      </c>
      <c r="G182" s="203"/>
      <c r="H182" s="206">
        <v>313.42500000000001</v>
      </c>
      <c r="I182" s="207"/>
      <c r="J182" s="203"/>
      <c r="K182" s="203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137</v>
      </c>
      <c r="AU182" s="212" t="s">
        <v>82</v>
      </c>
      <c r="AV182" s="14" t="s">
        <v>82</v>
      </c>
      <c r="AW182" s="14" t="s">
        <v>33</v>
      </c>
      <c r="AX182" s="14" t="s">
        <v>72</v>
      </c>
      <c r="AY182" s="212" t="s">
        <v>126</v>
      </c>
    </row>
    <row r="183" spans="1:65" s="15" customFormat="1">
      <c r="B183" s="213"/>
      <c r="C183" s="214"/>
      <c r="D183" s="193" t="s">
        <v>137</v>
      </c>
      <c r="E183" s="215" t="s">
        <v>19</v>
      </c>
      <c r="F183" s="216" t="s">
        <v>140</v>
      </c>
      <c r="G183" s="214"/>
      <c r="H183" s="217">
        <v>313.42500000000001</v>
      </c>
      <c r="I183" s="218"/>
      <c r="J183" s="214"/>
      <c r="K183" s="214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137</v>
      </c>
      <c r="AU183" s="223" t="s">
        <v>82</v>
      </c>
      <c r="AV183" s="15" t="s">
        <v>133</v>
      </c>
      <c r="AW183" s="15" t="s">
        <v>33</v>
      </c>
      <c r="AX183" s="15" t="s">
        <v>80</v>
      </c>
      <c r="AY183" s="223" t="s">
        <v>126</v>
      </c>
    </row>
    <row r="184" spans="1:65" s="2" customFormat="1" ht="16.5" customHeight="1">
      <c r="A184" s="34"/>
      <c r="B184" s="35"/>
      <c r="C184" s="224" t="s">
        <v>250</v>
      </c>
      <c r="D184" s="224" t="s">
        <v>251</v>
      </c>
      <c r="E184" s="225" t="s">
        <v>252</v>
      </c>
      <c r="F184" s="226" t="s">
        <v>253</v>
      </c>
      <c r="G184" s="227" t="s">
        <v>254</v>
      </c>
      <c r="H184" s="228">
        <v>626.85</v>
      </c>
      <c r="I184" s="229"/>
      <c r="J184" s="230">
        <f>ROUND(I184*H184,2)</f>
        <v>0</v>
      </c>
      <c r="K184" s="226" t="s">
        <v>132</v>
      </c>
      <c r="L184" s="231"/>
      <c r="M184" s="232" t="s">
        <v>19</v>
      </c>
      <c r="N184" s="233" t="s">
        <v>43</v>
      </c>
      <c r="O184" s="64"/>
      <c r="P184" s="182">
        <f>O184*H184</f>
        <v>0</v>
      </c>
      <c r="Q184" s="182">
        <v>1</v>
      </c>
      <c r="R184" s="182">
        <f>Q184*H184</f>
        <v>626.85</v>
      </c>
      <c r="S184" s="182">
        <v>0</v>
      </c>
      <c r="T184" s="18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4" t="s">
        <v>176</v>
      </c>
      <c r="AT184" s="184" t="s">
        <v>251</v>
      </c>
      <c r="AU184" s="184" t="s">
        <v>82</v>
      </c>
      <c r="AY184" s="17" t="s">
        <v>126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7" t="s">
        <v>80</v>
      </c>
      <c r="BK184" s="185">
        <f>ROUND(I184*H184,2)</f>
        <v>0</v>
      </c>
      <c r="BL184" s="17" t="s">
        <v>133</v>
      </c>
      <c r="BM184" s="184" t="s">
        <v>255</v>
      </c>
    </row>
    <row r="185" spans="1:65" s="13" customFormat="1">
      <c r="B185" s="191"/>
      <c r="C185" s="192"/>
      <c r="D185" s="193" t="s">
        <v>137</v>
      </c>
      <c r="E185" s="194" t="s">
        <v>19</v>
      </c>
      <c r="F185" s="195" t="s">
        <v>248</v>
      </c>
      <c r="G185" s="192"/>
      <c r="H185" s="194" t="s">
        <v>19</v>
      </c>
      <c r="I185" s="196"/>
      <c r="J185" s="192"/>
      <c r="K185" s="192"/>
      <c r="L185" s="197"/>
      <c r="M185" s="198"/>
      <c r="N185" s="199"/>
      <c r="O185" s="199"/>
      <c r="P185" s="199"/>
      <c r="Q185" s="199"/>
      <c r="R185" s="199"/>
      <c r="S185" s="199"/>
      <c r="T185" s="200"/>
      <c r="AT185" s="201" t="s">
        <v>137</v>
      </c>
      <c r="AU185" s="201" t="s">
        <v>82</v>
      </c>
      <c r="AV185" s="13" t="s">
        <v>80</v>
      </c>
      <c r="AW185" s="13" t="s">
        <v>33</v>
      </c>
      <c r="AX185" s="13" t="s">
        <v>72</v>
      </c>
      <c r="AY185" s="201" t="s">
        <v>126</v>
      </c>
    </row>
    <row r="186" spans="1:65" s="14" customFormat="1">
      <c r="B186" s="202"/>
      <c r="C186" s="203"/>
      <c r="D186" s="193" t="s">
        <v>137</v>
      </c>
      <c r="E186" s="204" t="s">
        <v>19</v>
      </c>
      <c r="F186" s="205" t="s">
        <v>256</v>
      </c>
      <c r="G186" s="203"/>
      <c r="H186" s="206">
        <v>626.85</v>
      </c>
      <c r="I186" s="207"/>
      <c r="J186" s="203"/>
      <c r="K186" s="203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137</v>
      </c>
      <c r="AU186" s="212" t="s">
        <v>82</v>
      </c>
      <c r="AV186" s="14" t="s">
        <v>82</v>
      </c>
      <c r="AW186" s="14" t="s">
        <v>33</v>
      </c>
      <c r="AX186" s="14" t="s">
        <v>72</v>
      </c>
      <c r="AY186" s="212" t="s">
        <v>126</v>
      </c>
    </row>
    <row r="187" spans="1:65" s="15" customFormat="1">
      <c r="B187" s="213"/>
      <c r="C187" s="214"/>
      <c r="D187" s="193" t="s">
        <v>137</v>
      </c>
      <c r="E187" s="215" t="s">
        <v>19</v>
      </c>
      <c r="F187" s="216" t="s">
        <v>140</v>
      </c>
      <c r="G187" s="214"/>
      <c r="H187" s="217">
        <v>626.85</v>
      </c>
      <c r="I187" s="218"/>
      <c r="J187" s="214"/>
      <c r="K187" s="214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137</v>
      </c>
      <c r="AU187" s="223" t="s">
        <v>82</v>
      </c>
      <c r="AV187" s="15" t="s">
        <v>133</v>
      </c>
      <c r="AW187" s="15" t="s">
        <v>33</v>
      </c>
      <c r="AX187" s="15" t="s">
        <v>80</v>
      </c>
      <c r="AY187" s="223" t="s">
        <v>126</v>
      </c>
    </row>
    <row r="188" spans="1:65" s="2" customFormat="1" ht="62.65" customHeight="1">
      <c r="A188" s="34"/>
      <c r="B188" s="35"/>
      <c r="C188" s="173" t="s">
        <v>195</v>
      </c>
      <c r="D188" s="173" t="s">
        <v>128</v>
      </c>
      <c r="E188" s="174" t="s">
        <v>257</v>
      </c>
      <c r="F188" s="175" t="s">
        <v>258</v>
      </c>
      <c r="G188" s="176" t="s">
        <v>225</v>
      </c>
      <c r="H188" s="177">
        <v>313.42500000000001</v>
      </c>
      <c r="I188" s="178"/>
      <c r="J188" s="179">
        <f>ROUND(I188*H188,2)</f>
        <v>0</v>
      </c>
      <c r="K188" s="175" t="s">
        <v>132</v>
      </c>
      <c r="L188" s="39"/>
      <c r="M188" s="180" t="s">
        <v>19</v>
      </c>
      <c r="N188" s="181" t="s">
        <v>43</v>
      </c>
      <c r="O188" s="64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4" t="s">
        <v>133</v>
      </c>
      <c r="AT188" s="184" t="s">
        <v>128</v>
      </c>
      <c r="AU188" s="184" t="s">
        <v>82</v>
      </c>
      <c r="AY188" s="17" t="s">
        <v>126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7" t="s">
        <v>80</v>
      </c>
      <c r="BK188" s="185">
        <f>ROUND(I188*H188,2)</f>
        <v>0</v>
      </c>
      <c r="BL188" s="17" t="s">
        <v>133</v>
      </c>
      <c r="BM188" s="184" t="s">
        <v>259</v>
      </c>
    </row>
    <row r="189" spans="1:65" s="2" customFormat="1">
      <c r="A189" s="34"/>
      <c r="B189" s="35"/>
      <c r="C189" s="36"/>
      <c r="D189" s="186" t="s">
        <v>135</v>
      </c>
      <c r="E189" s="36"/>
      <c r="F189" s="187" t="s">
        <v>260</v>
      </c>
      <c r="G189" s="36"/>
      <c r="H189" s="36"/>
      <c r="I189" s="188"/>
      <c r="J189" s="36"/>
      <c r="K189" s="36"/>
      <c r="L189" s="39"/>
      <c r="M189" s="189"/>
      <c r="N189" s="190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135</v>
      </c>
      <c r="AU189" s="17" t="s">
        <v>82</v>
      </c>
    </row>
    <row r="190" spans="1:65" s="13" customFormat="1">
      <c r="B190" s="191"/>
      <c r="C190" s="192"/>
      <c r="D190" s="193" t="s">
        <v>137</v>
      </c>
      <c r="E190" s="194" t="s">
        <v>19</v>
      </c>
      <c r="F190" s="195" t="s">
        <v>261</v>
      </c>
      <c r="G190" s="192"/>
      <c r="H190" s="194" t="s">
        <v>19</v>
      </c>
      <c r="I190" s="196"/>
      <c r="J190" s="192"/>
      <c r="K190" s="192"/>
      <c r="L190" s="197"/>
      <c r="M190" s="198"/>
      <c r="N190" s="199"/>
      <c r="O190" s="199"/>
      <c r="P190" s="199"/>
      <c r="Q190" s="199"/>
      <c r="R190" s="199"/>
      <c r="S190" s="199"/>
      <c r="T190" s="200"/>
      <c r="AT190" s="201" t="s">
        <v>137</v>
      </c>
      <c r="AU190" s="201" t="s">
        <v>82</v>
      </c>
      <c r="AV190" s="13" t="s">
        <v>80</v>
      </c>
      <c r="AW190" s="13" t="s">
        <v>33</v>
      </c>
      <c r="AX190" s="13" t="s">
        <v>72</v>
      </c>
      <c r="AY190" s="201" t="s">
        <v>126</v>
      </c>
    </row>
    <row r="191" spans="1:65" s="14" customFormat="1">
      <c r="B191" s="202"/>
      <c r="C191" s="203"/>
      <c r="D191" s="193" t="s">
        <v>137</v>
      </c>
      <c r="E191" s="204" t="s">
        <v>19</v>
      </c>
      <c r="F191" s="205" t="s">
        <v>242</v>
      </c>
      <c r="G191" s="203"/>
      <c r="H191" s="206">
        <v>313.42500000000001</v>
      </c>
      <c r="I191" s="207"/>
      <c r="J191" s="203"/>
      <c r="K191" s="203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137</v>
      </c>
      <c r="AU191" s="212" t="s">
        <v>82</v>
      </c>
      <c r="AV191" s="14" t="s">
        <v>82</v>
      </c>
      <c r="AW191" s="14" t="s">
        <v>33</v>
      </c>
      <c r="AX191" s="14" t="s">
        <v>72</v>
      </c>
      <c r="AY191" s="212" t="s">
        <v>126</v>
      </c>
    </row>
    <row r="192" spans="1:65" s="15" customFormat="1">
      <c r="B192" s="213"/>
      <c r="C192" s="214"/>
      <c r="D192" s="193" t="s">
        <v>137</v>
      </c>
      <c r="E192" s="215" t="s">
        <v>19</v>
      </c>
      <c r="F192" s="216" t="s">
        <v>140</v>
      </c>
      <c r="G192" s="214"/>
      <c r="H192" s="217">
        <v>313.42500000000001</v>
      </c>
      <c r="I192" s="218"/>
      <c r="J192" s="214"/>
      <c r="K192" s="214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137</v>
      </c>
      <c r="AU192" s="223" t="s">
        <v>82</v>
      </c>
      <c r="AV192" s="15" t="s">
        <v>133</v>
      </c>
      <c r="AW192" s="15" t="s">
        <v>33</v>
      </c>
      <c r="AX192" s="15" t="s">
        <v>80</v>
      </c>
      <c r="AY192" s="223" t="s">
        <v>126</v>
      </c>
    </row>
    <row r="193" spans="1:65" s="2" customFormat="1" ht="44.25" customHeight="1">
      <c r="A193" s="34"/>
      <c r="B193" s="35"/>
      <c r="C193" s="173" t="s">
        <v>7</v>
      </c>
      <c r="D193" s="173" t="s">
        <v>128</v>
      </c>
      <c r="E193" s="174" t="s">
        <v>262</v>
      </c>
      <c r="F193" s="175" t="s">
        <v>263</v>
      </c>
      <c r="G193" s="176" t="s">
        <v>254</v>
      </c>
      <c r="H193" s="177">
        <v>501.48</v>
      </c>
      <c r="I193" s="178"/>
      <c r="J193" s="179">
        <f>ROUND(I193*H193,2)</f>
        <v>0</v>
      </c>
      <c r="K193" s="175" t="s">
        <v>132</v>
      </c>
      <c r="L193" s="39"/>
      <c r="M193" s="180" t="s">
        <v>19</v>
      </c>
      <c r="N193" s="181" t="s">
        <v>43</v>
      </c>
      <c r="O193" s="64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4" t="s">
        <v>133</v>
      </c>
      <c r="AT193" s="184" t="s">
        <v>128</v>
      </c>
      <c r="AU193" s="184" t="s">
        <v>82</v>
      </c>
      <c r="AY193" s="17" t="s">
        <v>126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7" t="s">
        <v>80</v>
      </c>
      <c r="BK193" s="185">
        <f>ROUND(I193*H193,2)</f>
        <v>0</v>
      </c>
      <c r="BL193" s="17" t="s">
        <v>133</v>
      </c>
      <c r="BM193" s="184" t="s">
        <v>264</v>
      </c>
    </row>
    <row r="194" spans="1:65" s="2" customFormat="1">
      <c r="A194" s="34"/>
      <c r="B194" s="35"/>
      <c r="C194" s="36"/>
      <c r="D194" s="186" t="s">
        <v>135</v>
      </c>
      <c r="E194" s="36"/>
      <c r="F194" s="187" t="s">
        <v>265</v>
      </c>
      <c r="G194" s="36"/>
      <c r="H194" s="36"/>
      <c r="I194" s="188"/>
      <c r="J194" s="36"/>
      <c r="K194" s="36"/>
      <c r="L194" s="39"/>
      <c r="M194" s="189"/>
      <c r="N194" s="190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135</v>
      </c>
      <c r="AU194" s="17" t="s">
        <v>82</v>
      </c>
    </row>
    <row r="195" spans="1:65" s="14" customFormat="1">
      <c r="B195" s="202"/>
      <c r="C195" s="203"/>
      <c r="D195" s="193" t="s">
        <v>137</v>
      </c>
      <c r="E195" s="204" t="s">
        <v>19</v>
      </c>
      <c r="F195" s="205" t="s">
        <v>266</v>
      </c>
      <c r="G195" s="203"/>
      <c r="H195" s="206">
        <v>501.48</v>
      </c>
      <c r="I195" s="207"/>
      <c r="J195" s="203"/>
      <c r="K195" s="203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137</v>
      </c>
      <c r="AU195" s="212" t="s">
        <v>82</v>
      </c>
      <c r="AV195" s="14" t="s">
        <v>82</v>
      </c>
      <c r="AW195" s="14" t="s">
        <v>33</v>
      </c>
      <c r="AX195" s="14" t="s">
        <v>72</v>
      </c>
      <c r="AY195" s="212" t="s">
        <v>126</v>
      </c>
    </row>
    <row r="196" spans="1:65" s="15" customFormat="1">
      <c r="B196" s="213"/>
      <c r="C196" s="214"/>
      <c r="D196" s="193" t="s">
        <v>137</v>
      </c>
      <c r="E196" s="215" t="s">
        <v>19</v>
      </c>
      <c r="F196" s="216" t="s">
        <v>140</v>
      </c>
      <c r="G196" s="214"/>
      <c r="H196" s="217">
        <v>501.48</v>
      </c>
      <c r="I196" s="218"/>
      <c r="J196" s="214"/>
      <c r="K196" s="214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137</v>
      </c>
      <c r="AU196" s="223" t="s">
        <v>82</v>
      </c>
      <c r="AV196" s="15" t="s">
        <v>133</v>
      </c>
      <c r="AW196" s="15" t="s">
        <v>33</v>
      </c>
      <c r="AX196" s="15" t="s">
        <v>80</v>
      </c>
      <c r="AY196" s="223" t="s">
        <v>126</v>
      </c>
    </row>
    <row r="197" spans="1:65" s="2" customFormat="1" ht="44.25" customHeight="1">
      <c r="A197" s="34"/>
      <c r="B197" s="35"/>
      <c r="C197" s="173" t="s">
        <v>267</v>
      </c>
      <c r="D197" s="173" t="s">
        <v>128</v>
      </c>
      <c r="E197" s="174" t="s">
        <v>268</v>
      </c>
      <c r="F197" s="175" t="s">
        <v>269</v>
      </c>
      <c r="G197" s="176" t="s">
        <v>131</v>
      </c>
      <c r="H197" s="177">
        <v>38</v>
      </c>
      <c r="I197" s="178"/>
      <c r="J197" s="179">
        <f>ROUND(I197*H197,2)</f>
        <v>0</v>
      </c>
      <c r="K197" s="175" t="s">
        <v>132</v>
      </c>
      <c r="L197" s="39"/>
      <c r="M197" s="180" t="s">
        <v>19</v>
      </c>
      <c r="N197" s="181" t="s">
        <v>43</v>
      </c>
      <c r="O197" s="64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4" t="s">
        <v>133</v>
      </c>
      <c r="AT197" s="184" t="s">
        <v>128</v>
      </c>
      <c r="AU197" s="184" t="s">
        <v>82</v>
      </c>
      <c r="AY197" s="17" t="s">
        <v>126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7" t="s">
        <v>80</v>
      </c>
      <c r="BK197" s="185">
        <f>ROUND(I197*H197,2)</f>
        <v>0</v>
      </c>
      <c r="BL197" s="17" t="s">
        <v>133</v>
      </c>
      <c r="BM197" s="184" t="s">
        <v>270</v>
      </c>
    </row>
    <row r="198" spans="1:65" s="2" customFormat="1">
      <c r="A198" s="34"/>
      <c r="B198" s="35"/>
      <c r="C198" s="36"/>
      <c r="D198" s="186" t="s">
        <v>135</v>
      </c>
      <c r="E198" s="36"/>
      <c r="F198" s="187" t="s">
        <v>271</v>
      </c>
      <c r="G198" s="36"/>
      <c r="H198" s="36"/>
      <c r="I198" s="188"/>
      <c r="J198" s="36"/>
      <c r="K198" s="36"/>
      <c r="L198" s="39"/>
      <c r="M198" s="189"/>
      <c r="N198" s="190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135</v>
      </c>
      <c r="AU198" s="17" t="s">
        <v>82</v>
      </c>
    </row>
    <row r="199" spans="1:65" s="13" customFormat="1">
      <c r="B199" s="191"/>
      <c r="C199" s="192"/>
      <c r="D199" s="193" t="s">
        <v>137</v>
      </c>
      <c r="E199" s="194" t="s">
        <v>19</v>
      </c>
      <c r="F199" s="195" t="s">
        <v>272</v>
      </c>
      <c r="G199" s="192"/>
      <c r="H199" s="194" t="s">
        <v>19</v>
      </c>
      <c r="I199" s="196"/>
      <c r="J199" s="192"/>
      <c r="K199" s="192"/>
      <c r="L199" s="197"/>
      <c r="M199" s="198"/>
      <c r="N199" s="199"/>
      <c r="O199" s="199"/>
      <c r="P199" s="199"/>
      <c r="Q199" s="199"/>
      <c r="R199" s="199"/>
      <c r="S199" s="199"/>
      <c r="T199" s="200"/>
      <c r="AT199" s="201" t="s">
        <v>137</v>
      </c>
      <c r="AU199" s="201" t="s">
        <v>82</v>
      </c>
      <c r="AV199" s="13" t="s">
        <v>80</v>
      </c>
      <c r="AW199" s="13" t="s">
        <v>33</v>
      </c>
      <c r="AX199" s="13" t="s">
        <v>72</v>
      </c>
      <c r="AY199" s="201" t="s">
        <v>126</v>
      </c>
    </row>
    <row r="200" spans="1:65" s="14" customFormat="1">
      <c r="B200" s="202"/>
      <c r="C200" s="203"/>
      <c r="D200" s="193" t="s">
        <v>137</v>
      </c>
      <c r="E200" s="204" t="s">
        <v>19</v>
      </c>
      <c r="F200" s="205" t="s">
        <v>273</v>
      </c>
      <c r="G200" s="203"/>
      <c r="H200" s="206">
        <v>38</v>
      </c>
      <c r="I200" s="207"/>
      <c r="J200" s="203"/>
      <c r="K200" s="203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137</v>
      </c>
      <c r="AU200" s="212" t="s">
        <v>82</v>
      </c>
      <c r="AV200" s="14" t="s">
        <v>82</v>
      </c>
      <c r="AW200" s="14" t="s">
        <v>33</v>
      </c>
      <c r="AX200" s="14" t="s">
        <v>72</v>
      </c>
      <c r="AY200" s="212" t="s">
        <v>126</v>
      </c>
    </row>
    <row r="201" spans="1:65" s="15" customFormat="1">
      <c r="B201" s="213"/>
      <c r="C201" s="214"/>
      <c r="D201" s="193" t="s">
        <v>137</v>
      </c>
      <c r="E201" s="215" t="s">
        <v>19</v>
      </c>
      <c r="F201" s="216" t="s">
        <v>140</v>
      </c>
      <c r="G201" s="214"/>
      <c r="H201" s="217">
        <v>38</v>
      </c>
      <c r="I201" s="218"/>
      <c r="J201" s="214"/>
      <c r="K201" s="214"/>
      <c r="L201" s="219"/>
      <c r="M201" s="220"/>
      <c r="N201" s="221"/>
      <c r="O201" s="221"/>
      <c r="P201" s="221"/>
      <c r="Q201" s="221"/>
      <c r="R201" s="221"/>
      <c r="S201" s="221"/>
      <c r="T201" s="222"/>
      <c r="AT201" s="223" t="s">
        <v>137</v>
      </c>
      <c r="AU201" s="223" t="s">
        <v>82</v>
      </c>
      <c r="AV201" s="15" t="s">
        <v>133</v>
      </c>
      <c r="AW201" s="15" t="s">
        <v>33</v>
      </c>
      <c r="AX201" s="15" t="s">
        <v>80</v>
      </c>
      <c r="AY201" s="223" t="s">
        <v>126</v>
      </c>
    </row>
    <row r="202" spans="1:65" s="2" customFormat="1" ht="37.9" customHeight="1">
      <c r="A202" s="34"/>
      <c r="B202" s="35"/>
      <c r="C202" s="173" t="s">
        <v>274</v>
      </c>
      <c r="D202" s="173" t="s">
        <v>128</v>
      </c>
      <c r="E202" s="174" t="s">
        <v>275</v>
      </c>
      <c r="F202" s="175" t="s">
        <v>276</v>
      </c>
      <c r="G202" s="176" t="s">
        <v>277</v>
      </c>
      <c r="H202" s="177">
        <v>51</v>
      </c>
      <c r="I202" s="178"/>
      <c r="J202" s="179">
        <f>ROUND(I202*H202,2)</f>
        <v>0</v>
      </c>
      <c r="K202" s="175" t="s">
        <v>132</v>
      </c>
      <c r="L202" s="39"/>
      <c r="M202" s="180" t="s">
        <v>19</v>
      </c>
      <c r="N202" s="181" t="s">
        <v>43</v>
      </c>
      <c r="O202" s="64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4" t="s">
        <v>133</v>
      </c>
      <c r="AT202" s="184" t="s">
        <v>128</v>
      </c>
      <c r="AU202" s="184" t="s">
        <v>82</v>
      </c>
      <c r="AY202" s="17" t="s">
        <v>126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7" t="s">
        <v>80</v>
      </c>
      <c r="BK202" s="185">
        <f>ROUND(I202*H202,2)</f>
        <v>0</v>
      </c>
      <c r="BL202" s="17" t="s">
        <v>133</v>
      </c>
      <c r="BM202" s="184" t="s">
        <v>278</v>
      </c>
    </row>
    <row r="203" spans="1:65" s="2" customFormat="1">
      <c r="A203" s="34"/>
      <c r="B203" s="35"/>
      <c r="C203" s="36"/>
      <c r="D203" s="186" t="s">
        <v>135</v>
      </c>
      <c r="E203" s="36"/>
      <c r="F203" s="187" t="s">
        <v>279</v>
      </c>
      <c r="G203" s="36"/>
      <c r="H203" s="36"/>
      <c r="I203" s="188"/>
      <c r="J203" s="36"/>
      <c r="K203" s="36"/>
      <c r="L203" s="39"/>
      <c r="M203" s="189"/>
      <c r="N203" s="190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135</v>
      </c>
      <c r="AU203" s="17" t="s">
        <v>82</v>
      </c>
    </row>
    <row r="204" spans="1:65" s="13" customFormat="1">
      <c r="B204" s="191"/>
      <c r="C204" s="192"/>
      <c r="D204" s="193" t="s">
        <v>137</v>
      </c>
      <c r="E204" s="194" t="s">
        <v>19</v>
      </c>
      <c r="F204" s="195" t="s">
        <v>280</v>
      </c>
      <c r="G204" s="192"/>
      <c r="H204" s="194" t="s">
        <v>19</v>
      </c>
      <c r="I204" s="196"/>
      <c r="J204" s="192"/>
      <c r="K204" s="192"/>
      <c r="L204" s="197"/>
      <c r="M204" s="198"/>
      <c r="N204" s="199"/>
      <c r="O204" s="199"/>
      <c r="P204" s="199"/>
      <c r="Q204" s="199"/>
      <c r="R204" s="199"/>
      <c r="S204" s="199"/>
      <c r="T204" s="200"/>
      <c r="AT204" s="201" t="s">
        <v>137</v>
      </c>
      <c r="AU204" s="201" t="s">
        <v>82</v>
      </c>
      <c r="AV204" s="13" t="s">
        <v>80</v>
      </c>
      <c r="AW204" s="13" t="s">
        <v>33</v>
      </c>
      <c r="AX204" s="13" t="s">
        <v>72</v>
      </c>
      <c r="AY204" s="201" t="s">
        <v>126</v>
      </c>
    </row>
    <row r="205" spans="1:65" s="14" customFormat="1">
      <c r="B205" s="202"/>
      <c r="C205" s="203"/>
      <c r="D205" s="193" t="s">
        <v>137</v>
      </c>
      <c r="E205" s="204" t="s">
        <v>19</v>
      </c>
      <c r="F205" s="205" t="s">
        <v>273</v>
      </c>
      <c r="G205" s="203"/>
      <c r="H205" s="206">
        <v>38</v>
      </c>
      <c r="I205" s="207"/>
      <c r="J205" s="203"/>
      <c r="K205" s="203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137</v>
      </c>
      <c r="AU205" s="212" t="s">
        <v>82</v>
      </c>
      <c r="AV205" s="14" t="s">
        <v>82</v>
      </c>
      <c r="AW205" s="14" t="s">
        <v>33</v>
      </c>
      <c r="AX205" s="14" t="s">
        <v>72</v>
      </c>
      <c r="AY205" s="212" t="s">
        <v>126</v>
      </c>
    </row>
    <row r="206" spans="1:65" s="14" customFormat="1">
      <c r="B206" s="202"/>
      <c r="C206" s="203"/>
      <c r="D206" s="193" t="s">
        <v>137</v>
      </c>
      <c r="E206" s="204" t="s">
        <v>19</v>
      </c>
      <c r="F206" s="205" t="s">
        <v>147</v>
      </c>
      <c r="G206" s="203"/>
      <c r="H206" s="206">
        <v>3</v>
      </c>
      <c r="I206" s="207"/>
      <c r="J206" s="203"/>
      <c r="K206" s="203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137</v>
      </c>
      <c r="AU206" s="212" t="s">
        <v>82</v>
      </c>
      <c r="AV206" s="14" t="s">
        <v>82</v>
      </c>
      <c r="AW206" s="14" t="s">
        <v>33</v>
      </c>
      <c r="AX206" s="14" t="s">
        <v>72</v>
      </c>
      <c r="AY206" s="212" t="s">
        <v>126</v>
      </c>
    </row>
    <row r="207" spans="1:65" s="14" customFormat="1">
      <c r="B207" s="202"/>
      <c r="C207" s="203"/>
      <c r="D207" s="193" t="s">
        <v>137</v>
      </c>
      <c r="E207" s="204" t="s">
        <v>19</v>
      </c>
      <c r="F207" s="205" t="s">
        <v>189</v>
      </c>
      <c r="G207" s="203"/>
      <c r="H207" s="206">
        <v>10</v>
      </c>
      <c r="I207" s="207"/>
      <c r="J207" s="203"/>
      <c r="K207" s="203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137</v>
      </c>
      <c r="AU207" s="212" t="s">
        <v>82</v>
      </c>
      <c r="AV207" s="14" t="s">
        <v>82</v>
      </c>
      <c r="AW207" s="14" t="s">
        <v>33</v>
      </c>
      <c r="AX207" s="14" t="s">
        <v>72</v>
      </c>
      <c r="AY207" s="212" t="s">
        <v>126</v>
      </c>
    </row>
    <row r="208" spans="1:65" s="15" customFormat="1">
      <c r="B208" s="213"/>
      <c r="C208" s="214"/>
      <c r="D208" s="193" t="s">
        <v>137</v>
      </c>
      <c r="E208" s="215" t="s">
        <v>19</v>
      </c>
      <c r="F208" s="216" t="s">
        <v>140</v>
      </c>
      <c r="G208" s="214"/>
      <c r="H208" s="217">
        <v>51</v>
      </c>
      <c r="I208" s="218"/>
      <c r="J208" s="214"/>
      <c r="K208" s="214"/>
      <c r="L208" s="219"/>
      <c r="M208" s="220"/>
      <c r="N208" s="221"/>
      <c r="O208" s="221"/>
      <c r="P208" s="221"/>
      <c r="Q208" s="221"/>
      <c r="R208" s="221"/>
      <c r="S208" s="221"/>
      <c r="T208" s="222"/>
      <c r="AT208" s="223" t="s">
        <v>137</v>
      </c>
      <c r="AU208" s="223" t="s">
        <v>82</v>
      </c>
      <c r="AV208" s="15" t="s">
        <v>133</v>
      </c>
      <c r="AW208" s="15" t="s">
        <v>33</v>
      </c>
      <c r="AX208" s="15" t="s">
        <v>80</v>
      </c>
      <c r="AY208" s="223" t="s">
        <v>126</v>
      </c>
    </row>
    <row r="209" spans="1:65" s="2" customFormat="1" ht="24.2" customHeight="1">
      <c r="A209" s="34"/>
      <c r="B209" s="35"/>
      <c r="C209" s="173" t="s">
        <v>281</v>
      </c>
      <c r="D209" s="173" t="s">
        <v>128</v>
      </c>
      <c r="E209" s="174" t="s">
        <v>282</v>
      </c>
      <c r="F209" s="175" t="s">
        <v>283</v>
      </c>
      <c r="G209" s="176" t="s">
        <v>277</v>
      </c>
      <c r="H209" s="177">
        <v>10</v>
      </c>
      <c r="I209" s="178"/>
      <c r="J209" s="179">
        <f>ROUND(I209*H209,2)</f>
        <v>0</v>
      </c>
      <c r="K209" s="175" t="s">
        <v>132</v>
      </c>
      <c r="L209" s="39"/>
      <c r="M209" s="180" t="s">
        <v>19</v>
      </c>
      <c r="N209" s="181" t="s">
        <v>43</v>
      </c>
      <c r="O209" s="64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4" t="s">
        <v>133</v>
      </c>
      <c r="AT209" s="184" t="s">
        <v>128</v>
      </c>
      <c r="AU209" s="184" t="s">
        <v>82</v>
      </c>
      <c r="AY209" s="17" t="s">
        <v>126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7" t="s">
        <v>80</v>
      </c>
      <c r="BK209" s="185">
        <f>ROUND(I209*H209,2)</f>
        <v>0</v>
      </c>
      <c r="BL209" s="17" t="s">
        <v>133</v>
      </c>
      <c r="BM209" s="184" t="s">
        <v>284</v>
      </c>
    </row>
    <row r="210" spans="1:65" s="2" customFormat="1">
      <c r="A210" s="34"/>
      <c r="B210" s="35"/>
      <c r="C210" s="36"/>
      <c r="D210" s="186" t="s">
        <v>135</v>
      </c>
      <c r="E210" s="36"/>
      <c r="F210" s="187" t="s">
        <v>285</v>
      </c>
      <c r="G210" s="36"/>
      <c r="H210" s="36"/>
      <c r="I210" s="188"/>
      <c r="J210" s="36"/>
      <c r="K210" s="36"/>
      <c r="L210" s="39"/>
      <c r="M210" s="189"/>
      <c r="N210" s="190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135</v>
      </c>
      <c r="AU210" s="17" t="s">
        <v>82</v>
      </c>
    </row>
    <row r="211" spans="1:65" s="13" customFormat="1">
      <c r="B211" s="191"/>
      <c r="C211" s="192"/>
      <c r="D211" s="193" t="s">
        <v>137</v>
      </c>
      <c r="E211" s="194" t="s">
        <v>19</v>
      </c>
      <c r="F211" s="195" t="s">
        <v>286</v>
      </c>
      <c r="G211" s="192"/>
      <c r="H211" s="194" t="s">
        <v>19</v>
      </c>
      <c r="I211" s="196"/>
      <c r="J211" s="192"/>
      <c r="K211" s="192"/>
      <c r="L211" s="197"/>
      <c r="M211" s="198"/>
      <c r="N211" s="199"/>
      <c r="O211" s="199"/>
      <c r="P211" s="199"/>
      <c r="Q211" s="199"/>
      <c r="R211" s="199"/>
      <c r="S211" s="199"/>
      <c r="T211" s="200"/>
      <c r="AT211" s="201" t="s">
        <v>137</v>
      </c>
      <c r="AU211" s="201" t="s">
        <v>82</v>
      </c>
      <c r="AV211" s="13" t="s">
        <v>80</v>
      </c>
      <c r="AW211" s="13" t="s">
        <v>33</v>
      </c>
      <c r="AX211" s="13" t="s">
        <v>72</v>
      </c>
      <c r="AY211" s="201" t="s">
        <v>126</v>
      </c>
    </row>
    <row r="212" spans="1:65" s="14" customFormat="1">
      <c r="B212" s="202"/>
      <c r="C212" s="203"/>
      <c r="D212" s="193" t="s">
        <v>137</v>
      </c>
      <c r="E212" s="204" t="s">
        <v>19</v>
      </c>
      <c r="F212" s="205" t="s">
        <v>189</v>
      </c>
      <c r="G212" s="203"/>
      <c r="H212" s="206">
        <v>10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137</v>
      </c>
      <c r="AU212" s="212" t="s">
        <v>82</v>
      </c>
      <c r="AV212" s="14" t="s">
        <v>82</v>
      </c>
      <c r="AW212" s="14" t="s">
        <v>33</v>
      </c>
      <c r="AX212" s="14" t="s">
        <v>72</v>
      </c>
      <c r="AY212" s="212" t="s">
        <v>126</v>
      </c>
    </row>
    <row r="213" spans="1:65" s="15" customFormat="1">
      <c r="B213" s="213"/>
      <c r="C213" s="214"/>
      <c r="D213" s="193" t="s">
        <v>137</v>
      </c>
      <c r="E213" s="215" t="s">
        <v>19</v>
      </c>
      <c r="F213" s="216" t="s">
        <v>140</v>
      </c>
      <c r="G213" s="214"/>
      <c r="H213" s="217">
        <v>10</v>
      </c>
      <c r="I213" s="218"/>
      <c r="J213" s="214"/>
      <c r="K213" s="214"/>
      <c r="L213" s="219"/>
      <c r="M213" s="220"/>
      <c r="N213" s="221"/>
      <c r="O213" s="221"/>
      <c r="P213" s="221"/>
      <c r="Q213" s="221"/>
      <c r="R213" s="221"/>
      <c r="S213" s="221"/>
      <c r="T213" s="222"/>
      <c r="AT213" s="223" t="s">
        <v>137</v>
      </c>
      <c r="AU213" s="223" t="s">
        <v>82</v>
      </c>
      <c r="AV213" s="15" t="s">
        <v>133</v>
      </c>
      <c r="AW213" s="15" t="s">
        <v>33</v>
      </c>
      <c r="AX213" s="15" t="s">
        <v>80</v>
      </c>
      <c r="AY213" s="223" t="s">
        <v>126</v>
      </c>
    </row>
    <row r="214" spans="1:65" s="2" customFormat="1" ht="33" customHeight="1">
      <c r="A214" s="34"/>
      <c r="B214" s="35"/>
      <c r="C214" s="173" t="s">
        <v>287</v>
      </c>
      <c r="D214" s="173" t="s">
        <v>128</v>
      </c>
      <c r="E214" s="174" t="s">
        <v>288</v>
      </c>
      <c r="F214" s="175" t="s">
        <v>289</v>
      </c>
      <c r="G214" s="176" t="s">
        <v>277</v>
      </c>
      <c r="H214" s="177">
        <v>3</v>
      </c>
      <c r="I214" s="178"/>
      <c r="J214" s="179">
        <f>ROUND(I214*H214,2)</f>
        <v>0</v>
      </c>
      <c r="K214" s="175" t="s">
        <v>132</v>
      </c>
      <c r="L214" s="39"/>
      <c r="M214" s="180" t="s">
        <v>19</v>
      </c>
      <c r="N214" s="181" t="s">
        <v>43</v>
      </c>
      <c r="O214" s="64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4" t="s">
        <v>133</v>
      </c>
      <c r="AT214" s="184" t="s">
        <v>128</v>
      </c>
      <c r="AU214" s="184" t="s">
        <v>82</v>
      </c>
      <c r="AY214" s="17" t="s">
        <v>126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7" t="s">
        <v>80</v>
      </c>
      <c r="BK214" s="185">
        <f>ROUND(I214*H214,2)</f>
        <v>0</v>
      </c>
      <c r="BL214" s="17" t="s">
        <v>133</v>
      </c>
      <c r="BM214" s="184" t="s">
        <v>290</v>
      </c>
    </row>
    <row r="215" spans="1:65" s="2" customFormat="1">
      <c r="A215" s="34"/>
      <c r="B215" s="35"/>
      <c r="C215" s="36"/>
      <c r="D215" s="186" t="s">
        <v>135</v>
      </c>
      <c r="E215" s="36"/>
      <c r="F215" s="187" t="s">
        <v>291</v>
      </c>
      <c r="G215" s="36"/>
      <c r="H215" s="36"/>
      <c r="I215" s="188"/>
      <c r="J215" s="36"/>
      <c r="K215" s="36"/>
      <c r="L215" s="39"/>
      <c r="M215" s="189"/>
      <c r="N215" s="190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135</v>
      </c>
      <c r="AU215" s="17" t="s">
        <v>82</v>
      </c>
    </row>
    <row r="216" spans="1:65" s="13" customFormat="1">
      <c r="B216" s="191"/>
      <c r="C216" s="192"/>
      <c r="D216" s="193" t="s">
        <v>137</v>
      </c>
      <c r="E216" s="194" t="s">
        <v>19</v>
      </c>
      <c r="F216" s="195" t="s">
        <v>221</v>
      </c>
      <c r="G216" s="192"/>
      <c r="H216" s="194" t="s">
        <v>19</v>
      </c>
      <c r="I216" s="196"/>
      <c r="J216" s="192"/>
      <c r="K216" s="192"/>
      <c r="L216" s="197"/>
      <c r="M216" s="198"/>
      <c r="N216" s="199"/>
      <c r="O216" s="199"/>
      <c r="P216" s="199"/>
      <c r="Q216" s="199"/>
      <c r="R216" s="199"/>
      <c r="S216" s="199"/>
      <c r="T216" s="200"/>
      <c r="AT216" s="201" t="s">
        <v>137</v>
      </c>
      <c r="AU216" s="201" t="s">
        <v>82</v>
      </c>
      <c r="AV216" s="13" t="s">
        <v>80</v>
      </c>
      <c r="AW216" s="13" t="s">
        <v>33</v>
      </c>
      <c r="AX216" s="13" t="s">
        <v>72</v>
      </c>
      <c r="AY216" s="201" t="s">
        <v>126</v>
      </c>
    </row>
    <row r="217" spans="1:65" s="14" customFormat="1">
      <c r="B217" s="202"/>
      <c r="C217" s="203"/>
      <c r="D217" s="193" t="s">
        <v>137</v>
      </c>
      <c r="E217" s="204" t="s">
        <v>19</v>
      </c>
      <c r="F217" s="205" t="s">
        <v>147</v>
      </c>
      <c r="G217" s="203"/>
      <c r="H217" s="206">
        <v>3</v>
      </c>
      <c r="I217" s="207"/>
      <c r="J217" s="203"/>
      <c r="K217" s="203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137</v>
      </c>
      <c r="AU217" s="212" t="s">
        <v>82</v>
      </c>
      <c r="AV217" s="14" t="s">
        <v>82</v>
      </c>
      <c r="AW217" s="14" t="s">
        <v>33</v>
      </c>
      <c r="AX217" s="14" t="s">
        <v>72</v>
      </c>
      <c r="AY217" s="212" t="s">
        <v>126</v>
      </c>
    </row>
    <row r="218" spans="1:65" s="15" customFormat="1">
      <c r="B218" s="213"/>
      <c r="C218" s="214"/>
      <c r="D218" s="193" t="s">
        <v>137</v>
      </c>
      <c r="E218" s="215" t="s">
        <v>19</v>
      </c>
      <c r="F218" s="216" t="s">
        <v>140</v>
      </c>
      <c r="G218" s="214"/>
      <c r="H218" s="217">
        <v>3</v>
      </c>
      <c r="I218" s="218"/>
      <c r="J218" s="214"/>
      <c r="K218" s="214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137</v>
      </c>
      <c r="AU218" s="223" t="s">
        <v>82</v>
      </c>
      <c r="AV218" s="15" t="s">
        <v>133</v>
      </c>
      <c r="AW218" s="15" t="s">
        <v>33</v>
      </c>
      <c r="AX218" s="15" t="s">
        <v>80</v>
      </c>
      <c r="AY218" s="223" t="s">
        <v>126</v>
      </c>
    </row>
    <row r="219" spans="1:65" s="2" customFormat="1" ht="24.2" customHeight="1">
      <c r="A219" s="34"/>
      <c r="B219" s="35"/>
      <c r="C219" s="173" t="s">
        <v>292</v>
      </c>
      <c r="D219" s="173" t="s">
        <v>128</v>
      </c>
      <c r="E219" s="174" t="s">
        <v>293</v>
      </c>
      <c r="F219" s="175" t="s">
        <v>294</v>
      </c>
      <c r="G219" s="176" t="s">
        <v>277</v>
      </c>
      <c r="H219" s="177">
        <v>3</v>
      </c>
      <c r="I219" s="178"/>
      <c r="J219" s="179">
        <f>ROUND(I219*H219,2)</f>
        <v>0</v>
      </c>
      <c r="K219" s="175" t="s">
        <v>132</v>
      </c>
      <c r="L219" s="39"/>
      <c r="M219" s="180" t="s">
        <v>19</v>
      </c>
      <c r="N219" s="181" t="s">
        <v>43</v>
      </c>
      <c r="O219" s="64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4" t="s">
        <v>133</v>
      </c>
      <c r="AT219" s="184" t="s">
        <v>128</v>
      </c>
      <c r="AU219" s="184" t="s">
        <v>82</v>
      </c>
      <c r="AY219" s="17" t="s">
        <v>126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7" t="s">
        <v>80</v>
      </c>
      <c r="BK219" s="185">
        <f>ROUND(I219*H219,2)</f>
        <v>0</v>
      </c>
      <c r="BL219" s="17" t="s">
        <v>133</v>
      </c>
      <c r="BM219" s="184" t="s">
        <v>295</v>
      </c>
    </row>
    <row r="220" spans="1:65" s="2" customFormat="1">
      <c r="A220" s="34"/>
      <c r="B220" s="35"/>
      <c r="C220" s="36"/>
      <c r="D220" s="186" t="s">
        <v>135</v>
      </c>
      <c r="E220" s="36"/>
      <c r="F220" s="187" t="s">
        <v>296</v>
      </c>
      <c r="G220" s="36"/>
      <c r="H220" s="36"/>
      <c r="I220" s="188"/>
      <c r="J220" s="36"/>
      <c r="K220" s="36"/>
      <c r="L220" s="39"/>
      <c r="M220" s="189"/>
      <c r="N220" s="190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135</v>
      </c>
      <c r="AU220" s="17" t="s">
        <v>82</v>
      </c>
    </row>
    <row r="221" spans="1:65" s="13" customFormat="1">
      <c r="B221" s="191"/>
      <c r="C221" s="192"/>
      <c r="D221" s="193" t="s">
        <v>137</v>
      </c>
      <c r="E221" s="194" t="s">
        <v>19</v>
      </c>
      <c r="F221" s="195" t="s">
        <v>221</v>
      </c>
      <c r="G221" s="192"/>
      <c r="H221" s="194" t="s">
        <v>19</v>
      </c>
      <c r="I221" s="196"/>
      <c r="J221" s="192"/>
      <c r="K221" s="192"/>
      <c r="L221" s="197"/>
      <c r="M221" s="198"/>
      <c r="N221" s="199"/>
      <c r="O221" s="199"/>
      <c r="P221" s="199"/>
      <c r="Q221" s="199"/>
      <c r="R221" s="199"/>
      <c r="S221" s="199"/>
      <c r="T221" s="200"/>
      <c r="AT221" s="201" t="s">
        <v>137</v>
      </c>
      <c r="AU221" s="201" t="s">
        <v>82</v>
      </c>
      <c r="AV221" s="13" t="s">
        <v>80</v>
      </c>
      <c r="AW221" s="13" t="s">
        <v>33</v>
      </c>
      <c r="AX221" s="13" t="s">
        <v>72</v>
      </c>
      <c r="AY221" s="201" t="s">
        <v>126</v>
      </c>
    </row>
    <row r="222" spans="1:65" s="14" customFormat="1">
      <c r="B222" s="202"/>
      <c r="C222" s="203"/>
      <c r="D222" s="193" t="s">
        <v>137</v>
      </c>
      <c r="E222" s="204" t="s">
        <v>19</v>
      </c>
      <c r="F222" s="205" t="s">
        <v>147</v>
      </c>
      <c r="G222" s="203"/>
      <c r="H222" s="206">
        <v>3</v>
      </c>
      <c r="I222" s="207"/>
      <c r="J222" s="203"/>
      <c r="K222" s="203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137</v>
      </c>
      <c r="AU222" s="212" t="s">
        <v>82</v>
      </c>
      <c r="AV222" s="14" t="s">
        <v>82</v>
      </c>
      <c r="AW222" s="14" t="s">
        <v>33</v>
      </c>
      <c r="AX222" s="14" t="s">
        <v>72</v>
      </c>
      <c r="AY222" s="212" t="s">
        <v>126</v>
      </c>
    </row>
    <row r="223" spans="1:65" s="15" customFormat="1">
      <c r="B223" s="213"/>
      <c r="C223" s="214"/>
      <c r="D223" s="193" t="s">
        <v>137</v>
      </c>
      <c r="E223" s="215" t="s">
        <v>19</v>
      </c>
      <c r="F223" s="216" t="s">
        <v>140</v>
      </c>
      <c r="G223" s="214"/>
      <c r="H223" s="217">
        <v>3</v>
      </c>
      <c r="I223" s="218"/>
      <c r="J223" s="214"/>
      <c r="K223" s="214"/>
      <c r="L223" s="219"/>
      <c r="M223" s="220"/>
      <c r="N223" s="221"/>
      <c r="O223" s="221"/>
      <c r="P223" s="221"/>
      <c r="Q223" s="221"/>
      <c r="R223" s="221"/>
      <c r="S223" s="221"/>
      <c r="T223" s="222"/>
      <c r="AT223" s="223" t="s">
        <v>137</v>
      </c>
      <c r="AU223" s="223" t="s">
        <v>82</v>
      </c>
      <c r="AV223" s="15" t="s">
        <v>133</v>
      </c>
      <c r="AW223" s="15" t="s">
        <v>33</v>
      </c>
      <c r="AX223" s="15" t="s">
        <v>80</v>
      </c>
      <c r="AY223" s="223" t="s">
        <v>126</v>
      </c>
    </row>
    <row r="224" spans="1:65" s="2" customFormat="1" ht="49.15" customHeight="1">
      <c r="A224" s="34"/>
      <c r="B224" s="35"/>
      <c r="C224" s="173" t="s">
        <v>297</v>
      </c>
      <c r="D224" s="173" t="s">
        <v>128</v>
      </c>
      <c r="E224" s="174" t="s">
        <v>298</v>
      </c>
      <c r="F224" s="175" t="s">
        <v>299</v>
      </c>
      <c r="G224" s="176" t="s">
        <v>277</v>
      </c>
      <c r="H224" s="177">
        <v>4</v>
      </c>
      <c r="I224" s="178"/>
      <c r="J224" s="179">
        <f>ROUND(I224*H224,2)</f>
        <v>0</v>
      </c>
      <c r="K224" s="175" t="s">
        <v>132</v>
      </c>
      <c r="L224" s="39"/>
      <c r="M224" s="180" t="s">
        <v>19</v>
      </c>
      <c r="N224" s="181" t="s">
        <v>43</v>
      </c>
      <c r="O224" s="64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4" t="s">
        <v>133</v>
      </c>
      <c r="AT224" s="184" t="s">
        <v>128</v>
      </c>
      <c r="AU224" s="184" t="s">
        <v>82</v>
      </c>
      <c r="AY224" s="17" t="s">
        <v>126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7" t="s">
        <v>80</v>
      </c>
      <c r="BK224" s="185">
        <f>ROUND(I224*H224,2)</f>
        <v>0</v>
      </c>
      <c r="BL224" s="17" t="s">
        <v>133</v>
      </c>
      <c r="BM224" s="184" t="s">
        <v>300</v>
      </c>
    </row>
    <row r="225" spans="1:65" s="2" customFormat="1">
      <c r="A225" s="34"/>
      <c r="B225" s="35"/>
      <c r="C225" s="36"/>
      <c r="D225" s="186" t="s">
        <v>135</v>
      </c>
      <c r="E225" s="36"/>
      <c r="F225" s="187" t="s">
        <v>301</v>
      </c>
      <c r="G225" s="36"/>
      <c r="H225" s="36"/>
      <c r="I225" s="188"/>
      <c r="J225" s="36"/>
      <c r="K225" s="36"/>
      <c r="L225" s="39"/>
      <c r="M225" s="189"/>
      <c r="N225" s="190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135</v>
      </c>
      <c r="AU225" s="17" t="s">
        <v>82</v>
      </c>
    </row>
    <row r="226" spans="1:65" s="13" customFormat="1">
      <c r="B226" s="191"/>
      <c r="C226" s="192"/>
      <c r="D226" s="193" t="s">
        <v>137</v>
      </c>
      <c r="E226" s="194" t="s">
        <v>19</v>
      </c>
      <c r="F226" s="195" t="s">
        <v>302</v>
      </c>
      <c r="G226" s="192"/>
      <c r="H226" s="194" t="s">
        <v>19</v>
      </c>
      <c r="I226" s="196"/>
      <c r="J226" s="192"/>
      <c r="K226" s="192"/>
      <c r="L226" s="197"/>
      <c r="M226" s="198"/>
      <c r="N226" s="199"/>
      <c r="O226" s="199"/>
      <c r="P226" s="199"/>
      <c r="Q226" s="199"/>
      <c r="R226" s="199"/>
      <c r="S226" s="199"/>
      <c r="T226" s="200"/>
      <c r="AT226" s="201" t="s">
        <v>137</v>
      </c>
      <c r="AU226" s="201" t="s">
        <v>82</v>
      </c>
      <c r="AV226" s="13" t="s">
        <v>80</v>
      </c>
      <c r="AW226" s="13" t="s">
        <v>33</v>
      </c>
      <c r="AX226" s="13" t="s">
        <v>72</v>
      </c>
      <c r="AY226" s="201" t="s">
        <v>126</v>
      </c>
    </row>
    <row r="227" spans="1:65" s="14" customFormat="1">
      <c r="B227" s="202"/>
      <c r="C227" s="203"/>
      <c r="D227" s="193" t="s">
        <v>137</v>
      </c>
      <c r="E227" s="204" t="s">
        <v>19</v>
      </c>
      <c r="F227" s="205" t="s">
        <v>303</v>
      </c>
      <c r="G227" s="203"/>
      <c r="H227" s="206">
        <v>4</v>
      </c>
      <c r="I227" s="207"/>
      <c r="J227" s="203"/>
      <c r="K227" s="203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137</v>
      </c>
      <c r="AU227" s="212" t="s">
        <v>82</v>
      </c>
      <c r="AV227" s="14" t="s">
        <v>82</v>
      </c>
      <c r="AW227" s="14" t="s">
        <v>33</v>
      </c>
      <c r="AX227" s="14" t="s">
        <v>72</v>
      </c>
      <c r="AY227" s="212" t="s">
        <v>126</v>
      </c>
    </row>
    <row r="228" spans="1:65" s="15" customFormat="1">
      <c r="B228" s="213"/>
      <c r="C228" s="214"/>
      <c r="D228" s="193" t="s">
        <v>137</v>
      </c>
      <c r="E228" s="215" t="s">
        <v>19</v>
      </c>
      <c r="F228" s="216" t="s">
        <v>140</v>
      </c>
      <c r="G228" s="214"/>
      <c r="H228" s="217">
        <v>4</v>
      </c>
      <c r="I228" s="218"/>
      <c r="J228" s="214"/>
      <c r="K228" s="214"/>
      <c r="L228" s="219"/>
      <c r="M228" s="220"/>
      <c r="N228" s="221"/>
      <c r="O228" s="221"/>
      <c r="P228" s="221"/>
      <c r="Q228" s="221"/>
      <c r="R228" s="221"/>
      <c r="S228" s="221"/>
      <c r="T228" s="222"/>
      <c r="AT228" s="223" t="s">
        <v>137</v>
      </c>
      <c r="AU228" s="223" t="s">
        <v>82</v>
      </c>
      <c r="AV228" s="15" t="s">
        <v>133</v>
      </c>
      <c r="AW228" s="15" t="s">
        <v>33</v>
      </c>
      <c r="AX228" s="15" t="s">
        <v>80</v>
      </c>
      <c r="AY228" s="223" t="s">
        <v>126</v>
      </c>
    </row>
    <row r="229" spans="1:65" s="2" customFormat="1" ht="44.25" customHeight="1">
      <c r="A229" s="34"/>
      <c r="B229" s="35"/>
      <c r="C229" s="173" t="s">
        <v>304</v>
      </c>
      <c r="D229" s="173" t="s">
        <v>128</v>
      </c>
      <c r="E229" s="174" t="s">
        <v>305</v>
      </c>
      <c r="F229" s="175" t="s">
        <v>306</v>
      </c>
      <c r="G229" s="176" t="s">
        <v>277</v>
      </c>
      <c r="H229" s="177">
        <v>3</v>
      </c>
      <c r="I229" s="178"/>
      <c r="J229" s="179">
        <f>ROUND(I229*H229,2)</f>
        <v>0</v>
      </c>
      <c r="K229" s="175" t="s">
        <v>132</v>
      </c>
      <c r="L229" s="39"/>
      <c r="M229" s="180" t="s">
        <v>19</v>
      </c>
      <c r="N229" s="181" t="s">
        <v>43</v>
      </c>
      <c r="O229" s="64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4" t="s">
        <v>133</v>
      </c>
      <c r="AT229" s="184" t="s">
        <v>128</v>
      </c>
      <c r="AU229" s="184" t="s">
        <v>82</v>
      </c>
      <c r="AY229" s="17" t="s">
        <v>126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7" t="s">
        <v>80</v>
      </c>
      <c r="BK229" s="185">
        <f>ROUND(I229*H229,2)</f>
        <v>0</v>
      </c>
      <c r="BL229" s="17" t="s">
        <v>133</v>
      </c>
      <c r="BM229" s="184" t="s">
        <v>307</v>
      </c>
    </row>
    <row r="230" spans="1:65" s="2" customFormat="1">
      <c r="A230" s="34"/>
      <c r="B230" s="35"/>
      <c r="C230" s="36"/>
      <c r="D230" s="186" t="s">
        <v>135</v>
      </c>
      <c r="E230" s="36"/>
      <c r="F230" s="187" t="s">
        <v>308</v>
      </c>
      <c r="G230" s="36"/>
      <c r="H230" s="36"/>
      <c r="I230" s="188"/>
      <c r="J230" s="36"/>
      <c r="K230" s="36"/>
      <c r="L230" s="39"/>
      <c r="M230" s="189"/>
      <c r="N230" s="190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135</v>
      </c>
      <c r="AU230" s="17" t="s">
        <v>82</v>
      </c>
    </row>
    <row r="231" spans="1:65" s="13" customFormat="1">
      <c r="B231" s="191"/>
      <c r="C231" s="192"/>
      <c r="D231" s="193" t="s">
        <v>137</v>
      </c>
      <c r="E231" s="194" t="s">
        <v>19</v>
      </c>
      <c r="F231" s="195" t="s">
        <v>309</v>
      </c>
      <c r="G231" s="192"/>
      <c r="H231" s="194" t="s">
        <v>19</v>
      </c>
      <c r="I231" s="196"/>
      <c r="J231" s="192"/>
      <c r="K231" s="192"/>
      <c r="L231" s="197"/>
      <c r="M231" s="198"/>
      <c r="N231" s="199"/>
      <c r="O231" s="199"/>
      <c r="P231" s="199"/>
      <c r="Q231" s="199"/>
      <c r="R231" s="199"/>
      <c r="S231" s="199"/>
      <c r="T231" s="200"/>
      <c r="AT231" s="201" t="s">
        <v>137</v>
      </c>
      <c r="AU231" s="201" t="s">
        <v>82</v>
      </c>
      <c r="AV231" s="13" t="s">
        <v>80</v>
      </c>
      <c r="AW231" s="13" t="s">
        <v>33</v>
      </c>
      <c r="AX231" s="13" t="s">
        <v>72</v>
      </c>
      <c r="AY231" s="201" t="s">
        <v>126</v>
      </c>
    </row>
    <row r="232" spans="1:65" s="14" customFormat="1">
      <c r="B232" s="202"/>
      <c r="C232" s="203"/>
      <c r="D232" s="193" t="s">
        <v>137</v>
      </c>
      <c r="E232" s="204" t="s">
        <v>19</v>
      </c>
      <c r="F232" s="205" t="s">
        <v>147</v>
      </c>
      <c r="G232" s="203"/>
      <c r="H232" s="206">
        <v>3</v>
      </c>
      <c r="I232" s="207"/>
      <c r="J232" s="203"/>
      <c r="K232" s="203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137</v>
      </c>
      <c r="AU232" s="212" t="s">
        <v>82</v>
      </c>
      <c r="AV232" s="14" t="s">
        <v>82</v>
      </c>
      <c r="AW232" s="14" t="s">
        <v>33</v>
      </c>
      <c r="AX232" s="14" t="s">
        <v>72</v>
      </c>
      <c r="AY232" s="212" t="s">
        <v>126</v>
      </c>
    </row>
    <row r="233" spans="1:65" s="15" customFormat="1">
      <c r="B233" s="213"/>
      <c r="C233" s="214"/>
      <c r="D233" s="193" t="s">
        <v>137</v>
      </c>
      <c r="E233" s="215" t="s">
        <v>19</v>
      </c>
      <c r="F233" s="216" t="s">
        <v>140</v>
      </c>
      <c r="G233" s="214"/>
      <c r="H233" s="217">
        <v>3</v>
      </c>
      <c r="I233" s="218"/>
      <c r="J233" s="214"/>
      <c r="K233" s="214"/>
      <c r="L233" s="219"/>
      <c r="M233" s="220"/>
      <c r="N233" s="221"/>
      <c r="O233" s="221"/>
      <c r="P233" s="221"/>
      <c r="Q233" s="221"/>
      <c r="R233" s="221"/>
      <c r="S233" s="221"/>
      <c r="T233" s="222"/>
      <c r="AT233" s="223" t="s">
        <v>137</v>
      </c>
      <c r="AU233" s="223" t="s">
        <v>82</v>
      </c>
      <c r="AV233" s="15" t="s">
        <v>133</v>
      </c>
      <c r="AW233" s="15" t="s">
        <v>33</v>
      </c>
      <c r="AX233" s="15" t="s">
        <v>80</v>
      </c>
      <c r="AY233" s="223" t="s">
        <v>126</v>
      </c>
    </row>
    <row r="234" spans="1:65" s="2" customFormat="1" ht="37.9" customHeight="1">
      <c r="A234" s="34"/>
      <c r="B234" s="35"/>
      <c r="C234" s="173" t="s">
        <v>310</v>
      </c>
      <c r="D234" s="173" t="s">
        <v>128</v>
      </c>
      <c r="E234" s="174" t="s">
        <v>311</v>
      </c>
      <c r="F234" s="175" t="s">
        <v>312</v>
      </c>
      <c r="G234" s="176" t="s">
        <v>277</v>
      </c>
      <c r="H234" s="177">
        <v>3</v>
      </c>
      <c r="I234" s="178"/>
      <c r="J234" s="179">
        <f>ROUND(I234*H234,2)</f>
        <v>0</v>
      </c>
      <c r="K234" s="175" t="s">
        <v>132</v>
      </c>
      <c r="L234" s="39"/>
      <c r="M234" s="180" t="s">
        <v>19</v>
      </c>
      <c r="N234" s="181" t="s">
        <v>43</v>
      </c>
      <c r="O234" s="64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4" t="s">
        <v>133</v>
      </c>
      <c r="AT234" s="184" t="s">
        <v>128</v>
      </c>
      <c r="AU234" s="184" t="s">
        <v>82</v>
      </c>
      <c r="AY234" s="17" t="s">
        <v>126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7" t="s">
        <v>80</v>
      </c>
      <c r="BK234" s="185">
        <f>ROUND(I234*H234,2)</f>
        <v>0</v>
      </c>
      <c r="BL234" s="17" t="s">
        <v>133</v>
      </c>
      <c r="BM234" s="184" t="s">
        <v>313</v>
      </c>
    </row>
    <row r="235" spans="1:65" s="2" customFormat="1">
      <c r="A235" s="34"/>
      <c r="B235" s="35"/>
      <c r="C235" s="36"/>
      <c r="D235" s="186" t="s">
        <v>135</v>
      </c>
      <c r="E235" s="36"/>
      <c r="F235" s="187" t="s">
        <v>314</v>
      </c>
      <c r="G235" s="36"/>
      <c r="H235" s="36"/>
      <c r="I235" s="188"/>
      <c r="J235" s="36"/>
      <c r="K235" s="36"/>
      <c r="L235" s="39"/>
      <c r="M235" s="189"/>
      <c r="N235" s="190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135</v>
      </c>
      <c r="AU235" s="17" t="s">
        <v>82</v>
      </c>
    </row>
    <row r="236" spans="1:65" s="13" customFormat="1">
      <c r="B236" s="191"/>
      <c r="C236" s="192"/>
      <c r="D236" s="193" t="s">
        <v>137</v>
      </c>
      <c r="E236" s="194" t="s">
        <v>19</v>
      </c>
      <c r="F236" s="195" t="s">
        <v>315</v>
      </c>
      <c r="G236" s="192"/>
      <c r="H236" s="194" t="s">
        <v>19</v>
      </c>
      <c r="I236" s="196"/>
      <c r="J236" s="192"/>
      <c r="K236" s="192"/>
      <c r="L236" s="197"/>
      <c r="M236" s="198"/>
      <c r="N236" s="199"/>
      <c r="O236" s="199"/>
      <c r="P236" s="199"/>
      <c r="Q236" s="199"/>
      <c r="R236" s="199"/>
      <c r="S236" s="199"/>
      <c r="T236" s="200"/>
      <c r="AT236" s="201" t="s">
        <v>137</v>
      </c>
      <c r="AU236" s="201" t="s">
        <v>82</v>
      </c>
      <c r="AV236" s="13" t="s">
        <v>80</v>
      </c>
      <c r="AW236" s="13" t="s">
        <v>33</v>
      </c>
      <c r="AX236" s="13" t="s">
        <v>72</v>
      </c>
      <c r="AY236" s="201" t="s">
        <v>126</v>
      </c>
    </row>
    <row r="237" spans="1:65" s="14" customFormat="1">
      <c r="B237" s="202"/>
      <c r="C237" s="203"/>
      <c r="D237" s="193" t="s">
        <v>137</v>
      </c>
      <c r="E237" s="204" t="s">
        <v>19</v>
      </c>
      <c r="F237" s="205" t="s">
        <v>147</v>
      </c>
      <c r="G237" s="203"/>
      <c r="H237" s="206">
        <v>3</v>
      </c>
      <c r="I237" s="207"/>
      <c r="J237" s="203"/>
      <c r="K237" s="203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137</v>
      </c>
      <c r="AU237" s="212" t="s">
        <v>82</v>
      </c>
      <c r="AV237" s="14" t="s">
        <v>82</v>
      </c>
      <c r="AW237" s="14" t="s">
        <v>33</v>
      </c>
      <c r="AX237" s="14" t="s">
        <v>72</v>
      </c>
      <c r="AY237" s="212" t="s">
        <v>126</v>
      </c>
    </row>
    <row r="238" spans="1:65" s="15" customFormat="1">
      <c r="B238" s="213"/>
      <c r="C238" s="214"/>
      <c r="D238" s="193" t="s">
        <v>137</v>
      </c>
      <c r="E238" s="215" t="s">
        <v>19</v>
      </c>
      <c r="F238" s="216" t="s">
        <v>140</v>
      </c>
      <c r="G238" s="214"/>
      <c r="H238" s="217">
        <v>3</v>
      </c>
      <c r="I238" s="218"/>
      <c r="J238" s="214"/>
      <c r="K238" s="214"/>
      <c r="L238" s="219"/>
      <c r="M238" s="220"/>
      <c r="N238" s="221"/>
      <c r="O238" s="221"/>
      <c r="P238" s="221"/>
      <c r="Q238" s="221"/>
      <c r="R238" s="221"/>
      <c r="S238" s="221"/>
      <c r="T238" s="222"/>
      <c r="AT238" s="223" t="s">
        <v>137</v>
      </c>
      <c r="AU238" s="223" t="s">
        <v>82</v>
      </c>
      <c r="AV238" s="15" t="s">
        <v>133</v>
      </c>
      <c r="AW238" s="15" t="s">
        <v>33</v>
      </c>
      <c r="AX238" s="15" t="s">
        <v>80</v>
      </c>
      <c r="AY238" s="223" t="s">
        <v>126</v>
      </c>
    </row>
    <row r="239" spans="1:65" s="2" customFormat="1" ht="33" customHeight="1">
      <c r="A239" s="34"/>
      <c r="B239" s="35"/>
      <c r="C239" s="173" t="s">
        <v>316</v>
      </c>
      <c r="D239" s="173" t="s">
        <v>128</v>
      </c>
      <c r="E239" s="174" t="s">
        <v>317</v>
      </c>
      <c r="F239" s="175" t="s">
        <v>318</v>
      </c>
      <c r="G239" s="176" t="s">
        <v>131</v>
      </c>
      <c r="H239" s="177">
        <v>38</v>
      </c>
      <c r="I239" s="178"/>
      <c r="J239" s="179">
        <f>ROUND(I239*H239,2)</f>
        <v>0</v>
      </c>
      <c r="K239" s="175" t="s">
        <v>132</v>
      </c>
      <c r="L239" s="39"/>
      <c r="M239" s="180" t="s">
        <v>19</v>
      </c>
      <c r="N239" s="181" t="s">
        <v>43</v>
      </c>
      <c r="O239" s="64"/>
      <c r="P239" s="182">
        <f>O239*H239</f>
        <v>0</v>
      </c>
      <c r="Q239" s="182">
        <v>0</v>
      </c>
      <c r="R239" s="182">
        <f>Q239*H239</f>
        <v>0</v>
      </c>
      <c r="S239" s="182">
        <v>0</v>
      </c>
      <c r="T239" s="18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4" t="s">
        <v>133</v>
      </c>
      <c r="AT239" s="184" t="s">
        <v>128</v>
      </c>
      <c r="AU239" s="184" t="s">
        <v>82</v>
      </c>
      <c r="AY239" s="17" t="s">
        <v>126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7" t="s">
        <v>80</v>
      </c>
      <c r="BK239" s="185">
        <f>ROUND(I239*H239,2)</f>
        <v>0</v>
      </c>
      <c r="BL239" s="17" t="s">
        <v>133</v>
      </c>
      <c r="BM239" s="184" t="s">
        <v>319</v>
      </c>
    </row>
    <row r="240" spans="1:65" s="2" customFormat="1">
      <c r="A240" s="34"/>
      <c r="B240" s="35"/>
      <c r="C240" s="36"/>
      <c r="D240" s="186" t="s">
        <v>135</v>
      </c>
      <c r="E240" s="36"/>
      <c r="F240" s="187" t="s">
        <v>320</v>
      </c>
      <c r="G240" s="36"/>
      <c r="H240" s="36"/>
      <c r="I240" s="188"/>
      <c r="J240" s="36"/>
      <c r="K240" s="36"/>
      <c r="L240" s="39"/>
      <c r="M240" s="189"/>
      <c r="N240" s="190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135</v>
      </c>
      <c r="AU240" s="17" t="s">
        <v>82</v>
      </c>
    </row>
    <row r="241" spans="1:65" s="13" customFormat="1">
      <c r="B241" s="191"/>
      <c r="C241" s="192"/>
      <c r="D241" s="193" t="s">
        <v>137</v>
      </c>
      <c r="E241" s="194" t="s">
        <v>19</v>
      </c>
      <c r="F241" s="195" t="s">
        <v>221</v>
      </c>
      <c r="G241" s="192"/>
      <c r="H241" s="194" t="s">
        <v>19</v>
      </c>
      <c r="I241" s="196"/>
      <c r="J241" s="192"/>
      <c r="K241" s="192"/>
      <c r="L241" s="197"/>
      <c r="M241" s="198"/>
      <c r="N241" s="199"/>
      <c r="O241" s="199"/>
      <c r="P241" s="199"/>
      <c r="Q241" s="199"/>
      <c r="R241" s="199"/>
      <c r="S241" s="199"/>
      <c r="T241" s="200"/>
      <c r="AT241" s="201" t="s">
        <v>137</v>
      </c>
      <c r="AU241" s="201" t="s">
        <v>82</v>
      </c>
      <c r="AV241" s="13" t="s">
        <v>80</v>
      </c>
      <c r="AW241" s="13" t="s">
        <v>33</v>
      </c>
      <c r="AX241" s="13" t="s">
        <v>72</v>
      </c>
      <c r="AY241" s="201" t="s">
        <v>126</v>
      </c>
    </row>
    <row r="242" spans="1:65" s="14" customFormat="1">
      <c r="B242" s="202"/>
      <c r="C242" s="203"/>
      <c r="D242" s="193" t="s">
        <v>137</v>
      </c>
      <c r="E242" s="204" t="s">
        <v>19</v>
      </c>
      <c r="F242" s="205" t="s">
        <v>273</v>
      </c>
      <c r="G242" s="203"/>
      <c r="H242" s="206">
        <v>38</v>
      </c>
      <c r="I242" s="207"/>
      <c r="J242" s="203"/>
      <c r="K242" s="203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137</v>
      </c>
      <c r="AU242" s="212" t="s">
        <v>82</v>
      </c>
      <c r="AV242" s="14" t="s">
        <v>82</v>
      </c>
      <c r="AW242" s="14" t="s">
        <v>33</v>
      </c>
      <c r="AX242" s="14" t="s">
        <v>72</v>
      </c>
      <c r="AY242" s="212" t="s">
        <v>126</v>
      </c>
    </row>
    <row r="243" spans="1:65" s="15" customFormat="1">
      <c r="B243" s="213"/>
      <c r="C243" s="214"/>
      <c r="D243" s="193" t="s">
        <v>137</v>
      </c>
      <c r="E243" s="215" t="s">
        <v>19</v>
      </c>
      <c r="F243" s="216" t="s">
        <v>140</v>
      </c>
      <c r="G243" s="214"/>
      <c r="H243" s="217">
        <v>38</v>
      </c>
      <c r="I243" s="218"/>
      <c r="J243" s="214"/>
      <c r="K243" s="214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137</v>
      </c>
      <c r="AU243" s="223" t="s">
        <v>82</v>
      </c>
      <c r="AV243" s="15" t="s">
        <v>133</v>
      </c>
      <c r="AW243" s="15" t="s">
        <v>33</v>
      </c>
      <c r="AX243" s="15" t="s">
        <v>80</v>
      </c>
      <c r="AY243" s="223" t="s">
        <v>126</v>
      </c>
    </row>
    <row r="244" spans="1:65" s="2" customFormat="1" ht="62.65" customHeight="1">
      <c r="A244" s="34"/>
      <c r="B244" s="35"/>
      <c r="C244" s="173" t="s">
        <v>321</v>
      </c>
      <c r="D244" s="173" t="s">
        <v>128</v>
      </c>
      <c r="E244" s="174" t="s">
        <v>322</v>
      </c>
      <c r="F244" s="175" t="s">
        <v>323</v>
      </c>
      <c r="G244" s="176" t="s">
        <v>277</v>
      </c>
      <c r="H244" s="177">
        <v>16</v>
      </c>
      <c r="I244" s="178"/>
      <c r="J244" s="179">
        <f>ROUND(I244*H244,2)</f>
        <v>0</v>
      </c>
      <c r="K244" s="175" t="s">
        <v>132</v>
      </c>
      <c r="L244" s="39"/>
      <c r="M244" s="180" t="s">
        <v>19</v>
      </c>
      <c r="N244" s="181" t="s">
        <v>43</v>
      </c>
      <c r="O244" s="64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4" t="s">
        <v>133</v>
      </c>
      <c r="AT244" s="184" t="s">
        <v>128</v>
      </c>
      <c r="AU244" s="184" t="s">
        <v>82</v>
      </c>
      <c r="AY244" s="17" t="s">
        <v>126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7" t="s">
        <v>80</v>
      </c>
      <c r="BK244" s="185">
        <f>ROUND(I244*H244,2)</f>
        <v>0</v>
      </c>
      <c r="BL244" s="17" t="s">
        <v>133</v>
      </c>
      <c r="BM244" s="184" t="s">
        <v>324</v>
      </c>
    </row>
    <row r="245" spans="1:65" s="2" customFormat="1">
      <c r="A245" s="34"/>
      <c r="B245" s="35"/>
      <c r="C245" s="36"/>
      <c r="D245" s="186" t="s">
        <v>135</v>
      </c>
      <c r="E245" s="36"/>
      <c r="F245" s="187" t="s">
        <v>325</v>
      </c>
      <c r="G245" s="36"/>
      <c r="H245" s="36"/>
      <c r="I245" s="188"/>
      <c r="J245" s="36"/>
      <c r="K245" s="36"/>
      <c r="L245" s="39"/>
      <c r="M245" s="189"/>
      <c r="N245" s="190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135</v>
      </c>
      <c r="AU245" s="17" t="s">
        <v>82</v>
      </c>
    </row>
    <row r="246" spans="1:65" s="13" customFormat="1">
      <c r="B246" s="191"/>
      <c r="C246" s="192"/>
      <c r="D246" s="193" t="s">
        <v>137</v>
      </c>
      <c r="E246" s="194" t="s">
        <v>19</v>
      </c>
      <c r="F246" s="195" t="s">
        <v>326</v>
      </c>
      <c r="G246" s="192"/>
      <c r="H246" s="194" t="s">
        <v>19</v>
      </c>
      <c r="I246" s="196"/>
      <c r="J246" s="192"/>
      <c r="K246" s="192"/>
      <c r="L246" s="197"/>
      <c r="M246" s="198"/>
      <c r="N246" s="199"/>
      <c r="O246" s="199"/>
      <c r="P246" s="199"/>
      <c r="Q246" s="199"/>
      <c r="R246" s="199"/>
      <c r="S246" s="199"/>
      <c r="T246" s="200"/>
      <c r="AT246" s="201" t="s">
        <v>137</v>
      </c>
      <c r="AU246" s="201" t="s">
        <v>82</v>
      </c>
      <c r="AV246" s="13" t="s">
        <v>80</v>
      </c>
      <c r="AW246" s="13" t="s">
        <v>33</v>
      </c>
      <c r="AX246" s="13" t="s">
        <v>72</v>
      </c>
      <c r="AY246" s="201" t="s">
        <v>126</v>
      </c>
    </row>
    <row r="247" spans="1:65" s="14" customFormat="1">
      <c r="B247" s="202"/>
      <c r="C247" s="203"/>
      <c r="D247" s="193" t="s">
        <v>137</v>
      </c>
      <c r="E247" s="204" t="s">
        <v>19</v>
      </c>
      <c r="F247" s="205" t="s">
        <v>327</v>
      </c>
      <c r="G247" s="203"/>
      <c r="H247" s="206">
        <v>16</v>
      </c>
      <c r="I247" s="207"/>
      <c r="J247" s="203"/>
      <c r="K247" s="203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137</v>
      </c>
      <c r="AU247" s="212" t="s">
        <v>82</v>
      </c>
      <c r="AV247" s="14" t="s">
        <v>82</v>
      </c>
      <c r="AW247" s="14" t="s">
        <v>33</v>
      </c>
      <c r="AX247" s="14" t="s">
        <v>72</v>
      </c>
      <c r="AY247" s="212" t="s">
        <v>126</v>
      </c>
    </row>
    <row r="248" spans="1:65" s="15" customFormat="1">
      <c r="B248" s="213"/>
      <c r="C248" s="214"/>
      <c r="D248" s="193" t="s">
        <v>137</v>
      </c>
      <c r="E248" s="215" t="s">
        <v>19</v>
      </c>
      <c r="F248" s="216" t="s">
        <v>140</v>
      </c>
      <c r="G248" s="214"/>
      <c r="H248" s="217">
        <v>16</v>
      </c>
      <c r="I248" s="218"/>
      <c r="J248" s="214"/>
      <c r="K248" s="214"/>
      <c r="L248" s="219"/>
      <c r="M248" s="220"/>
      <c r="N248" s="221"/>
      <c r="O248" s="221"/>
      <c r="P248" s="221"/>
      <c r="Q248" s="221"/>
      <c r="R248" s="221"/>
      <c r="S248" s="221"/>
      <c r="T248" s="222"/>
      <c r="AT248" s="223" t="s">
        <v>137</v>
      </c>
      <c r="AU248" s="223" t="s">
        <v>82</v>
      </c>
      <c r="AV248" s="15" t="s">
        <v>133</v>
      </c>
      <c r="AW248" s="15" t="s">
        <v>33</v>
      </c>
      <c r="AX248" s="15" t="s">
        <v>80</v>
      </c>
      <c r="AY248" s="223" t="s">
        <v>126</v>
      </c>
    </row>
    <row r="249" spans="1:65" s="2" customFormat="1" ht="62.65" customHeight="1">
      <c r="A249" s="34"/>
      <c r="B249" s="35"/>
      <c r="C249" s="173" t="s">
        <v>328</v>
      </c>
      <c r="D249" s="173" t="s">
        <v>128</v>
      </c>
      <c r="E249" s="174" t="s">
        <v>329</v>
      </c>
      <c r="F249" s="175" t="s">
        <v>330</v>
      </c>
      <c r="G249" s="176" t="s">
        <v>277</v>
      </c>
      <c r="H249" s="177">
        <v>12</v>
      </c>
      <c r="I249" s="178"/>
      <c r="J249" s="179">
        <f>ROUND(I249*H249,2)</f>
        <v>0</v>
      </c>
      <c r="K249" s="175" t="s">
        <v>132</v>
      </c>
      <c r="L249" s="39"/>
      <c r="M249" s="180" t="s">
        <v>19</v>
      </c>
      <c r="N249" s="181" t="s">
        <v>43</v>
      </c>
      <c r="O249" s="64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4" t="s">
        <v>133</v>
      </c>
      <c r="AT249" s="184" t="s">
        <v>128</v>
      </c>
      <c r="AU249" s="184" t="s">
        <v>82</v>
      </c>
      <c r="AY249" s="17" t="s">
        <v>126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7" t="s">
        <v>80</v>
      </c>
      <c r="BK249" s="185">
        <f>ROUND(I249*H249,2)</f>
        <v>0</v>
      </c>
      <c r="BL249" s="17" t="s">
        <v>133</v>
      </c>
      <c r="BM249" s="184" t="s">
        <v>331</v>
      </c>
    </row>
    <row r="250" spans="1:65" s="2" customFormat="1">
      <c r="A250" s="34"/>
      <c r="B250" s="35"/>
      <c r="C250" s="36"/>
      <c r="D250" s="186" t="s">
        <v>135</v>
      </c>
      <c r="E250" s="36"/>
      <c r="F250" s="187" t="s">
        <v>332</v>
      </c>
      <c r="G250" s="36"/>
      <c r="H250" s="36"/>
      <c r="I250" s="188"/>
      <c r="J250" s="36"/>
      <c r="K250" s="36"/>
      <c r="L250" s="39"/>
      <c r="M250" s="189"/>
      <c r="N250" s="190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135</v>
      </c>
      <c r="AU250" s="17" t="s">
        <v>82</v>
      </c>
    </row>
    <row r="251" spans="1:65" s="13" customFormat="1">
      <c r="B251" s="191"/>
      <c r="C251" s="192"/>
      <c r="D251" s="193" t="s">
        <v>137</v>
      </c>
      <c r="E251" s="194" t="s">
        <v>19</v>
      </c>
      <c r="F251" s="195" t="s">
        <v>309</v>
      </c>
      <c r="G251" s="192"/>
      <c r="H251" s="194" t="s">
        <v>19</v>
      </c>
      <c r="I251" s="196"/>
      <c r="J251" s="192"/>
      <c r="K251" s="192"/>
      <c r="L251" s="197"/>
      <c r="M251" s="198"/>
      <c r="N251" s="199"/>
      <c r="O251" s="199"/>
      <c r="P251" s="199"/>
      <c r="Q251" s="199"/>
      <c r="R251" s="199"/>
      <c r="S251" s="199"/>
      <c r="T251" s="200"/>
      <c r="AT251" s="201" t="s">
        <v>137</v>
      </c>
      <c r="AU251" s="201" t="s">
        <v>82</v>
      </c>
      <c r="AV251" s="13" t="s">
        <v>80</v>
      </c>
      <c r="AW251" s="13" t="s">
        <v>33</v>
      </c>
      <c r="AX251" s="13" t="s">
        <v>72</v>
      </c>
      <c r="AY251" s="201" t="s">
        <v>126</v>
      </c>
    </row>
    <row r="252" spans="1:65" s="14" customFormat="1">
      <c r="B252" s="202"/>
      <c r="C252" s="203"/>
      <c r="D252" s="193" t="s">
        <v>137</v>
      </c>
      <c r="E252" s="204" t="s">
        <v>19</v>
      </c>
      <c r="F252" s="205" t="s">
        <v>333</v>
      </c>
      <c r="G252" s="203"/>
      <c r="H252" s="206">
        <v>12</v>
      </c>
      <c r="I252" s="207"/>
      <c r="J252" s="203"/>
      <c r="K252" s="203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137</v>
      </c>
      <c r="AU252" s="212" t="s">
        <v>82</v>
      </c>
      <c r="AV252" s="14" t="s">
        <v>82</v>
      </c>
      <c r="AW252" s="14" t="s">
        <v>33</v>
      </c>
      <c r="AX252" s="14" t="s">
        <v>72</v>
      </c>
      <c r="AY252" s="212" t="s">
        <v>126</v>
      </c>
    </row>
    <row r="253" spans="1:65" s="15" customFormat="1">
      <c r="B253" s="213"/>
      <c r="C253" s="214"/>
      <c r="D253" s="193" t="s">
        <v>137</v>
      </c>
      <c r="E253" s="215" t="s">
        <v>19</v>
      </c>
      <c r="F253" s="216" t="s">
        <v>140</v>
      </c>
      <c r="G253" s="214"/>
      <c r="H253" s="217">
        <v>12</v>
      </c>
      <c r="I253" s="218"/>
      <c r="J253" s="214"/>
      <c r="K253" s="214"/>
      <c r="L253" s="219"/>
      <c r="M253" s="220"/>
      <c r="N253" s="221"/>
      <c r="O253" s="221"/>
      <c r="P253" s="221"/>
      <c r="Q253" s="221"/>
      <c r="R253" s="221"/>
      <c r="S253" s="221"/>
      <c r="T253" s="222"/>
      <c r="AT253" s="223" t="s">
        <v>137</v>
      </c>
      <c r="AU253" s="223" t="s">
        <v>82</v>
      </c>
      <c r="AV253" s="15" t="s">
        <v>133</v>
      </c>
      <c r="AW253" s="15" t="s">
        <v>33</v>
      </c>
      <c r="AX253" s="15" t="s">
        <v>80</v>
      </c>
      <c r="AY253" s="223" t="s">
        <v>126</v>
      </c>
    </row>
    <row r="254" spans="1:65" s="2" customFormat="1" ht="55.5" customHeight="1">
      <c r="A254" s="34"/>
      <c r="B254" s="35"/>
      <c r="C254" s="173" t="s">
        <v>334</v>
      </c>
      <c r="D254" s="173" t="s">
        <v>128</v>
      </c>
      <c r="E254" s="174" t="s">
        <v>335</v>
      </c>
      <c r="F254" s="175" t="s">
        <v>336</v>
      </c>
      <c r="G254" s="176" t="s">
        <v>277</v>
      </c>
      <c r="H254" s="177">
        <v>12</v>
      </c>
      <c r="I254" s="178"/>
      <c r="J254" s="179">
        <f>ROUND(I254*H254,2)</f>
        <v>0</v>
      </c>
      <c r="K254" s="175" t="s">
        <v>132</v>
      </c>
      <c r="L254" s="39"/>
      <c r="M254" s="180" t="s">
        <v>19</v>
      </c>
      <c r="N254" s="181" t="s">
        <v>43</v>
      </c>
      <c r="O254" s="64"/>
      <c r="P254" s="182">
        <f>O254*H254</f>
        <v>0</v>
      </c>
      <c r="Q254" s="182">
        <v>0</v>
      </c>
      <c r="R254" s="182">
        <f>Q254*H254</f>
        <v>0</v>
      </c>
      <c r="S254" s="182">
        <v>0</v>
      </c>
      <c r="T254" s="183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4" t="s">
        <v>133</v>
      </c>
      <c r="AT254" s="184" t="s">
        <v>128</v>
      </c>
      <c r="AU254" s="184" t="s">
        <v>82</v>
      </c>
      <c r="AY254" s="17" t="s">
        <v>126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7" t="s">
        <v>80</v>
      </c>
      <c r="BK254" s="185">
        <f>ROUND(I254*H254,2)</f>
        <v>0</v>
      </c>
      <c r="BL254" s="17" t="s">
        <v>133</v>
      </c>
      <c r="BM254" s="184" t="s">
        <v>337</v>
      </c>
    </row>
    <row r="255" spans="1:65" s="2" customFormat="1">
      <c r="A255" s="34"/>
      <c r="B255" s="35"/>
      <c r="C255" s="36"/>
      <c r="D255" s="186" t="s">
        <v>135</v>
      </c>
      <c r="E255" s="36"/>
      <c r="F255" s="187" t="s">
        <v>338</v>
      </c>
      <c r="G255" s="36"/>
      <c r="H255" s="36"/>
      <c r="I255" s="188"/>
      <c r="J255" s="36"/>
      <c r="K255" s="36"/>
      <c r="L255" s="39"/>
      <c r="M255" s="189"/>
      <c r="N255" s="190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135</v>
      </c>
      <c r="AU255" s="17" t="s">
        <v>82</v>
      </c>
    </row>
    <row r="256" spans="1:65" s="13" customFormat="1">
      <c r="B256" s="191"/>
      <c r="C256" s="192"/>
      <c r="D256" s="193" t="s">
        <v>137</v>
      </c>
      <c r="E256" s="194" t="s">
        <v>19</v>
      </c>
      <c r="F256" s="195" t="s">
        <v>339</v>
      </c>
      <c r="G256" s="192"/>
      <c r="H256" s="194" t="s">
        <v>19</v>
      </c>
      <c r="I256" s="196"/>
      <c r="J256" s="192"/>
      <c r="K256" s="192"/>
      <c r="L256" s="197"/>
      <c r="M256" s="198"/>
      <c r="N256" s="199"/>
      <c r="O256" s="199"/>
      <c r="P256" s="199"/>
      <c r="Q256" s="199"/>
      <c r="R256" s="199"/>
      <c r="S256" s="199"/>
      <c r="T256" s="200"/>
      <c r="AT256" s="201" t="s">
        <v>137</v>
      </c>
      <c r="AU256" s="201" t="s">
        <v>82</v>
      </c>
      <c r="AV256" s="13" t="s">
        <v>80</v>
      </c>
      <c r="AW256" s="13" t="s">
        <v>33</v>
      </c>
      <c r="AX256" s="13" t="s">
        <v>72</v>
      </c>
      <c r="AY256" s="201" t="s">
        <v>126</v>
      </c>
    </row>
    <row r="257" spans="1:65" s="14" customFormat="1">
      <c r="B257" s="202"/>
      <c r="C257" s="203"/>
      <c r="D257" s="193" t="s">
        <v>137</v>
      </c>
      <c r="E257" s="204" t="s">
        <v>19</v>
      </c>
      <c r="F257" s="205" t="s">
        <v>333</v>
      </c>
      <c r="G257" s="203"/>
      <c r="H257" s="206">
        <v>12</v>
      </c>
      <c r="I257" s="207"/>
      <c r="J257" s="203"/>
      <c r="K257" s="203"/>
      <c r="L257" s="208"/>
      <c r="M257" s="209"/>
      <c r="N257" s="210"/>
      <c r="O257" s="210"/>
      <c r="P257" s="210"/>
      <c r="Q257" s="210"/>
      <c r="R257" s="210"/>
      <c r="S257" s="210"/>
      <c r="T257" s="211"/>
      <c r="AT257" s="212" t="s">
        <v>137</v>
      </c>
      <c r="AU257" s="212" t="s">
        <v>82</v>
      </c>
      <c r="AV257" s="14" t="s">
        <v>82</v>
      </c>
      <c r="AW257" s="14" t="s">
        <v>33</v>
      </c>
      <c r="AX257" s="14" t="s">
        <v>72</v>
      </c>
      <c r="AY257" s="212" t="s">
        <v>126</v>
      </c>
    </row>
    <row r="258" spans="1:65" s="15" customFormat="1">
      <c r="B258" s="213"/>
      <c r="C258" s="214"/>
      <c r="D258" s="193" t="s">
        <v>137</v>
      </c>
      <c r="E258" s="215" t="s">
        <v>19</v>
      </c>
      <c r="F258" s="216" t="s">
        <v>140</v>
      </c>
      <c r="G258" s="214"/>
      <c r="H258" s="217">
        <v>12</v>
      </c>
      <c r="I258" s="218"/>
      <c r="J258" s="214"/>
      <c r="K258" s="214"/>
      <c r="L258" s="219"/>
      <c r="M258" s="220"/>
      <c r="N258" s="221"/>
      <c r="O258" s="221"/>
      <c r="P258" s="221"/>
      <c r="Q258" s="221"/>
      <c r="R258" s="221"/>
      <c r="S258" s="221"/>
      <c r="T258" s="222"/>
      <c r="AT258" s="223" t="s">
        <v>137</v>
      </c>
      <c r="AU258" s="223" t="s">
        <v>82</v>
      </c>
      <c r="AV258" s="15" t="s">
        <v>133</v>
      </c>
      <c r="AW258" s="15" t="s">
        <v>33</v>
      </c>
      <c r="AX258" s="15" t="s">
        <v>80</v>
      </c>
      <c r="AY258" s="223" t="s">
        <v>126</v>
      </c>
    </row>
    <row r="259" spans="1:65" s="2" customFormat="1" ht="33" customHeight="1">
      <c r="A259" s="34"/>
      <c r="B259" s="35"/>
      <c r="C259" s="173" t="s">
        <v>340</v>
      </c>
      <c r="D259" s="173" t="s">
        <v>128</v>
      </c>
      <c r="E259" s="174" t="s">
        <v>341</v>
      </c>
      <c r="F259" s="175" t="s">
        <v>342</v>
      </c>
      <c r="G259" s="176" t="s">
        <v>131</v>
      </c>
      <c r="H259" s="177">
        <v>152</v>
      </c>
      <c r="I259" s="178"/>
      <c r="J259" s="179">
        <f>ROUND(I259*H259,2)</f>
        <v>0</v>
      </c>
      <c r="K259" s="175" t="s">
        <v>132</v>
      </c>
      <c r="L259" s="39"/>
      <c r="M259" s="180" t="s">
        <v>19</v>
      </c>
      <c r="N259" s="181" t="s">
        <v>43</v>
      </c>
      <c r="O259" s="64"/>
      <c r="P259" s="182">
        <f>O259*H259</f>
        <v>0</v>
      </c>
      <c r="Q259" s="182">
        <v>0</v>
      </c>
      <c r="R259" s="182">
        <f>Q259*H259</f>
        <v>0</v>
      </c>
      <c r="S259" s="182">
        <v>0</v>
      </c>
      <c r="T259" s="183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4" t="s">
        <v>133</v>
      </c>
      <c r="AT259" s="184" t="s">
        <v>128</v>
      </c>
      <c r="AU259" s="184" t="s">
        <v>82</v>
      </c>
      <c r="AY259" s="17" t="s">
        <v>126</v>
      </c>
      <c r="BE259" s="185">
        <f>IF(N259="základní",J259,0)</f>
        <v>0</v>
      </c>
      <c r="BF259" s="185">
        <f>IF(N259="snížená",J259,0)</f>
        <v>0</v>
      </c>
      <c r="BG259" s="185">
        <f>IF(N259="zákl. přenesená",J259,0)</f>
        <v>0</v>
      </c>
      <c r="BH259" s="185">
        <f>IF(N259="sníž. přenesená",J259,0)</f>
        <v>0</v>
      </c>
      <c r="BI259" s="185">
        <f>IF(N259="nulová",J259,0)</f>
        <v>0</v>
      </c>
      <c r="BJ259" s="17" t="s">
        <v>80</v>
      </c>
      <c r="BK259" s="185">
        <f>ROUND(I259*H259,2)</f>
        <v>0</v>
      </c>
      <c r="BL259" s="17" t="s">
        <v>133</v>
      </c>
      <c r="BM259" s="184" t="s">
        <v>343</v>
      </c>
    </row>
    <row r="260" spans="1:65" s="2" customFormat="1">
      <c r="A260" s="34"/>
      <c r="B260" s="35"/>
      <c r="C260" s="36"/>
      <c r="D260" s="186" t="s">
        <v>135</v>
      </c>
      <c r="E260" s="36"/>
      <c r="F260" s="187" t="s">
        <v>344</v>
      </c>
      <c r="G260" s="36"/>
      <c r="H260" s="36"/>
      <c r="I260" s="188"/>
      <c r="J260" s="36"/>
      <c r="K260" s="36"/>
      <c r="L260" s="39"/>
      <c r="M260" s="189"/>
      <c r="N260" s="190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135</v>
      </c>
      <c r="AU260" s="17" t="s">
        <v>82</v>
      </c>
    </row>
    <row r="261" spans="1:65" s="14" customFormat="1">
      <c r="B261" s="202"/>
      <c r="C261" s="203"/>
      <c r="D261" s="193" t="s">
        <v>137</v>
      </c>
      <c r="E261" s="204" t="s">
        <v>19</v>
      </c>
      <c r="F261" s="205" t="s">
        <v>345</v>
      </c>
      <c r="G261" s="203"/>
      <c r="H261" s="206">
        <v>152</v>
      </c>
      <c r="I261" s="207"/>
      <c r="J261" s="203"/>
      <c r="K261" s="203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137</v>
      </c>
      <c r="AU261" s="212" t="s">
        <v>82</v>
      </c>
      <c r="AV261" s="14" t="s">
        <v>82</v>
      </c>
      <c r="AW261" s="14" t="s">
        <v>33</v>
      </c>
      <c r="AX261" s="14" t="s">
        <v>72</v>
      </c>
      <c r="AY261" s="212" t="s">
        <v>126</v>
      </c>
    </row>
    <row r="262" spans="1:65" s="15" customFormat="1">
      <c r="B262" s="213"/>
      <c r="C262" s="214"/>
      <c r="D262" s="193" t="s">
        <v>137</v>
      </c>
      <c r="E262" s="215" t="s">
        <v>19</v>
      </c>
      <c r="F262" s="216" t="s">
        <v>140</v>
      </c>
      <c r="G262" s="214"/>
      <c r="H262" s="217">
        <v>152</v>
      </c>
      <c r="I262" s="218"/>
      <c r="J262" s="214"/>
      <c r="K262" s="214"/>
      <c r="L262" s="219"/>
      <c r="M262" s="220"/>
      <c r="N262" s="221"/>
      <c r="O262" s="221"/>
      <c r="P262" s="221"/>
      <c r="Q262" s="221"/>
      <c r="R262" s="221"/>
      <c r="S262" s="221"/>
      <c r="T262" s="222"/>
      <c r="AT262" s="223" t="s">
        <v>137</v>
      </c>
      <c r="AU262" s="223" t="s">
        <v>82</v>
      </c>
      <c r="AV262" s="15" t="s">
        <v>133</v>
      </c>
      <c r="AW262" s="15" t="s">
        <v>33</v>
      </c>
      <c r="AX262" s="15" t="s">
        <v>80</v>
      </c>
      <c r="AY262" s="223" t="s">
        <v>126</v>
      </c>
    </row>
    <row r="263" spans="1:65" s="2" customFormat="1" ht="44.25" customHeight="1">
      <c r="A263" s="34"/>
      <c r="B263" s="35"/>
      <c r="C263" s="173" t="s">
        <v>346</v>
      </c>
      <c r="D263" s="173" t="s">
        <v>128</v>
      </c>
      <c r="E263" s="174" t="s">
        <v>347</v>
      </c>
      <c r="F263" s="175" t="s">
        <v>348</v>
      </c>
      <c r="G263" s="176" t="s">
        <v>277</v>
      </c>
      <c r="H263" s="177">
        <v>5</v>
      </c>
      <c r="I263" s="178"/>
      <c r="J263" s="179">
        <f>ROUND(I263*H263,2)</f>
        <v>0</v>
      </c>
      <c r="K263" s="175" t="s">
        <v>132</v>
      </c>
      <c r="L263" s="39"/>
      <c r="M263" s="180" t="s">
        <v>19</v>
      </c>
      <c r="N263" s="181" t="s">
        <v>43</v>
      </c>
      <c r="O263" s="64"/>
      <c r="P263" s="182">
        <f>O263*H263</f>
        <v>0</v>
      </c>
      <c r="Q263" s="182">
        <v>1.281E-2</v>
      </c>
      <c r="R263" s="182">
        <f>Q263*H263</f>
        <v>6.4049999999999996E-2</v>
      </c>
      <c r="S263" s="182">
        <v>0</v>
      </c>
      <c r="T263" s="18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4" t="s">
        <v>133</v>
      </c>
      <c r="AT263" s="184" t="s">
        <v>128</v>
      </c>
      <c r="AU263" s="184" t="s">
        <v>82</v>
      </c>
      <c r="AY263" s="17" t="s">
        <v>126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7" t="s">
        <v>80</v>
      </c>
      <c r="BK263" s="185">
        <f>ROUND(I263*H263,2)</f>
        <v>0</v>
      </c>
      <c r="BL263" s="17" t="s">
        <v>133</v>
      </c>
      <c r="BM263" s="184" t="s">
        <v>349</v>
      </c>
    </row>
    <row r="264" spans="1:65" s="2" customFormat="1">
      <c r="A264" s="34"/>
      <c r="B264" s="35"/>
      <c r="C264" s="36"/>
      <c r="D264" s="186" t="s">
        <v>135</v>
      </c>
      <c r="E264" s="36"/>
      <c r="F264" s="187" t="s">
        <v>350</v>
      </c>
      <c r="G264" s="36"/>
      <c r="H264" s="36"/>
      <c r="I264" s="188"/>
      <c r="J264" s="36"/>
      <c r="K264" s="36"/>
      <c r="L264" s="39"/>
      <c r="M264" s="189"/>
      <c r="N264" s="190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135</v>
      </c>
      <c r="AU264" s="17" t="s">
        <v>82</v>
      </c>
    </row>
    <row r="265" spans="1:65" s="13" customFormat="1">
      <c r="B265" s="191"/>
      <c r="C265" s="192"/>
      <c r="D265" s="193" t="s">
        <v>137</v>
      </c>
      <c r="E265" s="194" t="s">
        <v>19</v>
      </c>
      <c r="F265" s="195" t="s">
        <v>272</v>
      </c>
      <c r="G265" s="192"/>
      <c r="H265" s="194" t="s">
        <v>19</v>
      </c>
      <c r="I265" s="196"/>
      <c r="J265" s="192"/>
      <c r="K265" s="192"/>
      <c r="L265" s="197"/>
      <c r="M265" s="198"/>
      <c r="N265" s="199"/>
      <c r="O265" s="199"/>
      <c r="P265" s="199"/>
      <c r="Q265" s="199"/>
      <c r="R265" s="199"/>
      <c r="S265" s="199"/>
      <c r="T265" s="200"/>
      <c r="AT265" s="201" t="s">
        <v>137</v>
      </c>
      <c r="AU265" s="201" t="s">
        <v>82</v>
      </c>
      <c r="AV265" s="13" t="s">
        <v>80</v>
      </c>
      <c r="AW265" s="13" t="s">
        <v>33</v>
      </c>
      <c r="AX265" s="13" t="s">
        <v>72</v>
      </c>
      <c r="AY265" s="201" t="s">
        <v>126</v>
      </c>
    </row>
    <row r="266" spans="1:65" s="14" customFormat="1">
      <c r="B266" s="202"/>
      <c r="C266" s="203"/>
      <c r="D266" s="193" t="s">
        <v>137</v>
      </c>
      <c r="E266" s="204" t="s">
        <v>19</v>
      </c>
      <c r="F266" s="205" t="s">
        <v>158</v>
      </c>
      <c r="G266" s="203"/>
      <c r="H266" s="206">
        <v>5</v>
      </c>
      <c r="I266" s="207"/>
      <c r="J266" s="203"/>
      <c r="K266" s="203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137</v>
      </c>
      <c r="AU266" s="212" t="s">
        <v>82</v>
      </c>
      <c r="AV266" s="14" t="s">
        <v>82</v>
      </c>
      <c r="AW266" s="14" t="s">
        <v>33</v>
      </c>
      <c r="AX266" s="14" t="s">
        <v>72</v>
      </c>
      <c r="AY266" s="212" t="s">
        <v>126</v>
      </c>
    </row>
    <row r="267" spans="1:65" s="15" customFormat="1">
      <c r="B267" s="213"/>
      <c r="C267" s="214"/>
      <c r="D267" s="193" t="s">
        <v>137</v>
      </c>
      <c r="E267" s="215" t="s">
        <v>19</v>
      </c>
      <c r="F267" s="216" t="s">
        <v>140</v>
      </c>
      <c r="G267" s="214"/>
      <c r="H267" s="217">
        <v>5</v>
      </c>
      <c r="I267" s="218"/>
      <c r="J267" s="214"/>
      <c r="K267" s="214"/>
      <c r="L267" s="219"/>
      <c r="M267" s="220"/>
      <c r="N267" s="221"/>
      <c r="O267" s="221"/>
      <c r="P267" s="221"/>
      <c r="Q267" s="221"/>
      <c r="R267" s="221"/>
      <c r="S267" s="221"/>
      <c r="T267" s="222"/>
      <c r="AT267" s="223" t="s">
        <v>137</v>
      </c>
      <c r="AU267" s="223" t="s">
        <v>82</v>
      </c>
      <c r="AV267" s="15" t="s">
        <v>133</v>
      </c>
      <c r="AW267" s="15" t="s">
        <v>33</v>
      </c>
      <c r="AX267" s="15" t="s">
        <v>80</v>
      </c>
      <c r="AY267" s="223" t="s">
        <v>126</v>
      </c>
    </row>
    <row r="268" spans="1:65" s="2" customFormat="1" ht="16.5" customHeight="1">
      <c r="A268" s="34"/>
      <c r="B268" s="35"/>
      <c r="C268" s="173" t="s">
        <v>351</v>
      </c>
      <c r="D268" s="173" t="s">
        <v>128</v>
      </c>
      <c r="E268" s="174" t="s">
        <v>352</v>
      </c>
      <c r="F268" s="175" t="s">
        <v>353</v>
      </c>
      <c r="G268" s="176" t="s">
        <v>212</v>
      </c>
      <c r="H268" s="177">
        <v>25</v>
      </c>
      <c r="I268" s="178"/>
      <c r="J268" s="179">
        <f>ROUND(I268*H268,2)</f>
        <v>0</v>
      </c>
      <c r="K268" s="175" t="s">
        <v>132</v>
      </c>
      <c r="L268" s="39"/>
      <c r="M268" s="180" t="s">
        <v>19</v>
      </c>
      <c r="N268" s="181" t="s">
        <v>43</v>
      </c>
      <c r="O268" s="64"/>
      <c r="P268" s="182">
        <f>O268*H268</f>
        <v>0</v>
      </c>
      <c r="Q268" s="182">
        <v>7.1900000000000002E-3</v>
      </c>
      <c r="R268" s="182">
        <f>Q268*H268</f>
        <v>0.17974999999999999</v>
      </c>
      <c r="S268" s="182">
        <v>0</v>
      </c>
      <c r="T268" s="18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4" t="s">
        <v>133</v>
      </c>
      <c r="AT268" s="184" t="s">
        <v>128</v>
      </c>
      <c r="AU268" s="184" t="s">
        <v>82</v>
      </c>
      <c r="AY268" s="17" t="s">
        <v>126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7" t="s">
        <v>80</v>
      </c>
      <c r="BK268" s="185">
        <f>ROUND(I268*H268,2)</f>
        <v>0</v>
      </c>
      <c r="BL268" s="17" t="s">
        <v>133</v>
      </c>
      <c r="BM268" s="184" t="s">
        <v>354</v>
      </c>
    </row>
    <row r="269" spans="1:65" s="2" customFormat="1">
      <c r="A269" s="34"/>
      <c r="B269" s="35"/>
      <c r="C269" s="36"/>
      <c r="D269" s="186" t="s">
        <v>135</v>
      </c>
      <c r="E269" s="36"/>
      <c r="F269" s="187" t="s">
        <v>355</v>
      </c>
      <c r="G269" s="36"/>
      <c r="H269" s="36"/>
      <c r="I269" s="188"/>
      <c r="J269" s="36"/>
      <c r="K269" s="36"/>
      <c r="L269" s="39"/>
      <c r="M269" s="189"/>
      <c r="N269" s="190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135</v>
      </c>
      <c r="AU269" s="17" t="s">
        <v>82</v>
      </c>
    </row>
    <row r="270" spans="1:65" s="2" customFormat="1" ht="24.2" customHeight="1">
      <c r="A270" s="34"/>
      <c r="B270" s="35"/>
      <c r="C270" s="173" t="s">
        <v>356</v>
      </c>
      <c r="D270" s="173" t="s">
        <v>128</v>
      </c>
      <c r="E270" s="174" t="s">
        <v>357</v>
      </c>
      <c r="F270" s="175" t="s">
        <v>358</v>
      </c>
      <c r="G270" s="176" t="s">
        <v>359</v>
      </c>
      <c r="H270" s="177">
        <v>40</v>
      </c>
      <c r="I270" s="178"/>
      <c r="J270" s="179">
        <f>ROUND(I270*H270,2)</f>
        <v>0</v>
      </c>
      <c r="K270" s="175" t="s">
        <v>132</v>
      </c>
      <c r="L270" s="39"/>
      <c r="M270" s="180" t="s">
        <v>19</v>
      </c>
      <c r="N270" s="181" t="s">
        <v>43</v>
      </c>
      <c r="O270" s="64"/>
      <c r="P270" s="182">
        <f>O270*H270</f>
        <v>0</v>
      </c>
      <c r="Q270" s="182">
        <v>3.0000000000000001E-5</v>
      </c>
      <c r="R270" s="182">
        <f>Q270*H270</f>
        <v>1.2000000000000001E-3</v>
      </c>
      <c r="S270" s="182">
        <v>0</v>
      </c>
      <c r="T270" s="183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4" t="s">
        <v>133</v>
      </c>
      <c r="AT270" s="184" t="s">
        <v>128</v>
      </c>
      <c r="AU270" s="184" t="s">
        <v>82</v>
      </c>
      <c r="AY270" s="17" t="s">
        <v>126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7" t="s">
        <v>80</v>
      </c>
      <c r="BK270" s="185">
        <f>ROUND(I270*H270,2)</f>
        <v>0</v>
      </c>
      <c r="BL270" s="17" t="s">
        <v>133</v>
      </c>
      <c r="BM270" s="184" t="s">
        <v>360</v>
      </c>
    </row>
    <row r="271" spans="1:65" s="2" customFormat="1">
      <c r="A271" s="34"/>
      <c r="B271" s="35"/>
      <c r="C271" s="36"/>
      <c r="D271" s="186" t="s">
        <v>135</v>
      </c>
      <c r="E271" s="36"/>
      <c r="F271" s="187" t="s">
        <v>361</v>
      </c>
      <c r="G271" s="36"/>
      <c r="H271" s="36"/>
      <c r="I271" s="188"/>
      <c r="J271" s="36"/>
      <c r="K271" s="36"/>
      <c r="L271" s="39"/>
      <c r="M271" s="189"/>
      <c r="N271" s="190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135</v>
      </c>
      <c r="AU271" s="17" t="s">
        <v>82</v>
      </c>
    </row>
    <row r="272" spans="1:65" s="2" customFormat="1" ht="37.9" customHeight="1">
      <c r="A272" s="34"/>
      <c r="B272" s="35"/>
      <c r="C272" s="173" t="s">
        <v>273</v>
      </c>
      <c r="D272" s="173" t="s">
        <v>128</v>
      </c>
      <c r="E272" s="174" t="s">
        <v>362</v>
      </c>
      <c r="F272" s="175" t="s">
        <v>363</v>
      </c>
      <c r="G272" s="176" t="s">
        <v>364</v>
      </c>
      <c r="H272" s="177">
        <v>25</v>
      </c>
      <c r="I272" s="178"/>
      <c r="J272" s="179">
        <f>ROUND(I272*H272,2)</f>
        <v>0</v>
      </c>
      <c r="K272" s="175" t="s">
        <v>132</v>
      </c>
      <c r="L272" s="39"/>
      <c r="M272" s="180" t="s">
        <v>19</v>
      </c>
      <c r="N272" s="181" t="s">
        <v>43</v>
      </c>
      <c r="O272" s="64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4" t="s">
        <v>133</v>
      </c>
      <c r="AT272" s="184" t="s">
        <v>128</v>
      </c>
      <c r="AU272" s="184" t="s">
        <v>82</v>
      </c>
      <c r="AY272" s="17" t="s">
        <v>126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7" t="s">
        <v>80</v>
      </c>
      <c r="BK272" s="185">
        <f>ROUND(I272*H272,2)</f>
        <v>0</v>
      </c>
      <c r="BL272" s="17" t="s">
        <v>133</v>
      </c>
      <c r="BM272" s="184" t="s">
        <v>365</v>
      </c>
    </row>
    <row r="273" spans="1:65" s="2" customFormat="1">
      <c r="A273" s="34"/>
      <c r="B273" s="35"/>
      <c r="C273" s="36"/>
      <c r="D273" s="186" t="s">
        <v>135</v>
      </c>
      <c r="E273" s="36"/>
      <c r="F273" s="187" t="s">
        <v>366</v>
      </c>
      <c r="G273" s="36"/>
      <c r="H273" s="36"/>
      <c r="I273" s="188"/>
      <c r="J273" s="36"/>
      <c r="K273" s="36"/>
      <c r="L273" s="39"/>
      <c r="M273" s="189"/>
      <c r="N273" s="190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135</v>
      </c>
      <c r="AU273" s="17" t="s">
        <v>82</v>
      </c>
    </row>
    <row r="274" spans="1:65" s="2" customFormat="1" ht="16.5" customHeight="1">
      <c r="A274" s="34"/>
      <c r="B274" s="35"/>
      <c r="C274" s="173" t="s">
        <v>367</v>
      </c>
      <c r="D274" s="173" t="s">
        <v>128</v>
      </c>
      <c r="E274" s="174" t="s">
        <v>368</v>
      </c>
      <c r="F274" s="175" t="s">
        <v>369</v>
      </c>
      <c r="G274" s="176" t="s">
        <v>131</v>
      </c>
      <c r="H274" s="177">
        <v>550</v>
      </c>
      <c r="I274" s="178"/>
      <c r="J274" s="179">
        <f>ROUND(I274*H274,2)</f>
        <v>0</v>
      </c>
      <c r="K274" s="175" t="s">
        <v>132</v>
      </c>
      <c r="L274" s="39"/>
      <c r="M274" s="180" t="s">
        <v>19</v>
      </c>
      <c r="N274" s="181" t="s">
        <v>43</v>
      </c>
      <c r="O274" s="64"/>
      <c r="P274" s="182">
        <f>O274*H274</f>
        <v>0</v>
      </c>
      <c r="Q274" s="182">
        <v>0</v>
      </c>
      <c r="R274" s="182">
        <f>Q274*H274</f>
        <v>0</v>
      </c>
      <c r="S274" s="182">
        <v>0</v>
      </c>
      <c r="T274" s="183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4" t="s">
        <v>133</v>
      </c>
      <c r="AT274" s="184" t="s">
        <v>128</v>
      </c>
      <c r="AU274" s="184" t="s">
        <v>82</v>
      </c>
      <c r="AY274" s="17" t="s">
        <v>126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7" t="s">
        <v>80</v>
      </c>
      <c r="BK274" s="185">
        <f>ROUND(I274*H274,2)</f>
        <v>0</v>
      </c>
      <c r="BL274" s="17" t="s">
        <v>133</v>
      </c>
      <c r="BM274" s="184" t="s">
        <v>370</v>
      </c>
    </row>
    <row r="275" spans="1:65" s="2" customFormat="1">
      <c r="A275" s="34"/>
      <c r="B275" s="35"/>
      <c r="C275" s="36"/>
      <c r="D275" s="186" t="s">
        <v>135</v>
      </c>
      <c r="E275" s="36"/>
      <c r="F275" s="187" t="s">
        <v>371</v>
      </c>
      <c r="G275" s="36"/>
      <c r="H275" s="36"/>
      <c r="I275" s="188"/>
      <c r="J275" s="36"/>
      <c r="K275" s="36"/>
      <c r="L275" s="39"/>
      <c r="M275" s="189"/>
      <c r="N275" s="190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135</v>
      </c>
      <c r="AU275" s="17" t="s">
        <v>82</v>
      </c>
    </row>
    <row r="276" spans="1:65" s="13" customFormat="1">
      <c r="B276" s="191"/>
      <c r="C276" s="192"/>
      <c r="D276" s="193" t="s">
        <v>137</v>
      </c>
      <c r="E276" s="194" t="s">
        <v>19</v>
      </c>
      <c r="F276" s="195" t="s">
        <v>221</v>
      </c>
      <c r="G276" s="192"/>
      <c r="H276" s="194" t="s">
        <v>19</v>
      </c>
      <c r="I276" s="196"/>
      <c r="J276" s="192"/>
      <c r="K276" s="192"/>
      <c r="L276" s="197"/>
      <c r="M276" s="198"/>
      <c r="N276" s="199"/>
      <c r="O276" s="199"/>
      <c r="P276" s="199"/>
      <c r="Q276" s="199"/>
      <c r="R276" s="199"/>
      <c r="S276" s="199"/>
      <c r="T276" s="200"/>
      <c r="AT276" s="201" t="s">
        <v>137</v>
      </c>
      <c r="AU276" s="201" t="s">
        <v>82</v>
      </c>
      <c r="AV276" s="13" t="s">
        <v>80</v>
      </c>
      <c r="AW276" s="13" t="s">
        <v>33</v>
      </c>
      <c r="AX276" s="13" t="s">
        <v>72</v>
      </c>
      <c r="AY276" s="201" t="s">
        <v>126</v>
      </c>
    </row>
    <row r="277" spans="1:65" s="14" customFormat="1">
      <c r="B277" s="202"/>
      <c r="C277" s="203"/>
      <c r="D277" s="193" t="s">
        <v>137</v>
      </c>
      <c r="E277" s="204" t="s">
        <v>19</v>
      </c>
      <c r="F277" s="205" t="s">
        <v>372</v>
      </c>
      <c r="G277" s="203"/>
      <c r="H277" s="206">
        <v>550</v>
      </c>
      <c r="I277" s="207"/>
      <c r="J277" s="203"/>
      <c r="K277" s="203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137</v>
      </c>
      <c r="AU277" s="212" t="s">
        <v>82</v>
      </c>
      <c r="AV277" s="14" t="s">
        <v>82</v>
      </c>
      <c r="AW277" s="14" t="s">
        <v>33</v>
      </c>
      <c r="AX277" s="14" t="s">
        <v>72</v>
      </c>
      <c r="AY277" s="212" t="s">
        <v>126</v>
      </c>
    </row>
    <row r="278" spans="1:65" s="15" customFormat="1">
      <c r="B278" s="213"/>
      <c r="C278" s="214"/>
      <c r="D278" s="193" t="s">
        <v>137</v>
      </c>
      <c r="E278" s="215" t="s">
        <v>19</v>
      </c>
      <c r="F278" s="216" t="s">
        <v>140</v>
      </c>
      <c r="G278" s="214"/>
      <c r="H278" s="217">
        <v>550</v>
      </c>
      <c r="I278" s="218"/>
      <c r="J278" s="214"/>
      <c r="K278" s="214"/>
      <c r="L278" s="219"/>
      <c r="M278" s="220"/>
      <c r="N278" s="221"/>
      <c r="O278" s="221"/>
      <c r="P278" s="221"/>
      <c r="Q278" s="221"/>
      <c r="R278" s="221"/>
      <c r="S278" s="221"/>
      <c r="T278" s="222"/>
      <c r="AT278" s="223" t="s">
        <v>137</v>
      </c>
      <c r="AU278" s="223" t="s">
        <v>82</v>
      </c>
      <c r="AV278" s="15" t="s">
        <v>133</v>
      </c>
      <c r="AW278" s="15" t="s">
        <v>33</v>
      </c>
      <c r="AX278" s="15" t="s">
        <v>80</v>
      </c>
      <c r="AY278" s="223" t="s">
        <v>126</v>
      </c>
    </row>
    <row r="279" spans="1:65" s="2" customFormat="1" ht="24.2" customHeight="1">
      <c r="A279" s="34"/>
      <c r="B279" s="35"/>
      <c r="C279" s="173" t="s">
        <v>373</v>
      </c>
      <c r="D279" s="173" t="s">
        <v>128</v>
      </c>
      <c r="E279" s="174" t="s">
        <v>374</v>
      </c>
      <c r="F279" s="175" t="s">
        <v>375</v>
      </c>
      <c r="G279" s="176" t="s">
        <v>131</v>
      </c>
      <c r="H279" s="177">
        <v>550</v>
      </c>
      <c r="I279" s="178"/>
      <c r="J279" s="179">
        <f>ROUND(I279*H279,2)</f>
        <v>0</v>
      </c>
      <c r="K279" s="175" t="s">
        <v>132</v>
      </c>
      <c r="L279" s="39"/>
      <c r="M279" s="180" t="s">
        <v>19</v>
      </c>
      <c r="N279" s="181" t="s">
        <v>43</v>
      </c>
      <c r="O279" s="64"/>
      <c r="P279" s="182">
        <f>O279*H279</f>
        <v>0</v>
      </c>
      <c r="Q279" s="182">
        <v>0</v>
      </c>
      <c r="R279" s="182">
        <f>Q279*H279</f>
        <v>0</v>
      </c>
      <c r="S279" s="182">
        <v>0</v>
      </c>
      <c r="T279" s="183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4" t="s">
        <v>133</v>
      </c>
      <c r="AT279" s="184" t="s">
        <v>128</v>
      </c>
      <c r="AU279" s="184" t="s">
        <v>82</v>
      </c>
      <c r="AY279" s="17" t="s">
        <v>126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7" t="s">
        <v>80</v>
      </c>
      <c r="BK279" s="185">
        <f>ROUND(I279*H279,2)</f>
        <v>0</v>
      </c>
      <c r="BL279" s="17" t="s">
        <v>133</v>
      </c>
      <c r="BM279" s="184" t="s">
        <v>376</v>
      </c>
    </row>
    <row r="280" spans="1:65" s="2" customFormat="1">
      <c r="A280" s="34"/>
      <c r="B280" s="35"/>
      <c r="C280" s="36"/>
      <c r="D280" s="186" t="s">
        <v>135</v>
      </c>
      <c r="E280" s="36"/>
      <c r="F280" s="187" t="s">
        <v>377</v>
      </c>
      <c r="G280" s="36"/>
      <c r="H280" s="36"/>
      <c r="I280" s="188"/>
      <c r="J280" s="36"/>
      <c r="K280" s="36"/>
      <c r="L280" s="39"/>
      <c r="M280" s="189"/>
      <c r="N280" s="190"/>
      <c r="O280" s="64"/>
      <c r="P280" s="64"/>
      <c r="Q280" s="64"/>
      <c r="R280" s="64"/>
      <c r="S280" s="64"/>
      <c r="T280" s="6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135</v>
      </c>
      <c r="AU280" s="17" t="s">
        <v>82</v>
      </c>
    </row>
    <row r="281" spans="1:65" s="13" customFormat="1">
      <c r="B281" s="191"/>
      <c r="C281" s="192"/>
      <c r="D281" s="193" t="s">
        <v>137</v>
      </c>
      <c r="E281" s="194" t="s">
        <v>19</v>
      </c>
      <c r="F281" s="195" t="s">
        <v>221</v>
      </c>
      <c r="G281" s="192"/>
      <c r="H281" s="194" t="s">
        <v>19</v>
      </c>
      <c r="I281" s="196"/>
      <c r="J281" s="192"/>
      <c r="K281" s="192"/>
      <c r="L281" s="197"/>
      <c r="M281" s="198"/>
      <c r="N281" s="199"/>
      <c r="O281" s="199"/>
      <c r="P281" s="199"/>
      <c r="Q281" s="199"/>
      <c r="R281" s="199"/>
      <c r="S281" s="199"/>
      <c r="T281" s="200"/>
      <c r="AT281" s="201" t="s">
        <v>137</v>
      </c>
      <c r="AU281" s="201" t="s">
        <v>82</v>
      </c>
      <c r="AV281" s="13" t="s">
        <v>80</v>
      </c>
      <c r="AW281" s="13" t="s">
        <v>33</v>
      </c>
      <c r="AX281" s="13" t="s">
        <v>72</v>
      </c>
      <c r="AY281" s="201" t="s">
        <v>126</v>
      </c>
    </row>
    <row r="282" spans="1:65" s="14" customFormat="1">
      <c r="B282" s="202"/>
      <c r="C282" s="203"/>
      <c r="D282" s="193" t="s">
        <v>137</v>
      </c>
      <c r="E282" s="204" t="s">
        <v>19</v>
      </c>
      <c r="F282" s="205" t="s">
        <v>372</v>
      </c>
      <c r="G282" s="203"/>
      <c r="H282" s="206">
        <v>550</v>
      </c>
      <c r="I282" s="207"/>
      <c r="J282" s="203"/>
      <c r="K282" s="203"/>
      <c r="L282" s="208"/>
      <c r="M282" s="209"/>
      <c r="N282" s="210"/>
      <c r="O282" s="210"/>
      <c r="P282" s="210"/>
      <c r="Q282" s="210"/>
      <c r="R282" s="210"/>
      <c r="S282" s="210"/>
      <c r="T282" s="211"/>
      <c r="AT282" s="212" t="s">
        <v>137</v>
      </c>
      <c r="AU282" s="212" t="s">
        <v>82</v>
      </c>
      <c r="AV282" s="14" t="s">
        <v>82</v>
      </c>
      <c r="AW282" s="14" t="s">
        <v>33</v>
      </c>
      <c r="AX282" s="14" t="s">
        <v>72</v>
      </c>
      <c r="AY282" s="212" t="s">
        <v>126</v>
      </c>
    </row>
    <row r="283" spans="1:65" s="15" customFormat="1">
      <c r="B283" s="213"/>
      <c r="C283" s="214"/>
      <c r="D283" s="193" t="s">
        <v>137</v>
      </c>
      <c r="E283" s="215" t="s">
        <v>19</v>
      </c>
      <c r="F283" s="216" t="s">
        <v>140</v>
      </c>
      <c r="G283" s="214"/>
      <c r="H283" s="217">
        <v>550</v>
      </c>
      <c r="I283" s="218"/>
      <c r="J283" s="214"/>
      <c r="K283" s="214"/>
      <c r="L283" s="219"/>
      <c r="M283" s="220"/>
      <c r="N283" s="221"/>
      <c r="O283" s="221"/>
      <c r="P283" s="221"/>
      <c r="Q283" s="221"/>
      <c r="R283" s="221"/>
      <c r="S283" s="221"/>
      <c r="T283" s="222"/>
      <c r="AT283" s="223" t="s">
        <v>137</v>
      </c>
      <c r="AU283" s="223" t="s">
        <v>82</v>
      </c>
      <c r="AV283" s="15" t="s">
        <v>133</v>
      </c>
      <c r="AW283" s="15" t="s">
        <v>33</v>
      </c>
      <c r="AX283" s="15" t="s">
        <v>80</v>
      </c>
      <c r="AY283" s="223" t="s">
        <v>126</v>
      </c>
    </row>
    <row r="284" spans="1:65" s="2" customFormat="1" ht="62.65" customHeight="1">
      <c r="A284" s="34"/>
      <c r="B284" s="35"/>
      <c r="C284" s="173" t="s">
        <v>378</v>
      </c>
      <c r="D284" s="173" t="s">
        <v>128</v>
      </c>
      <c r="E284" s="174" t="s">
        <v>379</v>
      </c>
      <c r="F284" s="175" t="s">
        <v>380</v>
      </c>
      <c r="G284" s="176" t="s">
        <v>225</v>
      </c>
      <c r="H284" s="177">
        <v>55</v>
      </c>
      <c r="I284" s="178"/>
      <c r="J284" s="179">
        <f>ROUND(I284*H284,2)</f>
        <v>0</v>
      </c>
      <c r="K284" s="175" t="s">
        <v>132</v>
      </c>
      <c r="L284" s="39"/>
      <c r="M284" s="180" t="s">
        <v>19</v>
      </c>
      <c r="N284" s="181" t="s">
        <v>43</v>
      </c>
      <c r="O284" s="64"/>
      <c r="P284" s="182">
        <f>O284*H284</f>
        <v>0</v>
      </c>
      <c r="Q284" s="182">
        <v>0</v>
      </c>
      <c r="R284" s="182">
        <f>Q284*H284</f>
        <v>0</v>
      </c>
      <c r="S284" s="182">
        <v>0</v>
      </c>
      <c r="T284" s="183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4" t="s">
        <v>133</v>
      </c>
      <c r="AT284" s="184" t="s">
        <v>128</v>
      </c>
      <c r="AU284" s="184" t="s">
        <v>82</v>
      </c>
      <c r="AY284" s="17" t="s">
        <v>126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7" t="s">
        <v>80</v>
      </c>
      <c r="BK284" s="185">
        <f>ROUND(I284*H284,2)</f>
        <v>0</v>
      </c>
      <c r="BL284" s="17" t="s">
        <v>133</v>
      </c>
      <c r="BM284" s="184" t="s">
        <v>381</v>
      </c>
    </row>
    <row r="285" spans="1:65" s="2" customFormat="1">
      <c r="A285" s="34"/>
      <c r="B285" s="35"/>
      <c r="C285" s="36"/>
      <c r="D285" s="186" t="s">
        <v>135</v>
      </c>
      <c r="E285" s="36"/>
      <c r="F285" s="187" t="s">
        <v>382</v>
      </c>
      <c r="G285" s="36"/>
      <c r="H285" s="36"/>
      <c r="I285" s="188"/>
      <c r="J285" s="36"/>
      <c r="K285" s="36"/>
      <c r="L285" s="39"/>
      <c r="M285" s="189"/>
      <c r="N285" s="190"/>
      <c r="O285" s="64"/>
      <c r="P285" s="64"/>
      <c r="Q285" s="64"/>
      <c r="R285" s="64"/>
      <c r="S285" s="64"/>
      <c r="T285" s="6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135</v>
      </c>
      <c r="AU285" s="17" t="s">
        <v>82</v>
      </c>
    </row>
    <row r="286" spans="1:65" s="13" customFormat="1">
      <c r="B286" s="191"/>
      <c r="C286" s="192"/>
      <c r="D286" s="193" t="s">
        <v>137</v>
      </c>
      <c r="E286" s="194" t="s">
        <v>19</v>
      </c>
      <c r="F286" s="195" t="s">
        <v>383</v>
      </c>
      <c r="G286" s="192"/>
      <c r="H286" s="194" t="s">
        <v>19</v>
      </c>
      <c r="I286" s="196"/>
      <c r="J286" s="192"/>
      <c r="K286" s="192"/>
      <c r="L286" s="197"/>
      <c r="M286" s="198"/>
      <c r="N286" s="199"/>
      <c r="O286" s="199"/>
      <c r="P286" s="199"/>
      <c r="Q286" s="199"/>
      <c r="R286" s="199"/>
      <c r="S286" s="199"/>
      <c r="T286" s="200"/>
      <c r="AT286" s="201" t="s">
        <v>137</v>
      </c>
      <c r="AU286" s="201" t="s">
        <v>82</v>
      </c>
      <c r="AV286" s="13" t="s">
        <v>80</v>
      </c>
      <c r="AW286" s="13" t="s">
        <v>33</v>
      </c>
      <c r="AX286" s="13" t="s">
        <v>72</v>
      </c>
      <c r="AY286" s="201" t="s">
        <v>126</v>
      </c>
    </row>
    <row r="287" spans="1:65" s="13" customFormat="1">
      <c r="B287" s="191"/>
      <c r="C287" s="192"/>
      <c r="D287" s="193" t="s">
        <v>137</v>
      </c>
      <c r="E287" s="194" t="s">
        <v>19</v>
      </c>
      <c r="F287" s="195" t="s">
        <v>221</v>
      </c>
      <c r="G287" s="192"/>
      <c r="H287" s="194" t="s">
        <v>19</v>
      </c>
      <c r="I287" s="196"/>
      <c r="J287" s="192"/>
      <c r="K287" s="192"/>
      <c r="L287" s="197"/>
      <c r="M287" s="198"/>
      <c r="N287" s="199"/>
      <c r="O287" s="199"/>
      <c r="P287" s="199"/>
      <c r="Q287" s="199"/>
      <c r="R287" s="199"/>
      <c r="S287" s="199"/>
      <c r="T287" s="200"/>
      <c r="AT287" s="201" t="s">
        <v>137</v>
      </c>
      <c r="AU287" s="201" t="s">
        <v>82</v>
      </c>
      <c r="AV287" s="13" t="s">
        <v>80</v>
      </c>
      <c r="AW287" s="13" t="s">
        <v>33</v>
      </c>
      <c r="AX287" s="13" t="s">
        <v>72</v>
      </c>
      <c r="AY287" s="201" t="s">
        <v>126</v>
      </c>
    </row>
    <row r="288" spans="1:65" s="14" customFormat="1">
      <c r="B288" s="202"/>
      <c r="C288" s="203"/>
      <c r="D288" s="193" t="s">
        <v>137</v>
      </c>
      <c r="E288" s="204" t="s">
        <v>19</v>
      </c>
      <c r="F288" s="205" t="s">
        <v>384</v>
      </c>
      <c r="G288" s="203"/>
      <c r="H288" s="206">
        <v>55</v>
      </c>
      <c r="I288" s="207"/>
      <c r="J288" s="203"/>
      <c r="K288" s="203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137</v>
      </c>
      <c r="AU288" s="212" t="s">
        <v>82</v>
      </c>
      <c r="AV288" s="14" t="s">
        <v>82</v>
      </c>
      <c r="AW288" s="14" t="s">
        <v>33</v>
      </c>
      <c r="AX288" s="14" t="s">
        <v>72</v>
      </c>
      <c r="AY288" s="212" t="s">
        <v>126</v>
      </c>
    </row>
    <row r="289" spans="1:65" s="15" customFormat="1">
      <c r="B289" s="213"/>
      <c r="C289" s="214"/>
      <c r="D289" s="193" t="s">
        <v>137</v>
      </c>
      <c r="E289" s="215" t="s">
        <v>19</v>
      </c>
      <c r="F289" s="216" t="s">
        <v>140</v>
      </c>
      <c r="G289" s="214"/>
      <c r="H289" s="217">
        <v>55</v>
      </c>
      <c r="I289" s="218"/>
      <c r="J289" s="214"/>
      <c r="K289" s="214"/>
      <c r="L289" s="219"/>
      <c r="M289" s="220"/>
      <c r="N289" s="221"/>
      <c r="O289" s="221"/>
      <c r="P289" s="221"/>
      <c r="Q289" s="221"/>
      <c r="R289" s="221"/>
      <c r="S289" s="221"/>
      <c r="T289" s="222"/>
      <c r="AT289" s="223" t="s">
        <v>137</v>
      </c>
      <c r="AU289" s="223" t="s">
        <v>82</v>
      </c>
      <c r="AV289" s="15" t="s">
        <v>133</v>
      </c>
      <c r="AW289" s="15" t="s">
        <v>33</v>
      </c>
      <c r="AX289" s="15" t="s">
        <v>80</v>
      </c>
      <c r="AY289" s="223" t="s">
        <v>126</v>
      </c>
    </row>
    <row r="290" spans="1:65" s="2" customFormat="1" ht="44.25" customHeight="1">
      <c r="A290" s="34"/>
      <c r="B290" s="35"/>
      <c r="C290" s="173" t="s">
        <v>385</v>
      </c>
      <c r="D290" s="173" t="s">
        <v>128</v>
      </c>
      <c r="E290" s="174" t="s">
        <v>386</v>
      </c>
      <c r="F290" s="175" t="s">
        <v>387</v>
      </c>
      <c r="G290" s="176" t="s">
        <v>254</v>
      </c>
      <c r="H290" s="177">
        <v>88</v>
      </c>
      <c r="I290" s="178"/>
      <c r="J290" s="179">
        <f>ROUND(I290*H290,2)</f>
        <v>0</v>
      </c>
      <c r="K290" s="175" t="s">
        <v>132</v>
      </c>
      <c r="L290" s="39"/>
      <c r="M290" s="180" t="s">
        <v>19</v>
      </c>
      <c r="N290" s="181" t="s">
        <v>43</v>
      </c>
      <c r="O290" s="64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4" t="s">
        <v>133</v>
      </c>
      <c r="AT290" s="184" t="s">
        <v>128</v>
      </c>
      <c r="AU290" s="184" t="s">
        <v>82</v>
      </c>
      <c r="AY290" s="17" t="s">
        <v>126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7" t="s">
        <v>80</v>
      </c>
      <c r="BK290" s="185">
        <f>ROUND(I290*H290,2)</f>
        <v>0</v>
      </c>
      <c r="BL290" s="17" t="s">
        <v>133</v>
      </c>
      <c r="BM290" s="184" t="s">
        <v>388</v>
      </c>
    </row>
    <row r="291" spans="1:65" s="2" customFormat="1">
      <c r="A291" s="34"/>
      <c r="B291" s="35"/>
      <c r="C291" s="36"/>
      <c r="D291" s="186" t="s">
        <v>135</v>
      </c>
      <c r="E291" s="36"/>
      <c r="F291" s="187" t="s">
        <v>389</v>
      </c>
      <c r="G291" s="36"/>
      <c r="H291" s="36"/>
      <c r="I291" s="188"/>
      <c r="J291" s="36"/>
      <c r="K291" s="36"/>
      <c r="L291" s="39"/>
      <c r="M291" s="189"/>
      <c r="N291" s="190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135</v>
      </c>
      <c r="AU291" s="17" t="s">
        <v>82</v>
      </c>
    </row>
    <row r="292" spans="1:65" s="13" customFormat="1">
      <c r="B292" s="191"/>
      <c r="C292" s="192"/>
      <c r="D292" s="193" t="s">
        <v>137</v>
      </c>
      <c r="E292" s="194" t="s">
        <v>19</v>
      </c>
      <c r="F292" s="195" t="s">
        <v>390</v>
      </c>
      <c r="G292" s="192"/>
      <c r="H292" s="194" t="s">
        <v>19</v>
      </c>
      <c r="I292" s="196"/>
      <c r="J292" s="192"/>
      <c r="K292" s="192"/>
      <c r="L292" s="197"/>
      <c r="M292" s="198"/>
      <c r="N292" s="199"/>
      <c r="O292" s="199"/>
      <c r="P292" s="199"/>
      <c r="Q292" s="199"/>
      <c r="R292" s="199"/>
      <c r="S292" s="199"/>
      <c r="T292" s="200"/>
      <c r="AT292" s="201" t="s">
        <v>137</v>
      </c>
      <c r="AU292" s="201" t="s">
        <v>82</v>
      </c>
      <c r="AV292" s="13" t="s">
        <v>80</v>
      </c>
      <c r="AW292" s="13" t="s">
        <v>33</v>
      </c>
      <c r="AX292" s="13" t="s">
        <v>72</v>
      </c>
      <c r="AY292" s="201" t="s">
        <v>126</v>
      </c>
    </row>
    <row r="293" spans="1:65" s="14" customFormat="1">
      <c r="B293" s="202"/>
      <c r="C293" s="203"/>
      <c r="D293" s="193" t="s">
        <v>137</v>
      </c>
      <c r="E293" s="204" t="s">
        <v>19</v>
      </c>
      <c r="F293" s="205" t="s">
        <v>391</v>
      </c>
      <c r="G293" s="203"/>
      <c r="H293" s="206">
        <v>88</v>
      </c>
      <c r="I293" s="207"/>
      <c r="J293" s="203"/>
      <c r="K293" s="203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137</v>
      </c>
      <c r="AU293" s="212" t="s">
        <v>82</v>
      </c>
      <c r="AV293" s="14" t="s">
        <v>82</v>
      </c>
      <c r="AW293" s="14" t="s">
        <v>33</v>
      </c>
      <c r="AX293" s="14" t="s">
        <v>72</v>
      </c>
      <c r="AY293" s="212" t="s">
        <v>126</v>
      </c>
    </row>
    <row r="294" spans="1:65" s="15" customFormat="1">
      <c r="B294" s="213"/>
      <c r="C294" s="214"/>
      <c r="D294" s="193" t="s">
        <v>137</v>
      </c>
      <c r="E294" s="215" t="s">
        <v>19</v>
      </c>
      <c r="F294" s="216" t="s">
        <v>140</v>
      </c>
      <c r="G294" s="214"/>
      <c r="H294" s="217">
        <v>88</v>
      </c>
      <c r="I294" s="218"/>
      <c r="J294" s="214"/>
      <c r="K294" s="214"/>
      <c r="L294" s="219"/>
      <c r="M294" s="220"/>
      <c r="N294" s="221"/>
      <c r="O294" s="221"/>
      <c r="P294" s="221"/>
      <c r="Q294" s="221"/>
      <c r="R294" s="221"/>
      <c r="S294" s="221"/>
      <c r="T294" s="222"/>
      <c r="AT294" s="223" t="s">
        <v>137</v>
      </c>
      <c r="AU294" s="223" t="s">
        <v>82</v>
      </c>
      <c r="AV294" s="15" t="s">
        <v>133</v>
      </c>
      <c r="AW294" s="15" t="s">
        <v>33</v>
      </c>
      <c r="AX294" s="15" t="s">
        <v>80</v>
      </c>
      <c r="AY294" s="223" t="s">
        <v>126</v>
      </c>
    </row>
    <row r="295" spans="1:65" s="2" customFormat="1" ht="62.65" customHeight="1">
      <c r="A295" s="34"/>
      <c r="B295" s="35"/>
      <c r="C295" s="173" t="s">
        <v>392</v>
      </c>
      <c r="D295" s="173" t="s">
        <v>128</v>
      </c>
      <c r="E295" s="174" t="s">
        <v>393</v>
      </c>
      <c r="F295" s="175" t="s">
        <v>394</v>
      </c>
      <c r="G295" s="176" t="s">
        <v>225</v>
      </c>
      <c r="H295" s="177">
        <v>100</v>
      </c>
      <c r="I295" s="178"/>
      <c r="J295" s="179">
        <f>ROUND(I295*H295,2)</f>
        <v>0</v>
      </c>
      <c r="K295" s="175" t="s">
        <v>132</v>
      </c>
      <c r="L295" s="39"/>
      <c r="M295" s="180" t="s">
        <v>19</v>
      </c>
      <c r="N295" s="181" t="s">
        <v>43</v>
      </c>
      <c r="O295" s="64"/>
      <c r="P295" s="182">
        <f>O295*H295</f>
        <v>0</v>
      </c>
      <c r="Q295" s="182">
        <v>0</v>
      </c>
      <c r="R295" s="182">
        <f>Q295*H295</f>
        <v>0</v>
      </c>
      <c r="S295" s="182">
        <v>0</v>
      </c>
      <c r="T295" s="183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4" t="s">
        <v>133</v>
      </c>
      <c r="AT295" s="184" t="s">
        <v>128</v>
      </c>
      <c r="AU295" s="184" t="s">
        <v>82</v>
      </c>
      <c r="AY295" s="17" t="s">
        <v>126</v>
      </c>
      <c r="BE295" s="185">
        <f>IF(N295="základní",J295,0)</f>
        <v>0</v>
      </c>
      <c r="BF295" s="185">
        <f>IF(N295="snížená",J295,0)</f>
        <v>0</v>
      </c>
      <c r="BG295" s="185">
        <f>IF(N295="zákl. přenesená",J295,0)</f>
        <v>0</v>
      </c>
      <c r="BH295" s="185">
        <f>IF(N295="sníž. přenesená",J295,0)</f>
        <v>0</v>
      </c>
      <c r="BI295" s="185">
        <f>IF(N295="nulová",J295,0)</f>
        <v>0</v>
      </c>
      <c r="BJ295" s="17" t="s">
        <v>80</v>
      </c>
      <c r="BK295" s="185">
        <f>ROUND(I295*H295,2)</f>
        <v>0</v>
      </c>
      <c r="BL295" s="17" t="s">
        <v>133</v>
      </c>
      <c r="BM295" s="184" t="s">
        <v>395</v>
      </c>
    </row>
    <row r="296" spans="1:65" s="2" customFormat="1">
      <c r="A296" s="34"/>
      <c r="B296" s="35"/>
      <c r="C296" s="36"/>
      <c r="D296" s="186" t="s">
        <v>135</v>
      </c>
      <c r="E296" s="36"/>
      <c r="F296" s="187" t="s">
        <v>396</v>
      </c>
      <c r="G296" s="36"/>
      <c r="H296" s="36"/>
      <c r="I296" s="188"/>
      <c r="J296" s="36"/>
      <c r="K296" s="36"/>
      <c r="L296" s="39"/>
      <c r="M296" s="189"/>
      <c r="N296" s="190"/>
      <c r="O296" s="64"/>
      <c r="P296" s="64"/>
      <c r="Q296" s="64"/>
      <c r="R296" s="64"/>
      <c r="S296" s="64"/>
      <c r="T296" s="65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135</v>
      </c>
      <c r="AU296" s="17" t="s">
        <v>82</v>
      </c>
    </row>
    <row r="297" spans="1:65" s="13" customFormat="1">
      <c r="B297" s="191"/>
      <c r="C297" s="192"/>
      <c r="D297" s="193" t="s">
        <v>137</v>
      </c>
      <c r="E297" s="194" t="s">
        <v>19</v>
      </c>
      <c r="F297" s="195" t="s">
        <v>397</v>
      </c>
      <c r="G297" s="192"/>
      <c r="H297" s="194" t="s">
        <v>19</v>
      </c>
      <c r="I297" s="196"/>
      <c r="J297" s="192"/>
      <c r="K297" s="192"/>
      <c r="L297" s="197"/>
      <c r="M297" s="198"/>
      <c r="N297" s="199"/>
      <c r="O297" s="199"/>
      <c r="P297" s="199"/>
      <c r="Q297" s="199"/>
      <c r="R297" s="199"/>
      <c r="S297" s="199"/>
      <c r="T297" s="200"/>
      <c r="AT297" s="201" t="s">
        <v>137</v>
      </c>
      <c r="AU297" s="201" t="s">
        <v>82</v>
      </c>
      <c r="AV297" s="13" t="s">
        <v>80</v>
      </c>
      <c r="AW297" s="13" t="s">
        <v>33</v>
      </c>
      <c r="AX297" s="13" t="s">
        <v>72</v>
      </c>
      <c r="AY297" s="201" t="s">
        <v>126</v>
      </c>
    </row>
    <row r="298" spans="1:65" s="14" customFormat="1">
      <c r="B298" s="202"/>
      <c r="C298" s="203"/>
      <c r="D298" s="193" t="s">
        <v>137</v>
      </c>
      <c r="E298" s="204" t="s">
        <v>19</v>
      </c>
      <c r="F298" s="205" t="s">
        <v>384</v>
      </c>
      <c r="G298" s="203"/>
      <c r="H298" s="206">
        <v>55</v>
      </c>
      <c r="I298" s="207"/>
      <c r="J298" s="203"/>
      <c r="K298" s="203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137</v>
      </c>
      <c r="AU298" s="212" t="s">
        <v>82</v>
      </c>
      <c r="AV298" s="14" t="s">
        <v>82</v>
      </c>
      <c r="AW298" s="14" t="s">
        <v>33</v>
      </c>
      <c r="AX298" s="14" t="s">
        <v>72</v>
      </c>
      <c r="AY298" s="212" t="s">
        <v>126</v>
      </c>
    </row>
    <row r="299" spans="1:65" s="13" customFormat="1">
      <c r="B299" s="191"/>
      <c r="C299" s="192"/>
      <c r="D299" s="193" t="s">
        <v>137</v>
      </c>
      <c r="E299" s="194" t="s">
        <v>19</v>
      </c>
      <c r="F299" s="195" t="s">
        <v>398</v>
      </c>
      <c r="G299" s="192"/>
      <c r="H299" s="194" t="s">
        <v>19</v>
      </c>
      <c r="I299" s="196"/>
      <c r="J299" s="192"/>
      <c r="K299" s="192"/>
      <c r="L299" s="197"/>
      <c r="M299" s="198"/>
      <c r="N299" s="199"/>
      <c r="O299" s="199"/>
      <c r="P299" s="199"/>
      <c r="Q299" s="199"/>
      <c r="R299" s="199"/>
      <c r="S299" s="199"/>
      <c r="T299" s="200"/>
      <c r="AT299" s="201" t="s">
        <v>137</v>
      </c>
      <c r="AU299" s="201" t="s">
        <v>82</v>
      </c>
      <c r="AV299" s="13" t="s">
        <v>80</v>
      </c>
      <c r="AW299" s="13" t="s">
        <v>33</v>
      </c>
      <c r="AX299" s="13" t="s">
        <v>72</v>
      </c>
      <c r="AY299" s="201" t="s">
        <v>126</v>
      </c>
    </row>
    <row r="300" spans="1:65" s="14" customFormat="1">
      <c r="B300" s="202"/>
      <c r="C300" s="203"/>
      <c r="D300" s="193" t="s">
        <v>137</v>
      </c>
      <c r="E300" s="204" t="s">
        <v>19</v>
      </c>
      <c r="F300" s="205" t="s">
        <v>399</v>
      </c>
      <c r="G300" s="203"/>
      <c r="H300" s="206">
        <v>45</v>
      </c>
      <c r="I300" s="207"/>
      <c r="J300" s="203"/>
      <c r="K300" s="203"/>
      <c r="L300" s="208"/>
      <c r="M300" s="209"/>
      <c r="N300" s="210"/>
      <c r="O300" s="210"/>
      <c r="P300" s="210"/>
      <c r="Q300" s="210"/>
      <c r="R300" s="210"/>
      <c r="S300" s="210"/>
      <c r="T300" s="211"/>
      <c r="AT300" s="212" t="s">
        <v>137</v>
      </c>
      <c r="AU300" s="212" t="s">
        <v>82</v>
      </c>
      <c r="AV300" s="14" t="s">
        <v>82</v>
      </c>
      <c r="AW300" s="14" t="s">
        <v>33</v>
      </c>
      <c r="AX300" s="14" t="s">
        <v>72</v>
      </c>
      <c r="AY300" s="212" t="s">
        <v>126</v>
      </c>
    </row>
    <row r="301" spans="1:65" s="15" customFormat="1">
      <c r="B301" s="213"/>
      <c r="C301" s="214"/>
      <c r="D301" s="193" t="s">
        <v>137</v>
      </c>
      <c r="E301" s="215" t="s">
        <v>19</v>
      </c>
      <c r="F301" s="216" t="s">
        <v>140</v>
      </c>
      <c r="G301" s="214"/>
      <c r="H301" s="217">
        <v>100</v>
      </c>
      <c r="I301" s="218"/>
      <c r="J301" s="214"/>
      <c r="K301" s="214"/>
      <c r="L301" s="219"/>
      <c r="M301" s="220"/>
      <c r="N301" s="221"/>
      <c r="O301" s="221"/>
      <c r="P301" s="221"/>
      <c r="Q301" s="221"/>
      <c r="R301" s="221"/>
      <c r="S301" s="221"/>
      <c r="T301" s="222"/>
      <c r="AT301" s="223" t="s">
        <v>137</v>
      </c>
      <c r="AU301" s="223" t="s">
        <v>82</v>
      </c>
      <c r="AV301" s="15" t="s">
        <v>133</v>
      </c>
      <c r="AW301" s="15" t="s">
        <v>33</v>
      </c>
      <c r="AX301" s="15" t="s">
        <v>80</v>
      </c>
      <c r="AY301" s="223" t="s">
        <v>126</v>
      </c>
    </row>
    <row r="302" spans="1:65" s="2" customFormat="1" ht="37.9" customHeight="1">
      <c r="A302" s="34"/>
      <c r="B302" s="35"/>
      <c r="C302" s="173" t="s">
        <v>400</v>
      </c>
      <c r="D302" s="173" t="s">
        <v>128</v>
      </c>
      <c r="E302" s="174" t="s">
        <v>401</v>
      </c>
      <c r="F302" s="175" t="s">
        <v>402</v>
      </c>
      <c r="G302" s="176" t="s">
        <v>225</v>
      </c>
      <c r="H302" s="177">
        <v>55</v>
      </c>
      <c r="I302" s="178"/>
      <c r="J302" s="179">
        <f>ROUND(I302*H302,2)</f>
        <v>0</v>
      </c>
      <c r="K302" s="175" t="s">
        <v>132</v>
      </c>
      <c r="L302" s="39"/>
      <c r="M302" s="180" t="s">
        <v>19</v>
      </c>
      <c r="N302" s="181" t="s">
        <v>43</v>
      </c>
      <c r="O302" s="64"/>
      <c r="P302" s="182">
        <f>O302*H302</f>
        <v>0</v>
      </c>
      <c r="Q302" s="182">
        <v>0</v>
      </c>
      <c r="R302" s="182">
        <f>Q302*H302</f>
        <v>0</v>
      </c>
      <c r="S302" s="182">
        <v>0</v>
      </c>
      <c r="T302" s="183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4" t="s">
        <v>133</v>
      </c>
      <c r="AT302" s="184" t="s">
        <v>128</v>
      </c>
      <c r="AU302" s="184" t="s">
        <v>82</v>
      </c>
      <c r="AY302" s="17" t="s">
        <v>126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7" t="s">
        <v>80</v>
      </c>
      <c r="BK302" s="185">
        <f>ROUND(I302*H302,2)</f>
        <v>0</v>
      </c>
      <c r="BL302" s="17" t="s">
        <v>133</v>
      </c>
      <c r="BM302" s="184" t="s">
        <v>403</v>
      </c>
    </row>
    <row r="303" spans="1:65" s="2" customFormat="1">
      <c r="A303" s="34"/>
      <c r="B303" s="35"/>
      <c r="C303" s="36"/>
      <c r="D303" s="186" t="s">
        <v>135</v>
      </c>
      <c r="E303" s="36"/>
      <c r="F303" s="187" t="s">
        <v>404</v>
      </c>
      <c r="G303" s="36"/>
      <c r="H303" s="36"/>
      <c r="I303" s="188"/>
      <c r="J303" s="36"/>
      <c r="K303" s="36"/>
      <c r="L303" s="39"/>
      <c r="M303" s="189"/>
      <c r="N303" s="190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135</v>
      </c>
      <c r="AU303" s="17" t="s">
        <v>82</v>
      </c>
    </row>
    <row r="304" spans="1:65" s="13" customFormat="1">
      <c r="B304" s="191"/>
      <c r="C304" s="192"/>
      <c r="D304" s="193" t="s">
        <v>137</v>
      </c>
      <c r="E304" s="194" t="s">
        <v>19</v>
      </c>
      <c r="F304" s="195" t="s">
        <v>405</v>
      </c>
      <c r="G304" s="192"/>
      <c r="H304" s="194" t="s">
        <v>19</v>
      </c>
      <c r="I304" s="196"/>
      <c r="J304" s="192"/>
      <c r="K304" s="192"/>
      <c r="L304" s="197"/>
      <c r="M304" s="198"/>
      <c r="N304" s="199"/>
      <c r="O304" s="199"/>
      <c r="P304" s="199"/>
      <c r="Q304" s="199"/>
      <c r="R304" s="199"/>
      <c r="S304" s="199"/>
      <c r="T304" s="200"/>
      <c r="AT304" s="201" t="s">
        <v>137</v>
      </c>
      <c r="AU304" s="201" t="s">
        <v>82</v>
      </c>
      <c r="AV304" s="13" t="s">
        <v>80</v>
      </c>
      <c r="AW304" s="13" t="s">
        <v>33</v>
      </c>
      <c r="AX304" s="13" t="s">
        <v>72</v>
      </c>
      <c r="AY304" s="201" t="s">
        <v>126</v>
      </c>
    </row>
    <row r="305" spans="1:65" s="14" customFormat="1">
      <c r="B305" s="202"/>
      <c r="C305" s="203"/>
      <c r="D305" s="193" t="s">
        <v>137</v>
      </c>
      <c r="E305" s="204" t="s">
        <v>19</v>
      </c>
      <c r="F305" s="205" t="s">
        <v>406</v>
      </c>
      <c r="G305" s="203"/>
      <c r="H305" s="206">
        <v>55</v>
      </c>
      <c r="I305" s="207"/>
      <c r="J305" s="203"/>
      <c r="K305" s="203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137</v>
      </c>
      <c r="AU305" s="212" t="s">
        <v>82</v>
      </c>
      <c r="AV305" s="14" t="s">
        <v>82</v>
      </c>
      <c r="AW305" s="14" t="s">
        <v>33</v>
      </c>
      <c r="AX305" s="14" t="s">
        <v>72</v>
      </c>
      <c r="AY305" s="212" t="s">
        <v>126</v>
      </c>
    </row>
    <row r="306" spans="1:65" s="15" customFormat="1">
      <c r="B306" s="213"/>
      <c r="C306" s="214"/>
      <c r="D306" s="193" t="s">
        <v>137</v>
      </c>
      <c r="E306" s="215" t="s">
        <v>19</v>
      </c>
      <c r="F306" s="216" t="s">
        <v>140</v>
      </c>
      <c r="G306" s="214"/>
      <c r="H306" s="217">
        <v>55</v>
      </c>
      <c r="I306" s="218"/>
      <c r="J306" s="214"/>
      <c r="K306" s="214"/>
      <c r="L306" s="219"/>
      <c r="M306" s="220"/>
      <c r="N306" s="221"/>
      <c r="O306" s="221"/>
      <c r="P306" s="221"/>
      <c r="Q306" s="221"/>
      <c r="R306" s="221"/>
      <c r="S306" s="221"/>
      <c r="T306" s="222"/>
      <c r="AT306" s="223" t="s">
        <v>137</v>
      </c>
      <c r="AU306" s="223" t="s">
        <v>82</v>
      </c>
      <c r="AV306" s="15" t="s">
        <v>133</v>
      </c>
      <c r="AW306" s="15" t="s">
        <v>33</v>
      </c>
      <c r="AX306" s="15" t="s">
        <v>80</v>
      </c>
      <c r="AY306" s="223" t="s">
        <v>126</v>
      </c>
    </row>
    <row r="307" spans="1:65" s="2" customFormat="1" ht="33" customHeight="1">
      <c r="A307" s="34"/>
      <c r="B307" s="35"/>
      <c r="C307" s="173" t="s">
        <v>407</v>
      </c>
      <c r="D307" s="173" t="s">
        <v>128</v>
      </c>
      <c r="E307" s="174" t="s">
        <v>408</v>
      </c>
      <c r="F307" s="175" t="s">
        <v>409</v>
      </c>
      <c r="G307" s="176" t="s">
        <v>225</v>
      </c>
      <c r="H307" s="177">
        <v>55</v>
      </c>
      <c r="I307" s="178"/>
      <c r="J307" s="179">
        <f>ROUND(I307*H307,2)</f>
        <v>0</v>
      </c>
      <c r="K307" s="175" t="s">
        <v>132</v>
      </c>
      <c r="L307" s="39"/>
      <c r="M307" s="180" t="s">
        <v>19</v>
      </c>
      <c r="N307" s="181" t="s">
        <v>43</v>
      </c>
      <c r="O307" s="64"/>
      <c r="P307" s="182">
        <f>O307*H307</f>
        <v>0</v>
      </c>
      <c r="Q307" s="182">
        <v>0</v>
      </c>
      <c r="R307" s="182">
        <f>Q307*H307</f>
        <v>0</v>
      </c>
      <c r="S307" s="182">
        <v>0</v>
      </c>
      <c r="T307" s="183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4" t="s">
        <v>133</v>
      </c>
      <c r="AT307" s="184" t="s">
        <v>128</v>
      </c>
      <c r="AU307" s="184" t="s">
        <v>82</v>
      </c>
      <c r="AY307" s="17" t="s">
        <v>126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7" t="s">
        <v>80</v>
      </c>
      <c r="BK307" s="185">
        <f>ROUND(I307*H307,2)</f>
        <v>0</v>
      </c>
      <c r="BL307" s="17" t="s">
        <v>133</v>
      </c>
      <c r="BM307" s="184" t="s">
        <v>410</v>
      </c>
    </row>
    <row r="308" spans="1:65" s="2" customFormat="1">
      <c r="A308" s="34"/>
      <c r="B308" s="35"/>
      <c r="C308" s="36"/>
      <c r="D308" s="186" t="s">
        <v>135</v>
      </c>
      <c r="E308" s="36"/>
      <c r="F308" s="187" t="s">
        <v>411</v>
      </c>
      <c r="G308" s="36"/>
      <c r="H308" s="36"/>
      <c r="I308" s="188"/>
      <c r="J308" s="36"/>
      <c r="K308" s="36"/>
      <c r="L308" s="39"/>
      <c r="M308" s="189"/>
      <c r="N308" s="190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135</v>
      </c>
      <c r="AU308" s="17" t="s">
        <v>82</v>
      </c>
    </row>
    <row r="309" spans="1:65" s="13" customFormat="1">
      <c r="B309" s="191"/>
      <c r="C309" s="192"/>
      <c r="D309" s="193" t="s">
        <v>137</v>
      </c>
      <c r="E309" s="194" t="s">
        <v>19</v>
      </c>
      <c r="F309" s="195" t="s">
        <v>272</v>
      </c>
      <c r="G309" s="192"/>
      <c r="H309" s="194" t="s">
        <v>19</v>
      </c>
      <c r="I309" s="196"/>
      <c r="J309" s="192"/>
      <c r="K309" s="192"/>
      <c r="L309" s="197"/>
      <c r="M309" s="198"/>
      <c r="N309" s="199"/>
      <c r="O309" s="199"/>
      <c r="P309" s="199"/>
      <c r="Q309" s="199"/>
      <c r="R309" s="199"/>
      <c r="S309" s="199"/>
      <c r="T309" s="200"/>
      <c r="AT309" s="201" t="s">
        <v>137</v>
      </c>
      <c r="AU309" s="201" t="s">
        <v>82</v>
      </c>
      <c r="AV309" s="13" t="s">
        <v>80</v>
      </c>
      <c r="AW309" s="13" t="s">
        <v>33</v>
      </c>
      <c r="AX309" s="13" t="s">
        <v>72</v>
      </c>
      <c r="AY309" s="201" t="s">
        <v>126</v>
      </c>
    </row>
    <row r="310" spans="1:65" s="13" customFormat="1">
      <c r="B310" s="191"/>
      <c r="C310" s="192"/>
      <c r="D310" s="193" t="s">
        <v>137</v>
      </c>
      <c r="E310" s="194" t="s">
        <v>19</v>
      </c>
      <c r="F310" s="195" t="s">
        <v>412</v>
      </c>
      <c r="G310" s="192"/>
      <c r="H310" s="194" t="s">
        <v>19</v>
      </c>
      <c r="I310" s="196"/>
      <c r="J310" s="192"/>
      <c r="K310" s="192"/>
      <c r="L310" s="197"/>
      <c r="M310" s="198"/>
      <c r="N310" s="199"/>
      <c r="O310" s="199"/>
      <c r="P310" s="199"/>
      <c r="Q310" s="199"/>
      <c r="R310" s="199"/>
      <c r="S310" s="199"/>
      <c r="T310" s="200"/>
      <c r="AT310" s="201" t="s">
        <v>137</v>
      </c>
      <c r="AU310" s="201" t="s">
        <v>82</v>
      </c>
      <c r="AV310" s="13" t="s">
        <v>80</v>
      </c>
      <c r="AW310" s="13" t="s">
        <v>33</v>
      </c>
      <c r="AX310" s="13" t="s">
        <v>72</v>
      </c>
      <c r="AY310" s="201" t="s">
        <v>126</v>
      </c>
    </row>
    <row r="311" spans="1:65" s="14" customFormat="1">
      <c r="B311" s="202"/>
      <c r="C311" s="203"/>
      <c r="D311" s="193" t="s">
        <v>137</v>
      </c>
      <c r="E311" s="204" t="s">
        <v>19</v>
      </c>
      <c r="F311" s="205" t="s">
        <v>399</v>
      </c>
      <c r="G311" s="203"/>
      <c r="H311" s="206">
        <v>45</v>
      </c>
      <c r="I311" s="207"/>
      <c r="J311" s="203"/>
      <c r="K311" s="203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137</v>
      </c>
      <c r="AU311" s="212" t="s">
        <v>82</v>
      </c>
      <c r="AV311" s="14" t="s">
        <v>82</v>
      </c>
      <c r="AW311" s="14" t="s">
        <v>33</v>
      </c>
      <c r="AX311" s="14" t="s">
        <v>72</v>
      </c>
      <c r="AY311" s="212" t="s">
        <v>126</v>
      </c>
    </row>
    <row r="312" spans="1:65" s="13" customFormat="1">
      <c r="B312" s="191"/>
      <c r="C312" s="192"/>
      <c r="D312" s="193" t="s">
        <v>137</v>
      </c>
      <c r="E312" s="194" t="s">
        <v>19</v>
      </c>
      <c r="F312" s="195" t="s">
        <v>413</v>
      </c>
      <c r="G312" s="192"/>
      <c r="H312" s="194" t="s">
        <v>19</v>
      </c>
      <c r="I312" s="196"/>
      <c r="J312" s="192"/>
      <c r="K312" s="192"/>
      <c r="L312" s="197"/>
      <c r="M312" s="198"/>
      <c r="N312" s="199"/>
      <c r="O312" s="199"/>
      <c r="P312" s="199"/>
      <c r="Q312" s="199"/>
      <c r="R312" s="199"/>
      <c r="S312" s="199"/>
      <c r="T312" s="200"/>
      <c r="AT312" s="201" t="s">
        <v>137</v>
      </c>
      <c r="AU312" s="201" t="s">
        <v>82</v>
      </c>
      <c r="AV312" s="13" t="s">
        <v>80</v>
      </c>
      <c r="AW312" s="13" t="s">
        <v>33</v>
      </c>
      <c r="AX312" s="13" t="s">
        <v>72</v>
      </c>
      <c r="AY312" s="201" t="s">
        <v>126</v>
      </c>
    </row>
    <row r="313" spans="1:65" s="14" customFormat="1">
      <c r="B313" s="202"/>
      <c r="C313" s="203"/>
      <c r="D313" s="193" t="s">
        <v>137</v>
      </c>
      <c r="E313" s="204" t="s">
        <v>19</v>
      </c>
      <c r="F313" s="205" t="s">
        <v>414</v>
      </c>
      <c r="G313" s="203"/>
      <c r="H313" s="206">
        <v>10</v>
      </c>
      <c r="I313" s="207"/>
      <c r="J313" s="203"/>
      <c r="K313" s="203"/>
      <c r="L313" s="208"/>
      <c r="M313" s="209"/>
      <c r="N313" s="210"/>
      <c r="O313" s="210"/>
      <c r="P313" s="210"/>
      <c r="Q313" s="210"/>
      <c r="R313" s="210"/>
      <c r="S313" s="210"/>
      <c r="T313" s="211"/>
      <c r="AT313" s="212" t="s">
        <v>137</v>
      </c>
      <c r="AU313" s="212" t="s">
        <v>82</v>
      </c>
      <c r="AV313" s="14" t="s">
        <v>82</v>
      </c>
      <c r="AW313" s="14" t="s">
        <v>33</v>
      </c>
      <c r="AX313" s="14" t="s">
        <v>72</v>
      </c>
      <c r="AY313" s="212" t="s">
        <v>126</v>
      </c>
    </row>
    <row r="314" spans="1:65" s="15" customFormat="1">
      <c r="B314" s="213"/>
      <c r="C314" s="214"/>
      <c r="D314" s="193" t="s">
        <v>137</v>
      </c>
      <c r="E314" s="215" t="s">
        <v>19</v>
      </c>
      <c r="F314" s="216" t="s">
        <v>140</v>
      </c>
      <c r="G314" s="214"/>
      <c r="H314" s="217">
        <v>55</v>
      </c>
      <c r="I314" s="218"/>
      <c r="J314" s="214"/>
      <c r="K314" s="214"/>
      <c r="L314" s="219"/>
      <c r="M314" s="220"/>
      <c r="N314" s="221"/>
      <c r="O314" s="221"/>
      <c r="P314" s="221"/>
      <c r="Q314" s="221"/>
      <c r="R314" s="221"/>
      <c r="S314" s="221"/>
      <c r="T314" s="222"/>
      <c r="AT314" s="223" t="s">
        <v>137</v>
      </c>
      <c r="AU314" s="223" t="s">
        <v>82</v>
      </c>
      <c r="AV314" s="15" t="s">
        <v>133</v>
      </c>
      <c r="AW314" s="15" t="s">
        <v>33</v>
      </c>
      <c r="AX314" s="15" t="s">
        <v>80</v>
      </c>
      <c r="AY314" s="223" t="s">
        <v>126</v>
      </c>
    </row>
    <row r="315" spans="1:65" s="2" customFormat="1" ht="33" customHeight="1">
      <c r="A315" s="34"/>
      <c r="B315" s="35"/>
      <c r="C315" s="173" t="s">
        <v>415</v>
      </c>
      <c r="D315" s="173" t="s">
        <v>128</v>
      </c>
      <c r="E315" s="174" t="s">
        <v>416</v>
      </c>
      <c r="F315" s="175" t="s">
        <v>417</v>
      </c>
      <c r="G315" s="176" t="s">
        <v>225</v>
      </c>
      <c r="H315" s="177">
        <v>359.35</v>
      </c>
      <c r="I315" s="178"/>
      <c r="J315" s="179">
        <f>ROUND(I315*H315,2)</f>
        <v>0</v>
      </c>
      <c r="K315" s="175" t="s">
        <v>132</v>
      </c>
      <c r="L315" s="39"/>
      <c r="M315" s="180" t="s">
        <v>19</v>
      </c>
      <c r="N315" s="181" t="s">
        <v>43</v>
      </c>
      <c r="O315" s="64"/>
      <c r="P315" s="182">
        <f>O315*H315</f>
        <v>0</v>
      </c>
      <c r="Q315" s="182">
        <v>0</v>
      </c>
      <c r="R315" s="182">
        <f>Q315*H315</f>
        <v>0</v>
      </c>
      <c r="S315" s="182">
        <v>0</v>
      </c>
      <c r="T315" s="183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84" t="s">
        <v>133</v>
      </c>
      <c r="AT315" s="184" t="s">
        <v>128</v>
      </c>
      <c r="AU315" s="184" t="s">
        <v>82</v>
      </c>
      <c r="AY315" s="17" t="s">
        <v>126</v>
      </c>
      <c r="BE315" s="185">
        <f>IF(N315="základní",J315,0)</f>
        <v>0</v>
      </c>
      <c r="BF315" s="185">
        <f>IF(N315="snížená",J315,0)</f>
        <v>0</v>
      </c>
      <c r="BG315" s="185">
        <f>IF(N315="zákl. přenesená",J315,0)</f>
        <v>0</v>
      </c>
      <c r="BH315" s="185">
        <f>IF(N315="sníž. přenesená",J315,0)</f>
        <v>0</v>
      </c>
      <c r="BI315" s="185">
        <f>IF(N315="nulová",J315,0)</f>
        <v>0</v>
      </c>
      <c r="BJ315" s="17" t="s">
        <v>80</v>
      </c>
      <c r="BK315" s="185">
        <f>ROUND(I315*H315,2)</f>
        <v>0</v>
      </c>
      <c r="BL315" s="17" t="s">
        <v>133</v>
      </c>
      <c r="BM315" s="184" t="s">
        <v>418</v>
      </c>
    </row>
    <row r="316" spans="1:65" s="2" customFormat="1">
      <c r="A316" s="34"/>
      <c r="B316" s="35"/>
      <c r="C316" s="36"/>
      <c r="D316" s="186" t="s">
        <v>135</v>
      </c>
      <c r="E316" s="36"/>
      <c r="F316" s="187" t="s">
        <v>419</v>
      </c>
      <c r="G316" s="36"/>
      <c r="H316" s="36"/>
      <c r="I316" s="188"/>
      <c r="J316" s="36"/>
      <c r="K316" s="36"/>
      <c r="L316" s="39"/>
      <c r="M316" s="189"/>
      <c r="N316" s="190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135</v>
      </c>
      <c r="AU316" s="17" t="s">
        <v>82</v>
      </c>
    </row>
    <row r="317" spans="1:65" s="13" customFormat="1" ht="22.5">
      <c r="B317" s="191"/>
      <c r="C317" s="192"/>
      <c r="D317" s="193" t="s">
        <v>137</v>
      </c>
      <c r="E317" s="194" t="s">
        <v>19</v>
      </c>
      <c r="F317" s="195" t="s">
        <v>420</v>
      </c>
      <c r="G317" s="192"/>
      <c r="H317" s="194" t="s">
        <v>19</v>
      </c>
      <c r="I317" s="196"/>
      <c r="J317" s="192"/>
      <c r="K317" s="192"/>
      <c r="L317" s="197"/>
      <c r="M317" s="198"/>
      <c r="N317" s="199"/>
      <c r="O317" s="199"/>
      <c r="P317" s="199"/>
      <c r="Q317" s="199"/>
      <c r="R317" s="199"/>
      <c r="S317" s="199"/>
      <c r="T317" s="200"/>
      <c r="AT317" s="201" t="s">
        <v>137</v>
      </c>
      <c r="AU317" s="201" t="s">
        <v>82</v>
      </c>
      <c r="AV317" s="13" t="s">
        <v>80</v>
      </c>
      <c r="AW317" s="13" t="s">
        <v>33</v>
      </c>
      <c r="AX317" s="13" t="s">
        <v>72</v>
      </c>
      <c r="AY317" s="201" t="s">
        <v>126</v>
      </c>
    </row>
    <row r="318" spans="1:65" s="14" customFormat="1">
      <c r="B318" s="202"/>
      <c r="C318" s="203"/>
      <c r="D318" s="193" t="s">
        <v>137</v>
      </c>
      <c r="E318" s="204" t="s">
        <v>19</v>
      </c>
      <c r="F318" s="205" t="s">
        <v>421</v>
      </c>
      <c r="G318" s="203"/>
      <c r="H318" s="206">
        <v>151.25</v>
      </c>
      <c r="I318" s="207"/>
      <c r="J318" s="203"/>
      <c r="K318" s="203"/>
      <c r="L318" s="208"/>
      <c r="M318" s="209"/>
      <c r="N318" s="210"/>
      <c r="O318" s="210"/>
      <c r="P318" s="210"/>
      <c r="Q318" s="210"/>
      <c r="R318" s="210"/>
      <c r="S318" s="210"/>
      <c r="T318" s="211"/>
      <c r="AT318" s="212" t="s">
        <v>137</v>
      </c>
      <c r="AU318" s="212" t="s">
        <v>82</v>
      </c>
      <c r="AV318" s="14" t="s">
        <v>82</v>
      </c>
      <c r="AW318" s="14" t="s">
        <v>33</v>
      </c>
      <c r="AX318" s="14" t="s">
        <v>72</v>
      </c>
      <c r="AY318" s="212" t="s">
        <v>126</v>
      </c>
    </row>
    <row r="319" spans="1:65" s="14" customFormat="1">
      <c r="B319" s="202"/>
      <c r="C319" s="203"/>
      <c r="D319" s="193" t="s">
        <v>137</v>
      </c>
      <c r="E319" s="204" t="s">
        <v>19</v>
      </c>
      <c r="F319" s="205" t="s">
        <v>422</v>
      </c>
      <c r="G319" s="203"/>
      <c r="H319" s="206">
        <v>389.4</v>
      </c>
      <c r="I319" s="207"/>
      <c r="J319" s="203"/>
      <c r="K319" s="203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137</v>
      </c>
      <c r="AU319" s="212" t="s">
        <v>82</v>
      </c>
      <c r="AV319" s="14" t="s">
        <v>82</v>
      </c>
      <c r="AW319" s="14" t="s">
        <v>33</v>
      </c>
      <c r="AX319" s="14" t="s">
        <v>72</v>
      </c>
      <c r="AY319" s="212" t="s">
        <v>126</v>
      </c>
    </row>
    <row r="320" spans="1:65" s="14" customFormat="1">
      <c r="B320" s="202"/>
      <c r="C320" s="203"/>
      <c r="D320" s="193" t="s">
        <v>137</v>
      </c>
      <c r="E320" s="204" t="s">
        <v>19</v>
      </c>
      <c r="F320" s="205" t="s">
        <v>423</v>
      </c>
      <c r="G320" s="203"/>
      <c r="H320" s="206">
        <v>20.9</v>
      </c>
      <c r="I320" s="207"/>
      <c r="J320" s="203"/>
      <c r="K320" s="203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137</v>
      </c>
      <c r="AU320" s="212" t="s">
        <v>82</v>
      </c>
      <c r="AV320" s="14" t="s">
        <v>82</v>
      </c>
      <c r="AW320" s="14" t="s">
        <v>33</v>
      </c>
      <c r="AX320" s="14" t="s">
        <v>72</v>
      </c>
      <c r="AY320" s="212" t="s">
        <v>126</v>
      </c>
    </row>
    <row r="321" spans="1:65" s="13" customFormat="1" ht="22.5">
      <c r="B321" s="191"/>
      <c r="C321" s="192"/>
      <c r="D321" s="193" t="s">
        <v>137</v>
      </c>
      <c r="E321" s="194" t="s">
        <v>19</v>
      </c>
      <c r="F321" s="195" t="s">
        <v>424</v>
      </c>
      <c r="G321" s="192"/>
      <c r="H321" s="194" t="s">
        <v>19</v>
      </c>
      <c r="I321" s="196"/>
      <c r="J321" s="192"/>
      <c r="K321" s="192"/>
      <c r="L321" s="197"/>
      <c r="M321" s="198"/>
      <c r="N321" s="199"/>
      <c r="O321" s="199"/>
      <c r="P321" s="199"/>
      <c r="Q321" s="199"/>
      <c r="R321" s="199"/>
      <c r="S321" s="199"/>
      <c r="T321" s="200"/>
      <c r="AT321" s="201" t="s">
        <v>137</v>
      </c>
      <c r="AU321" s="201" t="s">
        <v>82</v>
      </c>
      <c r="AV321" s="13" t="s">
        <v>80</v>
      </c>
      <c r="AW321" s="13" t="s">
        <v>33</v>
      </c>
      <c r="AX321" s="13" t="s">
        <v>72</v>
      </c>
      <c r="AY321" s="201" t="s">
        <v>126</v>
      </c>
    </row>
    <row r="322" spans="1:65" s="14" customFormat="1">
      <c r="B322" s="202"/>
      <c r="C322" s="203"/>
      <c r="D322" s="193" t="s">
        <v>137</v>
      </c>
      <c r="E322" s="204" t="s">
        <v>19</v>
      </c>
      <c r="F322" s="205" t="s">
        <v>425</v>
      </c>
      <c r="G322" s="203"/>
      <c r="H322" s="206">
        <v>-202.2</v>
      </c>
      <c r="I322" s="207"/>
      <c r="J322" s="203"/>
      <c r="K322" s="203"/>
      <c r="L322" s="208"/>
      <c r="M322" s="209"/>
      <c r="N322" s="210"/>
      <c r="O322" s="210"/>
      <c r="P322" s="210"/>
      <c r="Q322" s="210"/>
      <c r="R322" s="210"/>
      <c r="S322" s="210"/>
      <c r="T322" s="211"/>
      <c r="AT322" s="212" t="s">
        <v>137</v>
      </c>
      <c r="AU322" s="212" t="s">
        <v>82</v>
      </c>
      <c r="AV322" s="14" t="s">
        <v>82</v>
      </c>
      <c r="AW322" s="14" t="s">
        <v>33</v>
      </c>
      <c r="AX322" s="14" t="s">
        <v>72</v>
      </c>
      <c r="AY322" s="212" t="s">
        <v>126</v>
      </c>
    </row>
    <row r="323" spans="1:65" s="15" customFormat="1">
      <c r="B323" s="213"/>
      <c r="C323" s="214"/>
      <c r="D323" s="193" t="s">
        <v>137</v>
      </c>
      <c r="E323" s="215" t="s">
        <v>19</v>
      </c>
      <c r="F323" s="216" t="s">
        <v>140</v>
      </c>
      <c r="G323" s="214"/>
      <c r="H323" s="217">
        <v>359.35</v>
      </c>
      <c r="I323" s="218"/>
      <c r="J323" s="214"/>
      <c r="K323" s="214"/>
      <c r="L323" s="219"/>
      <c r="M323" s="220"/>
      <c r="N323" s="221"/>
      <c r="O323" s="221"/>
      <c r="P323" s="221"/>
      <c r="Q323" s="221"/>
      <c r="R323" s="221"/>
      <c r="S323" s="221"/>
      <c r="T323" s="222"/>
      <c r="AT323" s="223" t="s">
        <v>137</v>
      </c>
      <c r="AU323" s="223" t="s">
        <v>82</v>
      </c>
      <c r="AV323" s="15" t="s">
        <v>133</v>
      </c>
      <c r="AW323" s="15" t="s">
        <v>33</v>
      </c>
      <c r="AX323" s="15" t="s">
        <v>80</v>
      </c>
      <c r="AY323" s="223" t="s">
        <v>126</v>
      </c>
    </row>
    <row r="324" spans="1:65" s="2" customFormat="1" ht="49.15" customHeight="1">
      <c r="A324" s="34"/>
      <c r="B324" s="35"/>
      <c r="C324" s="173" t="s">
        <v>426</v>
      </c>
      <c r="D324" s="173" t="s">
        <v>128</v>
      </c>
      <c r="E324" s="174" t="s">
        <v>427</v>
      </c>
      <c r="F324" s="175" t="s">
        <v>428</v>
      </c>
      <c r="G324" s="176" t="s">
        <v>225</v>
      </c>
      <c r="H324" s="177">
        <v>1.944</v>
      </c>
      <c r="I324" s="178"/>
      <c r="J324" s="179">
        <f>ROUND(I324*H324,2)</f>
        <v>0</v>
      </c>
      <c r="K324" s="175" t="s">
        <v>132</v>
      </c>
      <c r="L324" s="39"/>
      <c r="M324" s="180" t="s">
        <v>19</v>
      </c>
      <c r="N324" s="181" t="s">
        <v>43</v>
      </c>
      <c r="O324" s="64"/>
      <c r="P324" s="182">
        <f>O324*H324</f>
        <v>0</v>
      </c>
      <c r="Q324" s="182">
        <v>0</v>
      </c>
      <c r="R324" s="182">
        <f>Q324*H324</f>
        <v>0</v>
      </c>
      <c r="S324" s="182">
        <v>0</v>
      </c>
      <c r="T324" s="183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84" t="s">
        <v>133</v>
      </c>
      <c r="AT324" s="184" t="s">
        <v>128</v>
      </c>
      <c r="AU324" s="184" t="s">
        <v>82</v>
      </c>
      <c r="AY324" s="17" t="s">
        <v>126</v>
      </c>
      <c r="BE324" s="185">
        <f>IF(N324="základní",J324,0)</f>
        <v>0</v>
      </c>
      <c r="BF324" s="185">
        <f>IF(N324="snížená",J324,0)</f>
        <v>0</v>
      </c>
      <c r="BG324" s="185">
        <f>IF(N324="zákl. přenesená",J324,0)</f>
        <v>0</v>
      </c>
      <c r="BH324" s="185">
        <f>IF(N324="sníž. přenesená",J324,0)</f>
        <v>0</v>
      </c>
      <c r="BI324" s="185">
        <f>IF(N324="nulová",J324,0)</f>
        <v>0</v>
      </c>
      <c r="BJ324" s="17" t="s">
        <v>80</v>
      </c>
      <c r="BK324" s="185">
        <f>ROUND(I324*H324,2)</f>
        <v>0</v>
      </c>
      <c r="BL324" s="17" t="s">
        <v>133</v>
      </c>
      <c r="BM324" s="184" t="s">
        <v>429</v>
      </c>
    </row>
    <row r="325" spans="1:65" s="2" customFormat="1">
      <c r="A325" s="34"/>
      <c r="B325" s="35"/>
      <c r="C325" s="36"/>
      <c r="D325" s="186" t="s">
        <v>135</v>
      </c>
      <c r="E325" s="36"/>
      <c r="F325" s="187" t="s">
        <v>430</v>
      </c>
      <c r="G325" s="36"/>
      <c r="H325" s="36"/>
      <c r="I325" s="188"/>
      <c r="J325" s="36"/>
      <c r="K325" s="36"/>
      <c r="L325" s="39"/>
      <c r="M325" s="189"/>
      <c r="N325" s="190"/>
      <c r="O325" s="64"/>
      <c r="P325" s="64"/>
      <c r="Q325" s="64"/>
      <c r="R325" s="64"/>
      <c r="S325" s="64"/>
      <c r="T325" s="65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135</v>
      </c>
      <c r="AU325" s="17" t="s">
        <v>82</v>
      </c>
    </row>
    <row r="326" spans="1:65" s="13" customFormat="1">
      <c r="B326" s="191"/>
      <c r="C326" s="192"/>
      <c r="D326" s="193" t="s">
        <v>137</v>
      </c>
      <c r="E326" s="194" t="s">
        <v>19</v>
      </c>
      <c r="F326" s="195" t="s">
        <v>431</v>
      </c>
      <c r="G326" s="192"/>
      <c r="H326" s="194" t="s">
        <v>19</v>
      </c>
      <c r="I326" s="196"/>
      <c r="J326" s="192"/>
      <c r="K326" s="192"/>
      <c r="L326" s="197"/>
      <c r="M326" s="198"/>
      <c r="N326" s="199"/>
      <c r="O326" s="199"/>
      <c r="P326" s="199"/>
      <c r="Q326" s="199"/>
      <c r="R326" s="199"/>
      <c r="S326" s="199"/>
      <c r="T326" s="200"/>
      <c r="AT326" s="201" t="s">
        <v>137</v>
      </c>
      <c r="AU326" s="201" t="s">
        <v>82</v>
      </c>
      <c r="AV326" s="13" t="s">
        <v>80</v>
      </c>
      <c r="AW326" s="13" t="s">
        <v>33</v>
      </c>
      <c r="AX326" s="13" t="s">
        <v>72</v>
      </c>
      <c r="AY326" s="201" t="s">
        <v>126</v>
      </c>
    </row>
    <row r="327" spans="1:65" s="13" customFormat="1">
      <c r="B327" s="191"/>
      <c r="C327" s="192"/>
      <c r="D327" s="193" t="s">
        <v>137</v>
      </c>
      <c r="E327" s="194" t="s">
        <v>19</v>
      </c>
      <c r="F327" s="195" t="s">
        <v>272</v>
      </c>
      <c r="G327" s="192"/>
      <c r="H327" s="194" t="s">
        <v>19</v>
      </c>
      <c r="I327" s="196"/>
      <c r="J327" s="192"/>
      <c r="K327" s="192"/>
      <c r="L327" s="197"/>
      <c r="M327" s="198"/>
      <c r="N327" s="199"/>
      <c r="O327" s="199"/>
      <c r="P327" s="199"/>
      <c r="Q327" s="199"/>
      <c r="R327" s="199"/>
      <c r="S327" s="199"/>
      <c r="T327" s="200"/>
      <c r="AT327" s="201" t="s">
        <v>137</v>
      </c>
      <c r="AU327" s="201" t="s">
        <v>82</v>
      </c>
      <c r="AV327" s="13" t="s">
        <v>80</v>
      </c>
      <c r="AW327" s="13" t="s">
        <v>33</v>
      </c>
      <c r="AX327" s="13" t="s">
        <v>72</v>
      </c>
      <c r="AY327" s="201" t="s">
        <v>126</v>
      </c>
    </row>
    <row r="328" spans="1:65" s="14" customFormat="1">
      <c r="B328" s="202"/>
      <c r="C328" s="203"/>
      <c r="D328" s="193" t="s">
        <v>137</v>
      </c>
      <c r="E328" s="204" t="s">
        <v>19</v>
      </c>
      <c r="F328" s="205" t="s">
        <v>432</v>
      </c>
      <c r="G328" s="203"/>
      <c r="H328" s="206">
        <v>0.64800000000000002</v>
      </c>
      <c r="I328" s="207"/>
      <c r="J328" s="203"/>
      <c r="K328" s="203"/>
      <c r="L328" s="208"/>
      <c r="M328" s="209"/>
      <c r="N328" s="210"/>
      <c r="O328" s="210"/>
      <c r="P328" s="210"/>
      <c r="Q328" s="210"/>
      <c r="R328" s="210"/>
      <c r="S328" s="210"/>
      <c r="T328" s="211"/>
      <c r="AT328" s="212" t="s">
        <v>137</v>
      </c>
      <c r="AU328" s="212" t="s">
        <v>82</v>
      </c>
      <c r="AV328" s="14" t="s">
        <v>82</v>
      </c>
      <c r="AW328" s="14" t="s">
        <v>33</v>
      </c>
      <c r="AX328" s="14" t="s">
        <v>72</v>
      </c>
      <c r="AY328" s="212" t="s">
        <v>126</v>
      </c>
    </row>
    <row r="329" spans="1:65" s="13" customFormat="1">
      <c r="B329" s="191"/>
      <c r="C329" s="192"/>
      <c r="D329" s="193" t="s">
        <v>137</v>
      </c>
      <c r="E329" s="194" t="s">
        <v>19</v>
      </c>
      <c r="F329" s="195" t="s">
        <v>433</v>
      </c>
      <c r="G329" s="192"/>
      <c r="H329" s="194" t="s">
        <v>19</v>
      </c>
      <c r="I329" s="196"/>
      <c r="J329" s="192"/>
      <c r="K329" s="192"/>
      <c r="L329" s="197"/>
      <c r="M329" s="198"/>
      <c r="N329" s="199"/>
      <c r="O329" s="199"/>
      <c r="P329" s="199"/>
      <c r="Q329" s="199"/>
      <c r="R329" s="199"/>
      <c r="S329" s="199"/>
      <c r="T329" s="200"/>
      <c r="AT329" s="201" t="s">
        <v>137</v>
      </c>
      <c r="AU329" s="201" t="s">
        <v>82</v>
      </c>
      <c r="AV329" s="13" t="s">
        <v>80</v>
      </c>
      <c r="AW329" s="13" t="s">
        <v>33</v>
      </c>
      <c r="AX329" s="13" t="s">
        <v>72</v>
      </c>
      <c r="AY329" s="201" t="s">
        <v>126</v>
      </c>
    </row>
    <row r="330" spans="1:65" s="14" customFormat="1">
      <c r="B330" s="202"/>
      <c r="C330" s="203"/>
      <c r="D330" s="193" t="s">
        <v>137</v>
      </c>
      <c r="E330" s="204" t="s">
        <v>19</v>
      </c>
      <c r="F330" s="205" t="s">
        <v>434</v>
      </c>
      <c r="G330" s="203"/>
      <c r="H330" s="206">
        <v>0.28799999999999998</v>
      </c>
      <c r="I330" s="207"/>
      <c r="J330" s="203"/>
      <c r="K330" s="203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137</v>
      </c>
      <c r="AU330" s="212" t="s">
        <v>82</v>
      </c>
      <c r="AV330" s="14" t="s">
        <v>82</v>
      </c>
      <c r="AW330" s="14" t="s">
        <v>33</v>
      </c>
      <c r="AX330" s="14" t="s">
        <v>72</v>
      </c>
      <c r="AY330" s="212" t="s">
        <v>126</v>
      </c>
    </row>
    <row r="331" spans="1:65" s="13" customFormat="1">
      <c r="B331" s="191"/>
      <c r="C331" s="192"/>
      <c r="D331" s="193" t="s">
        <v>137</v>
      </c>
      <c r="E331" s="194" t="s">
        <v>19</v>
      </c>
      <c r="F331" s="195" t="s">
        <v>435</v>
      </c>
      <c r="G331" s="192"/>
      <c r="H331" s="194" t="s">
        <v>19</v>
      </c>
      <c r="I331" s="196"/>
      <c r="J331" s="192"/>
      <c r="K331" s="192"/>
      <c r="L331" s="197"/>
      <c r="M331" s="198"/>
      <c r="N331" s="199"/>
      <c r="O331" s="199"/>
      <c r="P331" s="199"/>
      <c r="Q331" s="199"/>
      <c r="R331" s="199"/>
      <c r="S331" s="199"/>
      <c r="T331" s="200"/>
      <c r="AT331" s="201" t="s">
        <v>137</v>
      </c>
      <c r="AU331" s="201" t="s">
        <v>82</v>
      </c>
      <c r="AV331" s="13" t="s">
        <v>80</v>
      </c>
      <c r="AW331" s="13" t="s">
        <v>33</v>
      </c>
      <c r="AX331" s="13" t="s">
        <v>72</v>
      </c>
      <c r="AY331" s="201" t="s">
        <v>126</v>
      </c>
    </row>
    <row r="332" spans="1:65" s="14" customFormat="1">
      <c r="B332" s="202"/>
      <c r="C332" s="203"/>
      <c r="D332" s="193" t="s">
        <v>137</v>
      </c>
      <c r="E332" s="204" t="s">
        <v>19</v>
      </c>
      <c r="F332" s="205" t="s">
        <v>436</v>
      </c>
      <c r="G332" s="203"/>
      <c r="H332" s="206">
        <v>0.72</v>
      </c>
      <c r="I332" s="207"/>
      <c r="J332" s="203"/>
      <c r="K332" s="203"/>
      <c r="L332" s="208"/>
      <c r="M332" s="209"/>
      <c r="N332" s="210"/>
      <c r="O332" s="210"/>
      <c r="P332" s="210"/>
      <c r="Q332" s="210"/>
      <c r="R332" s="210"/>
      <c r="S332" s="210"/>
      <c r="T332" s="211"/>
      <c r="AT332" s="212" t="s">
        <v>137</v>
      </c>
      <c r="AU332" s="212" t="s">
        <v>82</v>
      </c>
      <c r="AV332" s="14" t="s">
        <v>82</v>
      </c>
      <c r="AW332" s="14" t="s">
        <v>33</v>
      </c>
      <c r="AX332" s="14" t="s">
        <v>72</v>
      </c>
      <c r="AY332" s="212" t="s">
        <v>126</v>
      </c>
    </row>
    <row r="333" spans="1:65" s="13" customFormat="1">
      <c r="B333" s="191"/>
      <c r="C333" s="192"/>
      <c r="D333" s="193" t="s">
        <v>137</v>
      </c>
      <c r="E333" s="194" t="s">
        <v>19</v>
      </c>
      <c r="F333" s="195" t="s">
        <v>437</v>
      </c>
      <c r="G333" s="192"/>
      <c r="H333" s="194" t="s">
        <v>19</v>
      </c>
      <c r="I333" s="196"/>
      <c r="J333" s="192"/>
      <c r="K333" s="192"/>
      <c r="L333" s="197"/>
      <c r="M333" s="198"/>
      <c r="N333" s="199"/>
      <c r="O333" s="199"/>
      <c r="P333" s="199"/>
      <c r="Q333" s="199"/>
      <c r="R333" s="199"/>
      <c r="S333" s="199"/>
      <c r="T333" s="200"/>
      <c r="AT333" s="201" t="s">
        <v>137</v>
      </c>
      <c r="AU333" s="201" t="s">
        <v>82</v>
      </c>
      <c r="AV333" s="13" t="s">
        <v>80</v>
      </c>
      <c r="AW333" s="13" t="s">
        <v>33</v>
      </c>
      <c r="AX333" s="13" t="s">
        <v>72</v>
      </c>
      <c r="AY333" s="201" t="s">
        <v>126</v>
      </c>
    </row>
    <row r="334" spans="1:65" s="14" customFormat="1">
      <c r="B334" s="202"/>
      <c r="C334" s="203"/>
      <c r="D334" s="193" t="s">
        <v>137</v>
      </c>
      <c r="E334" s="204" t="s">
        <v>19</v>
      </c>
      <c r="F334" s="205" t="s">
        <v>438</v>
      </c>
      <c r="G334" s="203"/>
      <c r="H334" s="206">
        <v>0.28799999999999998</v>
      </c>
      <c r="I334" s="207"/>
      <c r="J334" s="203"/>
      <c r="K334" s="203"/>
      <c r="L334" s="208"/>
      <c r="M334" s="209"/>
      <c r="N334" s="210"/>
      <c r="O334" s="210"/>
      <c r="P334" s="210"/>
      <c r="Q334" s="210"/>
      <c r="R334" s="210"/>
      <c r="S334" s="210"/>
      <c r="T334" s="211"/>
      <c r="AT334" s="212" t="s">
        <v>137</v>
      </c>
      <c r="AU334" s="212" t="s">
        <v>82</v>
      </c>
      <c r="AV334" s="14" t="s">
        <v>82</v>
      </c>
      <c r="AW334" s="14" t="s">
        <v>33</v>
      </c>
      <c r="AX334" s="14" t="s">
        <v>72</v>
      </c>
      <c r="AY334" s="212" t="s">
        <v>126</v>
      </c>
    </row>
    <row r="335" spans="1:65" s="15" customFormat="1">
      <c r="B335" s="213"/>
      <c r="C335" s="214"/>
      <c r="D335" s="193" t="s">
        <v>137</v>
      </c>
      <c r="E335" s="215" t="s">
        <v>19</v>
      </c>
      <c r="F335" s="216" t="s">
        <v>140</v>
      </c>
      <c r="G335" s="214"/>
      <c r="H335" s="217">
        <v>1.944</v>
      </c>
      <c r="I335" s="218"/>
      <c r="J335" s="214"/>
      <c r="K335" s="214"/>
      <c r="L335" s="219"/>
      <c r="M335" s="220"/>
      <c r="N335" s="221"/>
      <c r="O335" s="221"/>
      <c r="P335" s="221"/>
      <c r="Q335" s="221"/>
      <c r="R335" s="221"/>
      <c r="S335" s="221"/>
      <c r="T335" s="222"/>
      <c r="AT335" s="223" t="s">
        <v>137</v>
      </c>
      <c r="AU335" s="223" t="s">
        <v>82</v>
      </c>
      <c r="AV335" s="15" t="s">
        <v>133</v>
      </c>
      <c r="AW335" s="15" t="s">
        <v>33</v>
      </c>
      <c r="AX335" s="15" t="s">
        <v>80</v>
      </c>
      <c r="AY335" s="223" t="s">
        <v>126</v>
      </c>
    </row>
    <row r="336" spans="1:65" s="2" customFormat="1" ht="44.25" customHeight="1">
      <c r="A336" s="34"/>
      <c r="B336" s="35"/>
      <c r="C336" s="173" t="s">
        <v>439</v>
      </c>
      <c r="D336" s="173" t="s">
        <v>128</v>
      </c>
      <c r="E336" s="174" t="s">
        <v>440</v>
      </c>
      <c r="F336" s="175" t="s">
        <v>441</v>
      </c>
      <c r="G336" s="176" t="s">
        <v>225</v>
      </c>
      <c r="H336" s="177">
        <v>63.18</v>
      </c>
      <c r="I336" s="178"/>
      <c r="J336" s="179">
        <f>ROUND(I336*H336,2)</f>
        <v>0</v>
      </c>
      <c r="K336" s="175" t="s">
        <v>132</v>
      </c>
      <c r="L336" s="39"/>
      <c r="M336" s="180" t="s">
        <v>19</v>
      </c>
      <c r="N336" s="181" t="s">
        <v>43</v>
      </c>
      <c r="O336" s="64"/>
      <c r="P336" s="182">
        <f>O336*H336</f>
        <v>0</v>
      </c>
      <c r="Q336" s="182">
        <v>0</v>
      </c>
      <c r="R336" s="182">
        <f>Q336*H336</f>
        <v>0</v>
      </c>
      <c r="S336" s="182">
        <v>0</v>
      </c>
      <c r="T336" s="183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4" t="s">
        <v>133</v>
      </c>
      <c r="AT336" s="184" t="s">
        <v>128</v>
      </c>
      <c r="AU336" s="184" t="s">
        <v>82</v>
      </c>
      <c r="AY336" s="17" t="s">
        <v>126</v>
      </c>
      <c r="BE336" s="185">
        <f>IF(N336="základní",J336,0)</f>
        <v>0</v>
      </c>
      <c r="BF336" s="185">
        <f>IF(N336="snížená",J336,0)</f>
        <v>0</v>
      </c>
      <c r="BG336" s="185">
        <f>IF(N336="zákl. přenesená",J336,0)</f>
        <v>0</v>
      </c>
      <c r="BH336" s="185">
        <f>IF(N336="sníž. přenesená",J336,0)</f>
        <v>0</v>
      </c>
      <c r="BI336" s="185">
        <f>IF(N336="nulová",J336,0)</f>
        <v>0</v>
      </c>
      <c r="BJ336" s="17" t="s">
        <v>80</v>
      </c>
      <c r="BK336" s="185">
        <f>ROUND(I336*H336,2)</f>
        <v>0</v>
      </c>
      <c r="BL336" s="17" t="s">
        <v>133</v>
      </c>
      <c r="BM336" s="184" t="s">
        <v>442</v>
      </c>
    </row>
    <row r="337" spans="1:65" s="2" customFormat="1">
      <c r="A337" s="34"/>
      <c r="B337" s="35"/>
      <c r="C337" s="36"/>
      <c r="D337" s="186" t="s">
        <v>135</v>
      </c>
      <c r="E337" s="36"/>
      <c r="F337" s="187" t="s">
        <v>443</v>
      </c>
      <c r="G337" s="36"/>
      <c r="H337" s="36"/>
      <c r="I337" s="188"/>
      <c r="J337" s="36"/>
      <c r="K337" s="36"/>
      <c r="L337" s="39"/>
      <c r="M337" s="189"/>
      <c r="N337" s="190"/>
      <c r="O337" s="64"/>
      <c r="P337" s="64"/>
      <c r="Q337" s="64"/>
      <c r="R337" s="64"/>
      <c r="S337" s="64"/>
      <c r="T337" s="65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135</v>
      </c>
      <c r="AU337" s="17" t="s">
        <v>82</v>
      </c>
    </row>
    <row r="338" spans="1:65" s="13" customFormat="1">
      <c r="B338" s="191"/>
      <c r="C338" s="192"/>
      <c r="D338" s="193" t="s">
        <v>137</v>
      </c>
      <c r="E338" s="194" t="s">
        <v>19</v>
      </c>
      <c r="F338" s="195" t="s">
        <v>444</v>
      </c>
      <c r="G338" s="192"/>
      <c r="H338" s="194" t="s">
        <v>19</v>
      </c>
      <c r="I338" s="196"/>
      <c r="J338" s="192"/>
      <c r="K338" s="192"/>
      <c r="L338" s="197"/>
      <c r="M338" s="198"/>
      <c r="N338" s="199"/>
      <c r="O338" s="199"/>
      <c r="P338" s="199"/>
      <c r="Q338" s="199"/>
      <c r="R338" s="199"/>
      <c r="S338" s="199"/>
      <c r="T338" s="200"/>
      <c r="AT338" s="201" t="s">
        <v>137</v>
      </c>
      <c r="AU338" s="201" t="s">
        <v>82</v>
      </c>
      <c r="AV338" s="13" t="s">
        <v>80</v>
      </c>
      <c r="AW338" s="13" t="s">
        <v>33</v>
      </c>
      <c r="AX338" s="13" t="s">
        <v>72</v>
      </c>
      <c r="AY338" s="201" t="s">
        <v>126</v>
      </c>
    </row>
    <row r="339" spans="1:65" s="14" customFormat="1">
      <c r="B339" s="202"/>
      <c r="C339" s="203"/>
      <c r="D339" s="193" t="s">
        <v>137</v>
      </c>
      <c r="E339" s="204" t="s">
        <v>19</v>
      </c>
      <c r="F339" s="205" t="s">
        <v>445</v>
      </c>
      <c r="G339" s="203"/>
      <c r="H339" s="206">
        <v>63.18</v>
      </c>
      <c r="I339" s="207"/>
      <c r="J339" s="203"/>
      <c r="K339" s="203"/>
      <c r="L339" s="208"/>
      <c r="M339" s="209"/>
      <c r="N339" s="210"/>
      <c r="O339" s="210"/>
      <c r="P339" s="210"/>
      <c r="Q339" s="210"/>
      <c r="R339" s="210"/>
      <c r="S339" s="210"/>
      <c r="T339" s="211"/>
      <c r="AT339" s="212" t="s">
        <v>137</v>
      </c>
      <c r="AU339" s="212" t="s">
        <v>82</v>
      </c>
      <c r="AV339" s="14" t="s">
        <v>82</v>
      </c>
      <c r="AW339" s="14" t="s">
        <v>33</v>
      </c>
      <c r="AX339" s="14" t="s">
        <v>72</v>
      </c>
      <c r="AY339" s="212" t="s">
        <v>126</v>
      </c>
    </row>
    <row r="340" spans="1:65" s="15" customFormat="1">
      <c r="B340" s="213"/>
      <c r="C340" s="214"/>
      <c r="D340" s="193" t="s">
        <v>137</v>
      </c>
      <c r="E340" s="215" t="s">
        <v>19</v>
      </c>
      <c r="F340" s="216" t="s">
        <v>140</v>
      </c>
      <c r="G340" s="214"/>
      <c r="H340" s="217">
        <v>63.18</v>
      </c>
      <c r="I340" s="218"/>
      <c r="J340" s="214"/>
      <c r="K340" s="214"/>
      <c r="L340" s="219"/>
      <c r="M340" s="220"/>
      <c r="N340" s="221"/>
      <c r="O340" s="221"/>
      <c r="P340" s="221"/>
      <c r="Q340" s="221"/>
      <c r="R340" s="221"/>
      <c r="S340" s="221"/>
      <c r="T340" s="222"/>
      <c r="AT340" s="223" t="s">
        <v>137</v>
      </c>
      <c r="AU340" s="223" t="s">
        <v>82</v>
      </c>
      <c r="AV340" s="15" t="s">
        <v>133</v>
      </c>
      <c r="AW340" s="15" t="s">
        <v>33</v>
      </c>
      <c r="AX340" s="15" t="s">
        <v>80</v>
      </c>
      <c r="AY340" s="223" t="s">
        <v>126</v>
      </c>
    </row>
    <row r="341" spans="1:65" s="2" customFormat="1" ht="44.25" customHeight="1">
      <c r="A341" s="34"/>
      <c r="B341" s="35"/>
      <c r="C341" s="173" t="s">
        <v>446</v>
      </c>
      <c r="D341" s="173" t="s">
        <v>128</v>
      </c>
      <c r="E341" s="174" t="s">
        <v>447</v>
      </c>
      <c r="F341" s="175" t="s">
        <v>448</v>
      </c>
      <c r="G341" s="176" t="s">
        <v>225</v>
      </c>
      <c r="H341" s="177">
        <v>89.1</v>
      </c>
      <c r="I341" s="178"/>
      <c r="J341" s="179">
        <f>ROUND(I341*H341,2)</f>
        <v>0</v>
      </c>
      <c r="K341" s="175" t="s">
        <v>132</v>
      </c>
      <c r="L341" s="39"/>
      <c r="M341" s="180" t="s">
        <v>19</v>
      </c>
      <c r="N341" s="181" t="s">
        <v>43</v>
      </c>
      <c r="O341" s="64"/>
      <c r="P341" s="182">
        <f>O341*H341</f>
        <v>0</v>
      </c>
      <c r="Q341" s="182">
        <v>0</v>
      </c>
      <c r="R341" s="182">
        <f>Q341*H341</f>
        <v>0</v>
      </c>
      <c r="S341" s="182">
        <v>0</v>
      </c>
      <c r="T341" s="183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84" t="s">
        <v>133</v>
      </c>
      <c r="AT341" s="184" t="s">
        <v>128</v>
      </c>
      <c r="AU341" s="184" t="s">
        <v>82</v>
      </c>
      <c r="AY341" s="17" t="s">
        <v>126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7" t="s">
        <v>80</v>
      </c>
      <c r="BK341" s="185">
        <f>ROUND(I341*H341,2)</f>
        <v>0</v>
      </c>
      <c r="BL341" s="17" t="s">
        <v>133</v>
      </c>
      <c r="BM341" s="184" t="s">
        <v>449</v>
      </c>
    </row>
    <row r="342" spans="1:65" s="2" customFormat="1">
      <c r="A342" s="34"/>
      <c r="B342" s="35"/>
      <c r="C342" s="36"/>
      <c r="D342" s="186" t="s">
        <v>135</v>
      </c>
      <c r="E342" s="36"/>
      <c r="F342" s="187" t="s">
        <v>450</v>
      </c>
      <c r="G342" s="36"/>
      <c r="H342" s="36"/>
      <c r="I342" s="188"/>
      <c r="J342" s="36"/>
      <c r="K342" s="36"/>
      <c r="L342" s="39"/>
      <c r="M342" s="189"/>
      <c r="N342" s="190"/>
      <c r="O342" s="64"/>
      <c r="P342" s="64"/>
      <c r="Q342" s="64"/>
      <c r="R342" s="64"/>
      <c r="S342" s="64"/>
      <c r="T342" s="65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135</v>
      </c>
      <c r="AU342" s="17" t="s">
        <v>82</v>
      </c>
    </row>
    <row r="343" spans="1:65" s="13" customFormat="1">
      <c r="B343" s="191"/>
      <c r="C343" s="192"/>
      <c r="D343" s="193" t="s">
        <v>137</v>
      </c>
      <c r="E343" s="194" t="s">
        <v>19</v>
      </c>
      <c r="F343" s="195" t="s">
        <v>451</v>
      </c>
      <c r="G343" s="192"/>
      <c r="H343" s="194" t="s">
        <v>19</v>
      </c>
      <c r="I343" s="196"/>
      <c r="J343" s="192"/>
      <c r="K343" s="192"/>
      <c r="L343" s="197"/>
      <c r="M343" s="198"/>
      <c r="N343" s="199"/>
      <c r="O343" s="199"/>
      <c r="P343" s="199"/>
      <c r="Q343" s="199"/>
      <c r="R343" s="199"/>
      <c r="S343" s="199"/>
      <c r="T343" s="200"/>
      <c r="AT343" s="201" t="s">
        <v>137</v>
      </c>
      <c r="AU343" s="201" t="s">
        <v>82</v>
      </c>
      <c r="AV343" s="13" t="s">
        <v>80</v>
      </c>
      <c r="AW343" s="13" t="s">
        <v>33</v>
      </c>
      <c r="AX343" s="13" t="s">
        <v>72</v>
      </c>
      <c r="AY343" s="201" t="s">
        <v>126</v>
      </c>
    </row>
    <row r="344" spans="1:65" s="14" customFormat="1">
      <c r="B344" s="202"/>
      <c r="C344" s="203"/>
      <c r="D344" s="193" t="s">
        <v>137</v>
      </c>
      <c r="E344" s="204" t="s">
        <v>19</v>
      </c>
      <c r="F344" s="205" t="s">
        <v>452</v>
      </c>
      <c r="G344" s="203"/>
      <c r="H344" s="206">
        <v>42</v>
      </c>
      <c r="I344" s="207"/>
      <c r="J344" s="203"/>
      <c r="K344" s="203"/>
      <c r="L344" s="208"/>
      <c r="M344" s="209"/>
      <c r="N344" s="210"/>
      <c r="O344" s="210"/>
      <c r="P344" s="210"/>
      <c r="Q344" s="210"/>
      <c r="R344" s="210"/>
      <c r="S344" s="210"/>
      <c r="T344" s="211"/>
      <c r="AT344" s="212" t="s">
        <v>137</v>
      </c>
      <c r="AU344" s="212" t="s">
        <v>82</v>
      </c>
      <c r="AV344" s="14" t="s">
        <v>82</v>
      </c>
      <c r="AW344" s="14" t="s">
        <v>33</v>
      </c>
      <c r="AX344" s="14" t="s">
        <v>72</v>
      </c>
      <c r="AY344" s="212" t="s">
        <v>126</v>
      </c>
    </row>
    <row r="345" spans="1:65" s="13" customFormat="1">
      <c r="B345" s="191"/>
      <c r="C345" s="192"/>
      <c r="D345" s="193" t="s">
        <v>137</v>
      </c>
      <c r="E345" s="194" t="s">
        <v>19</v>
      </c>
      <c r="F345" s="195" t="s">
        <v>453</v>
      </c>
      <c r="G345" s="192"/>
      <c r="H345" s="194" t="s">
        <v>19</v>
      </c>
      <c r="I345" s="196"/>
      <c r="J345" s="192"/>
      <c r="K345" s="192"/>
      <c r="L345" s="197"/>
      <c r="M345" s="198"/>
      <c r="N345" s="199"/>
      <c r="O345" s="199"/>
      <c r="P345" s="199"/>
      <c r="Q345" s="199"/>
      <c r="R345" s="199"/>
      <c r="S345" s="199"/>
      <c r="T345" s="200"/>
      <c r="AT345" s="201" t="s">
        <v>137</v>
      </c>
      <c r="AU345" s="201" t="s">
        <v>82</v>
      </c>
      <c r="AV345" s="13" t="s">
        <v>80</v>
      </c>
      <c r="AW345" s="13" t="s">
        <v>33</v>
      </c>
      <c r="AX345" s="13" t="s">
        <v>72</v>
      </c>
      <c r="AY345" s="201" t="s">
        <v>126</v>
      </c>
    </row>
    <row r="346" spans="1:65" s="13" customFormat="1">
      <c r="B346" s="191"/>
      <c r="C346" s="192"/>
      <c r="D346" s="193" t="s">
        <v>137</v>
      </c>
      <c r="E346" s="194" t="s">
        <v>19</v>
      </c>
      <c r="F346" s="195" t="s">
        <v>454</v>
      </c>
      <c r="G346" s="192"/>
      <c r="H346" s="194" t="s">
        <v>19</v>
      </c>
      <c r="I346" s="196"/>
      <c r="J346" s="192"/>
      <c r="K346" s="192"/>
      <c r="L346" s="197"/>
      <c r="M346" s="198"/>
      <c r="N346" s="199"/>
      <c r="O346" s="199"/>
      <c r="P346" s="199"/>
      <c r="Q346" s="199"/>
      <c r="R346" s="199"/>
      <c r="S346" s="199"/>
      <c r="T346" s="200"/>
      <c r="AT346" s="201" t="s">
        <v>137</v>
      </c>
      <c r="AU346" s="201" t="s">
        <v>82</v>
      </c>
      <c r="AV346" s="13" t="s">
        <v>80</v>
      </c>
      <c r="AW346" s="13" t="s">
        <v>33</v>
      </c>
      <c r="AX346" s="13" t="s">
        <v>72</v>
      </c>
      <c r="AY346" s="201" t="s">
        <v>126</v>
      </c>
    </row>
    <row r="347" spans="1:65" s="14" customFormat="1">
      <c r="B347" s="202"/>
      <c r="C347" s="203"/>
      <c r="D347" s="193" t="s">
        <v>137</v>
      </c>
      <c r="E347" s="204" t="s">
        <v>19</v>
      </c>
      <c r="F347" s="205" t="s">
        <v>455</v>
      </c>
      <c r="G347" s="203"/>
      <c r="H347" s="206">
        <v>8</v>
      </c>
      <c r="I347" s="207"/>
      <c r="J347" s="203"/>
      <c r="K347" s="203"/>
      <c r="L347" s="208"/>
      <c r="M347" s="209"/>
      <c r="N347" s="210"/>
      <c r="O347" s="210"/>
      <c r="P347" s="210"/>
      <c r="Q347" s="210"/>
      <c r="R347" s="210"/>
      <c r="S347" s="210"/>
      <c r="T347" s="211"/>
      <c r="AT347" s="212" t="s">
        <v>137</v>
      </c>
      <c r="AU347" s="212" t="s">
        <v>82</v>
      </c>
      <c r="AV347" s="14" t="s">
        <v>82</v>
      </c>
      <c r="AW347" s="14" t="s">
        <v>33</v>
      </c>
      <c r="AX347" s="14" t="s">
        <v>72</v>
      </c>
      <c r="AY347" s="212" t="s">
        <v>126</v>
      </c>
    </row>
    <row r="348" spans="1:65" s="13" customFormat="1">
      <c r="B348" s="191"/>
      <c r="C348" s="192"/>
      <c r="D348" s="193" t="s">
        <v>137</v>
      </c>
      <c r="E348" s="194" t="s">
        <v>19</v>
      </c>
      <c r="F348" s="195" t="s">
        <v>456</v>
      </c>
      <c r="G348" s="192"/>
      <c r="H348" s="194" t="s">
        <v>19</v>
      </c>
      <c r="I348" s="196"/>
      <c r="J348" s="192"/>
      <c r="K348" s="192"/>
      <c r="L348" s="197"/>
      <c r="M348" s="198"/>
      <c r="N348" s="199"/>
      <c r="O348" s="199"/>
      <c r="P348" s="199"/>
      <c r="Q348" s="199"/>
      <c r="R348" s="199"/>
      <c r="S348" s="199"/>
      <c r="T348" s="200"/>
      <c r="AT348" s="201" t="s">
        <v>137</v>
      </c>
      <c r="AU348" s="201" t="s">
        <v>82</v>
      </c>
      <c r="AV348" s="13" t="s">
        <v>80</v>
      </c>
      <c r="AW348" s="13" t="s">
        <v>33</v>
      </c>
      <c r="AX348" s="13" t="s">
        <v>72</v>
      </c>
      <c r="AY348" s="201" t="s">
        <v>126</v>
      </c>
    </row>
    <row r="349" spans="1:65" s="14" customFormat="1">
      <c r="B349" s="202"/>
      <c r="C349" s="203"/>
      <c r="D349" s="193" t="s">
        <v>137</v>
      </c>
      <c r="E349" s="204" t="s">
        <v>19</v>
      </c>
      <c r="F349" s="205" t="s">
        <v>457</v>
      </c>
      <c r="G349" s="203"/>
      <c r="H349" s="206">
        <v>11.6</v>
      </c>
      <c r="I349" s="207"/>
      <c r="J349" s="203"/>
      <c r="K349" s="203"/>
      <c r="L349" s="208"/>
      <c r="M349" s="209"/>
      <c r="N349" s="210"/>
      <c r="O349" s="210"/>
      <c r="P349" s="210"/>
      <c r="Q349" s="210"/>
      <c r="R349" s="210"/>
      <c r="S349" s="210"/>
      <c r="T349" s="211"/>
      <c r="AT349" s="212" t="s">
        <v>137</v>
      </c>
      <c r="AU349" s="212" t="s">
        <v>82</v>
      </c>
      <c r="AV349" s="14" t="s">
        <v>82</v>
      </c>
      <c r="AW349" s="14" t="s">
        <v>33</v>
      </c>
      <c r="AX349" s="14" t="s">
        <v>72</v>
      </c>
      <c r="AY349" s="212" t="s">
        <v>126</v>
      </c>
    </row>
    <row r="350" spans="1:65" s="13" customFormat="1">
      <c r="B350" s="191"/>
      <c r="C350" s="192"/>
      <c r="D350" s="193" t="s">
        <v>137</v>
      </c>
      <c r="E350" s="194" t="s">
        <v>19</v>
      </c>
      <c r="F350" s="195" t="s">
        <v>458</v>
      </c>
      <c r="G350" s="192"/>
      <c r="H350" s="194" t="s">
        <v>19</v>
      </c>
      <c r="I350" s="196"/>
      <c r="J350" s="192"/>
      <c r="K350" s="192"/>
      <c r="L350" s="197"/>
      <c r="M350" s="198"/>
      <c r="N350" s="199"/>
      <c r="O350" s="199"/>
      <c r="P350" s="199"/>
      <c r="Q350" s="199"/>
      <c r="R350" s="199"/>
      <c r="S350" s="199"/>
      <c r="T350" s="200"/>
      <c r="AT350" s="201" t="s">
        <v>137</v>
      </c>
      <c r="AU350" s="201" t="s">
        <v>82</v>
      </c>
      <c r="AV350" s="13" t="s">
        <v>80</v>
      </c>
      <c r="AW350" s="13" t="s">
        <v>33</v>
      </c>
      <c r="AX350" s="13" t="s">
        <v>72</v>
      </c>
      <c r="AY350" s="201" t="s">
        <v>126</v>
      </c>
    </row>
    <row r="351" spans="1:65" s="14" customFormat="1">
      <c r="B351" s="202"/>
      <c r="C351" s="203"/>
      <c r="D351" s="193" t="s">
        <v>137</v>
      </c>
      <c r="E351" s="204" t="s">
        <v>19</v>
      </c>
      <c r="F351" s="205" t="s">
        <v>459</v>
      </c>
      <c r="G351" s="203"/>
      <c r="H351" s="206">
        <v>23.6</v>
      </c>
      <c r="I351" s="207"/>
      <c r="J351" s="203"/>
      <c r="K351" s="203"/>
      <c r="L351" s="208"/>
      <c r="M351" s="209"/>
      <c r="N351" s="210"/>
      <c r="O351" s="210"/>
      <c r="P351" s="210"/>
      <c r="Q351" s="210"/>
      <c r="R351" s="210"/>
      <c r="S351" s="210"/>
      <c r="T351" s="211"/>
      <c r="AT351" s="212" t="s">
        <v>137</v>
      </c>
      <c r="AU351" s="212" t="s">
        <v>82</v>
      </c>
      <c r="AV351" s="14" t="s">
        <v>82</v>
      </c>
      <c r="AW351" s="14" t="s">
        <v>33</v>
      </c>
      <c r="AX351" s="14" t="s">
        <v>72</v>
      </c>
      <c r="AY351" s="212" t="s">
        <v>126</v>
      </c>
    </row>
    <row r="352" spans="1:65" s="13" customFormat="1">
      <c r="B352" s="191"/>
      <c r="C352" s="192"/>
      <c r="D352" s="193" t="s">
        <v>137</v>
      </c>
      <c r="E352" s="194" t="s">
        <v>19</v>
      </c>
      <c r="F352" s="195" t="s">
        <v>460</v>
      </c>
      <c r="G352" s="192"/>
      <c r="H352" s="194" t="s">
        <v>19</v>
      </c>
      <c r="I352" s="196"/>
      <c r="J352" s="192"/>
      <c r="K352" s="192"/>
      <c r="L352" s="197"/>
      <c r="M352" s="198"/>
      <c r="N352" s="199"/>
      <c r="O352" s="199"/>
      <c r="P352" s="199"/>
      <c r="Q352" s="199"/>
      <c r="R352" s="199"/>
      <c r="S352" s="199"/>
      <c r="T352" s="200"/>
      <c r="AT352" s="201" t="s">
        <v>137</v>
      </c>
      <c r="AU352" s="201" t="s">
        <v>82</v>
      </c>
      <c r="AV352" s="13" t="s">
        <v>80</v>
      </c>
      <c r="AW352" s="13" t="s">
        <v>33</v>
      </c>
      <c r="AX352" s="13" t="s">
        <v>72</v>
      </c>
      <c r="AY352" s="201" t="s">
        <v>126</v>
      </c>
    </row>
    <row r="353" spans="1:65" s="14" customFormat="1">
      <c r="B353" s="202"/>
      <c r="C353" s="203"/>
      <c r="D353" s="193" t="s">
        <v>137</v>
      </c>
      <c r="E353" s="204" t="s">
        <v>19</v>
      </c>
      <c r="F353" s="205" t="s">
        <v>461</v>
      </c>
      <c r="G353" s="203"/>
      <c r="H353" s="206">
        <v>3.9</v>
      </c>
      <c r="I353" s="207"/>
      <c r="J353" s="203"/>
      <c r="K353" s="203"/>
      <c r="L353" s="208"/>
      <c r="M353" s="209"/>
      <c r="N353" s="210"/>
      <c r="O353" s="210"/>
      <c r="P353" s="210"/>
      <c r="Q353" s="210"/>
      <c r="R353" s="210"/>
      <c r="S353" s="210"/>
      <c r="T353" s="211"/>
      <c r="AT353" s="212" t="s">
        <v>137</v>
      </c>
      <c r="AU353" s="212" t="s">
        <v>82</v>
      </c>
      <c r="AV353" s="14" t="s">
        <v>82</v>
      </c>
      <c r="AW353" s="14" t="s">
        <v>33</v>
      </c>
      <c r="AX353" s="14" t="s">
        <v>72</v>
      </c>
      <c r="AY353" s="212" t="s">
        <v>126</v>
      </c>
    </row>
    <row r="354" spans="1:65" s="15" customFormat="1">
      <c r="B354" s="213"/>
      <c r="C354" s="214"/>
      <c r="D354" s="193" t="s">
        <v>137</v>
      </c>
      <c r="E354" s="215" t="s">
        <v>19</v>
      </c>
      <c r="F354" s="216" t="s">
        <v>140</v>
      </c>
      <c r="G354" s="214"/>
      <c r="H354" s="217">
        <v>89.1</v>
      </c>
      <c r="I354" s="218"/>
      <c r="J354" s="214"/>
      <c r="K354" s="214"/>
      <c r="L354" s="219"/>
      <c r="M354" s="220"/>
      <c r="N354" s="221"/>
      <c r="O354" s="221"/>
      <c r="P354" s="221"/>
      <c r="Q354" s="221"/>
      <c r="R354" s="221"/>
      <c r="S354" s="221"/>
      <c r="T354" s="222"/>
      <c r="AT354" s="223" t="s">
        <v>137</v>
      </c>
      <c r="AU354" s="223" t="s">
        <v>82</v>
      </c>
      <c r="AV354" s="15" t="s">
        <v>133</v>
      </c>
      <c r="AW354" s="15" t="s">
        <v>33</v>
      </c>
      <c r="AX354" s="15" t="s">
        <v>80</v>
      </c>
      <c r="AY354" s="223" t="s">
        <v>126</v>
      </c>
    </row>
    <row r="355" spans="1:65" s="2" customFormat="1" ht="49.15" customHeight="1">
      <c r="A355" s="34"/>
      <c r="B355" s="35"/>
      <c r="C355" s="173" t="s">
        <v>462</v>
      </c>
      <c r="D355" s="173" t="s">
        <v>128</v>
      </c>
      <c r="E355" s="174" t="s">
        <v>463</v>
      </c>
      <c r="F355" s="175" t="s">
        <v>464</v>
      </c>
      <c r="G355" s="176" t="s">
        <v>225</v>
      </c>
      <c r="H355" s="177">
        <v>142.60499999999999</v>
      </c>
      <c r="I355" s="178"/>
      <c r="J355" s="179">
        <f>ROUND(I355*H355,2)</f>
        <v>0</v>
      </c>
      <c r="K355" s="175" t="s">
        <v>132</v>
      </c>
      <c r="L355" s="39"/>
      <c r="M355" s="180" t="s">
        <v>19</v>
      </c>
      <c r="N355" s="181" t="s">
        <v>43</v>
      </c>
      <c r="O355" s="64"/>
      <c r="P355" s="182">
        <f>O355*H355</f>
        <v>0</v>
      </c>
      <c r="Q355" s="182">
        <v>0</v>
      </c>
      <c r="R355" s="182">
        <f>Q355*H355</f>
        <v>0</v>
      </c>
      <c r="S355" s="182">
        <v>0</v>
      </c>
      <c r="T355" s="183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84" t="s">
        <v>133</v>
      </c>
      <c r="AT355" s="184" t="s">
        <v>128</v>
      </c>
      <c r="AU355" s="184" t="s">
        <v>82</v>
      </c>
      <c r="AY355" s="17" t="s">
        <v>126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17" t="s">
        <v>80</v>
      </c>
      <c r="BK355" s="185">
        <f>ROUND(I355*H355,2)</f>
        <v>0</v>
      </c>
      <c r="BL355" s="17" t="s">
        <v>133</v>
      </c>
      <c r="BM355" s="184" t="s">
        <v>465</v>
      </c>
    </row>
    <row r="356" spans="1:65" s="2" customFormat="1">
      <c r="A356" s="34"/>
      <c r="B356" s="35"/>
      <c r="C356" s="36"/>
      <c r="D356" s="186" t="s">
        <v>135</v>
      </c>
      <c r="E356" s="36"/>
      <c r="F356" s="187" t="s">
        <v>466</v>
      </c>
      <c r="G356" s="36"/>
      <c r="H356" s="36"/>
      <c r="I356" s="188"/>
      <c r="J356" s="36"/>
      <c r="K356" s="36"/>
      <c r="L356" s="39"/>
      <c r="M356" s="189"/>
      <c r="N356" s="190"/>
      <c r="O356" s="64"/>
      <c r="P356" s="64"/>
      <c r="Q356" s="64"/>
      <c r="R356" s="64"/>
      <c r="S356" s="64"/>
      <c r="T356" s="65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135</v>
      </c>
      <c r="AU356" s="17" t="s">
        <v>82</v>
      </c>
    </row>
    <row r="357" spans="1:65" s="13" customFormat="1" ht="22.5">
      <c r="B357" s="191"/>
      <c r="C357" s="192"/>
      <c r="D357" s="193" t="s">
        <v>137</v>
      </c>
      <c r="E357" s="194" t="s">
        <v>19</v>
      </c>
      <c r="F357" s="195" t="s">
        <v>467</v>
      </c>
      <c r="G357" s="192"/>
      <c r="H357" s="194" t="s">
        <v>19</v>
      </c>
      <c r="I357" s="196"/>
      <c r="J357" s="192"/>
      <c r="K357" s="192"/>
      <c r="L357" s="197"/>
      <c r="M357" s="198"/>
      <c r="N357" s="199"/>
      <c r="O357" s="199"/>
      <c r="P357" s="199"/>
      <c r="Q357" s="199"/>
      <c r="R357" s="199"/>
      <c r="S357" s="199"/>
      <c r="T357" s="200"/>
      <c r="AT357" s="201" t="s">
        <v>137</v>
      </c>
      <c r="AU357" s="201" t="s">
        <v>82</v>
      </c>
      <c r="AV357" s="13" t="s">
        <v>80</v>
      </c>
      <c r="AW357" s="13" t="s">
        <v>33</v>
      </c>
      <c r="AX357" s="13" t="s">
        <v>72</v>
      </c>
      <c r="AY357" s="201" t="s">
        <v>126</v>
      </c>
    </row>
    <row r="358" spans="1:65" s="13" customFormat="1">
      <c r="B358" s="191"/>
      <c r="C358" s="192"/>
      <c r="D358" s="193" t="s">
        <v>137</v>
      </c>
      <c r="E358" s="194" t="s">
        <v>19</v>
      </c>
      <c r="F358" s="195" t="s">
        <v>468</v>
      </c>
      <c r="G358" s="192"/>
      <c r="H358" s="194" t="s">
        <v>19</v>
      </c>
      <c r="I358" s="196"/>
      <c r="J358" s="192"/>
      <c r="K358" s="192"/>
      <c r="L358" s="197"/>
      <c r="M358" s="198"/>
      <c r="N358" s="199"/>
      <c r="O358" s="199"/>
      <c r="P358" s="199"/>
      <c r="Q358" s="199"/>
      <c r="R358" s="199"/>
      <c r="S358" s="199"/>
      <c r="T358" s="200"/>
      <c r="AT358" s="201" t="s">
        <v>137</v>
      </c>
      <c r="AU358" s="201" t="s">
        <v>82</v>
      </c>
      <c r="AV358" s="13" t="s">
        <v>80</v>
      </c>
      <c r="AW358" s="13" t="s">
        <v>33</v>
      </c>
      <c r="AX358" s="13" t="s">
        <v>72</v>
      </c>
      <c r="AY358" s="201" t="s">
        <v>126</v>
      </c>
    </row>
    <row r="359" spans="1:65" s="14" customFormat="1">
      <c r="B359" s="202"/>
      <c r="C359" s="203"/>
      <c r="D359" s="193" t="s">
        <v>137</v>
      </c>
      <c r="E359" s="204" t="s">
        <v>19</v>
      </c>
      <c r="F359" s="205" t="s">
        <v>469</v>
      </c>
      <c r="G359" s="203"/>
      <c r="H359" s="206">
        <v>43.2</v>
      </c>
      <c r="I359" s="207"/>
      <c r="J359" s="203"/>
      <c r="K359" s="203"/>
      <c r="L359" s="208"/>
      <c r="M359" s="209"/>
      <c r="N359" s="210"/>
      <c r="O359" s="210"/>
      <c r="P359" s="210"/>
      <c r="Q359" s="210"/>
      <c r="R359" s="210"/>
      <c r="S359" s="210"/>
      <c r="T359" s="211"/>
      <c r="AT359" s="212" t="s">
        <v>137</v>
      </c>
      <c r="AU359" s="212" t="s">
        <v>82</v>
      </c>
      <c r="AV359" s="14" t="s">
        <v>82</v>
      </c>
      <c r="AW359" s="14" t="s">
        <v>33</v>
      </c>
      <c r="AX359" s="14" t="s">
        <v>72</v>
      </c>
      <c r="AY359" s="212" t="s">
        <v>126</v>
      </c>
    </row>
    <row r="360" spans="1:65" s="14" customFormat="1">
      <c r="B360" s="202"/>
      <c r="C360" s="203"/>
      <c r="D360" s="193" t="s">
        <v>137</v>
      </c>
      <c r="E360" s="204" t="s">
        <v>19</v>
      </c>
      <c r="F360" s="205" t="s">
        <v>470</v>
      </c>
      <c r="G360" s="203"/>
      <c r="H360" s="206">
        <v>89.28</v>
      </c>
      <c r="I360" s="207"/>
      <c r="J360" s="203"/>
      <c r="K360" s="203"/>
      <c r="L360" s="208"/>
      <c r="M360" s="209"/>
      <c r="N360" s="210"/>
      <c r="O360" s="210"/>
      <c r="P360" s="210"/>
      <c r="Q360" s="210"/>
      <c r="R360" s="210"/>
      <c r="S360" s="210"/>
      <c r="T360" s="211"/>
      <c r="AT360" s="212" t="s">
        <v>137</v>
      </c>
      <c r="AU360" s="212" t="s">
        <v>82</v>
      </c>
      <c r="AV360" s="14" t="s">
        <v>82</v>
      </c>
      <c r="AW360" s="14" t="s">
        <v>33</v>
      </c>
      <c r="AX360" s="14" t="s">
        <v>72</v>
      </c>
      <c r="AY360" s="212" t="s">
        <v>126</v>
      </c>
    </row>
    <row r="361" spans="1:65" s="13" customFormat="1">
      <c r="B361" s="191"/>
      <c r="C361" s="192"/>
      <c r="D361" s="193" t="s">
        <v>137</v>
      </c>
      <c r="E361" s="194" t="s">
        <v>19</v>
      </c>
      <c r="F361" s="195" t="s">
        <v>471</v>
      </c>
      <c r="G361" s="192"/>
      <c r="H361" s="194" t="s">
        <v>19</v>
      </c>
      <c r="I361" s="196"/>
      <c r="J361" s="192"/>
      <c r="K361" s="192"/>
      <c r="L361" s="197"/>
      <c r="M361" s="198"/>
      <c r="N361" s="199"/>
      <c r="O361" s="199"/>
      <c r="P361" s="199"/>
      <c r="Q361" s="199"/>
      <c r="R361" s="199"/>
      <c r="S361" s="199"/>
      <c r="T361" s="200"/>
      <c r="AT361" s="201" t="s">
        <v>137</v>
      </c>
      <c r="AU361" s="201" t="s">
        <v>82</v>
      </c>
      <c r="AV361" s="13" t="s">
        <v>80</v>
      </c>
      <c r="AW361" s="13" t="s">
        <v>33</v>
      </c>
      <c r="AX361" s="13" t="s">
        <v>72</v>
      </c>
      <c r="AY361" s="201" t="s">
        <v>126</v>
      </c>
    </row>
    <row r="362" spans="1:65" s="14" customFormat="1">
      <c r="B362" s="202"/>
      <c r="C362" s="203"/>
      <c r="D362" s="193" t="s">
        <v>137</v>
      </c>
      <c r="E362" s="204" t="s">
        <v>19</v>
      </c>
      <c r="F362" s="205" t="s">
        <v>472</v>
      </c>
      <c r="G362" s="203"/>
      <c r="H362" s="206">
        <v>10.125</v>
      </c>
      <c r="I362" s="207"/>
      <c r="J362" s="203"/>
      <c r="K362" s="203"/>
      <c r="L362" s="208"/>
      <c r="M362" s="209"/>
      <c r="N362" s="210"/>
      <c r="O362" s="210"/>
      <c r="P362" s="210"/>
      <c r="Q362" s="210"/>
      <c r="R362" s="210"/>
      <c r="S362" s="210"/>
      <c r="T362" s="211"/>
      <c r="AT362" s="212" t="s">
        <v>137</v>
      </c>
      <c r="AU362" s="212" t="s">
        <v>82</v>
      </c>
      <c r="AV362" s="14" t="s">
        <v>82</v>
      </c>
      <c r="AW362" s="14" t="s">
        <v>33</v>
      </c>
      <c r="AX362" s="14" t="s">
        <v>72</v>
      </c>
      <c r="AY362" s="212" t="s">
        <v>126</v>
      </c>
    </row>
    <row r="363" spans="1:65" s="15" customFormat="1">
      <c r="B363" s="213"/>
      <c r="C363" s="214"/>
      <c r="D363" s="193" t="s">
        <v>137</v>
      </c>
      <c r="E363" s="215" t="s">
        <v>19</v>
      </c>
      <c r="F363" s="216" t="s">
        <v>140</v>
      </c>
      <c r="G363" s="214"/>
      <c r="H363" s="217">
        <v>142.60500000000002</v>
      </c>
      <c r="I363" s="218"/>
      <c r="J363" s="214"/>
      <c r="K363" s="214"/>
      <c r="L363" s="219"/>
      <c r="M363" s="220"/>
      <c r="N363" s="221"/>
      <c r="O363" s="221"/>
      <c r="P363" s="221"/>
      <c r="Q363" s="221"/>
      <c r="R363" s="221"/>
      <c r="S363" s="221"/>
      <c r="T363" s="222"/>
      <c r="AT363" s="223" t="s">
        <v>137</v>
      </c>
      <c r="AU363" s="223" t="s">
        <v>82</v>
      </c>
      <c r="AV363" s="15" t="s">
        <v>133</v>
      </c>
      <c r="AW363" s="15" t="s">
        <v>33</v>
      </c>
      <c r="AX363" s="15" t="s">
        <v>80</v>
      </c>
      <c r="AY363" s="223" t="s">
        <v>126</v>
      </c>
    </row>
    <row r="364" spans="1:65" s="2" customFormat="1" ht="37.9" customHeight="1">
      <c r="A364" s="34"/>
      <c r="B364" s="35"/>
      <c r="C364" s="173" t="s">
        <v>473</v>
      </c>
      <c r="D364" s="173" t="s">
        <v>128</v>
      </c>
      <c r="E364" s="174" t="s">
        <v>474</v>
      </c>
      <c r="F364" s="175" t="s">
        <v>475</v>
      </c>
      <c r="G364" s="176" t="s">
        <v>131</v>
      </c>
      <c r="H364" s="177">
        <v>86.4</v>
      </c>
      <c r="I364" s="178"/>
      <c r="J364" s="179">
        <f>ROUND(I364*H364,2)</f>
        <v>0</v>
      </c>
      <c r="K364" s="175" t="s">
        <v>132</v>
      </c>
      <c r="L364" s="39"/>
      <c r="M364" s="180" t="s">
        <v>19</v>
      </c>
      <c r="N364" s="181" t="s">
        <v>43</v>
      </c>
      <c r="O364" s="64"/>
      <c r="P364" s="182">
        <f>O364*H364</f>
        <v>0</v>
      </c>
      <c r="Q364" s="182">
        <v>5.9000000000000003E-4</v>
      </c>
      <c r="R364" s="182">
        <f>Q364*H364</f>
        <v>5.0976000000000007E-2</v>
      </c>
      <c r="S364" s="182">
        <v>0</v>
      </c>
      <c r="T364" s="183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84" t="s">
        <v>133</v>
      </c>
      <c r="AT364" s="184" t="s">
        <v>128</v>
      </c>
      <c r="AU364" s="184" t="s">
        <v>82</v>
      </c>
      <c r="AY364" s="17" t="s">
        <v>126</v>
      </c>
      <c r="BE364" s="185">
        <f>IF(N364="základní",J364,0)</f>
        <v>0</v>
      </c>
      <c r="BF364" s="185">
        <f>IF(N364="snížená",J364,0)</f>
        <v>0</v>
      </c>
      <c r="BG364" s="185">
        <f>IF(N364="zákl. přenesená",J364,0)</f>
        <v>0</v>
      </c>
      <c r="BH364" s="185">
        <f>IF(N364="sníž. přenesená",J364,0)</f>
        <v>0</v>
      </c>
      <c r="BI364" s="185">
        <f>IF(N364="nulová",J364,0)</f>
        <v>0</v>
      </c>
      <c r="BJ364" s="17" t="s">
        <v>80</v>
      </c>
      <c r="BK364" s="185">
        <f>ROUND(I364*H364,2)</f>
        <v>0</v>
      </c>
      <c r="BL364" s="17" t="s">
        <v>133</v>
      </c>
      <c r="BM364" s="184" t="s">
        <v>476</v>
      </c>
    </row>
    <row r="365" spans="1:65" s="2" customFormat="1">
      <c r="A365" s="34"/>
      <c r="B365" s="35"/>
      <c r="C365" s="36"/>
      <c r="D365" s="186" t="s">
        <v>135</v>
      </c>
      <c r="E365" s="36"/>
      <c r="F365" s="187" t="s">
        <v>477</v>
      </c>
      <c r="G365" s="36"/>
      <c r="H365" s="36"/>
      <c r="I365" s="188"/>
      <c r="J365" s="36"/>
      <c r="K365" s="36"/>
      <c r="L365" s="39"/>
      <c r="M365" s="189"/>
      <c r="N365" s="190"/>
      <c r="O365" s="64"/>
      <c r="P365" s="64"/>
      <c r="Q365" s="64"/>
      <c r="R365" s="64"/>
      <c r="S365" s="64"/>
      <c r="T365" s="65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135</v>
      </c>
      <c r="AU365" s="17" t="s">
        <v>82</v>
      </c>
    </row>
    <row r="366" spans="1:65" s="13" customFormat="1">
      <c r="B366" s="191"/>
      <c r="C366" s="192"/>
      <c r="D366" s="193" t="s">
        <v>137</v>
      </c>
      <c r="E366" s="194" t="s">
        <v>19</v>
      </c>
      <c r="F366" s="195" t="s">
        <v>478</v>
      </c>
      <c r="G366" s="192"/>
      <c r="H366" s="194" t="s">
        <v>19</v>
      </c>
      <c r="I366" s="196"/>
      <c r="J366" s="192"/>
      <c r="K366" s="192"/>
      <c r="L366" s="197"/>
      <c r="M366" s="198"/>
      <c r="N366" s="199"/>
      <c r="O366" s="199"/>
      <c r="P366" s="199"/>
      <c r="Q366" s="199"/>
      <c r="R366" s="199"/>
      <c r="S366" s="199"/>
      <c r="T366" s="200"/>
      <c r="AT366" s="201" t="s">
        <v>137</v>
      </c>
      <c r="AU366" s="201" t="s">
        <v>82</v>
      </c>
      <c r="AV366" s="13" t="s">
        <v>80</v>
      </c>
      <c r="AW366" s="13" t="s">
        <v>33</v>
      </c>
      <c r="AX366" s="13" t="s">
        <v>72</v>
      </c>
      <c r="AY366" s="201" t="s">
        <v>126</v>
      </c>
    </row>
    <row r="367" spans="1:65" s="13" customFormat="1">
      <c r="B367" s="191"/>
      <c r="C367" s="192"/>
      <c r="D367" s="193" t="s">
        <v>137</v>
      </c>
      <c r="E367" s="194" t="s">
        <v>19</v>
      </c>
      <c r="F367" s="195" t="s">
        <v>468</v>
      </c>
      <c r="G367" s="192"/>
      <c r="H367" s="194" t="s">
        <v>19</v>
      </c>
      <c r="I367" s="196"/>
      <c r="J367" s="192"/>
      <c r="K367" s="192"/>
      <c r="L367" s="197"/>
      <c r="M367" s="198"/>
      <c r="N367" s="199"/>
      <c r="O367" s="199"/>
      <c r="P367" s="199"/>
      <c r="Q367" s="199"/>
      <c r="R367" s="199"/>
      <c r="S367" s="199"/>
      <c r="T367" s="200"/>
      <c r="AT367" s="201" t="s">
        <v>137</v>
      </c>
      <c r="AU367" s="201" t="s">
        <v>82</v>
      </c>
      <c r="AV367" s="13" t="s">
        <v>80</v>
      </c>
      <c r="AW367" s="13" t="s">
        <v>33</v>
      </c>
      <c r="AX367" s="13" t="s">
        <v>72</v>
      </c>
      <c r="AY367" s="201" t="s">
        <v>126</v>
      </c>
    </row>
    <row r="368" spans="1:65" s="14" customFormat="1">
      <c r="B368" s="202"/>
      <c r="C368" s="203"/>
      <c r="D368" s="193" t="s">
        <v>137</v>
      </c>
      <c r="E368" s="204" t="s">
        <v>19</v>
      </c>
      <c r="F368" s="205" t="s">
        <v>479</v>
      </c>
      <c r="G368" s="203"/>
      <c r="H368" s="206">
        <v>72</v>
      </c>
      <c r="I368" s="207"/>
      <c r="J368" s="203"/>
      <c r="K368" s="203"/>
      <c r="L368" s="208"/>
      <c r="M368" s="209"/>
      <c r="N368" s="210"/>
      <c r="O368" s="210"/>
      <c r="P368" s="210"/>
      <c r="Q368" s="210"/>
      <c r="R368" s="210"/>
      <c r="S368" s="210"/>
      <c r="T368" s="211"/>
      <c r="AT368" s="212" t="s">
        <v>137</v>
      </c>
      <c r="AU368" s="212" t="s">
        <v>82</v>
      </c>
      <c r="AV368" s="14" t="s">
        <v>82</v>
      </c>
      <c r="AW368" s="14" t="s">
        <v>33</v>
      </c>
      <c r="AX368" s="14" t="s">
        <v>72</v>
      </c>
      <c r="AY368" s="212" t="s">
        <v>126</v>
      </c>
    </row>
    <row r="369" spans="1:65" s="13" customFormat="1">
      <c r="B369" s="191"/>
      <c r="C369" s="192"/>
      <c r="D369" s="193" t="s">
        <v>137</v>
      </c>
      <c r="E369" s="194" t="s">
        <v>19</v>
      </c>
      <c r="F369" s="195" t="s">
        <v>471</v>
      </c>
      <c r="G369" s="192"/>
      <c r="H369" s="194" t="s">
        <v>19</v>
      </c>
      <c r="I369" s="196"/>
      <c r="J369" s="192"/>
      <c r="K369" s="192"/>
      <c r="L369" s="197"/>
      <c r="M369" s="198"/>
      <c r="N369" s="199"/>
      <c r="O369" s="199"/>
      <c r="P369" s="199"/>
      <c r="Q369" s="199"/>
      <c r="R369" s="199"/>
      <c r="S369" s="199"/>
      <c r="T369" s="200"/>
      <c r="AT369" s="201" t="s">
        <v>137</v>
      </c>
      <c r="AU369" s="201" t="s">
        <v>82</v>
      </c>
      <c r="AV369" s="13" t="s">
        <v>80</v>
      </c>
      <c r="AW369" s="13" t="s">
        <v>33</v>
      </c>
      <c r="AX369" s="13" t="s">
        <v>72</v>
      </c>
      <c r="AY369" s="201" t="s">
        <v>126</v>
      </c>
    </row>
    <row r="370" spans="1:65" s="14" customFormat="1">
      <c r="B370" s="202"/>
      <c r="C370" s="203"/>
      <c r="D370" s="193" t="s">
        <v>137</v>
      </c>
      <c r="E370" s="204" t="s">
        <v>19</v>
      </c>
      <c r="F370" s="205" t="s">
        <v>480</v>
      </c>
      <c r="G370" s="203"/>
      <c r="H370" s="206">
        <v>14.4</v>
      </c>
      <c r="I370" s="207"/>
      <c r="J370" s="203"/>
      <c r="K370" s="203"/>
      <c r="L370" s="208"/>
      <c r="M370" s="209"/>
      <c r="N370" s="210"/>
      <c r="O370" s="210"/>
      <c r="P370" s="210"/>
      <c r="Q370" s="210"/>
      <c r="R370" s="210"/>
      <c r="S370" s="210"/>
      <c r="T370" s="211"/>
      <c r="AT370" s="212" t="s">
        <v>137</v>
      </c>
      <c r="AU370" s="212" t="s">
        <v>82</v>
      </c>
      <c r="AV370" s="14" t="s">
        <v>82</v>
      </c>
      <c r="AW370" s="14" t="s">
        <v>33</v>
      </c>
      <c r="AX370" s="14" t="s">
        <v>72</v>
      </c>
      <c r="AY370" s="212" t="s">
        <v>126</v>
      </c>
    </row>
    <row r="371" spans="1:65" s="15" customFormat="1">
      <c r="B371" s="213"/>
      <c r="C371" s="214"/>
      <c r="D371" s="193" t="s">
        <v>137</v>
      </c>
      <c r="E371" s="215" t="s">
        <v>19</v>
      </c>
      <c r="F371" s="216" t="s">
        <v>140</v>
      </c>
      <c r="G371" s="214"/>
      <c r="H371" s="217">
        <v>86.4</v>
      </c>
      <c r="I371" s="218"/>
      <c r="J371" s="214"/>
      <c r="K371" s="214"/>
      <c r="L371" s="219"/>
      <c r="M371" s="220"/>
      <c r="N371" s="221"/>
      <c r="O371" s="221"/>
      <c r="P371" s="221"/>
      <c r="Q371" s="221"/>
      <c r="R371" s="221"/>
      <c r="S371" s="221"/>
      <c r="T371" s="222"/>
      <c r="AT371" s="223" t="s">
        <v>137</v>
      </c>
      <c r="AU371" s="223" t="s">
        <v>82</v>
      </c>
      <c r="AV371" s="15" t="s">
        <v>133</v>
      </c>
      <c r="AW371" s="15" t="s">
        <v>33</v>
      </c>
      <c r="AX371" s="15" t="s">
        <v>80</v>
      </c>
      <c r="AY371" s="223" t="s">
        <v>126</v>
      </c>
    </row>
    <row r="372" spans="1:65" s="2" customFormat="1" ht="37.9" customHeight="1">
      <c r="A372" s="34"/>
      <c r="B372" s="35"/>
      <c r="C372" s="173" t="s">
        <v>481</v>
      </c>
      <c r="D372" s="173" t="s">
        <v>128</v>
      </c>
      <c r="E372" s="174" t="s">
        <v>482</v>
      </c>
      <c r="F372" s="175" t="s">
        <v>483</v>
      </c>
      <c r="G372" s="176" t="s">
        <v>131</v>
      </c>
      <c r="H372" s="177">
        <v>86.4</v>
      </c>
      <c r="I372" s="178"/>
      <c r="J372" s="179">
        <f>ROUND(I372*H372,2)</f>
        <v>0</v>
      </c>
      <c r="K372" s="175" t="s">
        <v>132</v>
      </c>
      <c r="L372" s="39"/>
      <c r="M372" s="180" t="s">
        <v>19</v>
      </c>
      <c r="N372" s="181" t="s">
        <v>43</v>
      </c>
      <c r="O372" s="64"/>
      <c r="P372" s="182">
        <f>O372*H372</f>
        <v>0</v>
      </c>
      <c r="Q372" s="182">
        <v>0</v>
      </c>
      <c r="R372" s="182">
        <f>Q372*H372</f>
        <v>0</v>
      </c>
      <c r="S372" s="182">
        <v>0</v>
      </c>
      <c r="T372" s="183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84" t="s">
        <v>133</v>
      </c>
      <c r="AT372" s="184" t="s">
        <v>128</v>
      </c>
      <c r="AU372" s="184" t="s">
        <v>82</v>
      </c>
      <c r="AY372" s="17" t="s">
        <v>126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17" t="s">
        <v>80</v>
      </c>
      <c r="BK372" s="185">
        <f>ROUND(I372*H372,2)</f>
        <v>0</v>
      </c>
      <c r="BL372" s="17" t="s">
        <v>133</v>
      </c>
      <c r="BM372" s="184" t="s">
        <v>484</v>
      </c>
    </row>
    <row r="373" spans="1:65" s="2" customFormat="1">
      <c r="A373" s="34"/>
      <c r="B373" s="35"/>
      <c r="C373" s="36"/>
      <c r="D373" s="186" t="s">
        <v>135</v>
      </c>
      <c r="E373" s="36"/>
      <c r="F373" s="187" t="s">
        <v>485</v>
      </c>
      <c r="G373" s="36"/>
      <c r="H373" s="36"/>
      <c r="I373" s="188"/>
      <c r="J373" s="36"/>
      <c r="K373" s="36"/>
      <c r="L373" s="39"/>
      <c r="M373" s="189"/>
      <c r="N373" s="190"/>
      <c r="O373" s="64"/>
      <c r="P373" s="64"/>
      <c r="Q373" s="64"/>
      <c r="R373" s="64"/>
      <c r="S373" s="64"/>
      <c r="T373" s="65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135</v>
      </c>
      <c r="AU373" s="17" t="s">
        <v>82</v>
      </c>
    </row>
    <row r="374" spans="1:65" s="2" customFormat="1" ht="37.9" customHeight="1">
      <c r="A374" s="34"/>
      <c r="B374" s="35"/>
      <c r="C374" s="173" t="s">
        <v>486</v>
      </c>
      <c r="D374" s="173" t="s">
        <v>128</v>
      </c>
      <c r="E374" s="174" t="s">
        <v>487</v>
      </c>
      <c r="F374" s="175" t="s">
        <v>488</v>
      </c>
      <c r="G374" s="176" t="s">
        <v>131</v>
      </c>
      <c r="H374" s="177">
        <v>44.28</v>
      </c>
      <c r="I374" s="178"/>
      <c r="J374" s="179">
        <f>ROUND(I374*H374,2)</f>
        <v>0</v>
      </c>
      <c r="K374" s="175" t="s">
        <v>19</v>
      </c>
      <c r="L374" s="39"/>
      <c r="M374" s="180" t="s">
        <v>19</v>
      </c>
      <c r="N374" s="181" t="s">
        <v>43</v>
      </c>
      <c r="O374" s="64"/>
      <c r="P374" s="182">
        <f>O374*H374</f>
        <v>0</v>
      </c>
      <c r="Q374" s="182">
        <v>4.96E-3</v>
      </c>
      <c r="R374" s="182">
        <f>Q374*H374</f>
        <v>0.21962880000000001</v>
      </c>
      <c r="S374" s="182">
        <v>0</v>
      </c>
      <c r="T374" s="183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84" t="s">
        <v>133</v>
      </c>
      <c r="AT374" s="184" t="s">
        <v>128</v>
      </c>
      <c r="AU374" s="184" t="s">
        <v>82</v>
      </c>
      <c r="AY374" s="17" t="s">
        <v>126</v>
      </c>
      <c r="BE374" s="185">
        <f>IF(N374="základní",J374,0)</f>
        <v>0</v>
      </c>
      <c r="BF374" s="185">
        <f>IF(N374="snížená",J374,0)</f>
        <v>0</v>
      </c>
      <c r="BG374" s="185">
        <f>IF(N374="zákl. přenesená",J374,0)</f>
        <v>0</v>
      </c>
      <c r="BH374" s="185">
        <f>IF(N374="sníž. přenesená",J374,0)</f>
        <v>0</v>
      </c>
      <c r="BI374" s="185">
        <f>IF(N374="nulová",J374,0)</f>
        <v>0</v>
      </c>
      <c r="BJ374" s="17" t="s">
        <v>80</v>
      </c>
      <c r="BK374" s="185">
        <f>ROUND(I374*H374,2)</f>
        <v>0</v>
      </c>
      <c r="BL374" s="17" t="s">
        <v>133</v>
      </c>
      <c r="BM374" s="184" t="s">
        <v>489</v>
      </c>
    </row>
    <row r="375" spans="1:65" s="14" customFormat="1">
      <c r="B375" s="202"/>
      <c r="C375" s="203"/>
      <c r="D375" s="193" t="s">
        <v>137</v>
      </c>
      <c r="E375" s="204" t="s">
        <v>19</v>
      </c>
      <c r="F375" s="205" t="s">
        <v>490</v>
      </c>
      <c r="G375" s="203"/>
      <c r="H375" s="206">
        <v>44.28</v>
      </c>
      <c r="I375" s="207"/>
      <c r="J375" s="203"/>
      <c r="K375" s="203"/>
      <c r="L375" s="208"/>
      <c r="M375" s="209"/>
      <c r="N375" s="210"/>
      <c r="O375" s="210"/>
      <c r="P375" s="210"/>
      <c r="Q375" s="210"/>
      <c r="R375" s="210"/>
      <c r="S375" s="210"/>
      <c r="T375" s="211"/>
      <c r="AT375" s="212" t="s">
        <v>137</v>
      </c>
      <c r="AU375" s="212" t="s">
        <v>82</v>
      </c>
      <c r="AV375" s="14" t="s">
        <v>82</v>
      </c>
      <c r="AW375" s="14" t="s">
        <v>33</v>
      </c>
      <c r="AX375" s="14" t="s">
        <v>72</v>
      </c>
      <c r="AY375" s="212" t="s">
        <v>126</v>
      </c>
    </row>
    <row r="376" spans="1:65" s="15" customFormat="1">
      <c r="B376" s="213"/>
      <c r="C376" s="214"/>
      <c r="D376" s="193" t="s">
        <v>137</v>
      </c>
      <c r="E376" s="215" t="s">
        <v>19</v>
      </c>
      <c r="F376" s="216" t="s">
        <v>140</v>
      </c>
      <c r="G376" s="214"/>
      <c r="H376" s="217">
        <v>44.28</v>
      </c>
      <c r="I376" s="218"/>
      <c r="J376" s="214"/>
      <c r="K376" s="214"/>
      <c r="L376" s="219"/>
      <c r="M376" s="220"/>
      <c r="N376" s="221"/>
      <c r="O376" s="221"/>
      <c r="P376" s="221"/>
      <c r="Q376" s="221"/>
      <c r="R376" s="221"/>
      <c r="S376" s="221"/>
      <c r="T376" s="222"/>
      <c r="AT376" s="223" t="s">
        <v>137</v>
      </c>
      <c r="AU376" s="223" t="s">
        <v>82</v>
      </c>
      <c r="AV376" s="15" t="s">
        <v>133</v>
      </c>
      <c r="AW376" s="15" t="s">
        <v>33</v>
      </c>
      <c r="AX376" s="15" t="s">
        <v>80</v>
      </c>
      <c r="AY376" s="223" t="s">
        <v>126</v>
      </c>
    </row>
    <row r="377" spans="1:65" s="2" customFormat="1" ht="44.25" customHeight="1">
      <c r="A377" s="34"/>
      <c r="B377" s="35"/>
      <c r="C377" s="173" t="s">
        <v>491</v>
      </c>
      <c r="D377" s="173" t="s">
        <v>128</v>
      </c>
      <c r="E377" s="174" t="s">
        <v>492</v>
      </c>
      <c r="F377" s="175" t="s">
        <v>493</v>
      </c>
      <c r="G377" s="176" t="s">
        <v>225</v>
      </c>
      <c r="H377" s="177">
        <v>113.21299999999999</v>
      </c>
      <c r="I377" s="178"/>
      <c r="J377" s="179">
        <f>ROUND(I377*H377,2)</f>
        <v>0</v>
      </c>
      <c r="K377" s="175" t="s">
        <v>132</v>
      </c>
      <c r="L377" s="39"/>
      <c r="M377" s="180" t="s">
        <v>19</v>
      </c>
      <c r="N377" s="181" t="s">
        <v>43</v>
      </c>
      <c r="O377" s="64"/>
      <c r="P377" s="182">
        <f>O377*H377</f>
        <v>0</v>
      </c>
      <c r="Q377" s="182">
        <v>0</v>
      </c>
      <c r="R377" s="182">
        <f>Q377*H377</f>
        <v>0</v>
      </c>
      <c r="S377" s="182">
        <v>0</v>
      </c>
      <c r="T377" s="183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84" t="s">
        <v>133</v>
      </c>
      <c r="AT377" s="184" t="s">
        <v>128</v>
      </c>
      <c r="AU377" s="184" t="s">
        <v>82</v>
      </c>
      <c r="AY377" s="17" t="s">
        <v>126</v>
      </c>
      <c r="BE377" s="185">
        <f>IF(N377="základní",J377,0)</f>
        <v>0</v>
      </c>
      <c r="BF377" s="185">
        <f>IF(N377="snížená",J377,0)</f>
        <v>0</v>
      </c>
      <c r="BG377" s="185">
        <f>IF(N377="zákl. přenesená",J377,0)</f>
        <v>0</v>
      </c>
      <c r="BH377" s="185">
        <f>IF(N377="sníž. přenesená",J377,0)</f>
        <v>0</v>
      </c>
      <c r="BI377" s="185">
        <f>IF(N377="nulová",J377,0)</f>
        <v>0</v>
      </c>
      <c r="BJ377" s="17" t="s">
        <v>80</v>
      </c>
      <c r="BK377" s="185">
        <f>ROUND(I377*H377,2)</f>
        <v>0</v>
      </c>
      <c r="BL377" s="17" t="s">
        <v>133</v>
      </c>
      <c r="BM377" s="184" t="s">
        <v>494</v>
      </c>
    </row>
    <row r="378" spans="1:65" s="2" customFormat="1">
      <c r="A378" s="34"/>
      <c r="B378" s="35"/>
      <c r="C378" s="36"/>
      <c r="D378" s="186" t="s">
        <v>135</v>
      </c>
      <c r="E378" s="36"/>
      <c r="F378" s="187" t="s">
        <v>495</v>
      </c>
      <c r="G378" s="36"/>
      <c r="H378" s="36"/>
      <c r="I378" s="188"/>
      <c r="J378" s="36"/>
      <c r="K378" s="36"/>
      <c r="L378" s="39"/>
      <c r="M378" s="189"/>
      <c r="N378" s="190"/>
      <c r="O378" s="64"/>
      <c r="P378" s="64"/>
      <c r="Q378" s="64"/>
      <c r="R378" s="64"/>
      <c r="S378" s="64"/>
      <c r="T378" s="65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135</v>
      </c>
      <c r="AU378" s="17" t="s">
        <v>82</v>
      </c>
    </row>
    <row r="379" spans="1:65" s="13" customFormat="1" ht="22.5">
      <c r="B379" s="191"/>
      <c r="C379" s="192"/>
      <c r="D379" s="193" t="s">
        <v>137</v>
      </c>
      <c r="E379" s="194" t="s">
        <v>19</v>
      </c>
      <c r="F379" s="195" t="s">
        <v>496</v>
      </c>
      <c r="G379" s="192"/>
      <c r="H379" s="194" t="s">
        <v>19</v>
      </c>
      <c r="I379" s="196"/>
      <c r="J379" s="192"/>
      <c r="K379" s="192"/>
      <c r="L379" s="197"/>
      <c r="M379" s="198"/>
      <c r="N379" s="199"/>
      <c r="O379" s="199"/>
      <c r="P379" s="199"/>
      <c r="Q379" s="199"/>
      <c r="R379" s="199"/>
      <c r="S379" s="199"/>
      <c r="T379" s="200"/>
      <c r="AT379" s="201" t="s">
        <v>137</v>
      </c>
      <c r="AU379" s="201" t="s">
        <v>82</v>
      </c>
      <c r="AV379" s="13" t="s">
        <v>80</v>
      </c>
      <c r="AW379" s="13" t="s">
        <v>33</v>
      </c>
      <c r="AX379" s="13" t="s">
        <v>72</v>
      </c>
      <c r="AY379" s="201" t="s">
        <v>126</v>
      </c>
    </row>
    <row r="380" spans="1:65" s="14" customFormat="1">
      <c r="B380" s="202"/>
      <c r="C380" s="203"/>
      <c r="D380" s="193" t="s">
        <v>137</v>
      </c>
      <c r="E380" s="204" t="s">
        <v>19</v>
      </c>
      <c r="F380" s="205" t="s">
        <v>497</v>
      </c>
      <c r="G380" s="203"/>
      <c r="H380" s="206">
        <v>20.52</v>
      </c>
      <c r="I380" s="207"/>
      <c r="J380" s="203"/>
      <c r="K380" s="203"/>
      <c r="L380" s="208"/>
      <c r="M380" s="209"/>
      <c r="N380" s="210"/>
      <c r="O380" s="210"/>
      <c r="P380" s="210"/>
      <c r="Q380" s="210"/>
      <c r="R380" s="210"/>
      <c r="S380" s="210"/>
      <c r="T380" s="211"/>
      <c r="AT380" s="212" t="s">
        <v>137</v>
      </c>
      <c r="AU380" s="212" t="s">
        <v>82</v>
      </c>
      <c r="AV380" s="14" t="s">
        <v>82</v>
      </c>
      <c r="AW380" s="14" t="s">
        <v>33</v>
      </c>
      <c r="AX380" s="14" t="s">
        <v>72</v>
      </c>
      <c r="AY380" s="212" t="s">
        <v>126</v>
      </c>
    </row>
    <row r="381" spans="1:65" s="14" customFormat="1">
      <c r="B381" s="202"/>
      <c r="C381" s="203"/>
      <c r="D381" s="193" t="s">
        <v>137</v>
      </c>
      <c r="E381" s="204" t="s">
        <v>19</v>
      </c>
      <c r="F381" s="205" t="s">
        <v>498</v>
      </c>
      <c r="G381" s="203"/>
      <c r="H381" s="206">
        <v>18.600000000000001</v>
      </c>
      <c r="I381" s="207"/>
      <c r="J381" s="203"/>
      <c r="K381" s="203"/>
      <c r="L381" s="208"/>
      <c r="M381" s="209"/>
      <c r="N381" s="210"/>
      <c r="O381" s="210"/>
      <c r="P381" s="210"/>
      <c r="Q381" s="210"/>
      <c r="R381" s="210"/>
      <c r="S381" s="210"/>
      <c r="T381" s="211"/>
      <c r="AT381" s="212" t="s">
        <v>137</v>
      </c>
      <c r="AU381" s="212" t="s">
        <v>82</v>
      </c>
      <c r="AV381" s="14" t="s">
        <v>82</v>
      </c>
      <c r="AW381" s="14" t="s">
        <v>33</v>
      </c>
      <c r="AX381" s="14" t="s">
        <v>72</v>
      </c>
      <c r="AY381" s="212" t="s">
        <v>126</v>
      </c>
    </row>
    <row r="382" spans="1:65" s="14" customFormat="1">
      <c r="B382" s="202"/>
      <c r="C382" s="203"/>
      <c r="D382" s="193" t="s">
        <v>137</v>
      </c>
      <c r="E382" s="204" t="s">
        <v>19</v>
      </c>
      <c r="F382" s="205" t="s">
        <v>499</v>
      </c>
      <c r="G382" s="203"/>
      <c r="H382" s="206">
        <v>10.955</v>
      </c>
      <c r="I382" s="207"/>
      <c r="J382" s="203"/>
      <c r="K382" s="203"/>
      <c r="L382" s="208"/>
      <c r="M382" s="209"/>
      <c r="N382" s="210"/>
      <c r="O382" s="210"/>
      <c r="P382" s="210"/>
      <c r="Q382" s="210"/>
      <c r="R382" s="210"/>
      <c r="S382" s="210"/>
      <c r="T382" s="211"/>
      <c r="AT382" s="212" t="s">
        <v>137</v>
      </c>
      <c r="AU382" s="212" t="s">
        <v>82</v>
      </c>
      <c r="AV382" s="14" t="s">
        <v>82</v>
      </c>
      <c r="AW382" s="14" t="s">
        <v>33</v>
      </c>
      <c r="AX382" s="14" t="s">
        <v>72</v>
      </c>
      <c r="AY382" s="212" t="s">
        <v>126</v>
      </c>
    </row>
    <row r="383" spans="1:65" s="13" customFormat="1">
      <c r="B383" s="191"/>
      <c r="C383" s="192"/>
      <c r="D383" s="193" t="s">
        <v>137</v>
      </c>
      <c r="E383" s="194" t="s">
        <v>19</v>
      </c>
      <c r="F383" s="195" t="s">
        <v>500</v>
      </c>
      <c r="G383" s="192"/>
      <c r="H383" s="194" t="s">
        <v>19</v>
      </c>
      <c r="I383" s="196"/>
      <c r="J383" s="192"/>
      <c r="K383" s="192"/>
      <c r="L383" s="197"/>
      <c r="M383" s="198"/>
      <c r="N383" s="199"/>
      <c r="O383" s="199"/>
      <c r="P383" s="199"/>
      <c r="Q383" s="199"/>
      <c r="R383" s="199"/>
      <c r="S383" s="199"/>
      <c r="T383" s="200"/>
      <c r="AT383" s="201" t="s">
        <v>137</v>
      </c>
      <c r="AU383" s="201" t="s">
        <v>82</v>
      </c>
      <c r="AV383" s="13" t="s">
        <v>80</v>
      </c>
      <c r="AW383" s="13" t="s">
        <v>33</v>
      </c>
      <c r="AX383" s="13" t="s">
        <v>72</v>
      </c>
      <c r="AY383" s="201" t="s">
        <v>126</v>
      </c>
    </row>
    <row r="384" spans="1:65" s="14" customFormat="1">
      <c r="B384" s="202"/>
      <c r="C384" s="203"/>
      <c r="D384" s="193" t="s">
        <v>137</v>
      </c>
      <c r="E384" s="204" t="s">
        <v>19</v>
      </c>
      <c r="F384" s="205" t="s">
        <v>501</v>
      </c>
      <c r="G384" s="203"/>
      <c r="H384" s="206">
        <v>26.838000000000001</v>
      </c>
      <c r="I384" s="207"/>
      <c r="J384" s="203"/>
      <c r="K384" s="203"/>
      <c r="L384" s="208"/>
      <c r="M384" s="209"/>
      <c r="N384" s="210"/>
      <c r="O384" s="210"/>
      <c r="P384" s="210"/>
      <c r="Q384" s="210"/>
      <c r="R384" s="210"/>
      <c r="S384" s="210"/>
      <c r="T384" s="211"/>
      <c r="AT384" s="212" t="s">
        <v>137</v>
      </c>
      <c r="AU384" s="212" t="s">
        <v>82</v>
      </c>
      <c r="AV384" s="14" t="s">
        <v>82</v>
      </c>
      <c r="AW384" s="14" t="s">
        <v>33</v>
      </c>
      <c r="AX384" s="14" t="s">
        <v>72</v>
      </c>
      <c r="AY384" s="212" t="s">
        <v>126</v>
      </c>
    </row>
    <row r="385" spans="1:65" s="13" customFormat="1">
      <c r="B385" s="191"/>
      <c r="C385" s="192"/>
      <c r="D385" s="193" t="s">
        <v>137</v>
      </c>
      <c r="E385" s="194" t="s">
        <v>19</v>
      </c>
      <c r="F385" s="195" t="s">
        <v>453</v>
      </c>
      <c r="G385" s="192"/>
      <c r="H385" s="194" t="s">
        <v>19</v>
      </c>
      <c r="I385" s="196"/>
      <c r="J385" s="192"/>
      <c r="K385" s="192"/>
      <c r="L385" s="197"/>
      <c r="M385" s="198"/>
      <c r="N385" s="199"/>
      <c r="O385" s="199"/>
      <c r="P385" s="199"/>
      <c r="Q385" s="199"/>
      <c r="R385" s="199"/>
      <c r="S385" s="199"/>
      <c r="T385" s="200"/>
      <c r="AT385" s="201" t="s">
        <v>137</v>
      </c>
      <c r="AU385" s="201" t="s">
        <v>82</v>
      </c>
      <c r="AV385" s="13" t="s">
        <v>80</v>
      </c>
      <c r="AW385" s="13" t="s">
        <v>33</v>
      </c>
      <c r="AX385" s="13" t="s">
        <v>72</v>
      </c>
      <c r="AY385" s="201" t="s">
        <v>126</v>
      </c>
    </row>
    <row r="386" spans="1:65" s="13" customFormat="1">
      <c r="B386" s="191"/>
      <c r="C386" s="192"/>
      <c r="D386" s="193" t="s">
        <v>137</v>
      </c>
      <c r="E386" s="194" t="s">
        <v>19</v>
      </c>
      <c r="F386" s="195" t="s">
        <v>454</v>
      </c>
      <c r="G386" s="192"/>
      <c r="H386" s="194" t="s">
        <v>19</v>
      </c>
      <c r="I386" s="196"/>
      <c r="J386" s="192"/>
      <c r="K386" s="192"/>
      <c r="L386" s="197"/>
      <c r="M386" s="198"/>
      <c r="N386" s="199"/>
      <c r="O386" s="199"/>
      <c r="P386" s="199"/>
      <c r="Q386" s="199"/>
      <c r="R386" s="199"/>
      <c r="S386" s="199"/>
      <c r="T386" s="200"/>
      <c r="AT386" s="201" t="s">
        <v>137</v>
      </c>
      <c r="AU386" s="201" t="s">
        <v>82</v>
      </c>
      <c r="AV386" s="13" t="s">
        <v>80</v>
      </c>
      <c r="AW386" s="13" t="s">
        <v>33</v>
      </c>
      <c r="AX386" s="13" t="s">
        <v>72</v>
      </c>
      <c r="AY386" s="201" t="s">
        <v>126</v>
      </c>
    </row>
    <row r="387" spans="1:65" s="14" customFormat="1">
      <c r="B387" s="202"/>
      <c r="C387" s="203"/>
      <c r="D387" s="193" t="s">
        <v>137</v>
      </c>
      <c r="E387" s="204" t="s">
        <v>19</v>
      </c>
      <c r="F387" s="205" t="s">
        <v>502</v>
      </c>
      <c r="G387" s="203"/>
      <c r="H387" s="206">
        <v>6</v>
      </c>
      <c r="I387" s="207"/>
      <c r="J387" s="203"/>
      <c r="K387" s="203"/>
      <c r="L387" s="208"/>
      <c r="M387" s="209"/>
      <c r="N387" s="210"/>
      <c r="O387" s="210"/>
      <c r="P387" s="210"/>
      <c r="Q387" s="210"/>
      <c r="R387" s="210"/>
      <c r="S387" s="210"/>
      <c r="T387" s="211"/>
      <c r="AT387" s="212" t="s">
        <v>137</v>
      </c>
      <c r="AU387" s="212" t="s">
        <v>82</v>
      </c>
      <c r="AV387" s="14" t="s">
        <v>82</v>
      </c>
      <c r="AW387" s="14" t="s">
        <v>33</v>
      </c>
      <c r="AX387" s="14" t="s">
        <v>72</v>
      </c>
      <c r="AY387" s="212" t="s">
        <v>126</v>
      </c>
    </row>
    <row r="388" spans="1:65" s="13" customFormat="1">
      <c r="B388" s="191"/>
      <c r="C388" s="192"/>
      <c r="D388" s="193" t="s">
        <v>137</v>
      </c>
      <c r="E388" s="194" t="s">
        <v>19</v>
      </c>
      <c r="F388" s="195" t="s">
        <v>456</v>
      </c>
      <c r="G388" s="192"/>
      <c r="H388" s="194" t="s">
        <v>19</v>
      </c>
      <c r="I388" s="196"/>
      <c r="J388" s="192"/>
      <c r="K388" s="192"/>
      <c r="L388" s="197"/>
      <c r="M388" s="198"/>
      <c r="N388" s="199"/>
      <c r="O388" s="199"/>
      <c r="P388" s="199"/>
      <c r="Q388" s="199"/>
      <c r="R388" s="199"/>
      <c r="S388" s="199"/>
      <c r="T388" s="200"/>
      <c r="AT388" s="201" t="s">
        <v>137</v>
      </c>
      <c r="AU388" s="201" t="s">
        <v>82</v>
      </c>
      <c r="AV388" s="13" t="s">
        <v>80</v>
      </c>
      <c r="AW388" s="13" t="s">
        <v>33</v>
      </c>
      <c r="AX388" s="13" t="s">
        <v>72</v>
      </c>
      <c r="AY388" s="201" t="s">
        <v>126</v>
      </c>
    </row>
    <row r="389" spans="1:65" s="14" customFormat="1">
      <c r="B389" s="202"/>
      <c r="C389" s="203"/>
      <c r="D389" s="193" t="s">
        <v>137</v>
      </c>
      <c r="E389" s="204" t="s">
        <v>19</v>
      </c>
      <c r="F389" s="205" t="s">
        <v>503</v>
      </c>
      <c r="G389" s="203"/>
      <c r="H389" s="206">
        <v>8.6999999999999993</v>
      </c>
      <c r="I389" s="207"/>
      <c r="J389" s="203"/>
      <c r="K389" s="203"/>
      <c r="L389" s="208"/>
      <c r="M389" s="209"/>
      <c r="N389" s="210"/>
      <c r="O389" s="210"/>
      <c r="P389" s="210"/>
      <c r="Q389" s="210"/>
      <c r="R389" s="210"/>
      <c r="S389" s="210"/>
      <c r="T389" s="211"/>
      <c r="AT389" s="212" t="s">
        <v>137</v>
      </c>
      <c r="AU389" s="212" t="s">
        <v>82</v>
      </c>
      <c r="AV389" s="14" t="s">
        <v>82</v>
      </c>
      <c r="AW389" s="14" t="s">
        <v>33</v>
      </c>
      <c r="AX389" s="14" t="s">
        <v>72</v>
      </c>
      <c r="AY389" s="212" t="s">
        <v>126</v>
      </c>
    </row>
    <row r="390" spans="1:65" s="13" customFormat="1">
      <c r="B390" s="191"/>
      <c r="C390" s="192"/>
      <c r="D390" s="193" t="s">
        <v>137</v>
      </c>
      <c r="E390" s="194" t="s">
        <v>19</v>
      </c>
      <c r="F390" s="195" t="s">
        <v>458</v>
      </c>
      <c r="G390" s="192"/>
      <c r="H390" s="194" t="s">
        <v>19</v>
      </c>
      <c r="I390" s="196"/>
      <c r="J390" s="192"/>
      <c r="K390" s="192"/>
      <c r="L390" s="197"/>
      <c r="M390" s="198"/>
      <c r="N390" s="199"/>
      <c r="O390" s="199"/>
      <c r="P390" s="199"/>
      <c r="Q390" s="199"/>
      <c r="R390" s="199"/>
      <c r="S390" s="199"/>
      <c r="T390" s="200"/>
      <c r="AT390" s="201" t="s">
        <v>137</v>
      </c>
      <c r="AU390" s="201" t="s">
        <v>82</v>
      </c>
      <c r="AV390" s="13" t="s">
        <v>80</v>
      </c>
      <c r="AW390" s="13" t="s">
        <v>33</v>
      </c>
      <c r="AX390" s="13" t="s">
        <v>72</v>
      </c>
      <c r="AY390" s="201" t="s">
        <v>126</v>
      </c>
    </row>
    <row r="391" spans="1:65" s="14" customFormat="1">
      <c r="B391" s="202"/>
      <c r="C391" s="203"/>
      <c r="D391" s="193" t="s">
        <v>137</v>
      </c>
      <c r="E391" s="204" t="s">
        <v>19</v>
      </c>
      <c r="F391" s="205" t="s">
        <v>504</v>
      </c>
      <c r="G391" s="203"/>
      <c r="H391" s="206">
        <v>17.7</v>
      </c>
      <c r="I391" s="207"/>
      <c r="J391" s="203"/>
      <c r="K391" s="203"/>
      <c r="L391" s="208"/>
      <c r="M391" s="209"/>
      <c r="N391" s="210"/>
      <c r="O391" s="210"/>
      <c r="P391" s="210"/>
      <c r="Q391" s="210"/>
      <c r="R391" s="210"/>
      <c r="S391" s="210"/>
      <c r="T391" s="211"/>
      <c r="AT391" s="212" t="s">
        <v>137</v>
      </c>
      <c r="AU391" s="212" t="s">
        <v>82</v>
      </c>
      <c r="AV391" s="14" t="s">
        <v>82</v>
      </c>
      <c r="AW391" s="14" t="s">
        <v>33</v>
      </c>
      <c r="AX391" s="14" t="s">
        <v>72</v>
      </c>
      <c r="AY391" s="212" t="s">
        <v>126</v>
      </c>
    </row>
    <row r="392" spans="1:65" s="13" customFormat="1">
      <c r="B392" s="191"/>
      <c r="C392" s="192"/>
      <c r="D392" s="193" t="s">
        <v>137</v>
      </c>
      <c r="E392" s="194" t="s">
        <v>19</v>
      </c>
      <c r="F392" s="195" t="s">
        <v>505</v>
      </c>
      <c r="G392" s="192"/>
      <c r="H392" s="194" t="s">
        <v>19</v>
      </c>
      <c r="I392" s="196"/>
      <c r="J392" s="192"/>
      <c r="K392" s="192"/>
      <c r="L392" s="197"/>
      <c r="M392" s="198"/>
      <c r="N392" s="199"/>
      <c r="O392" s="199"/>
      <c r="P392" s="199"/>
      <c r="Q392" s="199"/>
      <c r="R392" s="199"/>
      <c r="S392" s="199"/>
      <c r="T392" s="200"/>
      <c r="AT392" s="201" t="s">
        <v>137</v>
      </c>
      <c r="AU392" s="201" t="s">
        <v>82</v>
      </c>
      <c r="AV392" s="13" t="s">
        <v>80</v>
      </c>
      <c r="AW392" s="13" t="s">
        <v>33</v>
      </c>
      <c r="AX392" s="13" t="s">
        <v>72</v>
      </c>
      <c r="AY392" s="201" t="s">
        <v>126</v>
      </c>
    </row>
    <row r="393" spans="1:65" s="14" customFormat="1">
      <c r="B393" s="202"/>
      <c r="C393" s="203"/>
      <c r="D393" s="193" t="s">
        <v>137</v>
      </c>
      <c r="E393" s="204" t="s">
        <v>19</v>
      </c>
      <c r="F393" s="205" t="s">
        <v>461</v>
      </c>
      <c r="G393" s="203"/>
      <c r="H393" s="206">
        <v>3.9</v>
      </c>
      <c r="I393" s="207"/>
      <c r="J393" s="203"/>
      <c r="K393" s="203"/>
      <c r="L393" s="208"/>
      <c r="M393" s="209"/>
      <c r="N393" s="210"/>
      <c r="O393" s="210"/>
      <c r="P393" s="210"/>
      <c r="Q393" s="210"/>
      <c r="R393" s="210"/>
      <c r="S393" s="210"/>
      <c r="T393" s="211"/>
      <c r="AT393" s="212" t="s">
        <v>137</v>
      </c>
      <c r="AU393" s="212" t="s">
        <v>82</v>
      </c>
      <c r="AV393" s="14" t="s">
        <v>82</v>
      </c>
      <c r="AW393" s="14" t="s">
        <v>33</v>
      </c>
      <c r="AX393" s="14" t="s">
        <v>72</v>
      </c>
      <c r="AY393" s="212" t="s">
        <v>126</v>
      </c>
    </row>
    <row r="394" spans="1:65" s="15" customFormat="1">
      <c r="B394" s="213"/>
      <c r="C394" s="214"/>
      <c r="D394" s="193" t="s">
        <v>137</v>
      </c>
      <c r="E394" s="215" t="s">
        <v>19</v>
      </c>
      <c r="F394" s="216" t="s">
        <v>140</v>
      </c>
      <c r="G394" s="214"/>
      <c r="H394" s="217">
        <v>113.21299999999999</v>
      </c>
      <c r="I394" s="218"/>
      <c r="J394" s="214"/>
      <c r="K394" s="214"/>
      <c r="L394" s="219"/>
      <c r="M394" s="220"/>
      <c r="N394" s="221"/>
      <c r="O394" s="221"/>
      <c r="P394" s="221"/>
      <c r="Q394" s="221"/>
      <c r="R394" s="221"/>
      <c r="S394" s="221"/>
      <c r="T394" s="222"/>
      <c r="AT394" s="223" t="s">
        <v>137</v>
      </c>
      <c r="AU394" s="223" t="s">
        <v>82</v>
      </c>
      <c r="AV394" s="15" t="s">
        <v>133</v>
      </c>
      <c r="AW394" s="15" t="s">
        <v>33</v>
      </c>
      <c r="AX394" s="15" t="s">
        <v>80</v>
      </c>
      <c r="AY394" s="223" t="s">
        <v>126</v>
      </c>
    </row>
    <row r="395" spans="1:65" s="2" customFormat="1" ht="16.5" customHeight="1">
      <c r="A395" s="34"/>
      <c r="B395" s="35"/>
      <c r="C395" s="224" t="s">
        <v>406</v>
      </c>
      <c r="D395" s="224" t="s">
        <v>251</v>
      </c>
      <c r="E395" s="225" t="s">
        <v>252</v>
      </c>
      <c r="F395" s="226" t="s">
        <v>253</v>
      </c>
      <c r="G395" s="227" t="s">
        <v>254</v>
      </c>
      <c r="H395" s="228">
        <v>169.82</v>
      </c>
      <c r="I395" s="229"/>
      <c r="J395" s="230">
        <f>ROUND(I395*H395,2)</f>
        <v>0</v>
      </c>
      <c r="K395" s="226" t="s">
        <v>132</v>
      </c>
      <c r="L395" s="231"/>
      <c r="M395" s="232" t="s">
        <v>19</v>
      </c>
      <c r="N395" s="233" t="s">
        <v>43</v>
      </c>
      <c r="O395" s="64"/>
      <c r="P395" s="182">
        <f>O395*H395</f>
        <v>0</v>
      </c>
      <c r="Q395" s="182">
        <v>1</v>
      </c>
      <c r="R395" s="182">
        <f>Q395*H395</f>
        <v>169.82</v>
      </c>
      <c r="S395" s="182">
        <v>0</v>
      </c>
      <c r="T395" s="183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84" t="s">
        <v>176</v>
      </c>
      <c r="AT395" s="184" t="s">
        <v>251</v>
      </c>
      <c r="AU395" s="184" t="s">
        <v>82</v>
      </c>
      <c r="AY395" s="17" t="s">
        <v>126</v>
      </c>
      <c r="BE395" s="185">
        <f>IF(N395="základní",J395,0)</f>
        <v>0</v>
      </c>
      <c r="BF395" s="185">
        <f>IF(N395="snížená",J395,0)</f>
        <v>0</v>
      </c>
      <c r="BG395" s="185">
        <f>IF(N395="zákl. přenesená",J395,0)</f>
        <v>0</v>
      </c>
      <c r="BH395" s="185">
        <f>IF(N395="sníž. přenesená",J395,0)</f>
        <v>0</v>
      </c>
      <c r="BI395" s="185">
        <f>IF(N395="nulová",J395,0)</f>
        <v>0</v>
      </c>
      <c r="BJ395" s="17" t="s">
        <v>80</v>
      </c>
      <c r="BK395" s="185">
        <f>ROUND(I395*H395,2)</f>
        <v>0</v>
      </c>
      <c r="BL395" s="17" t="s">
        <v>133</v>
      </c>
      <c r="BM395" s="184" t="s">
        <v>506</v>
      </c>
    </row>
    <row r="396" spans="1:65" s="13" customFormat="1">
      <c r="B396" s="191"/>
      <c r="C396" s="192"/>
      <c r="D396" s="193" t="s">
        <v>137</v>
      </c>
      <c r="E396" s="194" t="s">
        <v>19</v>
      </c>
      <c r="F396" s="195" t="s">
        <v>507</v>
      </c>
      <c r="G396" s="192"/>
      <c r="H396" s="194" t="s">
        <v>19</v>
      </c>
      <c r="I396" s="196"/>
      <c r="J396" s="192"/>
      <c r="K396" s="192"/>
      <c r="L396" s="197"/>
      <c r="M396" s="198"/>
      <c r="N396" s="199"/>
      <c r="O396" s="199"/>
      <c r="P396" s="199"/>
      <c r="Q396" s="199"/>
      <c r="R396" s="199"/>
      <c r="S396" s="199"/>
      <c r="T396" s="200"/>
      <c r="AT396" s="201" t="s">
        <v>137</v>
      </c>
      <c r="AU396" s="201" t="s">
        <v>82</v>
      </c>
      <c r="AV396" s="13" t="s">
        <v>80</v>
      </c>
      <c r="AW396" s="13" t="s">
        <v>33</v>
      </c>
      <c r="AX396" s="13" t="s">
        <v>72</v>
      </c>
      <c r="AY396" s="201" t="s">
        <v>126</v>
      </c>
    </row>
    <row r="397" spans="1:65" s="14" customFormat="1">
      <c r="B397" s="202"/>
      <c r="C397" s="203"/>
      <c r="D397" s="193" t="s">
        <v>137</v>
      </c>
      <c r="E397" s="204" t="s">
        <v>19</v>
      </c>
      <c r="F397" s="205" t="s">
        <v>508</v>
      </c>
      <c r="G397" s="203"/>
      <c r="H397" s="206">
        <v>169.82</v>
      </c>
      <c r="I397" s="207"/>
      <c r="J397" s="203"/>
      <c r="K397" s="203"/>
      <c r="L397" s="208"/>
      <c r="M397" s="209"/>
      <c r="N397" s="210"/>
      <c r="O397" s="210"/>
      <c r="P397" s="210"/>
      <c r="Q397" s="210"/>
      <c r="R397" s="210"/>
      <c r="S397" s="210"/>
      <c r="T397" s="211"/>
      <c r="AT397" s="212" t="s">
        <v>137</v>
      </c>
      <c r="AU397" s="212" t="s">
        <v>82</v>
      </c>
      <c r="AV397" s="14" t="s">
        <v>82</v>
      </c>
      <c r="AW397" s="14" t="s">
        <v>33</v>
      </c>
      <c r="AX397" s="14" t="s">
        <v>72</v>
      </c>
      <c r="AY397" s="212" t="s">
        <v>126</v>
      </c>
    </row>
    <row r="398" spans="1:65" s="15" customFormat="1">
      <c r="B398" s="213"/>
      <c r="C398" s="214"/>
      <c r="D398" s="193" t="s">
        <v>137</v>
      </c>
      <c r="E398" s="215" t="s">
        <v>19</v>
      </c>
      <c r="F398" s="216" t="s">
        <v>140</v>
      </c>
      <c r="G398" s="214"/>
      <c r="H398" s="217">
        <v>169.82</v>
      </c>
      <c r="I398" s="218"/>
      <c r="J398" s="214"/>
      <c r="K398" s="214"/>
      <c r="L398" s="219"/>
      <c r="M398" s="220"/>
      <c r="N398" s="221"/>
      <c r="O398" s="221"/>
      <c r="P398" s="221"/>
      <c r="Q398" s="221"/>
      <c r="R398" s="221"/>
      <c r="S398" s="221"/>
      <c r="T398" s="222"/>
      <c r="AT398" s="223" t="s">
        <v>137</v>
      </c>
      <c r="AU398" s="223" t="s">
        <v>82</v>
      </c>
      <c r="AV398" s="15" t="s">
        <v>133</v>
      </c>
      <c r="AW398" s="15" t="s">
        <v>33</v>
      </c>
      <c r="AX398" s="15" t="s">
        <v>80</v>
      </c>
      <c r="AY398" s="223" t="s">
        <v>126</v>
      </c>
    </row>
    <row r="399" spans="1:65" s="2" customFormat="1" ht="66.75" customHeight="1">
      <c r="A399" s="34"/>
      <c r="B399" s="35"/>
      <c r="C399" s="173" t="s">
        <v>509</v>
      </c>
      <c r="D399" s="173" t="s">
        <v>128</v>
      </c>
      <c r="E399" s="174" t="s">
        <v>510</v>
      </c>
      <c r="F399" s="175" t="s">
        <v>511</v>
      </c>
      <c r="G399" s="176" t="s">
        <v>225</v>
      </c>
      <c r="H399" s="177">
        <v>64.319999999999993</v>
      </c>
      <c r="I399" s="178"/>
      <c r="J399" s="179">
        <f>ROUND(I399*H399,2)</f>
        <v>0</v>
      </c>
      <c r="K399" s="175" t="s">
        <v>132</v>
      </c>
      <c r="L399" s="39"/>
      <c r="M399" s="180" t="s">
        <v>19</v>
      </c>
      <c r="N399" s="181" t="s">
        <v>43</v>
      </c>
      <c r="O399" s="64"/>
      <c r="P399" s="182">
        <f>O399*H399</f>
        <v>0</v>
      </c>
      <c r="Q399" s="182">
        <v>0</v>
      </c>
      <c r="R399" s="182">
        <f>Q399*H399</f>
        <v>0</v>
      </c>
      <c r="S399" s="182">
        <v>0</v>
      </c>
      <c r="T399" s="183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84" t="s">
        <v>133</v>
      </c>
      <c r="AT399" s="184" t="s">
        <v>128</v>
      </c>
      <c r="AU399" s="184" t="s">
        <v>82</v>
      </c>
      <c r="AY399" s="17" t="s">
        <v>126</v>
      </c>
      <c r="BE399" s="185">
        <f>IF(N399="základní",J399,0)</f>
        <v>0</v>
      </c>
      <c r="BF399" s="185">
        <f>IF(N399="snížená",J399,0)</f>
        <v>0</v>
      </c>
      <c r="BG399" s="185">
        <f>IF(N399="zákl. přenesená",J399,0)</f>
        <v>0</v>
      </c>
      <c r="BH399" s="185">
        <f>IF(N399="sníž. přenesená",J399,0)</f>
        <v>0</v>
      </c>
      <c r="BI399" s="185">
        <f>IF(N399="nulová",J399,0)</f>
        <v>0</v>
      </c>
      <c r="BJ399" s="17" t="s">
        <v>80</v>
      </c>
      <c r="BK399" s="185">
        <f>ROUND(I399*H399,2)</f>
        <v>0</v>
      </c>
      <c r="BL399" s="17" t="s">
        <v>133</v>
      </c>
      <c r="BM399" s="184" t="s">
        <v>512</v>
      </c>
    </row>
    <row r="400" spans="1:65" s="2" customFormat="1">
      <c r="A400" s="34"/>
      <c r="B400" s="35"/>
      <c r="C400" s="36"/>
      <c r="D400" s="186" t="s">
        <v>135</v>
      </c>
      <c r="E400" s="36"/>
      <c r="F400" s="187" t="s">
        <v>513</v>
      </c>
      <c r="G400" s="36"/>
      <c r="H400" s="36"/>
      <c r="I400" s="188"/>
      <c r="J400" s="36"/>
      <c r="K400" s="36"/>
      <c r="L400" s="39"/>
      <c r="M400" s="189"/>
      <c r="N400" s="190"/>
      <c r="O400" s="64"/>
      <c r="P400" s="64"/>
      <c r="Q400" s="64"/>
      <c r="R400" s="64"/>
      <c r="S400" s="64"/>
      <c r="T400" s="65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135</v>
      </c>
      <c r="AU400" s="17" t="s">
        <v>82</v>
      </c>
    </row>
    <row r="401" spans="1:65" s="13" customFormat="1">
      <c r="B401" s="191"/>
      <c r="C401" s="192"/>
      <c r="D401" s="193" t="s">
        <v>137</v>
      </c>
      <c r="E401" s="194" t="s">
        <v>19</v>
      </c>
      <c r="F401" s="195" t="s">
        <v>468</v>
      </c>
      <c r="G401" s="192"/>
      <c r="H401" s="194" t="s">
        <v>19</v>
      </c>
      <c r="I401" s="196"/>
      <c r="J401" s="192"/>
      <c r="K401" s="192"/>
      <c r="L401" s="197"/>
      <c r="M401" s="198"/>
      <c r="N401" s="199"/>
      <c r="O401" s="199"/>
      <c r="P401" s="199"/>
      <c r="Q401" s="199"/>
      <c r="R401" s="199"/>
      <c r="S401" s="199"/>
      <c r="T401" s="200"/>
      <c r="AT401" s="201" t="s">
        <v>137</v>
      </c>
      <c r="AU401" s="201" t="s">
        <v>82</v>
      </c>
      <c r="AV401" s="13" t="s">
        <v>80</v>
      </c>
      <c r="AW401" s="13" t="s">
        <v>33</v>
      </c>
      <c r="AX401" s="13" t="s">
        <v>72</v>
      </c>
      <c r="AY401" s="201" t="s">
        <v>126</v>
      </c>
    </row>
    <row r="402" spans="1:65" s="14" customFormat="1">
      <c r="B402" s="202"/>
      <c r="C402" s="203"/>
      <c r="D402" s="193" t="s">
        <v>137</v>
      </c>
      <c r="E402" s="204" t="s">
        <v>19</v>
      </c>
      <c r="F402" s="205" t="s">
        <v>514</v>
      </c>
      <c r="G402" s="203"/>
      <c r="H402" s="206">
        <v>12.6</v>
      </c>
      <c r="I402" s="207"/>
      <c r="J402" s="203"/>
      <c r="K402" s="203"/>
      <c r="L402" s="208"/>
      <c r="M402" s="209"/>
      <c r="N402" s="210"/>
      <c r="O402" s="210"/>
      <c r="P402" s="210"/>
      <c r="Q402" s="210"/>
      <c r="R402" s="210"/>
      <c r="S402" s="210"/>
      <c r="T402" s="211"/>
      <c r="AT402" s="212" t="s">
        <v>137</v>
      </c>
      <c r="AU402" s="212" t="s">
        <v>82</v>
      </c>
      <c r="AV402" s="14" t="s">
        <v>82</v>
      </c>
      <c r="AW402" s="14" t="s">
        <v>33</v>
      </c>
      <c r="AX402" s="14" t="s">
        <v>72</v>
      </c>
      <c r="AY402" s="212" t="s">
        <v>126</v>
      </c>
    </row>
    <row r="403" spans="1:65" s="14" customFormat="1">
      <c r="B403" s="202"/>
      <c r="C403" s="203"/>
      <c r="D403" s="193" t="s">
        <v>137</v>
      </c>
      <c r="E403" s="204" t="s">
        <v>19</v>
      </c>
      <c r="F403" s="205" t="s">
        <v>515</v>
      </c>
      <c r="G403" s="203"/>
      <c r="H403" s="206">
        <v>40.92</v>
      </c>
      <c r="I403" s="207"/>
      <c r="J403" s="203"/>
      <c r="K403" s="203"/>
      <c r="L403" s="208"/>
      <c r="M403" s="209"/>
      <c r="N403" s="210"/>
      <c r="O403" s="210"/>
      <c r="P403" s="210"/>
      <c r="Q403" s="210"/>
      <c r="R403" s="210"/>
      <c r="S403" s="210"/>
      <c r="T403" s="211"/>
      <c r="AT403" s="212" t="s">
        <v>137</v>
      </c>
      <c r="AU403" s="212" t="s">
        <v>82</v>
      </c>
      <c r="AV403" s="14" t="s">
        <v>82</v>
      </c>
      <c r="AW403" s="14" t="s">
        <v>33</v>
      </c>
      <c r="AX403" s="14" t="s">
        <v>72</v>
      </c>
      <c r="AY403" s="212" t="s">
        <v>126</v>
      </c>
    </row>
    <row r="404" spans="1:65" s="13" customFormat="1">
      <c r="B404" s="191"/>
      <c r="C404" s="192"/>
      <c r="D404" s="193" t="s">
        <v>137</v>
      </c>
      <c r="E404" s="194" t="s">
        <v>19</v>
      </c>
      <c r="F404" s="195" t="s">
        <v>453</v>
      </c>
      <c r="G404" s="192"/>
      <c r="H404" s="194" t="s">
        <v>19</v>
      </c>
      <c r="I404" s="196"/>
      <c r="J404" s="192"/>
      <c r="K404" s="192"/>
      <c r="L404" s="197"/>
      <c r="M404" s="198"/>
      <c r="N404" s="199"/>
      <c r="O404" s="199"/>
      <c r="P404" s="199"/>
      <c r="Q404" s="199"/>
      <c r="R404" s="199"/>
      <c r="S404" s="199"/>
      <c r="T404" s="200"/>
      <c r="AT404" s="201" t="s">
        <v>137</v>
      </c>
      <c r="AU404" s="201" t="s">
        <v>82</v>
      </c>
      <c r="AV404" s="13" t="s">
        <v>80</v>
      </c>
      <c r="AW404" s="13" t="s">
        <v>33</v>
      </c>
      <c r="AX404" s="13" t="s">
        <v>72</v>
      </c>
      <c r="AY404" s="201" t="s">
        <v>126</v>
      </c>
    </row>
    <row r="405" spans="1:65" s="13" customFormat="1">
      <c r="B405" s="191"/>
      <c r="C405" s="192"/>
      <c r="D405" s="193" t="s">
        <v>137</v>
      </c>
      <c r="E405" s="194" t="s">
        <v>19</v>
      </c>
      <c r="F405" s="195" t="s">
        <v>454</v>
      </c>
      <c r="G405" s="192"/>
      <c r="H405" s="194" t="s">
        <v>19</v>
      </c>
      <c r="I405" s="196"/>
      <c r="J405" s="192"/>
      <c r="K405" s="192"/>
      <c r="L405" s="197"/>
      <c r="M405" s="198"/>
      <c r="N405" s="199"/>
      <c r="O405" s="199"/>
      <c r="P405" s="199"/>
      <c r="Q405" s="199"/>
      <c r="R405" s="199"/>
      <c r="S405" s="199"/>
      <c r="T405" s="200"/>
      <c r="AT405" s="201" t="s">
        <v>137</v>
      </c>
      <c r="AU405" s="201" t="s">
        <v>82</v>
      </c>
      <c r="AV405" s="13" t="s">
        <v>80</v>
      </c>
      <c r="AW405" s="13" t="s">
        <v>33</v>
      </c>
      <c r="AX405" s="13" t="s">
        <v>72</v>
      </c>
      <c r="AY405" s="201" t="s">
        <v>126</v>
      </c>
    </row>
    <row r="406" spans="1:65" s="14" customFormat="1">
      <c r="B406" s="202"/>
      <c r="C406" s="203"/>
      <c r="D406" s="193" t="s">
        <v>137</v>
      </c>
      <c r="E406" s="204" t="s">
        <v>19</v>
      </c>
      <c r="F406" s="205" t="s">
        <v>516</v>
      </c>
      <c r="G406" s="203"/>
      <c r="H406" s="206">
        <v>2</v>
      </c>
      <c r="I406" s="207"/>
      <c r="J406" s="203"/>
      <c r="K406" s="203"/>
      <c r="L406" s="208"/>
      <c r="M406" s="209"/>
      <c r="N406" s="210"/>
      <c r="O406" s="210"/>
      <c r="P406" s="210"/>
      <c r="Q406" s="210"/>
      <c r="R406" s="210"/>
      <c r="S406" s="210"/>
      <c r="T406" s="211"/>
      <c r="AT406" s="212" t="s">
        <v>137</v>
      </c>
      <c r="AU406" s="212" t="s">
        <v>82</v>
      </c>
      <c r="AV406" s="14" t="s">
        <v>82</v>
      </c>
      <c r="AW406" s="14" t="s">
        <v>33</v>
      </c>
      <c r="AX406" s="14" t="s">
        <v>72</v>
      </c>
      <c r="AY406" s="212" t="s">
        <v>126</v>
      </c>
    </row>
    <row r="407" spans="1:65" s="13" customFormat="1">
      <c r="B407" s="191"/>
      <c r="C407" s="192"/>
      <c r="D407" s="193" t="s">
        <v>137</v>
      </c>
      <c r="E407" s="194" t="s">
        <v>19</v>
      </c>
      <c r="F407" s="195" t="s">
        <v>456</v>
      </c>
      <c r="G407" s="192"/>
      <c r="H407" s="194" t="s">
        <v>19</v>
      </c>
      <c r="I407" s="196"/>
      <c r="J407" s="192"/>
      <c r="K407" s="192"/>
      <c r="L407" s="197"/>
      <c r="M407" s="198"/>
      <c r="N407" s="199"/>
      <c r="O407" s="199"/>
      <c r="P407" s="199"/>
      <c r="Q407" s="199"/>
      <c r="R407" s="199"/>
      <c r="S407" s="199"/>
      <c r="T407" s="200"/>
      <c r="AT407" s="201" t="s">
        <v>137</v>
      </c>
      <c r="AU407" s="201" t="s">
        <v>82</v>
      </c>
      <c r="AV407" s="13" t="s">
        <v>80</v>
      </c>
      <c r="AW407" s="13" t="s">
        <v>33</v>
      </c>
      <c r="AX407" s="13" t="s">
        <v>72</v>
      </c>
      <c r="AY407" s="201" t="s">
        <v>126</v>
      </c>
    </row>
    <row r="408" spans="1:65" s="14" customFormat="1">
      <c r="B408" s="202"/>
      <c r="C408" s="203"/>
      <c r="D408" s="193" t="s">
        <v>137</v>
      </c>
      <c r="E408" s="204" t="s">
        <v>19</v>
      </c>
      <c r="F408" s="205" t="s">
        <v>517</v>
      </c>
      <c r="G408" s="203"/>
      <c r="H408" s="206">
        <v>2.9</v>
      </c>
      <c r="I408" s="207"/>
      <c r="J408" s="203"/>
      <c r="K408" s="203"/>
      <c r="L408" s="208"/>
      <c r="M408" s="209"/>
      <c r="N408" s="210"/>
      <c r="O408" s="210"/>
      <c r="P408" s="210"/>
      <c r="Q408" s="210"/>
      <c r="R408" s="210"/>
      <c r="S408" s="210"/>
      <c r="T408" s="211"/>
      <c r="AT408" s="212" t="s">
        <v>137</v>
      </c>
      <c r="AU408" s="212" t="s">
        <v>82</v>
      </c>
      <c r="AV408" s="14" t="s">
        <v>82</v>
      </c>
      <c r="AW408" s="14" t="s">
        <v>33</v>
      </c>
      <c r="AX408" s="14" t="s">
        <v>72</v>
      </c>
      <c r="AY408" s="212" t="s">
        <v>126</v>
      </c>
    </row>
    <row r="409" spans="1:65" s="13" customFormat="1">
      <c r="B409" s="191"/>
      <c r="C409" s="192"/>
      <c r="D409" s="193" t="s">
        <v>137</v>
      </c>
      <c r="E409" s="194" t="s">
        <v>19</v>
      </c>
      <c r="F409" s="195" t="s">
        <v>458</v>
      </c>
      <c r="G409" s="192"/>
      <c r="H409" s="194" t="s">
        <v>19</v>
      </c>
      <c r="I409" s="196"/>
      <c r="J409" s="192"/>
      <c r="K409" s="192"/>
      <c r="L409" s="197"/>
      <c r="M409" s="198"/>
      <c r="N409" s="199"/>
      <c r="O409" s="199"/>
      <c r="P409" s="199"/>
      <c r="Q409" s="199"/>
      <c r="R409" s="199"/>
      <c r="S409" s="199"/>
      <c r="T409" s="200"/>
      <c r="AT409" s="201" t="s">
        <v>137</v>
      </c>
      <c r="AU409" s="201" t="s">
        <v>82</v>
      </c>
      <c r="AV409" s="13" t="s">
        <v>80</v>
      </c>
      <c r="AW409" s="13" t="s">
        <v>33</v>
      </c>
      <c r="AX409" s="13" t="s">
        <v>72</v>
      </c>
      <c r="AY409" s="201" t="s">
        <v>126</v>
      </c>
    </row>
    <row r="410" spans="1:65" s="14" customFormat="1">
      <c r="B410" s="202"/>
      <c r="C410" s="203"/>
      <c r="D410" s="193" t="s">
        <v>137</v>
      </c>
      <c r="E410" s="204" t="s">
        <v>19</v>
      </c>
      <c r="F410" s="205" t="s">
        <v>518</v>
      </c>
      <c r="G410" s="203"/>
      <c r="H410" s="206">
        <v>5.9</v>
      </c>
      <c r="I410" s="207"/>
      <c r="J410" s="203"/>
      <c r="K410" s="203"/>
      <c r="L410" s="208"/>
      <c r="M410" s="209"/>
      <c r="N410" s="210"/>
      <c r="O410" s="210"/>
      <c r="P410" s="210"/>
      <c r="Q410" s="210"/>
      <c r="R410" s="210"/>
      <c r="S410" s="210"/>
      <c r="T410" s="211"/>
      <c r="AT410" s="212" t="s">
        <v>137</v>
      </c>
      <c r="AU410" s="212" t="s">
        <v>82</v>
      </c>
      <c r="AV410" s="14" t="s">
        <v>82</v>
      </c>
      <c r="AW410" s="14" t="s">
        <v>33</v>
      </c>
      <c r="AX410" s="14" t="s">
        <v>72</v>
      </c>
      <c r="AY410" s="212" t="s">
        <v>126</v>
      </c>
    </row>
    <row r="411" spans="1:65" s="15" customFormat="1">
      <c r="B411" s="213"/>
      <c r="C411" s="214"/>
      <c r="D411" s="193" t="s">
        <v>137</v>
      </c>
      <c r="E411" s="215" t="s">
        <v>19</v>
      </c>
      <c r="F411" s="216" t="s">
        <v>140</v>
      </c>
      <c r="G411" s="214"/>
      <c r="H411" s="217">
        <v>64.319999999999993</v>
      </c>
      <c r="I411" s="218"/>
      <c r="J411" s="214"/>
      <c r="K411" s="214"/>
      <c r="L411" s="219"/>
      <c r="M411" s="220"/>
      <c r="N411" s="221"/>
      <c r="O411" s="221"/>
      <c r="P411" s="221"/>
      <c r="Q411" s="221"/>
      <c r="R411" s="221"/>
      <c r="S411" s="221"/>
      <c r="T411" s="222"/>
      <c r="AT411" s="223" t="s">
        <v>137</v>
      </c>
      <c r="AU411" s="223" t="s">
        <v>82</v>
      </c>
      <c r="AV411" s="15" t="s">
        <v>133</v>
      </c>
      <c r="AW411" s="15" t="s">
        <v>33</v>
      </c>
      <c r="AX411" s="15" t="s">
        <v>80</v>
      </c>
      <c r="AY411" s="223" t="s">
        <v>126</v>
      </c>
    </row>
    <row r="412" spans="1:65" s="2" customFormat="1" ht="16.5" customHeight="1">
      <c r="A412" s="34"/>
      <c r="B412" s="35"/>
      <c r="C412" s="224" t="s">
        <v>519</v>
      </c>
      <c r="D412" s="224" t="s">
        <v>251</v>
      </c>
      <c r="E412" s="225" t="s">
        <v>520</v>
      </c>
      <c r="F412" s="226" t="s">
        <v>521</v>
      </c>
      <c r="G412" s="227" t="s">
        <v>254</v>
      </c>
      <c r="H412" s="228">
        <v>128.63999999999999</v>
      </c>
      <c r="I412" s="229"/>
      <c r="J412" s="230">
        <f>ROUND(I412*H412,2)</f>
        <v>0</v>
      </c>
      <c r="K412" s="226" t="s">
        <v>132</v>
      </c>
      <c r="L412" s="231"/>
      <c r="M412" s="232" t="s">
        <v>19</v>
      </c>
      <c r="N412" s="233" t="s">
        <v>43</v>
      </c>
      <c r="O412" s="64"/>
      <c r="P412" s="182">
        <f>O412*H412</f>
        <v>0</v>
      </c>
      <c r="Q412" s="182">
        <v>1</v>
      </c>
      <c r="R412" s="182">
        <f>Q412*H412</f>
        <v>128.63999999999999</v>
      </c>
      <c r="S412" s="182">
        <v>0</v>
      </c>
      <c r="T412" s="183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84" t="s">
        <v>176</v>
      </c>
      <c r="AT412" s="184" t="s">
        <v>251</v>
      </c>
      <c r="AU412" s="184" t="s">
        <v>82</v>
      </c>
      <c r="AY412" s="17" t="s">
        <v>126</v>
      </c>
      <c r="BE412" s="185">
        <f>IF(N412="základní",J412,0)</f>
        <v>0</v>
      </c>
      <c r="BF412" s="185">
        <f>IF(N412="snížená",J412,0)</f>
        <v>0</v>
      </c>
      <c r="BG412" s="185">
        <f>IF(N412="zákl. přenesená",J412,0)</f>
        <v>0</v>
      </c>
      <c r="BH412" s="185">
        <f>IF(N412="sníž. přenesená",J412,0)</f>
        <v>0</v>
      </c>
      <c r="BI412" s="185">
        <f>IF(N412="nulová",J412,0)</f>
        <v>0</v>
      </c>
      <c r="BJ412" s="17" t="s">
        <v>80</v>
      </c>
      <c r="BK412" s="185">
        <f>ROUND(I412*H412,2)</f>
        <v>0</v>
      </c>
      <c r="BL412" s="17" t="s">
        <v>133</v>
      </c>
      <c r="BM412" s="184" t="s">
        <v>522</v>
      </c>
    </row>
    <row r="413" spans="1:65" s="14" customFormat="1">
      <c r="B413" s="202"/>
      <c r="C413" s="203"/>
      <c r="D413" s="193" t="s">
        <v>137</v>
      </c>
      <c r="E413" s="204" t="s">
        <v>19</v>
      </c>
      <c r="F413" s="205" t="s">
        <v>523</v>
      </c>
      <c r="G413" s="203"/>
      <c r="H413" s="206">
        <v>128.63999999999999</v>
      </c>
      <c r="I413" s="207"/>
      <c r="J413" s="203"/>
      <c r="K413" s="203"/>
      <c r="L413" s="208"/>
      <c r="M413" s="209"/>
      <c r="N413" s="210"/>
      <c r="O413" s="210"/>
      <c r="P413" s="210"/>
      <c r="Q413" s="210"/>
      <c r="R413" s="210"/>
      <c r="S413" s="210"/>
      <c r="T413" s="211"/>
      <c r="AT413" s="212" t="s">
        <v>137</v>
      </c>
      <c r="AU413" s="212" t="s">
        <v>82</v>
      </c>
      <c r="AV413" s="14" t="s">
        <v>82</v>
      </c>
      <c r="AW413" s="14" t="s">
        <v>33</v>
      </c>
      <c r="AX413" s="14" t="s">
        <v>72</v>
      </c>
      <c r="AY413" s="212" t="s">
        <v>126</v>
      </c>
    </row>
    <row r="414" spans="1:65" s="15" customFormat="1">
      <c r="B414" s="213"/>
      <c r="C414" s="214"/>
      <c r="D414" s="193" t="s">
        <v>137</v>
      </c>
      <c r="E414" s="215" t="s">
        <v>19</v>
      </c>
      <c r="F414" s="216" t="s">
        <v>140</v>
      </c>
      <c r="G414" s="214"/>
      <c r="H414" s="217">
        <v>128.63999999999999</v>
      </c>
      <c r="I414" s="218"/>
      <c r="J414" s="214"/>
      <c r="K414" s="214"/>
      <c r="L414" s="219"/>
      <c r="M414" s="220"/>
      <c r="N414" s="221"/>
      <c r="O414" s="221"/>
      <c r="P414" s="221"/>
      <c r="Q414" s="221"/>
      <c r="R414" s="221"/>
      <c r="S414" s="221"/>
      <c r="T414" s="222"/>
      <c r="AT414" s="223" t="s">
        <v>137</v>
      </c>
      <c r="AU414" s="223" t="s">
        <v>82</v>
      </c>
      <c r="AV414" s="15" t="s">
        <v>133</v>
      </c>
      <c r="AW414" s="15" t="s">
        <v>33</v>
      </c>
      <c r="AX414" s="15" t="s">
        <v>80</v>
      </c>
      <c r="AY414" s="223" t="s">
        <v>126</v>
      </c>
    </row>
    <row r="415" spans="1:65" s="2" customFormat="1" ht="62.65" customHeight="1">
      <c r="A415" s="34"/>
      <c r="B415" s="35"/>
      <c r="C415" s="173" t="s">
        <v>524</v>
      </c>
      <c r="D415" s="173" t="s">
        <v>128</v>
      </c>
      <c r="E415" s="174" t="s">
        <v>393</v>
      </c>
      <c r="F415" s="175" t="s">
        <v>394</v>
      </c>
      <c r="G415" s="176" t="s">
        <v>225</v>
      </c>
      <c r="H415" s="177">
        <v>28.303000000000001</v>
      </c>
      <c r="I415" s="178"/>
      <c r="J415" s="179">
        <f>ROUND(I415*H415,2)</f>
        <v>0</v>
      </c>
      <c r="K415" s="175" t="s">
        <v>132</v>
      </c>
      <c r="L415" s="39"/>
      <c r="M415" s="180" t="s">
        <v>19</v>
      </c>
      <c r="N415" s="181" t="s">
        <v>43</v>
      </c>
      <c r="O415" s="64"/>
      <c r="P415" s="182">
        <f>O415*H415</f>
        <v>0</v>
      </c>
      <c r="Q415" s="182">
        <v>0</v>
      </c>
      <c r="R415" s="182">
        <f>Q415*H415</f>
        <v>0</v>
      </c>
      <c r="S415" s="182">
        <v>0</v>
      </c>
      <c r="T415" s="183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84" t="s">
        <v>133</v>
      </c>
      <c r="AT415" s="184" t="s">
        <v>128</v>
      </c>
      <c r="AU415" s="184" t="s">
        <v>82</v>
      </c>
      <c r="AY415" s="17" t="s">
        <v>126</v>
      </c>
      <c r="BE415" s="185">
        <f>IF(N415="základní",J415,0)</f>
        <v>0</v>
      </c>
      <c r="BF415" s="185">
        <f>IF(N415="snížená",J415,0)</f>
        <v>0</v>
      </c>
      <c r="BG415" s="185">
        <f>IF(N415="zákl. přenesená",J415,0)</f>
        <v>0</v>
      </c>
      <c r="BH415" s="185">
        <f>IF(N415="sníž. přenesená",J415,0)</f>
        <v>0</v>
      </c>
      <c r="BI415" s="185">
        <f>IF(N415="nulová",J415,0)</f>
        <v>0</v>
      </c>
      <c r="BJ415" s="17" t="s">
        <v>80</v>
      </c>
      <c r="BK415" s="185">
        <f>ROUND(I415*H415,2)</f>
        <v>0</v>
      </c>
      <c r="BL415" s="17" t="s">
        <v>133</v>
      </c>
      <c r="BM415" s="184" t="s">
        <v>525</v>
      </c>
    </row>
    <row r="416" spans="1:65" s="2" customFormat="1">
      <c r="A416" s="34"/>
      <c r="B416" s="35"/>
      <c r="C416" s="36"/>
      <c r="D416" s="186" t="s">
        <v>135</v>
      </c>
      <c r="E416" s="36"/>
      <c r="F416" s="187" t="s">
        <v>396</v>
      </c>
      <c r="G416" s="36"/>
      <c r="H416" s="36"/>
      <c r="I416" s="188"/>
      <c r="J416" s="36"/>
      <c r="K416" s="36"/>
      <c r="L416" s="39"/>
      <c r="M416" s="189"/>
      <c r="N416" s="190"/>
      <c r="O416" s="64"/>
      <c r="P416" s="64"/>
      <c r="Q416" s="64"/>
      <c r="R416" s="64"/>
      <c r="S416" s="64"/>
      <c r="T416" s="65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135</v>
      </c>
      <c r="AU416" s="17" t="s">
        <v>82</v>
      </c>
    </row>
    <row r="417" spans="1:65" s="13" customFormat="1" ht="22.5">
      <c r="B417" s="191"/>
      <c r="C417" s="192"/>
      <c r="D417" s="193" t="s">
        <v>137</v>
      </c>
      <c r="E417" s="194" t="s">
        <v>19</v>
      </c>
      <c r="F417" s="195" t="s">
        <v>526</v>
      </c>
      <c r="G417" s="192"/>
      <c r="H417" s="194" t="s">
        <v>19</v>
      </c>
      <c r="I417" s="196"/>
      <c r="J417" s="192"/>
      <c r="K417" s="192"/>
      <c r="L417" s="197"/>
      <c r="M417" s="198"/>
      <c r="N417" s="199"/>
      <c r="O417" s="199"/>
      <c r="P417" s="199"/>
      <c r="Q417" s="199"/>
      <c r="R417" s="199"/>
      <c r="S417" s="199"/>
      <c r="T417" s="200"/>
      <c r="AT417" s="201" t="s">
        <v>137</v>
      </c>
      <c r="AU417" s="201" t="s">
        <v>82</v>
      </c>
      <c r="AV417" s="13" t="s">
        <v>80</v>
      </c>
      <c r="AW417" s="13" t="s">
        <v>33</v>
      </c>
      <c r="AX417" s="13" t="s">
        <v>72</v>
      </c>
      <c r="AY417" s="201" t="s">
        <v>126</v>
      </c>
    </row>
    <row r="418" spans="1:65" s="14" customFormat="1">
      <c r="B418" s="202"/>
      <c r="C418" s="203"/>
      <c r="D418" s="193" t="s">
        <v>137</v>
      </c>
      <c r="E418" s="204" t="s">
        <v>19</v>
      </c>
      <c r="F418" s="205" t="s">
        <v>527</v>
      </c>
      <c r="G418" s="203"/>
      <c r="H418" s="206">
        <v>28.303000000000001</v>
      </c>
      <c r="I418" s="207"/>
      <c r="J418" s="203"/>
      <c r="K418" s="203"/>
      <c r="L418" s="208"/>
      <c r="M418" s="209"/>
      <c r="N418" s="210"/>
      <c r="O418" s="210"/>
      <c r="P418" s="210"/>
      <c r="Q418" s="210"/>
      <c r="R418" s="210"/>
      <c r="S418" s="210"/>
      <c r="T418" s="211"/>
      <c r="AT418" s="212" t="s">
        <v>137</v>
      </c>
      <c r="AU418" s="212" t="s">
        <v>82</v>
      </c>
      <c r="AV418" s="14" t="s">
        <v>82</v>
      </c>
      <c r="AW418" s="14" t="s">
        <v>33</v>
      </c>
      <c r="AX418" s="14" t="s">
        <v>72</v>
      </c>
      <c r="AY418" s="212" t="s">
        <v>126</v>
      </c>
    </row>
    <row r="419" spans="1:65" s="13" customFormat="1">
      <c r="B419" s="191"/>
      <c r="C419" s="192"/>
      <c r="D419" s="193" t="s">
        <v>137</v>
      </c>
      <c r="E419" s="194" t="s">
        <v>19</v>
      </c>
      <c r="F419" s="195" t="s">
        <v>528</v>
      </c>
      <c r="G419" s="192"/>
      <c r="H419" s="194" t="s">
        <v>19</v>
      </c>
      <c r="I419" s="196"/>
      <c r="J419" s="192"/>
      <c r="K419" s="192"/>
      <c r="L419" s="197"/>
      <c r="M419" s="198"/>
      <c r="N419" s="199"/>
      <c r="O419" s="199"/>
      <c r="P419" s="199"/>
      <c r="Q419" s="199"/>
      <c r="R419" s="199"/>
      <c r="S419" s="199"/>
      <c r="T419" s="200"/>
      <c r="AT419" s="201" t="s">
        <v>137</v>
      </c>
      <c r="AU419" s="201" t="s">
        <v>82</v>
      </c>
      <c r="AV419" s="13" t="s">
        <v>80</v>
      </c>
      <c r="AW419" s="13" t="s">
        <v>33</v>
      </c>
      <c r="AX419" s="13" t="s">
        <v>72</v>
      </c>
      <c r="AY419" s="201" t="s">
        <v>126</v>
      </c>
    </row>
    <row r="420" spans="1:65" s="14" customFormat="1">
      <c r="B420" s="202"/>
      <c r="C420" s="203"/>
      <c r="D420" s="193" t="s">
        <v>137</v>
      </c>
      <c r="E420" s="204" t="s">
        <v>19</v>
      </c>
      <c r="F420" s="205" t="s">
        <v>529</v>
      </c>
      <c r="G420" s="203"/>
      <c r="H420" s="206">
        <v>28.303000000000001</v>
      </c>
      <c r="I420" s="207"/>
      <c r="J420" s="203"/>
      <c r="K420" s="203"/>
      <c r="L420" s="208"/>
      <c r="M420" s="209"/>
      <c r="N420" s="210"/>
      <c r="O420" s="210"/>
      <c r="P420" s="210"/>
      <c r="Q420" s="210"/>
      <c r="R420" s="210"/>
      <c r="S420" s="210"/>
      <c r="T420" s="211"/>
      <c r="AT420" s="212" t="s">
        <v>137</v>
      </c>
      <c r="AU420" s="212" t="s">
        <v>82</v>
      </c>
      <c r="AV420" s="14" t="s">
        <v>82</v>
      </c>
      <c r="AW420" s="14" t="s">
        <v>33</v>
      </c>
      <c r="AX420" s="14" t="s">
        <v>80</v>
      </c>
      <c r="AY420" s="212" t="s">
        <v>126</v>
      </c>
    </row>
    <row r="421" spans="1:65" s="15" customFormat="1">
      <c r="B421" s="213"/>
      <c r="C421" s="214"/>
      <c r="D421" s="193" t="s">
        <v>137</v>
      </c>
      <c r="E421" s="215" t="s">
        <v>19</v>
      </c>
      <c r="F421" s="216" t="s">
        <v>140</v>
      </c>
      <c r="G421" s="214"/>
      <c r="H421" s="217">
        <v>56.606000000000002</v>
      </c>
      <c r="I421" s="218"/>
      <c r="J421" s="214"/>
      <c r="K421" s="214"/>
      <c r="L421" s="219"/>
      <c r="M421" s="220"/>
      <c r="N421" s="221"/>
      <c r="O421" s="221"/>
      <c r="P421" s="221"/>
      <c r="Q421" s="221"/>
      <c r="R421" s="221"/>
      <c r="S421" s="221"/>
      <c r="T421" s="222"/>
      <c r="AT421" s="223" t="s">
        <v>137</v>
      </c>
      <c r="AU421" s="223" t="s">
        <v>82</v>
      </c>
      <c r="AV421" s="15" t="s">
        <v>133</v>
      </c>
      <c r="AW421" s="15" t="s">
        <v>33</v>
      </c>
      <c r="AX421" s="15" t="s">
        <v>72</v>
      </c>
      <c r="AY421" s="223" t="s">
        <v>126</v>
      </c>
    </row>
    <row r="422" spans="1:65" s="2" customFormat="1" ht="37.9" customHeight="1">
      <c r="A422" s="34"/>
      <c r="B422" s="35"/>
      <c r="C422" s="173" t="s">
        <v>530</v>
      </c>
      <c r="D422" s="173" t="s">
        <v>128</v>
      </c>
      <c r="E422" s="174" t="s">
        <v>401</v>
      </c>
      <c r="F422" s="175" t="s">
        <v>402</v>
      </c>
      <c r="G422" s="176" t="s">
        <v>225</v>
      </c>
      <c r="H422" s="177">
        <v>28.303000000000001</v>
      </c>
      <c r="I422" s="178"/>
      <c r="J422" s="179">
        <f>ROUND(I422*H422,2)</f>
        <v>0</v>
      </c>
      <c r="K422" s="175" t="s">
        <v>132</v>
      </c>
      <c r="L422" s="39"/>
      <c r="M422" s="180" t="s">
        <v>19</v>
      </c>
      <c r="N422" s="181" t="s">
        <v>43</v>
      </c>
      <c r="O422" s="64"/>
      <c r="P422" s="182">
        <f>O422*H422</f>
        <v>0</v>
      </c>
      <c r="Q422" s="182">
        <v>0</v>
      </c>
      <c r="R422" s="182">
        <f>Q422*H422</f>
        <v>0</v>
      </c>
      <c r="S422" s="182">
        <v>0</v>
      </c>
      <c r="T422" s="183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84" t="s">
        <v>133</v>
      </c>
      <c r="AT422" s="184" t="s">
        <v>128</v>
      </c>
      <c r="AU422" s="184" t="s">
        <v>82</v>
      </c>
      <c r="AY422" s="17" t="s">
        <v>126</v>
      </c>
      <c r="BE422" s="185">
        <f>IF(N422="základní",J422,0)</f>
        <v>0</v>
      </c>
      <c r="BF422" s="185">
        <f>IF(N422="snížená",J422,0)</f>
        <v>0</v>
      </c>
      <c r="BG422" s="185">
        <f>IF(N422="zákl. přenesená",J422,0)</f>
        <v>0</v>
      </c>
      <c r="BH422" s="185">
        <f>IF(N422="sníž. přenesená",J422,0)</f>
        <v>0</v>
      </c>
      <c r="BI422" s="185">
        <f>IF(N422="nulová",J422,0)</f>
        <v>0</v>
      </c>
      <c r="BJ422" s="17" t="s">
        <v>80</v>
      </c>
      <c r="BK422" s="185">
        <f>ROUND(I422*H422,2)</f>
        <v>0</v>
      </c>
      <c r="BL422" s="17" t="s">
        <v>133</v>
      </c>
      <c r="BM422" s="184" t="s">
        <v>531</v>
      </c>
    </row>
    <row r="423" spans="1:65" s="2" customFormat="1">
      <c r="A423" s="34"/>
      <c r="B423" s="35"/>
      <c r="C423" s="36"/>
      <c r="D423" s="186" t="s">
        <v>135</v>
      </c>
      <c r="E423" s="36"/>
      <c r="F423" s="187" t="s">
        <v>404</v>
      </c>
      <c r="G423" s="36"/>
      <c r="H423" s="36"/>
      <c r="I423" s="188"/>
      <c r="J423" s="36"/>
      <c r="K423" s="36"/>
      <c r="L423" s="39"/>
      <c r="M423" s="189"/>
      <c r="N423" s="190"/>
      <c r="O423" s="64"/>
      <c r="P423" s="64"/>
      <c r="Q423" s="64"/>
      <c r="R423" s="64"/>
      <c r="S423" s="64"/>
      <c r="T423" s="65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135</v>
      </c>
      <c r="AU423" s="17" t="s">
        <v>82</v>
      </c>
    </row>
    <row r="424" spans="1:65" s="13" customFormat="1">
      <c r="B424" s="191"/>
      <c r="C424" s="192"/>
      <c r="D424" s="193" t="s">
        <v>137</v>
      </c>
      <c r="E424" s="194" t="s">
        <v>19</v>
      </c>
      <c r="F424" s="195" t="s">
        <v>532</v>
      </c>
      <c r="G424" s="192"/>
      <c r="H424" s="194" t="s">
        <v>19</v>
      </c>
      <c r="I424" s="196"/>
      <c r="J424" s="192"/>
      <c r="K424" s="192"/>
      <c r="L424" s="197"/>
      <c r="M424" s="198"/>
      <c r="N424" s="199"/>
      <c r="O424" s="199"/>
      <c r="P424" s="199"/>
      <c r="Q424" s="199"/>
      <c r="R424" s="199"/>
      <c r="S424" s="199"/>
      <c r="T424" s="200"/>
      <c r="AT424" s="201" t="s">
        <v>137</v>
      </c>
      <c r="AU424" s="201" t="s">
        <v>82</v>
      </c>
      <c r="AV424" s="13" t="s">
        <v>80</v>
      </c>
      <c r="AW424" s="13" t="s">
        <v>33</v>
      </c>
      <c r="AX424" s="13" t="s">
        <v>72</v>
      </c>
      <c r="AY424" s="201" t="s">
        <v>126</v>
      </c>
    </row>
    <row r="425" spans="1:65" s="14" customFormat="1">
      <c r="B425" s="202"/>
      <c r="C425" s="203"/>
      <c r="D425" s="193" t="s">
        <v>137</v>
      </c>
      <c r="E425" s="204" t="s">
        <v>19</v>
      </c>
      <c r="F425" s="205" t="s">
        <v>529</v>
      </c>
      <c r="G425" s="203"/>
      <c r="H425" s="206">
        <v>28.303000000000001</v>
      </c>
      <c r="I425" s="207"/>
      <c r="J425" s="203"/>
      <c r="K425" s="203"/>
      <c r="L425" s="208"/>
      <c r="M425" s="209"/>
      <c r="N425" s="210"/>
      <c r="O425" s="210"/>
      <c r="P425" s="210"/>
      <c r="Q425" s="210"/>
      <c r="R425" s="210"/>
      <c r="S425" s="210"/>
      <c r="T425" s="211"/>
      <c r="AT425" s="212" t="s">
        <v>137</v>
      </c>
      <c r="AU425" s="212" t="s">
        <v>82</v>
      </c>
      <c r="AV425" s="14" t="s">
        <v>82</v>
      </c>
      <c r="AW425" s="14" t="s">
        <v>33</v>
      </c>
      <c r="AX425" s="14" t="s">
        <v>72</v>
      </c>
      <c r="AY425" s="212" t="s">
        <v>126</v>
      </c>
    </row>
    <row r="426" spans="1:65" s="15" customFormat="1">
      <c r="B426" s="213"/>
      <c r="C426" s="214"/>
      <c r="D426" s="193" t="s">
        <v>137</v>
      </c>
      <c r="E426" s="215" t="s">
        <v>19</v>
      </c>
      <c r="F426" s="216" t="s">
        <v>140</v>
      </c>
      <c r="G426" s="214"/>
      <c r="H426" s="217">
        <v>28.303000000000001</v>
      </c>
      <c r="I426" s="218"/>
      <c r="J426" s="214"/>
      <c r="K426" s="214"/>
      <c r="L426" s="219"/>
      <c r="M426" s="220"/>
      <c r="N426" s="221"/>
      <c r="O426" s="221"/>
      <c r="P426" s="221"/>
      <c r="Q426" s="221"/>
      <c r="R426" s="221"/>
      <c r="S426" s="221"/>
      <c r="T426" s="222"/>
      <c r="AT426" s="223" t="s">
        <v>137</v>
      </c>
      <c r="AU426" s="223" t="s">
        <v>82</v>
      </c>
      <c r="AV426" s="15" t="s">
        <v>133</v>
      </c>
      <c r="AW426" s="15" t="s">
        <v>33</v>
      </c>
      <c r="AX426" s="15" t="s">
        <v>80</v>
      </c>
      <c r="AY426" s="223" t="s">
        <v>126</v>
      </c>
    </row>
    <row r="427" spans="1:65" s="2" customFormat="1" ht="33" customHeight="1">
      <c r="A427" s="34"/>
      <c r="B427" s="35"/>
      <c r="C427" s="173" t="s">
        <v>202</v>
      </c>
      <c r="D427" s="173" t="s">
        <v>128</v>
      </c>
      <c r="E427" s="174" t="s">
        <v>408</v>
      </c>
      <c r="F427" s="175" t="s">
        <v>409</v>
      </c>
      <c r="G427" s="176" t="s">
        <v>225</v>
      </c>
      <c r="H427" s="177">
        <v>28.303000000000001</v>
      </c>
      <c r="I427" s="178"/>
      <c r="J427" s="179">
        <f>ROUND(I427*H427,2)</f>
        <v>0</v>
      </c>
      <c r="K427" s="175" t="s">
        <v>132</v>
      </c>
      <c r="L427" s="39"/>
      <c r="M427" s="180" t="s">
        <v>19</v>
      </c>
      <c r="N427" s="181" t="s">
        <v>43</v>
      </c>
      <c r="O427" s="64"/>
      <c r="P427" s="182">
        <f>O427*H427</f>
        <v>0</v>
      </c>
      <c r="Q427" s="182">
        <v>0</v>
      </c>
      <c r="R427" s="182">
        <f>Q427*H427</f>
        <v>0</v>
      </c>
      <c r="S427" s="182">
        <v>0</v>
      </c>
      <c r="T427" s="183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84" t="s">
        <v>133</v>
      </c>
      <c r="AT427" s="184" t="s">
        <v>128</v>
      </c>
      <c r="AU427" s="184" t="s">
        <v>82</v>
      </c>
      <c r="AY427" s="17" t="s">
        <v>126</v>
      </c>
      <c r="BE427" s="185">
        <f>IF(N427="základní",J427,0)</f>
        <v>0</v>
      </c>
      <c r="BF427" s="185">
        <f>IF(N427="snížená",J427,0)</f>
        <v>0</v>
      </c>
      <c r="BG427" s="185">
        <f>IF(N427="zákl. přenesená",J427,0)</f>
        <v>0</v>
      </c>
      <c r="BH427" s="185">
        <f>IF(N427="sníž. přenesená",J427,0)</f>
        <v>0</v>
      </c>
      <c r="BI427" s="185">
        <f>IF(N427="nulová",J427,0)</f>
        <v>0</v>
      </c>
      <c r="BJ427" s="17" t="s">
        <v>80</v>
      </c>
      <c r="BK427" s="185">
        <f>ROUND(I427*H427,2)</f>
        <v>0</v>
      </c>
      <c r="BL427" s="17" t="s">
        <v>133</v>
      </c>
      <c r="BM427" s="184" t="s">
        <v>533</v>
      </c>
    </row>
    <row r="428" spans="1:65" s="2" customFormat="1">
      <c r="A428" s="34"/>
      <c r="B428" s="35"/>
      <c r="C428" s="36"/>
      <c r="D428" s="186" t="s">
        <v>135</v>
      </c>
      <c r="E428" s="36"/>
      <c r="F428" s="187" t="s">
        <v>411</v>
      </c>
      <c r="G428" s="36"/>
      <c r="H428" s="36"/>
      <c r="I428" s="188"/>
      <c r="J428" s="36"/>
      <c r="K428" s="36"/>
      <c r="L428" s="39"/>
      <c r="M428" s="189"/>
      <c r="N428" s="190"/>
      <c r="O428" s="64"/>
      <c r="P428" s="64"/>
      <c r="Q428" s="64"/>
      <c r="R428" s="64"/>
      <c r="S428" s="64"/>
      <c r="T428" s="65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135</v>
      </c>
      <c r="AU428" s="17" t="s">
        <v>82</v>
      </c>
    </row>
    <row r="429" spans="1:65" s="13" customFormat="1">
      <c r="B429" s="191"/>
      <c r="C429" s="192"/>
      <c r="D429" s="193" t="s">
        <v>137</v>
      </c>
      <c r="E429" s="194" t="s">
        <v>19</v>
      </c>
      <c r="F429" s="195" t="s">
        <v>534</v>
      </c>
      <c r="G429" s="192"/>
      <c r="H429" s="194" t="s">
        <v>19</v>
      </c>
      <c r="I429" s="196"/>
      <c r="J429" s="192"/>
      <c r="K429" s="192"/>
      <c r="L429" s="197"/>
      <c r="M429" s="198"/>
      <c r="N429" s="199"/>
      <c r="O429" s="199"/>
      <c r="P429" s="199"/>
      <c r="Q429" s="199"/>
      <c r="R429" s="199"/>
      <c r="S429" s="199"/>
      <c r="T429" s="200"/>
      <c r="AT429" s="201" t="s">
        <v>137</v>
      </c>
      <c r="AU429" s="201" t="s">
        <v>82</v>
      </c>
      <c r="AV429" s="13" t="s">
        <v>80</v>
      </c>
      <c r="AW429" s="13" t="s">
        <v>33</v>
      </c>
      <c r="AX429" s="13" t="s">
        <v>72</v>
      </c>
      <c r="AY429" s="201" t="s">
        <v>126</v>
      </c>
    </row>
    <row r="430" spans="1:65" s="14" customFormat="1">
      <c r="B430" s="202"/>
      <c r="C430" s="203"/>
      <c r="D430" s="193" t="s">
        <v>137</v>
      </c>
      <c r="E430" s="204" t="s">
        <v>19</v>
      </c>
      <c r="F430" s="205" t="s">
        <v>529</v>
      </c>
      <c r="G430" s="203"/>
      <c r="H430" s="206">
        <v>28.303000000000001</v>
      </c>
      <c r="I430" s="207"/>
      <c r="J430" s="203"/>
      <c r="K430" s="203"/>
      <c r="L430" s="208"/>
      <c r="M430" s="209"/>
      <c r="N430" s="210"/>
      <c r="O430" s="210"/>
      <c r="P430" s="210"/>
      <c r="Q430" s="210"/>
      <c r="R430" s="210"/>
      <c r="S430" s="210"/>
      <c r="T430" s="211"/>
      <c r="AT430" s="212" t="s">
        <v>137</v>
      </c>
      <c r="AU430" s="212" t="s">
        <v>82</v>
      </c>
      <c r="AV430" s="14" t="s">
        <v>82</v>
      </c>
      <c r="AW430" s="14" t="s">
        <v>33</v>
      </c>
      <c r="AX430" s="14" t="s">
        <v>72</v>
      </c>
      <c r="AY430" s="212" t="s">
        <v>126</v>
      </c>
    </row>
    <row r="431" spans="1:65" s="15" customFormat="1">
      <c r="B431" s="213"/>
      <c r="C431" s="214"/>
      <c r="D431" s="193" t="s">
        <v>137</v>
      </c>
      <c r="E431" s="215" t="s">
        <v>19</v>
      </c>
      <c r="F431" s="216" t="s">
        <v>140</v>
      </c>
      <c r="G431" s="214"/>
      <c r="H431" s="217">
        <v>28.303000000000001</v>
      </c>
      <c r="I431" s="218"/>
      <c r="J431" s="214"/>
      <c r="K431" s="214"/>
      <c r="L431" s="219"/>
      <c r="M431" s="220"/>
      <c r="N431" s="221"/>
      <c r="O431" s="221"/>
      <c r="P431" s="221"/>
      <c r="Q431" s="221"/>
      <c r="R431" s="221"/>
      <c r="S431" s="221"/>
      <c r="T431" s="222"/>
      <c r="AT431" s="223" t="s">
        <v>137</v>
      </c>
      <c r="AU431" s="223" t="s">
        <v>82</v>
      </c>
      <c r="AV431" s="15" t="s">
        <v>133</v>
      </c>
      <c r="AW431" s="15" t="s">
        <v>33</v>
      </c>
      <c r="AX431" s="15" t="s">
        <v>80</v>
      </c>
      <c r="AY431" s="223" t="s">
        <v>126</v>
      </c>
    </row>
    <row r="432" spans="1:65" s="2" customFormat="1" ht="62.65" customHeight="1">
      <c r="A432" s="34"/>
      <c r="B432" s="35"/>
      <c r="C432" s="173" t="s">
        <v>535</v>
      </c>
      <c r="D432" s="173" t="s">
        <v>128</v>
      </c>
      <c r="E432" s="174" t="s">
        <v>257</v>
      </c>
      <c r="F432" s="175" t="s">
        <v>258</v>
      </c>
      <c r="G432" s="176" t="s">
        <v>225</v>
      </c>
      <c r="H432" s="177">
        <v>637.87599999999998</v>
      </c>
      <c r="I432" s="178"/>
      <c r="J432" s="179">
        <f>ROUND(I432*H432,2)</f>
        <v>0</v>
      </c>
      <c r="K432" s="175" t="s">
        <v>132</v>
      </c>
      <c r="L432" s="39"/>
      <c r="M432" s="180" t="s">
        <v>19</v>
      </c>
      <c r="N432" s="181" t="s">
        <v>43</v>
      </c>
      <c r="O432" s="64"/>
      <c r="P432" s="182">
        <f>O432*H432</f>
        <v>0</v>
      </c>
      <c r="Q432" s="182">
        <v>0</v>
      </c>
      <c r="R432" s="182">
        <f>Q432*H432</f>
        <v>0</v>
      </c>
      <c r="S432" s="182">
        <v>0</v>
      </c>
      <c r="T432" s="183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84" t="s">
        <v>133</v>
      </c>
      <c r="AT432" s="184" t="s">
        <v>128</v>
      </c>
      <c r="AU432" s="184" t="s">
        <v>82</v>
      </c>
      <c r="AY432" s="17" t="s">
        <v>126</v>
      </c>
      <c r="BE432" s="185">
        <f>IF(N432="základní",J432,0)</f>
        <v>0</v>
      </c>
      <c r="BF432" s="185">
        <f>IF(N432="snížená",J432,0)</f>
        <v>0</v>
      </c>
      <c r="BG432" s="185">
        <f>IF(N432="zákl. přenesená",J432,0)</f>
        <v>0</v>
      </c>
      <c r="BH432" s="185">
        <f>IF(N432="sníž. přenesená",J432,0)</f>
        <v>0</v>
      </c>
      <c r="BI432" s="185">
        <f>IF(N432="nulová",J432,0)</f>
        <v>0</v>
      </c>
      <c r="BJ432" s="17" t="s">
        <v>80</v>
      </c>
      <c r="BK432" s="185">
        <f>ROUND(I432*H432,2)</f>
        <v>0</v>
      </c>
      <c r="BL432" s="17" t="s">
        <v>133</v>
      </c>
      <c r="BM432" s="184" t="s">
        <v>536</v>
      </c>
    </row>
    <row r="433" spans="1:65" s="2" customFormat="1">
      <c r="A433" s="34"/>
      <c r="B433" s="35"/>
      <c r="C433" s="36"/>
      <c r="D433" s="186" t="s">
        <v>135</v>
      </c>
      <c r="E433" s="36"/>
      <c r="F433" s="187" t="s">
        <v>260</v>
      </c>
      <c r="G433" s="36"/>
      <c r="H433" s="36"/>
      <c r="I433" s="188"/>
      <c r="J433" s="36"/>
      <c r="K433" s="36"/>
      <c r="L433" s="39"/>
      <c r="M433" s="189"/>
      <c r="N433" s="190"/>
      <c r="O433" s="64"/>
      <c r="P433" s="64"/>
      <c r="Q433" s="64"/>
      <c r="R433" s="64"/>
      <c r="S433" s="64"/>
      <c r="T433" s="65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135</v>
      </c>
      <c r="AU433" s="17" t="s">
        <v>82</v>
      </c>
    </row>
    <row r="434" spans="1:65" s="13" customFormat="1">
      <c r="B434" s="191"/>
      <c r="C434" s="192"/>
      <c r="D434" s="193" t="s">
        <v>137</v>
      </c>
      <c r="E434" s="194" t="s">
        <v>19</v>
      </c>
      <c r="F434" s="195" t="s">
        <v>537</v>
      </c>
      <c r="G434" s="192"/>
      <c r="H434" s="194" t="s">
        <v>19</v>
      </c>
      <c r="I434" s="196"/>
      <c r="J434" s="192"/>
      <c r="K434" s="192"/>
      <c r="L434" s="197"/>
      <c r="M434" s="198"/>
      <c r="N434" s="199"/>
      <c r="O434" s="199"/>
      <c r="P434" s="199"/>
      <c r="Q434" s="199"/>
      <c r="R434" s="199"/>
      <c r="S434" s="199"/>
      <c r="T434" s="200"/>
      <c r="AT434" s="201" t="s">
        <v>137</v>
      </c>
      <c r="AU434" s="201" t="s">
        <v>82</v>
      </c>
      <c r="AV434" s="13" t="s">
        <v>80</v>
      </c>
      <c r="AW434" s="13" t="s">
        <v>33</v>
      </c>
      <c r="AX434" s="13" t="s">
        <v>72</v>
      </c>
      <c r="AY434" s="201" t="s">
        <v>126</v>
      </c>
    </row>
    <row r="435" spans="1:65" s="14" customFormat="1">
      <c r="B435" s="202"/>
      <c r="C435" s="203"/>
      <c r="D435" s="193" t="s">
        <v>137</v>
      </c>
      <c r="E435" s="204" t="s">
        <v>19</v>
      </c>
      <c r="F435" s="205" t="s">
        <v>538</v>
      </c>
      <c r="G435" s="203"/>
      <c r="H435" s="206">
        <v>656.17899999999997</v>
      </c>
      <c r="I435" s="207"/>
      <c r="J435" s="203"/>
      <c r="K435" s="203"/>
      <c r="L435" s="208"/>
      <c r="M435" s="209"/>
      <c r="N435" s="210"/>
      <c r="O435" s="210"/>
      <c r="P435" s="210"/>
      <c r="Q435" s="210"/>
      <c r="R435" s="210"/>
      <c r="S435" s="210"/>
      <c r="T435" s="211"/>
      <c r="AT435" s="212" t="s">
        <v>137</v>
      </c>
      <c r="AU435" s="212" t="s">
        <v>82</v>
      </c>
      <c r="AV435" s="14" t="s">
        <v>82</v>
      </c>
      <c r="AW435" s="14" t="s">
        <v>33</v>
      </c>
      <c r="AX435" s="14" t="s">
        <v>72</v>
      </c>
      <c r="AY435" s="212" t="s">
        <v>126</v>
      </c>
    </row>
    <row r="436" spans="1:65" s="13" customFormat="1">
      <c r="B436" s="191"/>
      <c r="C436" s="192"/>
      <c r="D436" s="193" t="s">
        <v>137</v>
      </c>
      <c r="E436" s="194" t="s">
        <v>19</v>
      </c>
      <c r="F436" s="195" t="s">
        <v>539</v>
      </c>
      <c r="G436" s="192"/>
      <c r="H436" s="194" t="s">
        <v>19</v>
      </c>
      <c r="I436" s="196"/>
      <c r="J436" s="192"/>
      <c r="K436" s="192"/>
      <c r="L436" s="197"/>
      <c r="M436" s="198"/>
      <c r="N436" s="199"/>
      <c r="O436" s="199"/>
      <c r="P436" s="199"/>
      <c r="Q436" s="199"/>
      <c r="R436" s="199"/>
      <c r="S436" s="199"/>
      <c r="T436" s="200"/>
      <c r="AT436" s="201" t="s">
        <v>137</v>
      </c>
      <c r="AU436" s="201" t="s">
        <v>82</v>
      </c>
      <c r="AV436" s="13" t="s">
        <v>80</v>
      </c>
      <c r="AW436" s="13" t="s">
        <v>33</v>
      </c>
      <c r="AX436" s="13" t="s">
        <v>72</v>
      </c>
      <c r="AY436" s="201" t="s">
        <v>126</v>
      </c>
    </row>
    <row r="437" spans="1:65" s="14" customFormat="1">
      <c r="B437" s="202"/>
      <c r="C437" s="203"/>
      <c r="D437" s="193" t="s">
        <v>137</v>
      </c>
      <c r="E437" s="204" t="s">
        <v>19</v>
      </c>
      <c r="F437" s="205" t="s">
        <v>540</v>
      </c>
      <c r="G437" s="203"/>
      <c r="H437" s="206">
        <v>10</v>
      </c>
      <c r="I437" s="207"/>
      <c r="J437" s="203"/>
      <c r="K437" s="203"/>
      <c r="L437" s="208"/>
      <c r="M437" s="209"/>
      <c r="N437" s="210"/>
      <c r="O437" s="210"/>
      <c r="P437" s="210"/>
      <c r="Q437" s="210"/>
      <c r="R437" s="210"/>
      <c r="S437" s="210"/>
      <c r="T437" s="211"/>
      <c r="AT437" s="212" t="s">
        <v>137</v>
      </c>
      <c r="AU437" s="212" t="s">
        <v>82</v>
      </c>
      <c r="AV437" s="14" t="s">
        <v>82</v>
      </c>
      <c r="AW437" s="14" t="s">
        <v>33</v>
      </c>
      <c r="AX437" s="14" t="s">
        <v>72</v>
      </c>
      <c r="AY437" s="212" t="s">
        <v>126</v>
      </c>
    </row>
    <row r="438" spans="1:65" s="13" customFormat="1">
      <c r="B438" s="191"/>
      <c r="C438" s="192"/>
      <c r="D438" s="193" t="s">
        <v>137</v>
      </c>
      <c r="E438" s="194" t="s">
        <v>19</v>
      </c>
      <c r="F438" s="195" t="s">
        <v>541</v>
      </c>
      <c r="G438" s="192"/>
      <c r="H438" s="194" t="s">
        <v>19</v>
      </c>
      <c r="I438" s="196"/>
      <c r="J438" s="192"/>
      <c r="K438" s="192"/>
      <c r="L438" s="197"/>
      <c r="M438" s="198"/>
      <c r="N438" s="199"/>
      <c r="O438" s="199"/>
      <c r="P438" s="199"/>
      <c r="Q438" s="199"/>
      <c r="R438" s="199"/>
      <c r="S438" s="199"/>
      <c r="T438" s="200"/>
      <c r="AT438" s="201" t="s">
        <v>137</v>
      </c>
      <c r="AU438" s="201" t="s">
        <v>82</v>
      </c>
      <c r="AV438" s="13" t="s">
        <v>80</v>
      </c>
      <c r="AW438" s="13" t="s">
        <v>33</v>
      </c>
      <c r="AX438" s="13" t="s">
        <v>72</v>
      </c>
      <c r="AY438" s="201" t="s">
        <v>126</v>
      </c>
    </row>
    <row r="439" spans="1:65" s="14" customFormat="1">
      <c r="B439" s="202"/>
      <c r="C439" s="203"/>
      <c r="D439" s="193" t="s">
        <v>137</v>
      </c>
      <c r="E439" s="204" t="s">
        <v>19</v>
      </c>
      <c r="F439" s="205" t="s">
        <v>542</v>
      </c>
      <c r="G439" s="203"/>
      <c r="H439" s="206">
        <v>-28.303000000000001</v>
      </c>
      <c r="I439" s="207"/>
      <c r="J439" s="203"/>
      <c r="K439" s="203"/>
      <c r="L439" s="208"/>
      <c r="M439" s="209"/>
      <c r="N439" s="210"/>
      <c r="O439" s="210"/>
      <c r="P439" s="210"/>
      <c r="Q439" s="210"/>
      <c r="R439" s="210"/>
      <c r="S439" s="210"/>
      <c r="T439" s="211"/>
      <c r="AT439" s="212" t="s">
        <v>137</v>
      </c>
      <c r="AU439" s="212" t="s">
        <v>82</v>
      </c>
      <c r="AV439" s="14" t="s">
        <v>82</v>
      </c>
      <c r="AW439" s="14" t="s">
        <v>33</v>
      </c>
      <c r="AX439" s="14" t="s">
        <v>72</v>
      </c>
      <c r="AY439" s="212" t="s">
        <v>126</v>
      </c>
    </row>
    <row r="440" spans="1:65" s="15" customFormat="1">
      <c r="B440" s="213"/>
      <c r="C440" s="214"/>
      <c r="D440" s="193" t="s">
        <v>137</v>
      </c>
      <c r="E440" s="215" t="s">
        <v>19</v>
      </c>
      <c r="F440" s="216" t="s">
        <v>140</v>
      </c>
      <c r="G440" s="214"/>
      <c r="H440" s="217">
        <v>637.87599999999998</v>
      </c>
      <c r="I440" s="218"/>
      <c r="J440" s="214"/>
      <c r="K440" s="214"/>
      <c r="L440" s="219"/>
      <c r="M440" s="220"/>
      <c r="N440" s="221"/>
      <c r="O440" s="221"/>
      <c r="P440" s="221"/>
      <c r="Q440" s="221"/>
      <c r="R440" s="221"/>
      <c r="S440" s="221"/>
      <c r="T440" s="222"/>
      <c r="AT440" s="223" t="s">
        <v>137</v>
      </c>
      <c r="AU440" s="223" t="s">
        <v>82</v>
      </c>
      <c r="AV440" s="15" t="s">
        <v>133</v>
      </c>
      <c r="AW440" s="15" t="s">
        <v>33</v>
      </c>
      <c r="AX440" s="15" t="s">
        <v>80</v>
      </c>
      <c r="AY440" s="223" t="s">
        <v>126</v>
      </c>
    </row>
    <row r="441" spans="1:65" s="2" customFormat="1" ht="44.25" customHeight="1">
      <c r="A441" s="34"/>
      <c r="B441" s="35"/>
      <c r="C441" s="173" t="s">
        <v>543</v>
      </c>
      <c r="D441" s="173" t="s">
        <v>128</v>
      </c>
      <c r="E441" s="174" t="s">
        <v>386</v>
      </c>
      <c r="F441" s="175" t="s">
        <v>387</v>
      </c>
      <c r="G441" s="176" t="s">
        <v>254</v>
      </c>
      <c r="H441" s="177">
        <v>1019.722</v>
      </c>
      <c r="I441" s="178"/>
      <c r="J441" s="179">
        <f>ROUND(I441*H441,2)</f>
        <v>0</v>
      </c>
      <c r="K441" s="175" t="s">
        <v>132</v>
      </c>
      <c r="L441" s="39"/>
      <c r="M441" s="180" t="s">
        <v>19</v>
      </c>
      <c r="N441" s="181" t="s">
        <v>43</v>
      </c>
      <c r="O441" s="64"/>
      <c r="P441" s="182">
        <f>O441*H441</f>
        <v>0</v>
      </c>
      <c r="Q441" s="182">
        <v>0</v>
      </c>
      <c r="R441" s="182">
        <f>Q441*H441</f>
        <v>0</v>
      </c>
      <c r="S441" s="182">
        <v>0</v>
      </c>
      <c r="T441" s="183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84" t="s">
        <v>133</v>
      </c>
      <c r="AT441" s="184" t="s">
        <v>128</v>
      </c>
      <c r="AU441" s="184" t="s">
        <v>82</v>
      </c>
      <c r="AY441" s="17" t="s">
        <v>126</v>
      </c>
      <c r="BE441" s="185">
        <f>IF(N441="základní",J441,0)</f>
        <v>0</v>
      </c>
      <c r="BF441" s="185">
        <f>IF(N441="snížená",J441,0)</f>
        <v>0</v>
      </c>
      <c r="BG441" s="185">
        <f>IF(N441="zákl. přenesená",J441,0)</f>
        <v>0</v>
      </c>
      <c r="BH441" s="185">
        <f>IF(N441="sníž. přenesená",J441,0)</f>
        <v>0</v>
      </c>
      <c r="BI441" s="185">
        <f>IF(N441="nulová",J441,0)</f>
        <v>0</v>
      </c>
      <c r="BJ441" s="17" t="s">
        <v>80</v>
      </c>
      <c r="BK441" s="185">
        <f>ROUND(I441*H441,2)</f>
        <v>0</v>
      </c>
      <c r="BL441" s="17" t="s">
        <v>133</v>
      </c>
      <c r="BM441" s="184" t="s">
        <v>544</v>
      </c>
    </row>
    <row r="442" spans="1:65" s="2" customFormat="1">
      <c r="A442" s="34"/>
      <c r="B442" s="35"/>
      <c r="C442" s="36"/>
      <c r="D442" s="186" t="s">
        <v>135</v>
      </c>
      <c r="E442" s="36"/>
      <c r="F442" s="187" t="s">
        <v>389</v>
      </c>
      <c r="G442" s="36"/>
      <c r="H442" s="36"/>
      <c r="I442" s="188"/>
      <c r="J442" s="36"/>
      <c r="K442" s="36"/>
      <c r="L442" s="39"/>
      <c r="M442" s="189"/>
      <c r="N442" s="190"/>
      <c r="O442" s="64"/>
      <c r="P442" s="64"/>
      <c r="Q442" s="64"/>
      <c r="R442" s="64"/>
      <c r="S442" s="64"/>
      <c r="T442" s="65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135</v>
      </c>
      <c r="AU442" s="17" t="s">
        <v>82</v>
      </c>
    </row>
    <row r="443" spans="1:65" s="14" customFormat="1">
      <c r="B443" s="202"/>
      <c r="C443" s="203"/>
      <c r="D443" s="193" t="s">
        <v>137</v>
      </c>
      <c r="E443" s="204" t="s">
        <v>19</v>
      </c>
      <c r="F443" s="205" t="s">
        <v>545</v>
      </c>
      <c r="G443" s="203"/>
      <c r="H443" s="206">
        <v>1019.722</v>
      </c>
      <c r="I443" s="207"/>
      <c r="J443" s="203"/>
      <c r="K443" s="203"/>
      <c r="L443" s="208"/>
      <c r="M443" s="209"/>
      <c r="N443" s="210"/>
      <c r="O443" s="210"/>
      <c r="P443" s="210"/>
      <c r="Q443" s="210"/>
      <c r="R443" s="210"/>
      <c r="S443" s="210"/>
      <c r="T443" s="211"/>
      <c r="AT443" s="212" t="s">
        <v>137</v>
      </c>
      <c r="AU443" s="212" t="s">
        <v>82</v>
      </c>
      <c r="AV443" s="14" t="s">
        <v>82</v>
      </c>
      <c r="AW443" s="14" t="s">
        <v>33</v>
      </c>
      <c r="AX443" s="14" t="s">
        <v>72</v>
      </c>
      <c r="AY443" s="212" t="s">
        <v>126</v>
      </c>
    </row>
    <row r="444" spans="1:65" s="15" customFormat="1">
      <c r="B444" s="213"/>
      <c r="C444" s="214"/>
      <c r="D444" s="193" t="s">
        <v>137</v>
      </c>
      <c r="E444" s="215" t="s">
        <v>19</v>
      </c>
      <c r="F444" s="216" t="s">
        <v>140</v>
      </c>
      <c r="G444" s="214"/>
      <c r="H444" s="217">
        <v>1019.722</v>
      </c>
      <c r="I444" s="218"/>
      <c r="J444" s="214"/>
      <c r="K444" s="214"/>
      <c r="L444" s="219"/>
      <c r="M444" s="220"/>
      <c r="N444" s="221"/>
      <c r="O444" s="221"/>
      <c r="P444" s="221"/>
      <c r="Q444" s="221"/>
      <c r="R444" s="221"/>
      <c r="S444" s="221"/>
      <c r="T444" s="222"/>
      <c r="AT444" s="223" t="s">
        <v>137</v>
      </c>
      <c r="AU444" s="223" t="s">
        <v>82</v>
      </c>
      <c r="AV444" s="15" t="s">
        <v>133</v>
      </c>
      <c r="AW444" s="15" t="s">
        <v>33</v>
      </c>
      <c r="AX444" s="15" t="s">
        <v>80</v>
      </c>
      <c r="AY444" s="223" t="s">
        <v>126</v>
      </c>
    </row>
    <row r="445" spans="1:65" s="2" customFormat="1" ht="66.75" customHeight="1">
      <c r="A445" s="34"/>
      <c r="B445" s="35"/>
      <c r="C445" s="173" t="s">
        <v>546</v>
      </c>
      <c r="D445" s="173" t="s">
        <v>128</v>
      </c>
      <c r="E445" s="174" t="s">
        <v>547</v>
      </c>
      <c r="F445" s="175" t="s">
        <v>548</v>
      </c>
      <c r="G445" s="176" t="s">
        <v>225</v>
      </c>
      <c r="H445" s="177">
        <v>22.05</v>
      </c>
      <c r="I445" s="178"/>
      <c r="J445" s="179">
        <f>ROUND(I445*H445,2)</f>
        <v>0</v>
      </c>
      <c r="K445" s="175" t="s">
        <v>132</v>
      </c>
      <c r="L445" s="39"/>
      <c r="M445" s="180" t="s">
        <v>19</v>
      </c>
      <c r="N445" s="181" t="s">
        <v>43</v>
      </c>
      <c r="O445" s="64"/>
      <c r="P445" s="182">
        <f>O445*H445</f>
        <v>0</v>
      </c>
      <c r="Q445" s="182">
        <v>0</v>
      </c>
      <c r="R445" s="182">
        <f>Q445*H445</f>
        <v>0</v>
      </c>
      <c r="S445" s="182">
        <v>0</v>
      </c>
      <c r="T445" s="183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84" t="s">
        <v>133</v>
      </c>
      <c r="AT445" s="184" t="s">
        <v>128</v>
      </c>
      <c r="AU445" s="184" t="s">
        <v>82</v>
      </c>
      <c r="AY445" s="17" t="s">
        <v>126</v>
      </c>
      <c r="BE445" s="185">
        <f>IF(N445="základní",J445,0)</f>
        <v>0</v>
      </c>
      <c r="BF445" s="185">
        <f>IF(N445="snížená",J445,0)</f>
        <v>0</v>
      </c>
      <c r="BG445" s="185">
        <f>IF(N445="zákl. přenesená",J445,0)</f>
        <v>0</v>
      </c>
      <c r="BH445" s="185">
        <f>IF(N445="sníž. přenesená",J445,0)</f>
        <v>0</v>
      </c>
      <c r="BI445" s="185">
        <f>IF(N445="nulová",J445,0)</f>
        <v>0</v>
      </c>
      <c r="BJ445" s="17" t="s">
        <v>80</v>
      </c>
      <c r="BK445" s="185">
        <f>ROUND(I445*H445,2)</f>
        <v>0</v>
      </c>
      <c r="BL445" s="17" t="s">
        <v>133</v>
      </c>
      <c r="BM445" s="184" t="s">
        <v>549</v>
      </c>
    </row>
    <row r="446" spans="1:65" s="2" customFormat="1">
      <c r="A446" s="34"/>
      <c r="B446" s="35"/>
      <c r="C446" s="36"/>
      <c r="D446" s="186" t="s">
        <v>135</v>
      </c>
      <c r="E446" s="36"/>
      <c r="F446" s="187" t="s">
        <v>550</v>
      </c>
      <c r="G446" s="36"/>
      <c r="H446" s="36"/>
      <c r="I446" s="188"/>
      <c r="J446" s="36"/>
      <c r="K446" s="36"/>
      <c r="L446" s="39"/>
      <c r="M446" s="189"/>
      <c r="N446" s="190"/>
      <c r="O446" s="64"/>
      <c r="P446" s="64"/>
      <c r="Q446" s="64"/>
      <c r="R446" s="64"/>
      <c r="S446" s="64"/>
      <c r="T446" s="65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135</v>
      </c>
      <c r="AU446" s="17" t="s">
        <v>82</v>
      </c>
    </row>
    <row r="447" spans="1:65" s="13" customFormat="1">
      <c r="B447" s="191"/>
      <c r="C447" s="192"/>
      <c r="D447" s="193" t="s">
        <v>137</v>
      </c>
      <c r="E447" s="194" t="s">
        <v>19</v>
      </c>
      <c r="F447" s="195" t="s">
        <v>551</v>
      </c>
      <c r="G447" s="192"/>
      <c r="H447" s="194" t="s">
        <v>19</v>
      </c>
      <c r="I447" s="196"/>
      <c r="J447" s="192"/>
      <c r="K447" s="192"/>
      <c r="L447" s="197"/>
      <c r="M447" s="198"/>
      <c r="N447" s="199"/>
      <c r="O447" s="199"/>
      <c r="P447" s="199"/>
      <c r="Q447" s="199"/>
      <c r="R447" s="199"/>
      <c r="S447" s="199"/>
      <c r="T447" s="200"/>
      <c r="AT447" s="201" t="s">
        <v>137</v>
      </c>
      <c r="AU447" s="201" t="s">
        <v>82</v>
      </c>
      <c r="AV447" s="13" t="s">
        <v>80</v>
      </c>
      <c r="AW447" s="13" t="s">
        <v>33</v>
      </c>
      <c r="AX447" s="13" t="s">
        <v>72</v>
      </c>
      <c r="AY447" s="201" t="s">
        <v>126</v>
      </c>
    </row>
    <row r="448" spans="1:65" s="14" customFormat="1">
      <c r="B448" s="202"/>
      <c r="C448" s="203"/>
      <c r="D448" s="193" t="s">
        <v>137</v>
      </c>
      <c r="E448" s="204" t="s">
        <v>19</v>
      </c>
      <c r="F448" s="205" t="s">
        <v>552</v>
      </c>
      <c r="G448" s="203"/>
      <c r="H448" s="206">
        <v>22.05</v>
      </c>
      <c r="I448" s="207"/>
      <c r="J448" s="203"/>
      <c r="K448" s="203"/>
      <c r="L448" s="208"/>
      <c r="M448" s="209"/>
      <c r="N448" s="210"/>
      <c r="O448" s="210"/>
      <c r="P448" s="210"/>
      <c r="Q448" s="210"/>
      <c r="R448" s="210"/>
      <c r="S448" s="210"/>
      <c r="T448" s="211"/>
      <c r="AT448" s="212" t="s">
        <v>137</v>
      </c>
      <c r="AU448" s="212" t="s">
        <v>82</v>
      </c>
      <c r="AV448" s="14" t="s">
        <v>82</v>
      </c>
      <c r="AW448" s="14" t="s">
        <v>33</v>
      </c>
      <c r="AX448" s="14" t="s">
        <v>72</v>
      </c>
      <c r="AY448" s="212" t="s">
        <v>126</v>
      </c>
    </row>
    <row r="449" spans="1:65" s="15" customFormat="1">
      <c r="B449" s="213"/>
      <c r="C449" s="214"/>
      <c r="D449" s="193" t="s">
        <v>137</v>
      </c>
      <c r="E449" s="215" t="s">
        <v>19</v>
      </c>
      <c r="F449" s="216" t="s">
        <v>140</v>
      </c>
      <c r="G449" s="214"/>
      <c r="H449" s="217">
        <v>22.05</v>
      </c>
      <c r="I449" s="218"/>
      <c r="J449" s="214"/>
      <c r="K449" s="214"/>
      <c r="L449" s="219"/>
      <c r="M449" s="220"/>
      <c r="N449" s="221"/>
      <c r="O449" s="221"/>
      <c r="P449" s="221"/>
      <c r="Q449" s="221"/>
      <c r="R449" s="221"/>
      <c r="S449" s="221"/>
      <c r="T449" s="222"/>
      <c r="AT449" s="223" t="s">
        <v>137</v>
      </c>
      <c r="AU449" s="223" t="s">
        <v>82</v>
      </c>
      <c r="AV449" s="15" t="s">
        <v>133</v>
      </c>
      <c r="AW449" s="15" t="s">
        <v>33</v>
      </c>
      <c r="AX449" s="15" t="s">
        <v>80</v>
      </c>
      <c r="AY449" s="223" t="s">
        <v>126</v>
      </c>
    </row>
    <row r="450" spans="1:65" s="2" customFormat="1" ht="16.5" customHeight="1">
      <c r="A450" s="34"/>
      <c r="B450" s="35"/>
      <c r="C450" s="224" t="s">
        <v>553</v>
      </c>
      <c r="D450" s="224" t="s">
        <v>251</v>
      </c>
      <c r="E450" s="225" t="s">
        <v>554</v>
      </c>
      <c r="F450" s="226" t="s">
        <v>555</v>
      </c>
      <c r="G450" s="227" t="s">
        <v>254</v>
      </c>
      <c r="H450" s="228">
        <v>35.28</v>
      </c>
      <c r="I450" s="229"/>
      <c r="J450" s="230">
        <f>ROUND(I450*H450,2)</f>
        <v>0</v>
      </c>
      <c r="K450" s="226" t="s">
        <v>132</v>
      </c>
      <c r="L450" s="231"/>
      <c r="M450" s="232" t="s">
        <v>19</v>
      </c>
      <c r="N450" s="233" t="s">
        <v>43</v>
      </c>
      <c r="O450" s="64"/>
      <c r="P450" s="182">
        <f>O450*H450</f>
        <v>0</v>
      </c>
      <c r="Q450" s="182">
        <v>1</v>
      </c>
      <c r="R450" s="182">
        <f>Q450*H450</f>
        <v>35.28</v>
      </c>
      <c r="S450" s="182">
        <v>0</v>
      </c>
      <c r="T450" s="183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84" t="s">
        <v>176</v>
      </c>
      <c r="AT450" s="184" t="s">
        <v>251</v>
      </c>
      <c r="AU450" s="184" t="s">
        <v>82</v>
      </c>
      <c r="AY450" s="17" t="s">
        <v>126</v>
      </c>
      <c r="BE450" s="185">
        <f>IF(N450="základní",J450,0)</f>
        <v>0</v>
      </c>
      <c r="BF450" s="185">
        <f>IF(N450="snížená",J450,0)</f>
        <v>0</v>
      </c>
      <c r="BG450" s="185">
        <f>IF(N450="zákl. přenesená",J450,0)</f>
        <v>0</v>
      </c>
      <c r="BH450" s="185">
        <f>IF(N450="sníž. přenesená",J450,0)</f>
        <v>0</v>
      </c>
      <c r="BI450" s="185">
        <f>IF(N450="nulová",J450,0)</f>
        <v>0</v>
      </c>
      <c r="BJ450" s="17" t="s">
        <v>80</v>
      </c>
      <c r="BK450" s="185">
        <f>ROUND(I450*H450,2)</f>
        <v>0</v>
      </c>
      <c r="BL450" s="17" t="s">
        <v>133</v>
      </c>
      <c r="BM450" s="184" t="s">
        <v>556</v>
      </c>
    </row>
    <row r="451" spans="1:65" s="13" customFormat="1">
      <c r="B451" s="191"/>
      <c r="C451" s="192"/>
      <c r="D451" s="193" t="s">
        <v>137</v>
      </c>
      <c r="E451" s="194" t="s">
        <v>19</v>
      </c>
      <c r="F451" s="195" t="s">
        <v>557</v>
      </c>
      <c r="G451" s="192"/>
      <c r="H451" s="194" t="s">
        <v>19</v>
      </c>
      <c r="I451" s="196"/>
      <c r="J451" s="192"/>
      <c r="K451" s="192"/>
      <c r="L451" s="197"/>
      <c r="M451" s="198"/>
      <c r="N451" s="199"/>
      <c r="O451" s="199"/>
      <c r="P451" s="199"/>
      <c r="Q451" s="199"/>
      <c r="R451" s="199"/>
      <c r="S451" s="199"/>
      <c r="T451" s="200"/>
      <c r="AT451" s="201" t="s">
        <v>137</v>
      </c>
      <c r="AU451" s="201" t="s">
        <v>82</v>
      </c>
      <c r="AV451" s="13" t="s">
        <v>80</v>
      </c>
      <c r="AW451" s="13" t="s">
        <v>33</v>
      </c>
      <c r="AX451" s="13" t="s">
        <v>72</v>
      </c>
      <c r="AY451" s="201" t="s">
        <v>126</v>
      </c>
    </row>
    <row r="452" spans="1:65" s="14" customFormat="1">
      <c r="B452" s="202"/>
      <c r="C452" s="203"/>
      <c r="D452" s="193" t="s">
        <v>137</v>
      </c>
      <c r="E452" s="204" t="s">
        <v>19</v>
      </c>
      <c r="F452" s="205" t="s">
        <v>558</v>
      </c>
      <c r="G452" s="203"/>
      <c r="H452" s="206">
        <v>35.28</v>
      </c>
      <c r="I452" s="207"/>
      <c r="J452" s="203"/>
      <c r="K452" s="203"/>
      <c r="L452" s="208"/>
      <c r="M452" s="209"/>
      <c r="N452" s="210"/>
      <c r="O452" s="210"/>
      <c r="P452" s="210"/>
      <c r="Q452" s="210"/>
      <c r="R452" s="210"/>
      <c r="S452" s="210"/>
      <c r="T452" s="211"/>
      <c r="AT452" s="212" t="s">
        <v>137</v>
      </c>
      <c r="AU452" s="212" t="s">
        <v>82</v>
      </c>
      <c r="AV452" s="14" t="s">
        <v>82</v>
      </c>
      <c r="AW452" s="14" t="s">
        <v>33</v>
      </c>
      <c r="AX452" s="14" t="s">
        <v>72</v>
      </c>
      <c r="AY452" s="212" t="s">
        <v>126</v>
      </c>
    </row>
    <row r="453" spans="1:65" s="15" customFormat="1">
      <c r="B453" s="213"/>
      <c r="C453" s="214"/>
      <c r="D453" s="193" t="s">
        <v>137</v>
      </c>
      <c r="E453" s="215" t="s">
        <v>19</v>
      </c>
      <c r="F453" s="216" t="s">
        <v>140</v>
      </c>
      <c r="G453" s="214"/>
      <c r="H453" s="217">
        <v>35.28</v>
      </c>
      <c r="I453" s="218"/>
      <c r="J453" s="214"/>
      <c r="K453" s="214"/>
      <c r="L453" s="219"/>
      <c r="M453" s="220"/>
      <c r="N453" s="221"/>
      <c r="O453" s="221"/>
      <c r="P453" s="221"/>
      <c r="Q453" s="221"/>
      <c r="R453" s="221"/>
      <c r="S453" s="221"/>
      <c r="T453" s="222"/>
      <c r="AT453" s="223" t="s">
        <v>137</v>
      </c>
      <c r="AU453" s="223" t="s">
        <v>82</v>
      </c>
      <c r="AV453" s="15" t="s">
        <v>133</v>
      </c>
      <c r="AW453" s="15" t="s">
        <v>33</v>
      </c>
      <c r="AX453" s="15" t="s">
        <v>80</v>
      </c>
      <c r="AY453" s="223" t="s">
        <v>126</v>
      </c>
    </row>
    <row r="454" spans="1:65" s="2" customFormat="1" ht="37.9" customHeight="1">
      <c r="A454" s="34"/>
      <c r="B454" s="35"/>
      <c r="C454" s="173" t="s">
        <v>559</v>
      </c>
      <c r="D454" s="173" t="s">
        <v>128</v>
      </c>
      <c r="E454" s="174" t="s">
        <v>560</v>
      </c>
      <c r="F454" s="175" t="s">
        <v>561</v>
      </c>
      <c r="G454" s="176" t="s">
        <v>131</v>
      </c>
      <c r="H454" s="177">
        <v>450</v>
      </c>
      <c r="I454" s="178"/>
      <c r="J454" s="179">
        <f>ROUND(I454*H454,2)</f>
        <v>0</v>
      </c>
      <c r="K454" s="175" t="s">
        <v>132</v>
      </c>
      <c r="L454" s="39"/>
      <c r="M454" s="180" t="s">
        <v>19</v>
      </c>
      <c r="N454" s="181" t="s">
        <v>43</v>
      </c>
      <c r="O454" s="64"/>
      <c r="P454" s="182">
        <f>O454*H454</f>
        <v>0</v>
      </c>
      <c r="Q454" s="182">
        <v>0</v>
      </c>
      <c r="R454" s="182">
        <f>Q454*H454</f>
        <v>0</v>
      </c>
      <c r="S454" s="182">
        <v>0</v>
      </c>
      <c r="T454" s="183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84" t="s">
        <v>133</v>
      </c>
      <c r="AT454" s="184" t="s">
        <v>128</v>
      </c>
      <c r="AU454" s="184" t="s">
        <v>82</v>
      </c>
      <c r="AY454" s="17" t="s">
        <v>126</v>
      </c>
      <c r="BE454" s="185">
        <f>IF(N454="základní",J454,0)</f>
        <v>0</v>
      </c>
      <c r="BF454" s="185">
        <f>IF(N454="snížená",J454,0)</f>
        <v>0</v>
      </c>
      <c r="BG454" s="185">
        <f>IF(N454="zákl. přenesená",J454,0)</f>
        <v>0</v>
      </c>
      <c r="BH454" s="185">
        <f>IF(N454="sníž. přenesená",J454,0)</f>
        <v>0</v>
      </c>
      <c r="BI454" s="185">
        <f>IF(N454="nulová",J454,0)</f>
        <v>0</v>
      </c>
      <c r="BJ454" s="17" t="s">
        <v>80</v>
      </c>
      <c r="BK454" s="185">
        <f>ROUND(I454*H454,2)</f>
        <v>0</v>
      </c>
      <c r="BL454" s="17" t="s">
        <v>133</v>
      </c>
      <c r="BM454" s="184" t="s">
        <v>562</v>
      </c>
    </row>
    <row r="455" spans="1:65" s="2" customFormat="1">
      <c r="A455" s="34"/>
      <c r="B455" s="35"/>
      <c r="C455" s="36"/>
      <c r="D455" s="186" t="s">
        <v>135</v>
      </c>
      <c r="E455" s="36"/>
      <c r="F455" s="187" t="s">
        <v>563</v>
      </c>
      <c r="G455" s="36"/>
      <c r="H455" s="36"/>
      <c r="I455" s="188"/>
      <c r="J455" s="36"/>
      <c r="K455" s="36"/>
      <c r="L455" s="39"/>
      <c r="M455" s="189"/>
      <c r="N455" s="190"/>
      <c r="O455" s="64"/>
      <c r="P455" s="64"/>
      <c r="Q455" s="64"/>
      <c r="R455" s="64"/>
      <c r="S455" s="64"/>
      <c r="T455" s="65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135</v>
      </c>
      <c r="AU455" s="17" t="s">
        <v>82</v>
      </c>
    </row>
    <row r="456" spans="1:65" s="13" customFormat="1">
      <c r="B456" s="191"/>
      <c r="C456" s="192"/>
      <c r="D456" s="193" t="s">
        <v>137</v>
      </c>
      <c r="E456" s="194" t="s">
        <v>19</v>
      </c>
      <c r="F456" s="195" t="s">
        <v>272</v>
      </c>
      <c r="G456" s="192"/>
      <c r="H456" s="194" t="s">
        <v>19</v>
      </c>
      <c r="I456" s="196"/>
      <c r="J456" s="192"/>
      <c r="K456" s="192"/>
      <c r="L456" s="197"/>
      <c r="M456" s="198"/>
      <c r="N456" s="199"/>
      <c r="O456" s="199"/>
      <c r="P456" s="199"/>
      <c r="Q456" s="199"/>
      <c r="R456" s="199"/>
      <c r="S456" s="199"/>
      <c r="T456" s="200"/>
      <c r="AT456" s="201" t="s">
        <v>137</v>
      </c>
      <c r="AU456" s="201" t="s">
        <v>82</v>
      </c>
      <c r="AV456" s="13" t="s">
        <v>80</v>
      </c>
      <c r="AW456" s="13" t="s">
        <v>33</v>
      </c>
      <c r="AX456" s="13" t="s">
        <v>72</v>
      </c>
      <c r="AY456" s="201" t="s">
        <v>126</v>
      </c>
    </row>
    <row r="457" spans="1:65" s="14" customFormat="1">
      <c r="B457" s="202"/>
      <c r="C457" s="203"/>
      <c r="D457" s="193" t="s">
        <v>137</v>
      </c>
      <c r="E457" s="204" t="s">
        <v>19</v>
      </c>
      <c r="F457" s="205" t="s">
        <v>564</v>
      </c>
      <c r="G457" s="203"/>
      <c r="H457" s="206">
        <v>450</v>
      </c>
      <c r="I457" s="207"/>
      <c r="J457" s="203"/>
      <c r="K457" s="203"/>
      <c r="L457" s="208"/>
      <c r="M457" s="209"/>
      <c r="N457" s="210"/>
      <c r="O457" s="210"/>
      <c r="P457" s="210"/>
      <c r="Q457" s="210"/>
      <c r="R457" s="210"/>
      <c r="S457" s="210"/>
      <c r="T457" s="211"/>
      <c r="AT457" s="212" t="s">
        <v>137</v>
      </c>
      <c r="AU457" s="212" t="s">
        <v>82</v>
      </c>
      <c r="AV457" s="14" t="s">
        <v>82</v>
      </c>
      <c r="AW457" s="14" t="s">
        <v>33</v>
      </c>
      <c r="AX457" s="14" t="s">
        <v>72</v>
      </c>
      <c r="AY457" s="212" t="s">
        <v>126</v>
      </c>
    </row>
    <row r="458" spans="1:65" s="15" customFormat="1">
      <c r="B458" s="213"/>
      <c r="C458" s="214"/>
      <c r="D458" s="193" t="s">
        <v>137</v>
      </c>
      <c r="E458" s="215" t="s">
        <v>19</v>
      </c>
      <c r="F458" s="216" t="s">
        <v>140</v>
      </c>
      <c r="G458" s="214"/>
      <c r="H458" s="217">
        <v>450</v>
      </c>
      <c r="I458" s="218"/>
      <c r="J458" s="214"/>
      <c r="K458" s="214"/>
      <c r="L458" s="219"/>
      <c r="M458" s="220"/>
      <c r="N458" s="221"/>
      <c r="O458" s="221"/>
      <c r="P458" s="221"/>
      <c r="Q458" s="221"/>
      <c r="R458" s="221"/>
      <c r="S458" s="221"/>
      <c r="T458" s="222"/>
      <c r="AT458" s="223" t="s">
        <v>137</v>
      </c>
      <c r="AU458" s="223" t="s">
        <v>82</v>
      </c>
      <c r="AV458" s="15" t="s">
        <v>133</v>
      </c>
      <c r="AW458" s="15" t="s">
        <v>33</v>
      </c>
      <c r="AX458" s="15" t="s">
        <v>80</v>
      </c>
      <c r="AY458" s="223" t="s">
        <v>126</v>
      </c>
    </row>
    <row r="459" spans="1:65" s="2" customFormat="1" ht="37.9" customHeight="1">
      <c r="A459" s="34"/>
      <c r="B459" s="35"/>
      <c r="C459" s="173" t="s">
        <v>565</v>
      </c>
      <c r="D459" s="173" t="s">
        <v>128</v>
      </c>
      <c r="E459" s="174" t="s">
        <v>566</v>
      </c>
      <c r="F459" s="175" t="s">
        <v>567</v>
      </c>
      <c r="G459" s="176" t="s">
        <v>131</v>
      </c>
      <c r="H459" s="177">
        <v>450</v>
      </c>
      <c r="I459" s="178"/>
      <c r="J459" s="179">
        <f>ROUND(I459*H459,2)</f>
        <v>0</v>
      </c>
      <c r="K459" s="175" t="s">
        <v>132</v>
      </c>
      <c r="L459" s="39"/>
      <c r="M459" s="180" t="s">
        <v>19</v>
      </c>
      <c r="N459" s="181" t="s">
        <v>43</v>
      </c>
      <c r="O459" s="64"/>
      <c r="P459" s="182">
        <f>O459*H459</f>
        <v>0</v>
      </c>
      <c r="Q459" s="182">
        <v>0</v>
      </c>
      <c r="R459" s="182">
        <f>Q459*H459</f>
        <v>0</v>
      </c>
      <c r="S459" s="182">
        <v>0</v>
      </c>
      <c r="T459" s="183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84" t="s">
        <v>133</v>
      </c>
      <c r="AT459" s="184" t="s">
        <v>128</v>
      </c>
      <c r="AU459" s="184" t="s">
        <v>82</v>
      </c>
      <c r="AY459" s="17" t="s">
        <v>126</v>
      </c>
      <c r="BE459" s="185">
        <f>IF(N459="základní",J459,0)</f>
        <v>0</v>
      </c>
      <c r="BF459" s="185">
        <f>IF(N459="snížená",J459,0)</f>
        <v>0</v>
      </c>
      <c r="BG459" s="185">
        <f>IF(N459="zákl. přenesená",J459,0)</f>
        <v>0</v>
      </c>
      <c r="BH459" s="185">
        <f>IF(N459="sníž. přenesená",J459,0)</f>
        <v>0</v>
      </c>
      <c r="BI459" s="185">
        <f>IF(N459="nulová",J459,0)</f>
        <v>0</v>
      </c>
      <c r="BJ459" s="17" t="s">
        <v>80</v>
      </c>
      <c r="BK459" s="185">
        <f>ROUND(I459*H459,2)</f>
        <v>0</v>
      </c>
      <c r="BL459" s="17" t="s">
        <v>133</v>
      </c>
      <c r="BM459" s="184" t="s">
        <v>568</v>
      </c>
    </row>
    <row r="460" spans="1:65" s="2" customFormat="1">
      <c r="A460" s="34"/>
      <c r="B460" s="35"/>
      <c r="C460" s="36"/>
      <c r="D460" s="186" t="s">
        <v>135</v>
      </c>
      <c r="E460" s="36"/>
      <c r="F460" s="187" t="s">
        <v>569</v>
      </c>
      <c r="G460" s="36"/>
      <c r="H460" s="36"/>
      <c r="I460" s="188"/>
      <c r="J460" s="36"/>
      <c r="K460" s="36"/>
      <c r="L460" s="39"/>
      <c r="M460" s="189"/>
      <c r="N460" s="190"/>
      <c r="O460" s="64"/>
      <c r="P460" s="64"/>
      <c r="Q460" s="64"/>
      <c r="R460" s="64"/>
      <c r="S460" s="64"/>
      <c r="T460" s="65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135</v>
      </c>
      <c r="AU460" s="17" t="s">
        <v>82</v>
      </c>
    </row>
    <row r="461" spans="1:65" s="13" customFormat="1">
      <c r="B461" s="191"/>
      <c r="C461" s="192"/>
      <c r="D461" s="193" t="s">
        <v>137</v>
      </c>
      <c r="E461" s="194" t="s">
        <v>19</v>
      </c>
      <c r="F461" s="195" t="s">
        <v>272</v>
      </c>
      <c r="G461" s="192"/>
      <c r="H461" s="194" t="s">
        <v>19</v>
      </c>
      <c r="I461" s="196"/>
      <c r="J461" s="192"/>
      <c r="K461" s="192"/>
      <c r="L461" s="197"/>
      <c r="M461" s="198"/>
      <c r="N461" s="199"/>
      <c r="O461" s="199"/>
      <c r="P461" s="199"/>
      <c r="Q461" s="199"/>
      <c r="R461" s="199"/>
      <c r="S461" s="199"/>
      <c r="T461" s="200"/>
      <c r="AT461" s="201" t="s">
        <v>137</v>
      </c>
      <c r="AU461" s="201" t="s">
        <v>82</v>
      </c>
      <c r="AV461" s="13" t="s">
        <v>80</v>
      </c>
      <c r="AW461" s="13" t="s">
        <v>33</v>
      </c>
      <c r="AX461" s="13" t="s">
        <v>72</v>
      </c>
      <c r="AY461" s="201" t="s">
        <v>126</v>
      </c>
    </row>
    <row r="462" spans="1:65" s="14" customFormat="1">
      <c r="B462" s="202"/>
      <c r="C462" s="203"/>
      <c r="D462" s="193" t="s">
        <v>137</v>
      </c>
      <c r="E462" s="204" t="s">
        <v>19</v>
      </c>
      <c r="F462" s="205" t="s">
        <v>564</v>
      </c>
      <c r="G462" s="203"/>
      <c r="H462" s="206">
        <v>450</v>
      </c>
      <c r="I462" s="207"/>
      <c r="J462" s="203"/>
      <c r="K462" s="203"/>
      <c r="L462" s="208"/>
      <c r="M462" s="209"/>
      <c r="N462" s="210"/>
      <c r="O462" s="210"/>
      <c r="P462" s="210"/>
      <c r="Q462" s="210"/>
      <c r="R462" s="210"/>
      <c r="S462" s="210"/>
      <c r="T462" s="211"/>
      <c r="AT462" s="212" t="s">
        <v>137</v>
      </c>
      <c r="AU462" s="212" t="s">
        <v>82</v>
      </c>
      <c r="AV462" s="14" t="s">
        <v>82</v>
      </c>
      <c r="AW462" s="14" t="s">
        <v>33</v>
      </c>
      <c r="AX462" s="14" t="s">
        <v>72</v>
      </c>
      <c r="AY462" s="212" t="s">
        <v>126</v>
      </c>
    </row>
    <row r="463" spans="1:65" s="15" customFormat="1">
      <c r="B463" s="213"/>
      <c r="C463" s="214"/>
      <c r="D463" s="193" t="s">
        <v>137</v>
      </c>
      <c r="E463" s="215" t="s">
        <v>19</v>
      </c>
      <c r="F463" s="216" t="s">
        <v>140</v>
      </c>
      <c r="G463" s="214"/>
      <c r="H463" s="217">
        <v>450</v>
      </c>
      <c r="I463" s="218"/>
      <c r="J463" s="214"/>
      <c r="K463" s="214"/>
      <c r="L463" s="219"/>
      <c r="M463" s="220"/>
      <c r="N463" s="221"/>
      <c r="O463" s="221"/>
      <c r="P463" s="221"/>
      <c r="Q463" s="221"/>
      <c r="R463" s="221"/>
      <c r="S463" s="221"/>
      <c r="T463" s="222"/>
      <c r="AT463" s="223" t="s">
        <v>137</v>
      </c>
      <c r="AU463" s="223" t="s">
        <v>82</v>
      </c>
      <c r="AV463" s="15" t="s">
        <v>133</v>
      </c>
      <c r="AW463" s="15" t="s">
        <v>33</v>
      </c>
      <c r="AX463" s="15" t="s">
        <v>80</v>
      </c>
      <c r="AY463" s="223" t="s">
        <v>126</v>
      </c>
    </row>
    <row r="464" spans="1:65" s="2" customFormat="1" ht="16.5" customHeight="1">
      <c r="A464" s="34"/>
      <c r="B464" s="35"/>
      <c r="C464" s="224" t="s">
        <v>570</v>
      </c>
      <c r="D464" s="224" t="s">
        <v>251</v>
      </c>
      <c r="E464" s="225" t="s">
        <v>571</v>
      </c>
      <c r="F464" s="226" t="s">
        <v>572</v>
      </c>
      <c r="G464" s="227" t="s">
        <v>573</v>
      </c>
      <c r="H464" s="228">
        <v>13.5</v>
      </c>
      <c r="I464" s="229"/>
      <c r="J464" s="230">
        <f>ROUND(I464*H464,2)</f>
        <v>0</v>
      </c>
      <c r="K464" s="226" t="s">
        <v>132</v>
      </c>
      <c r="L464" s="231"/>
      <c r="M464" s="232" t="s">
        <v>19</v>
      </c>
      <c r="N464" s="233" t="s">
        <v>43</v>
      </c>
      <c r="O464" s="64"/>
      <c r="P464" s="182">
        <f>O464*H464</f>
        <v>0</v>
      </c>
      <c r="Q464" s="182">
        <v>1E-3</v>
      </c>
      <c r="R464" s="182">
        <f>Q464*H464</f>
        <v>1.35E-2</v>
      </c>
      <c r="S464" s="182">
        <v>0</v>
      </c>
      <c r="T464" s="183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84" t="s">
        <v>176</v>
      </c>
      <c r="AT464" s="184" t="s">
        <v>251</v>
      </c>
      <c r="AU464" s="184" t="s">
        <v>82</v>
      </c>
      <c r="AY464" s="17" t="s">
        <v>126</v>
      </c>
      <c r="BE464" s="185">
        <f>IF(N464="základní",J464,0)</f>
        <v>0</v>
      </c>
      <c r="BF464" s="185">
        <f>IF(N464="snížená",J464,0)</f>
        <v>0</v>
      </c>
      <c r="BG464" s="185">
        <f>IF(N464="zákl. přenesená",J464,0)</f>
        <v>0</v>
      </c>
      <c r="BH464" s="185">
        <f>IF(N464="sníž. přenesená",J464,0)</f>
        <v>0</v>
      </c>
      <c r="BI464" s="185">
        <f>IF(N464="nulová",J464,0)</f>
        <v>0</v>
      </c>
      <c r="BJ464" s="17" t="s">
        <v>80</v>
      </c>
      <c r="BK464" s="185">
        <f>ROUND(I464*H464,2)</f>
        <v>0</v>
      </c>
      <c r="BL464" s="17" t="s">
        <v>133</v>
      </c>
      <c r="BM464" s="184" t="s">
        <v>574</v>
      </c>
    </row>
    <row r="465" spans="1:65" s="14" customFormat="1">
      <c r="B465" s="202"/>
      <c r="C465" s="203"/>
      <c r="D465" s="193" t="s">
        <v>137</v>
      </c>
      <c r="E465" s="204" t="s">
        <v>19</v>
      </c>
      <c r="F465" s="205" t="s">
        <v>575</v>
      </c>
      <c r="G465" s="203"/>
      <c r="H465" s="206">
        <v>13.5</v>
      </c>
      <c r="I465" s="207"/>
      <c r="J465" s="203"/>
      <c r="K465" s="203"/>
      <c r="L465" s="208"/>
      <c r="M465" s="209"/>
      <c r="N465" s="210"/>
      <c r="O465" s="210"/>
      <c r="P465" s="210"/>
      <c r="Q465" s="210"/>
      <c r="R465" s="210"/>
      <c r="S465" s="210"/>
      <c r="T465" s="211"/>
      <c r="AT465" s="212" t="s">
        <v>137</v>
      </c>
      <c r="AU465" s="212" t="s">
        <v>82</v>
      </c>
      <c r="AV465" s="14" t="s">
        <v>82</v>
      </c>
      <c r="AW465" s="14" t="s">
        <v>33</v>
      </c>
      <c r="AX465" s="14" t="s">
        <v>72</v>
      </c>
      <c r="AY465" s="212" t="s">
        <v>126</v>
      </c>
    </row>
    <row r="466" spans="1:65" s="15" customFormat="1">
      <c r="B466" s="213"/>
      <c r="C466" s="214"/>
      <c r="D466" s="193" t="s">
        <v>137</v>
      </c>
      <c r="E466" s="215" t="s">
        <v>19</v>
      </c>
      <c r="F466" s="216" t="s">
        <v>140</v>
      </c>
      <c r="G466" s="214"/>
      <c r="H466" s="217">
        <v>13.5</v>
      </c>
      <c r="I466" s="218"/>
      <c r="J466" s="214"/>
      <c r="K466" s="214"/>
      <c r="L466" s="219"/>
      <c r="M466" s="220"/>
      <c r="N466" s="221"/>
      <c r="O466" s="221"/>
      <c r="P466" s="221"/>
      <c r="Q466" s="221"/>
      <c r="R466" s="221"/>
      <c r="S466" s="221"/>
      <c r="T466" s="222"/>
      <c r="AT466" s="223" t="s">
        <v>137</v>
      </c>
      <c r="AU466" s="223" t="s">
        <v>82</v>
      </c>
      <c r="AV466" s="15" t="s">
        <v>133</v>
      </c>
      <c r="AW466" s="15" t="s">
        <v>33</v>
      </c>
      <c r="AX466" s="15" t="s">
        <v>80</v>
      </c>
      <c r="AY466" s="223" t="s">
        <v>126</v>
      </c>
    </row>
    <row r="467" spans="1:65" s="2" customFormat="1" ht="24.2" customHeight="1">
      <c r="A467" s="34"/>
      <c r="B467" s="35"/>
      <c r="C467" s="173" t="s">
        <v>576</v>
      </c>
      <c r="D467" s="173" t="s">
        <v>128</v>
      </c>
      <c r="E467" s="174" t="s">
        <v>577</v>
      </c>
      <c r="F467" s="175" t="s">
        <v>578</v>
      </c>
      <c r="G467" s="176" t="s">
        <v>131</v>
      </c>
      <c r="H467" s="177">
        <v>900</v>
      </c>
      <c r="I467" s="178"/>
      <c r="J467" s="179">
        <f>ROUND(I467*H467,2)</f>
        <v>0</v>
      </c>
      <c r="K467" s="175" t="s">
        <v>132</v>
      </c>
      <c r="L467" s="39"/>
      <c r="M467" s="180" t="s">
        <v>19</v>
      </c>
      <c r="N467" s="181" t="s">
        <v>43</v>
      </c>
      <c r="O467" s="64"/>
      <c r="P467" s="182">
        <f>O467*H467</f>
        <v>0</v>
      </c>
      <c r="Q467" s="182">
        <v>0</v>
      </c>
      <c r="R467" s="182">
        <f>Q467*H467</f>
        <v>0</v>
      </c>
      <c r="S467" s="182">
        <v>0</v>
      </c>
      <c r="T467" s="183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84" t="s">
        <v>133</v>
      </c>
      <c r="AT467" s="184" t="s">
        <v>128</v>
      </c>
      <c r="AU467" s="184" t="s">
        <v>82</v>
      </c>
      <c r="AY467" s="17" t="s">
        <v>126</v>
      </c>
      <c r="BE467" s="185">
        <f>IF(N467="základní",J467,0)</f>
        <v>0</v>
      </c>
      <c r="BF467" s="185">
        <f>IF(N467="snížená",J467,0)</f>
        <v>0</v>
      </c>
      <c r="BG467" s="185">
        <f>IF(N467="zákl. přenesená",J467,0)</f>
        <v>0</v>
      </c>
      <c r="BH467" s="185">
        <f>IF(N467="sníž. přenesená",J467,0)</f>
        <v>0</v>
      </c>
      <c r="BI467" s="185">
        <f>IF(N467="nulová",J467,0)</f>
        <v>0</v>
      </c>
      <c r="BJ467" s="17" t="s">
        <v>80</v>
      </c>
      <c r="BK467" s="185">
        <f>ROUND(I467*H467,2)</f>
        <v>0</v>
      </c>
      <c r="BL467" s="17" t="s">
        <v>133</v>
      </c>
      <c r="BM467" s="184" t="s">
        <v>579</v>
      </c>
    </row>
    <row r="468" spans="1:65" s="2" customFormat="1">
      <c r="A468" s="34"/>
      <c r="B468" s="35"/>
      <c r="C468" s="36"/>
      <c r="D468" s="186" t="s">
        <v>135</v>
      </c>
      <c r="E468" s="36"/>
      <c r="F468" s="187" t="s">
        <v>580</v>
      </c>
      <c r="G468" s="36"/>
      <c r="H468" s="36"/>
      <c r="I468" s="188"/>
      <c r="J468" s="36"/>
      <c r="K468" s="36"/>
      <c r="L468" s="39"/>
      <c r="M468" s="189"/>
      <c r="N468" s="190"/>
      <c r="O468" s="64"/>
      <c r="P468" s="64"/>
      <c r="Q468" s="64"/>
      <c r="R468" s="64"/>
      <c r="S468" s="64"/>
      <c r="T468" s="65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135</v>
      </c>
      <c r="AU468" s="17" t="s">
        <v>82</v>
      </c>
    </row>
    <row r="469" spans="1:65" s="13" customFormat="1">
      <c r="B469" s="191"/>
      <c r="C469" s="192"/>
      <c r="D469" s="193" t="s">
        <v>137</v>
      </c>
      <c r="E469" s="194" t="s">
        <v>19</v>
      </c>
      <c r="F469" s="195" t="s">
        <v>221</v>
      </c>
      <c r="G469" s="192"/>
      <c r="H469" s="194" t="s">
        <v>19</v>
      </c>
      <c r="I469" s="196"/>
      <c r="J469" s="192"/>
      <c r="K469" s="192"/>
      <c r="L469" s="197"/>
      <c r="M469" s="198"/>
      <c r="N469" s="199"/>
      <c r="O469" s="199"/>
      <c r="P469" s="199"/>
      <c r="Q469" s="199"/>
      <c r="R469" s="199"/>
      <c r="S469" s="199"/>
      <c r="T469" s="200"/>
      <c r="AT469" s="201" t="s">
        <v>137</v>
      </c>
      <c r="AU469" s="201" t="s">
        <v>82</v>
      </c>
      <c r="AV469" s="13" t="s">
        <v>80</v>
      </c>
      <c r="AW469" s="13" t="s">
        <v>33</v>
      </c>
      <c r="AX469" s="13" t="s">
        <v>72</v>
      </c>
      <c r="AY469" s="201" t="s">
        <v>126</v>
      </c>
    </row>
    <row r="470" spans="1:65" s="14" customFormat="1">
      <c r="B470" s="202"/>
      <c r="C470" s="203"/>
      <c r="D470" s="193" t="s">
        <v>137</v>
      </c>
      <c r="E470" s="204" t="s">
        <v>19</v>
      </c>
      <c r="F470" s="205" t="s">
        <v>581</v>
      </c>
      <c r="G470" s="203"/>
      <c r="H470" s="206">
        <v>900</v>
      </c>
      <c r="I470" s="207"/>
      <c r="J470" s="203"/>
      <c r="K470" s="203"/>
      <c r="L470" s="208"/>
      <c r="M470" s="209"/>
      <c r="N470" s="210"/>
      <c r="O470" s="210"/>
      <c r="P470" s="210"/>
      <c r="Q470" s="210"/>
      <c r="R470" s="210"/>
      <c r="S470" s="210"/>
      <c r="T470" s="211"/>
      <c r="AT470" s="212" t="s">
        <v>137</v>
      </c>
      <c r="AU470" s="212" t="s">
        <v>82</v>
      </c>
      <c r="AV470" s="14" t="s">
        <v>82</v>
      </c>
      <c r="AW470" s="14" t="s">
        <v>33</v>
      </c>
      <c r="AX470" s="14" t="s">
        <v>72</v>
      </c>
      <c r="AY470" s="212" t="s">
        <v>126</v>
      </c>
    </row>
    <row r="471" spans="1:65" s="15" customFormat="1">
      <c r="B471" s="213"/>
      <c r="C471" s="214"/>
      <c r="D471" s="193" t="s">
        <v>137</v>
      </c>
      <c r="E471" s="215" t="s">
        <v>19</v>
      </c>
      <c r="F471" s="216" t="s">
        <v>140</v>
      </c>
      <c r="G471" s="214"/>
      <c r="H471" s="217">
        <v>900</v>
      </c>
      <c r="I471" s="218"/>
      <c r="J471" s="214"/>
      <c r="K471" s="214"/>
      <c r="L471" s="219"/>
      <c r="M471" s="220"/>
      <c r="N471" s="221"/>
      <c r="O471" s="221"/>
      <c r="P471" s="221"/>
      <c r="Q471" s="221"/>
      <c r="R471" s="221"/>
      <c r="S471" s="221"/>
      <c r="T471" s="222"/>
      <c r="AT471" s="223" t="s">
        <v>137</v>
      </c>
      <c r="AU471" s="223" t="s">
        <v>82</v>
      </c>
      <c r="AV471" s="15" t="s">
        <v>133</v>
      </c>
      <c r="AW471" s="15" t="s">
        <v>33</v>
      </c>
      <c r="AX471" s="15" t="s">
        <v>80</v>
      </c>
      <c r="AY471" s="223" t="s">
        <v>126</v>
      </c>
    </row>
    <row r="472" spans="1:65" s="2" customFormat="1" ht="33" customHeight="1">
      <c r="A472" s="34"/>
      <c r="B472" s="35"/>
      <c r="C472" s="173" t="s">
        <v>582</v>
      </c>
      <c r="D472" s="173" t="s">
        <v>128</v>
      </c>
      <c r="E472" s="174" t="s">
        <v>583</v>
      </c>
      <c r="F472" s="175" t="s">
        <v>584</v>
      </c>
      <c r="G472" s="176" t="s">
        <v>131</v>
      </c>
      <c r="H472" s="177">
        <v>1094.5</v>
      </c>
      <c r="I472" s="178"/>
      <c r="J472" s="179">
        <f>ROUND(I472*H472,2)</f>
        <v>0</v>
      </c>
      <c r="K472" s="175" t="s">
        <v>132</v>
      </c>
      <c r="L472" s="39"/>
      <c r="M472" s="180" t="s">
        <v>19</v>
      </c>
      <c r="N472" s="181" t="s">
        <v>43</v>
      </c>
      <c r="O472" s="64"/>
      <c r="P472" s="182">
        <f>O472*H472</f>
        <v>0</v>
      </c>
      <c r="Q472" s="182">
        <v>0</v>
      </c>
      <c r="R472" s="182">
        <f>Q472*H472</f>
        <v>0</v>
      </c>
      <c r="S472" s="182">
        <v>0</v>
      </c>
      <c r="T472" s="183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84" t="s">
        <v>133</v>
      </c>
      <c r="AT472" s="184" t="s">
        <v>128</v>
      </c>
      <c r="AU472" s="184" t="s">
        <v>82</v>
      </c>
      <c r="AY472" s="17" t="s">
        <v>126</v>
      </c>
      <c r="BE472" s="185">
        <f>IF(N472="základní",J472,0)</f>
        <v>0</v>
      </c>
      <c r="BF472" s="185">
        <f>IF(N472="snížená",J472,0)</f>
        <v>0</v>
      </c>
      <c r="BG472" s="185">
        <f>IF(N472="zákl. přenesená",J472,0)</f>
        <v>0</v>
      </c>
      <c r="BH472" s="185">
        <f>IF(N472="sníž. přenesená",J472,0)</f>
        <v>0</v>
      </c>
      <c r="BI472" s="185">
        <f>IF(N472="nulová",J472,0)</f>
        <v>0</v>
      </c>
      <c r="BJ472" s="17" t="s">
        <v>80</v>
      </c>
      <c r="BK472" s="185">
        <f>ROUND(I472*H472,2)</f>
        <v>0</v>
      </c>
      <c r="BL472" s="17" t="s">
        <v>133</v>
      </c>
      <c r="BM472" s="184" t="s">
        <v>585</v>
      </c>
    </row>
    <row r="473" spans="1:65" s="2" customFormat="1">
      <c r="A473" s="34"/>
      <c r="B473" s="35"/>
      <c r="C473" s="36"/>
      <c r="D473" s="186" t="s">
        <v>135</v>
      </c>
      <c r="E473" s="36"/>
      <c r="F473" s="187" t="s">
        <v>586</v>
      </c>
      <c r="G473" s="36"/>
      <c r="H473" s="36"/>
      <c r="I473" s="188"/>
      <c r="J473" s="36"/>
      <c r="K473" s="36"/>
      <c r="L473" s="39"/>
      <c r="M473" s="189"/>
      <c r="N473" s="190"/>
      <c r="O473" s="64"/>
      <c r="P473" s="64"/>
      <c r="Q473" s="64"/>
      <c r="R473" s="64"/>
      <c r="S473" s="64"/>
      <c r="T473" s="65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7" t="s">
        <v>135</v>
      </c>
      <c r="AU473" s="17" t="s">
        <v>82</v>
      </c>
    </row>
    <row r="474" spans="1:65" s="14" customFormat="1">
      <c r="B474" s="202"/>
      <c r="C474" s="203"/>
      <c r="D474" s="193" t="s">
        <v>137</v>
      </c>
      <c r="E474" s="204" t="s">
        <v>19</v>
      </c>
      <c r="F474" s="205" t="s">
        <v>587</v>
      </c>
      <c r="G474" s="203"/>
      <c r="H474" s="206">
        <v>1094.5</v>
      </c>
      <c r="I474" s="207"/>
      <c r="J474" s="203"/>
      <c r="K474" s="203"/>
      <c r="L474" s="208"/>
      <c r="M474" s="209"/>
      <c r="N474" s="210"/>
      <c r="O474" s="210"/>
      <c r="P474" s="210"/>
      <c r="Q474" s="210"/>
      <c r="R474" s="210"/>
      <c r="S474" s="210"/>
      <c r="T474" s="211"/>
      <c r="AT474" s="212" t="s">
        <v>137</v>
      </c>
      <c r="AU474" s="212" t="s">
        <v>82</v>
      </c>
      <c r="AV474" s="14" t="s">
        <v>82</v>
      </c>
      <c r="AW474" s="14" t="s">
        <v>33</v>
      </c>
      <c r="AX474" s="14" t="s">
        <v>72</v>
      </c>
      <c r="AY474" s="212" t="s">
        <v>126</v>
      </c>
    </row>
    <row r="475" spans="1:65" s="15" customFormat="1">
      <c r="B475" s="213"/>
      <c r="C475" s="214"/>
      <c r="D475" s="193" t="s">
        <v>137</v>
      </c>
      <c r="E475" s="215" t="s">
        <v>19</v>
      </c>
      <c r="F475" s="216" t="s">
        <v>140</v>
      </c>
      <c r="G475" s="214"/>
      <c r="H475" s="217">
        <v>1094.5</v>
      </c>
      <c r="I475" s="218"/>
      <c r="J475" s="214"/>
      <c r="K475" s="214"/>
      <c r="L475" s="219"/>
      <c r="M475" s="220"/>
      <c r="N475" s="221"/>
      <c r="O475" s="221"/>
      <c r="P475" s="221"/>
      <c r="Q475" s="221"/>
      <c r="R475" s="221"/>
      <c r="S475" s="221"/>
      <c r="T475" s="222"/>
      <c r="AT475" s="223" t="s">
        <v>137</v>
      </c>
      <c r="AU475" s="223" t="s">
        <v>82</v>
      </c>
      <c r="AV475" s="15" t="s">
        <v>133</v>
      </c>
      <c r="AW475" s="15" t="s">
        <v>33</v>
      </c>
      <c r="AX475" s="15" t="s">
        <v>80</v>
      </c>
      <c r="AY475" s="223" t="s">
        <v>126</v>
      </c>
    </row>
    <row r="476" spans="1:65" s="12" customFormat="1" ht="22.9" customHeight="1">
      <c r="B476" s="157"/>
      <c r="C476" s="158"/>
      <c r="D476" s="159" t="s">
        <v>71</v>
      </c>
      <c r="E476" s="171" t="s">
        <v>82</v>
      </c>
      <c r="F476" s="171" t="s">
        <v>588</v>
      </c>
      <c r="G476" s="158"/>
      <c r="H476" s="158"/>
      <c r="I476" s="161"/>
      <c r="J476" s="172">
        <f>BK476</f>
        <v>0</v>
      </c>
      <c r="K476" s="158"/>
      <c r="L476" s="163"/>
      <c r="M476" s="164"/>
      <c r="N476" s="165"/>
      <c r="O476" s="165"/>
      <c r="P476" s="166">
        <f>SUM(P477:P504)</f>
        <v>0</v>
      </c>
      <c r="Q476" s="165"/>
      <c r="R476" s="166">
        <f>SUM(R477:R504)</f>
        <v>115.67830301999999</v>
      </c>
      <c r="S476" s="165"/>
      <c r="T476" s="167">
        <f>SUM(T477:T504)</f>
        <v>0</v>
      </c>
      <c r="AR476" s="168" t="s">
        <v>80</v>
      </c>
      <c r="AT476" s="169" t="s">
        <v>71</v>
      </c>
      <c r="AU476" s="169" t="s">
        <v>80</v>
      </c>
      <c r="AY476" s="168" t="s">
        <v>126</v>
      </c>
      <c r="BK476" s="170">
        <f>SUM(BK477:BK504)</f>
        <v>0</v>
      </c>
    </row>
    <row r="477" spans="1:65" s="2" customFormat="1" ht="44.25" customHeight="1">
      <c r="A477" s="34"/>
      <c r="B477" s="35"/>
      <c r="C477" s="173" t="s">
        <v>589</v>
      </c>
      <c r="D477" s="173" t="s">
        <v>128</v>
      </c>
      <c r="E477" s="174" t="s">
        <v>590</v>
      </c>
      <c r="F477" s="175" t="s">
        <v>591</v>
      </c>
      <c r="G477" s="176" t="s">
        <v>225</v>
      </c>
      <c r="H477" s="177">
        <v>42</v>
      </c>
      <c r="I477" s="178"/>
      <c r="J477" s="179">
        <f>ROUND(I477*H477,2)</f>
        <v>0</v>
      </c>
      <c r="K477" s="175" t="s">
        <v>132</v>
      </c>
      <c r="L477" s="39"/>
      <c r="M477" s="180" t="s">
        <v>19</v>
      </c>
      <c r="N477" s="181" t="s">
        <v>43</v>
      </c>
      <c r="O477" s="64"/>
      <c r="P477" s="182">
        <f>O477*H477</f>
        <v>0</v>
      </c>
      <c r="Q477" s="182">
        <v>1.63</v>
      </c>
      <c r="R477" s="182">
        <f>Q477*H477</f>
        <v>68.459999999999994</v>
      </c>
      <c r="S477" s="182">
        <v>0</v>
      </c>
      <c r="T477" s="183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84" t="s">
        <v>133</v>
      </c>
      <c r="AT477" s="184" t="s">
        <v>128</v>
      </c>
      <c r="AU477" s="184" t="s">
        <v>82</v>
      </c>
      <c r="AY477" s="17" t="s">
        <v>126</v>
      </c>
      <c r="BE477" s="185">
        <f>IF(N477="základní",J477,0)</f>
        <v>0</v>
      </c>
      <c r="BF477" s="185">
        <f>IF(N477="snížená",J477,0)</f>
        <v>0</v>
      </c>
      <c r="BG477" s="185">
        <f>IF(N477="zákl. přenesená",J477,0)</f>
        <v>0</v>
      </c>
      <c r="BH477" s="185">
        <f>IF(N477="sníž. přenesená",J477,0)</f>
        <v>0</v>
      </c>
      <c r="BI477" s="185">
        <f>IF(N477="nulová",J477,0)</f>
        <v>0</v>
      </c>
      <c r="BJ477" s="17" t="s">
        <v>80</v>
      </c>
      <c r="BK477" s="185">
        <f>ROUND(I477*H477,2)</f>
        <v>0</v>
      </c>
      <c r="BL477" s="17" t="s">
        <v>133</v>
      </c>
      <c r="BM477" s="184" t="s">
        <v>592</v>
      </c>
    </row>
    <row r="478" spans="1:65" s="2" customFormat="1">
      <c r="A478" s="34"/>
      <c r="B478" s="35"/>
      <c r="C478" s="36"/>
      <c r="D478" s="186" t="s">
        <v>135</v>
      </c>
      <c r="E478" s="36"/>
      <c r="F478" s="187" t="s">
        <v>593</v>
      </c>
      <c r="G478" s="36"/>
      <c r="H478" s="36"/>
      <c r="I478" s="188"/>
      <c r="J478" s="36"/>
      <c r="K478" s="36"/>
      <c r="L478" s="39"/>
      <c r="M478" s="189"/>
      <c r="N478" s="190"/>
      <c r="O478" s="64"/>
      <c r="P478" s="64"/>
      <c r="Q478" s="64"/>
      <c r="R478" s="64"/>
      <c r="S478" s="64"/>
      <c r="T478" s="65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135</v>
      </c>
      <c r="AU478" s="17" t="s">
        <v>82</v>
      </c>
    </row>
    <row r="479" spans="1:65" s="13" customFormat="1">
      <c r="B479" s="191"/>
      <c r="C479" s="192"/>
      <c r="D479" s="193" t="s">
        <v>137</v>
      </c>
      <c r="E479" s="194" t="s">
        <v>19</v>
      </c>
      <c r="F479" s="195" t="s">
        <v>272</v>
      </c>
      <c r="G479" s="192"/>
      <c r="H479" s="194" t="s">
        <v>19</v>
      </c>
      <c r="I479" s="196"/>
      <c r="J479" s="192"/>
      <c r="K479" s="192"/>
      <c r="L479" s="197"/>
      <c r="M479" s="198"/>
      <c r="N479" s="199"/>
      <c r="O479" s="199"/>
      <c r="P479" s="199"/>
      <c r="Q479" s="199"/>
      <c r="R479" s="199"/>
      <c r="S479" s="199"/>
      <c r="T479" s="200"/>
      <c r="AT479" s="201" t="s">
        <v>137</v>
      </c>
      <c r="AU479" s="201" t="s">
        <v>82</v>
      </c>
      <c r="AV479" s="13" t="s">
        <v>80</v>
      </c>
      <c r="AW479" s="13" t="s">
        <v>33</v>
      </c>
      <c r="AX479" s="13" t="s">
        <v>72</v>
      </c>
      <c r="AY479" s="201" t="s">
        <v>126</v>
      </c>
    </row>
    <row r="480" spans="1:65" s="14" customFormat="1">
      <c r="B480" s="202"/>
      <c r="C480" s="203"/>
      <c r="D480" s="193" t="s">
        <v>137</v>
      </c>
      <c r="E480" s="204" t="s">
        <v>19</v>
      </c>
      <c r="F480" s="205" t="s">
        <v>594</v>
      </c>
      <c r="G480" s="203"/>
      <c r="H480" s="206">
        <v>42</v>
      </c>
      <c r="I480" s="207"/>
      <c r="J480" s="203"/>
      <c r="K480" s="203"/>
      <c r="L480" s="208"/>
      <c r="M480" s="209"/>
      <c r="N480" s="210"/>
      <c r="O480" s="210"/>
      <c r="P480" s="210"/>
      <c r="Q480" s="210"/>
      <c r="R480" s="210"/>
      <c r="S480" s="210"/>
      <c r="T480" s="211"/>
      <c r="AT480" s="212" t="s">
        <v>137</v>
      </c>
      <c r="AU480" s="212" t="s">
        <v>82</v>
      </c>
      <c r="AV480" s="14" t="s">
        <v>82</v>
      </c>
      <c r="AW480" s="14" t="s">
        <v>33</v>
      </c>
      <c r="AX480" s="14" t="s">
        <v>72</v>
      </c>
      <c r="AY480" s="212" t="s">
        <v>126</v>
      </c>
    </row>
    <row r="481" spans="1:65" s="15" customFormat="1">
      <c r="B481" s="213"/>
      <c r="C481" s="214"/>
      <c r="D481" s="193" t="s">
        <v>137</v>
      </c>
      <c r="E481" s="215" t="s">
        <v>19</v>
      </c>
      <c r="F481" s="216" t="s">
        <v>140</v>
      </c>
      <c r="G481" s="214"/>
      <c r="H481" s="217">
        <v>42</v>
      </c>
      <c r="I481" s="218"/>
      <c r="J481" s="214"/>
      <c r="K481" s="214"/>
      <c r="L481" s="219"/>
      <c r="M481" s="220"/>
      <c r="N481" s="221"/>
      <c r="O481" s="221"/>
      <c r="P481" s="221"/>
      <c r="Q481" s="221"/>
      <c r="R481" s="221"/>
      <c r="S481" s="221"/>
      <c r="T481" s="222"/>
      <c r="AT481" s="223" t="s">
        <v>137</v>
      </c>
      <c r="AU481" s="223" t="s">
        <v>82</v>
      </c>
      <c r="AV481" s="15" t="s">
        <v>133</v>
      </c>
      <c r="AW481" s="15" t="s">
        <v>33</v>
      </c>
      <c r="AX481" s="15" t="s">
        <v>80</v>
      </c>
      <c r="AY481" s="223" t="s">
        <v>126</v>
      </c>
    </row>
    <row r="482" spans="1:65" s="2" customFormat="1" ht="37.9" customHeight="1">
      <c r="A482" s="34"/>
      <c r="B482" s="35"/>
      <c r="C482" s="173" t="s">
        <v>595</v>
      </c>
      <c r="D482" s="173" t="s">
        <v>128</v>
      </c>
      <c r="E482" s="174" t="s">
        <v>596</v>
      </c>
      <c r="F482" s="175" t="s">
        <v>597</v>
      </c>
      <c r="G482" s="176" t="s">
        <v>212</v>
      </c>
      <c r="H482" s="177">
        <v>210</v>
      </c>
      <c r="I482" s="178"/>
      <c r="J482" s="179">
        <f>ROUND(I482*H482,2)</f>
        <v>0</v>
      </c>
      <c r="K482" s="175" t="s">
        <v>132</v>
      </c>
      <c r="L482" s="39"/>
      <c r="M482" s="180" t="s">
        <v>19</v>
      </c>
      <c r="N482" s="181" t="s">
        <v>43</v>
      </c>
      <c r="O482" s="64"/>
      <c r="P482" s="182">
        <f>O482*H482</f>
        <v>0</v>
      </c>
      <c r="Q482" s="182">
        <v>0.20449000000000001</v>
      </c>
      <c r="R482" s="182">
        <f>Q482*H482</f>
        <v>42.942900000000002</v>
      </c>
      <c r="S482" s="182">
        <v>0</v>
      </c>
      <c r="T482" s="183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84" t="s">
        <v>133</v>
      </c>
      <c r="AT482" s="184" t="s">
        <v>128</v>
      </c>
      <c r="AU482" s="184" t="s">
        <v>82</v>
      </c>
      <c r="AY482" s="17" t="s">
        <v>126</v>
      </c>
      <c r="BE482" s="185">
        <f>IF(N482="základní",J482,0)</f>
        <v>0</v>
      </c>
      <c r="BF482" s="185">
        <f>IF(N482="snížená",J482,0)</f>
        <v>0</v>
      </c>
      <c r="BG482" s="185">
        <f>IF(N482="zákl. přenesená",J482,0)</f>
        <v>0</v>
      </c>
      <c r="BH482" s="185">
        <f>IF(N482="sníž. přenesená",J482,0)</f>
        <v>0</v>
      </c>
      <c r="BI482" s="185">
        <f>IF(N482="nulová",J482,0)</f>
        <v>0</v>
      </c>
      <c r="BJ482" s="17" t="s">
        <v>80</v>
      </c>
      <c r="BK482" s="185">
        <f>ROUND(I482*H482,2)</f>
        <v>0</v>
      </c>
      <c r="BL482" s="17" t="s">
        <v>133</v>
      </c>
      <c r="BM482" s="184" t="s">
        <v>598</v>
      </c>
    </row>
    <row r="483" spans="1:65" s="2" customFormat="1">
      <c r="A483" s="34"/>
      <c r="B483" s="35"/>
      <c r="C483" s="36"/>
      <c r="D483" s="186" t="s">
        <v>135</v>
      </c>
      <c r="E483" s="36"/>
      <c r="F483" s="187" t="s">
        <v>599</v>
      </c>
      <c r="G483" s="36"/>
      <c r="H483" s="36"/>
      <c r="I483" s="188"/>
      <c r="J483" s="36"/>
      <c r="K483" s="36"/>
      <c r="L483" s="39"/>
      <c r="M483" s="189"/>
      <c r="N483" s="190"/>
      <c r="O483" s="64"/>
      <c r="P483" s="64"/>
      <c r="Q483" s="64"/>
      <c r="R483" s="64"/>
      <c r="S483" s="64"/>
      <c r="T483" s="65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7" t="s">
        <v>135</v>
      </c>
      <c r="AU483" s="17" t="s">
        <v>82</v>
      </c>
    </row>
    <row r="484" spans="1:65" s="13" customFormat="1">
      <c r="B484" s="191"/>
      <c r="C484" s="192"/>
      <c r="D484" s="193" t="s">
        <v>137</v>
      </c>
      <c r="E484" s="194" t="s">
        <v>19</v>
      </c>
      <c r="F484" s="195" t="s">
        <v>272</v>
      </c>
      <c r="G484" s="192"/>
      <c r="H484" s="194" t="s">
        <v>19</v>
      </c>
      <c r="I484" s="196"/>
      <c r="J484" s="192"/>
      <c r="K484" s="192"/>
      <c r="L484" s="197"/>
      <c r="M484" s="198"/>
      <c r="N484" s="199"/>
      <c r="O484" s="199"/>
      <c r="P484" s="199"/>
      <c r="Q484" s="199"/>
      <c r="R484" s="199"/>
      <c r="S484" s="199"/>
      <c r="T484" s="200"/>
      <c r="AT484" s="201" t="s">
        <v>137</v>
      </c>
      <c r="AU484" s="201" t="s">
        <v>82</v>
      </c>
      <c r="AV484" s="13" t="s">
        <v>80</v>
      </c>
      <c r="AW484" s="13" t="s">
        <v>33</v>
      </c>
      <c r="AX484" s="13" t="s">
        <v>72</v>
      </c>
      <c r="AY484" s="201" t="s">
        <v>126</v>
      </c>
    </row>
    <row r="485" spans="1:65" s="14" customFormat="1">
      <c r="B485" s="202"/>
      <c r="C485" s="203"/>
      <c r="D485" s="193" t="s">
        <v>137</v>
      </c>
      <c r="E485" s="204" t="s">
        <v>19</v>
      </c>
      <c r="F485" s="205" t="s">
        <v>600</v>
      </c>
      <c r="G485" s="203"/>
      <c r="H485" s="206">
        <v>210</v>
      </c>
      <c r="I485" s="207"/>
      <c r="J485" s="203"/>
      <c r="K485" s="203"/>
      <c r="L485" s="208"/>
      <c r="M485" s="209"/>
      <c r="N485" s="210"/>
      <c r="O485" s="210"/>
      <c r="P485" s="210"/>
      <c r="Q485" s="210"/>
      <c r="R485" s="210"/>
      <c r="S485" s="210"/>
      <c r="T485" s="211"/>
      <c r="AT485" s="212" t="s">
        <v>137</v>
      </c>
      <c r="AU485" s="212" t="s">
        <v>82</v>
      </c>
      <c r="AV485" s="14" t="s">
        <v>82</v>
      </c>
      <c r="AW485" s="14" t="s">
        <v>33</v>
      </c>
      <c r="AX485" s="14" t="s">
        <v>72</v>
      </c>
      <c r="AY485" s="212" t="s">
        <v>126</v>
      </c>
    </row>
    <row r="486" spans="1:65" s="15" customFormat="1">
      <c r="B486" s="213"/>
      <c r="C486" s="214"/>
      <c r="D486" s="193" t="s">
        <v>137</v>
      </c>
      <c r="E486" s="215" t="s">
        <v>19</v>
      </c>
      <c r="F486" s="216" t="s">
        <v>140</v>
      </c>
      <c r="G486" s="214"/>
      <c r="H486" s="217">
        <v>210</v>
      </c>
      <c r="I486" s="218"/>
      <c r="J486" s="214"/>
      <c r="K486" s="214"/>
      <c r="L486" s="219"/>
      <c r="M486" s="220"/>
      <c r="N486" s="221"/>
      <c r="O486" s="221"/>
      <c r="P486" s="221"/>
      <c r="Q486" s="221"/>
      <c r="R486" s="221"/>
      <c r="S486" s="221"/>
      <c r="T486" s="222"/>
      <c r="AT486" s="223" t="s">
        <v>137</v>
      </c>
      <c r="AU486" s="223" t="s">
        <v>82</v>
      </c>
      <c r="AV486" s="15" t="s">
        <v>133</v>
      </c>
      <c r="AW486" s="15" t="s">
        <v>33</v>
      </c>
      <c r="AX486" s="15" t="s">
        <v>80</v>
      </c>
      <c r="AY486" s="223" t="s">
        <v>126</v>
      </c>
    </row>
    <row r="487" spans="1:65" s="2" customFormat="1" ht="37.9" customHeight="1">
      <c r="A487" s="34"/>
      <c r="B487" s="35"/>
      <c r="C487" s="173" t="s">
        <v>601</v>
      </c>
      <c r="D487" s="173" t="s">
        <v>128</v>
      </c>
      <c r="E487" s="174" t="s">
        <v>602</v>
      </c>
      <c r="F487" s="175" t="s">
        <v>603</v>
      </c>
      <c r="G487" s="176" t="s">
        <v>131</v>
      </c>
      <c r="H487" s="177">
        <v>1044.75</v>
      </c>
      <c r="I487" s="178"/>
      <c r="J487" s="179">
        <f>ROUND(I487*H487,2)</f>
        <v>0</v>
      </c>
      <c r="K487" s="175" t="s">
        <v>132</v>
      </c>
      <c r="L487" s="39"/>
      <c r="M487" s="180" t="s">
        <v>19</v>
      </c>
      <c r="N487" s="181" t="s">
        <v>43</v>
      </c>
      <c r="O487" s="64"/>
      <c r="P487" s="182">
        <f>O487*H487</f>
        <v>0</v>
      </c>
      <c r="Q487" s="182">
        <v>1E-4</v>
      </c>
      <c r="R487" s="182">
        <f>Q487*H487</f>
        <v>0.104475</v>
      </c>
      <c r="S487" s="182">
        <v>0</v>
      </c>
      <c r="T487" s="183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84" t="s">
        <v>133</v>
      </c>
      <c r="AT487" s="184" t="s">
        <v>128</v>
      </c>
      <c r="AU487" s="184" t="s">
        <v>82</v>
      </c>
      <c r="AY487" s="17" t="s">
        <v>126</v>
      </c>
      <c r="BE487" s="185">
        <f>IF(N487="základní",J487,0)</f>
        <v>0</v>
      </c>
      <c r="BF487" s="185">
        <f>IF(N487="snížená",J487,0)</f>
        <v>0</v>
      </c>
      <c r="BG487" s="185">
        <f>IF(N487="zákl. přenesená",J487,0)</f>
        <v>0</v>
      </c>
      <c r="BH487" s="185">
        <f>IF(N487="sníž. přenesená",J487,0)</f>
        <v>0</v>
      </c>
      <c r="BI487" s="185">
        <f>IF(N487="nulová",J487,0)</f>
        <v>0</v>
      </c>
      <c r="BJ487" s="17" t="s">
        <v>80</v>
      </c>
      <c r="BK487" s="185">
        <f>ROUND(I487*H487,2)</f>
        <v>0</v>
      </c>
      <c r="BL487" s="17" t="s">
        <v>133</v>
      </c>
      <c r="BM487" s="184" t="s">
        <v>604</v>
      </c>
    </row>
    <row r="488" spans="1:65" s="2" customFormat="1">
      <c r="A488" s="34"/>
      <c r="B488" s="35"/>
      <c r="C488" s="36"/>
      <c r="D488" s="186" t="s">
        <v>135</v>
      </c>
      <c r="E488" s="36"/>
      <c r="F488" s="187" t="s">
        <v>605</v>
      </c>
      <c r="G488" s="36"/>
      <c r="H488" s="36"/>
      <c r="I488" s="188"/>
      <c r="J488" s="36"/>
      <c r="K488" s="36"/>
      <c r="L488" s="39"/>
      <c r="M488" s="189"/>
      <c r="N488" s="190"/>
      <c r="O488" s="64"/>
      <c r="P488" s="64"/>
      <c r="Q488" s="64"/>
      <c r="R488" s="64"/>
      <c r="S488" s="64"/>
      <c r="T488" s="65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135</v>
      </c>
      <c r="AU488" s="17" t="s">
        <v>82</v>
      </c>
    </row>
    <row r="489" spans="1:65" s="13" customFormat="1">
      <c r="B489" s="191"/>
      <c r="C489" s="192"/>
      <c r="D489" s="193" t="s">
        <v>137</v>
      </c>
      <c r="E489" s="194" t="s">
        <v>19</v>
      </c>
      <c r="F489" s="195" t="s">
        <v>606</v>
      </c>
      <c r="G489" s="192"/>
      <c r="H489" s="194" t="s">
        <v>19</v>
      </c>
      <c r="I489" s="196"/>
      <c r="J489" s="192"/>
      <c r="K489" s="192"/>
      <c r="L489" s="197"/>
      <c r="M489" s="198"/>
      <c r="N489" s="199"/>
      <c r="O489" s="199"/>
      <c r="P489" s="199"/>
      <c r="Q489" s="199"/>
      <c r="R489" s="199"/>
      <c r="S489" s="199"/>
      <c r="T489" s="200"/>
      <c r="AT489" s="201" t="s">
        <v>137</v>
      </c>
      <c r="AU489" s="201" t="s">
        <v>82</v>
      </c>
      <c r="AV489" s="13" t="s">
        <v>80</v>
      </c>
      <c r="AW489" s="13" t="s">
        <v>33</v>
      </c>
      <c r="AX489" s="13" t="s">
        <v>72</v>
      </c>
      <c r="AY489" s="201" t="s">
        <v>126</v>
      </c>
    </row>
    <row r="490" spans="1:65" s="14" customFormat="1">
      <c r="B490" s="202"/>
      <c r="C490" s="203"/>
      <c r="D490" s="193" t="s">
        <v>137</v>
      </c>
      <c r="E490" s="204" t="s">
        <v>19</v>
      </c>
      <c r="F490" s="205" t="s">
        <v>607</v>
      </c>
      <c r="G490" s="203"/>
      <c r="H490" s="206">
        <v>1044.75</v>
      </c>
      <c r="I490" s="207"/>
      <c r="J490" s="203"/>
      <c r="K490" s="203"/>
      <c r="L490" s="208"/>
      <c r="M490" s="209"/>
      <c r="N490" s="210"/>
      <c r="O490" s="210"/>
      <c r="P490" s="210"/>
      <c r="Q490" s="210"/>
      <c r="R490" s="210"/>
      <c r="S490" s="210"/>
      <c r="T490" s="211"/>
      <c r="AT490" s="212" t="s">
        <v>137</v>
      </c>
      <c r="AU490" s="212" t="s">
        <v>82</v>
      </c>
      <c r="AV490" s="14" t="s">
        <v>82</v>
      </c>
      <c r="AW490" s="14" t="s">
        <v>33</v>
      </c>
      <c r="AX490" s="14" t="s">
        <v>72</v>
      </c>
      <c r="AY490" s="212" t="s">
        <v>126</v>
      </c>
    </row>
    <row r="491" spans="1:65" s="15" customFormat="1">
      <c r="B491" s="213"/>
      <c r="C491" s="214"/>
      <c r="D491" s="193" t="s">
        <v>137</v>
      </c>
      <c r="E491" s="215" t="s">
        <v>19</v>
      </c>
      <c r="F491" s="216" t="s">
        <v>140</v>
      </c>
      <c r="G491" s="214"/>
      <c r="H491" s="217">
        <v>1044.75</v>
      </c>
      <c r="I491" s="218"/>
      <c r="J491" s="214"/>
      <c r="K491" s="214"/>
      <c r="L491" s="219"/>
      <c r="M491" s="220"/>
      <c r="N491" s="221"/>
      <c r="O491" s="221"/>
      <c r="P491" s="221"/>
      <c r="Q491" s="221"/>
      <c r="R491" s="221"/>
      <c r="S491" s="221"/>
      <c r="T491" s="222"/>
      <c r="AT491" s="223" t="s">
        <v>137</v>
      </c>
      <c r="AU491" s="223" t="s">
        <v>82</v>
      </c>
      <c r="AV491" s="15" t="s">
        <v>133</v>
      </c>
      <c r="AW491" s="15" t="s">
        <v>33</v>
      </c>
      <c r="AX491" s="15" t="s">
        <v>80</v>
      </c>
      <c r="AY491" s="223" t="s">
        <v>126</v>
      </c>
    </row>
    <row r="492" spans="1:65" s="2" customFormat="1" ht="24.2" customHeight="1">
      <c r="A492" s="34"/>
      <c r="B492" s="35"/>
      <c r="C492" s="224" t="s">
        <v>608</v>
      </c>
      <c r="D492" s="224" t="s">
        <v>251</v>
      </c>
      <c r="E492" s="225" t="s">
        <v>609</v>
      </c>
      <c r="F492" s="226" t="s">
        <v>610</v>
      </c>
      <c r="G492" s="227" t="s">
        <v>131</v>
      </c>
      <c r="H492" s="228">
        <v>1201.463</v>
      </c>
      <c r="I492" s="229"/>
      <c r="J492" s="230">
        <f>ROUND(I492*H492,2)</f>
        <v>0</v>
      </c>
      <c r="K492" s="226" t="s">
        <v>132</v>
      </c>
      <c r="L492" s="231"/>
      <c r="M492" s="232" t="s">
        <v>19</v>
      </c>
      <c r="N492" s="233" t="s">
        <v>43</v>
      </c>
      <c r="O492" s="64"/>
      <c r="P492" s="182">
        <f>O492*H492</f>
        <v>0</v>
      </c>
      <c r="Q492" s="182">
        <v>2.9999999999999997E-4</v>
      </c>
      <c r="R492" s="182">
        <f>Q492*H492</f>
        <v>0.36043889999999995</v>
      </c>
      <c r="S492" s="182">
        <v>0</v>
      </c>
      <c r="T492" s="183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84" t="s">
        <v>176</v>
      </c>
      <c r="AT492" s="184" t="s">
        <v>251</v>
      </c>
      <c r="AU492" s="184" t="s">
        <v>82</v>
      </c>
      <c r="AY492" s="17" t="s">
        <v>126</v>
      </c>
      <c r="BE492" s="185">
        <f>IF(N492="základní",J492,0)</f>
        <v>0</v>
      </c>
      <c r="BF492" s="185">
        <f>IF(N492="snížená",J492,0)</f>
        <v>0</v>
      </c>
      <c r="BG492" s="185">
        <f>IF(N492="zákl. přenesená",J492,0)</f>
        <v>0</v>
      </c>
      <c r="BH492" s="185">
        <f>IF(N492="sníž. přenesená",J492,0)</f>
        <v>0</v>
      </c>
      <c r="BI492" s="185">
        <f>IF(N492="nulová",J492,0)</f>
        <v>0</v>
      </c>
      <c r="BJ492" s="17" t="s">
        <v>80</v>
      </c>
      <c r="BK492" s="185">
        <f>ROUND(I492*H492,2)</f>
        <v>0</v>
      </c>
      <c r="BL492" s="17" t="s">
        <v>133</v>
      </c>
      <c r="BM492" s="184" t="s">
        <v>611</v>
      </c>
    </row>
    <row r="493" spans="1:65" s="14" customFormat="1">
      <c r="B493" s="202"/>
      <c r="C493" s="203"/>
      <c r="D493" s="193" t="s">
        <v>137</v>
      </c>
      <c r="E493" s="204" t="s">
        <v>19</v>
      </c>
      <c r="F493" s="205" t="s">
        <v>612</v>
      </c>
      <c r="G493" s="203"/>
      <c r="H493" s="206">
        <v>1201.463</v>
      </c>
      <c r="I493" s="207"/>
      <c r="J493" s="203"/>
      <c r="K493" s="203"/>
      <c r="L493" s="208"/>
      <c r="M493" s="209"/>
      <c r="N493" s="210"/>
      <c r="O493" s="210"/>
      <c r="P493" s="210"/>
      <c r="Q493" s="210"/>
      <c r="R493" s="210"/>
      <c r="S493" s="210"/>
      <c r="T493" s="211"/>
      <c r="AT493" s="212" t="s">
        <v>137</v>
      </c>
      <c r="AU493" s="212" t="s">
        <v>82</v>
      </c>
      <c r="AV493" s="14" t="s">
        <v>82</v>
      </c>
      <c r="AW493" s="14" t="s">
        <v>33</v>
      </c>
      <c r="AX493" s="14" t="s">
        <v>72</v>
      </c>
      <c r="AY493" s="212" t="s">
        <v>126</v>
      </c>
    </row>
    <row r="494" spans="1:65" s="15" customFormat="1">
      <c r="B494" s="213"/>
      <c r="C494" s="214"/>
      <c r="D494" s="193" t="s">
        <v>137</v>
      </c>
      <c r="E494" s="215" t="s">
        <v>19</v>
      </c>
      <c r="F494" s="216" t="s">
        <v>140</v>
      </c>
      <c r="G494" s="214"/>
      <c r="H494" s="217">
        <v>1201.463</v>
      </c>
      <c r="I494" s="218"/>
      <c r="J494" s="214"/>
      <c r="K494" s="214"/>
      <c r="L494" s="219"/>
      <c r="M494" s="220"/>
      <c r="N494" s="221"/>
      <c r="O494" s="221"/>
      <c r="P494" s="221"/>
      <c r="Q494" s="221"/>
      <c r="R494" s="221"/>
      <c r="S494" s="221"/>
      <c r="T494" s="222"/>
      <c r="AT494" s="223" t="s">
        <v>137</v>
      </c>
      <c r="AU494" s="223" t="s">
        <v>82</v>
      </c>
      <c r="AV494" s="15" t="s">
        <v>133</v>
      </c>
      <c r="AW494" s="15" t="s">
        <v>33</v>
      </c>
      <c r="AX494" s="15" t="s">
        <v>80</v>
      </c>
      <c r="AY494" s="223" t="s">
        <v>126</v>
      </c>
    </row>
    <row r="495" spans="1:65" s="2" customFormat="1" ht="24.2" customHeight="1">
      <c r="A495" s="34"/>
      <c r="B495" s="35"/>
      <c r="C495" s="173" t="s">
        <v>613</v>
      </c>
      <c r="D495" s="173" t="s">
        <v>128</v>
      </c>
      <c r="E495" s="174" t="s">
        <v>614</v>
      </c>
      <c r="F495" s="175" t="s">
        <v>615</v>
      </c>
      <c r="G495" s="176" t="s">
        <v>225</v>
      </c>
      <c r="H495" s="177">
        <v>1.6559999999999999</v>
      </c>
      <c r="I495" s="178"/>
      <c r="J495" s="179">
        <f>ROUND(I495*H495,2)</f>
        <v>0</v>
      </c>
      <c r="K495" s="175" t="s">
        <v>132</v>
      </c>
      <c r="L495" s="39"/>
      <c r="M495" s="180" t="s">
        <v>19</v>
      </c>
      <c r="N495" s="181" t="s">
        <v>43</v>
      </c>
      <c r="O495" s="64"/>
      <c r="P495" s="182">
        <f>O495*H495</f>
        <v>0</v>
      </c>
      <c r="Q495" s="182">
        <v>2.3010199999999998</v>
      </c>
      <c r="R495" s="182">
        <f>Q495*H495</f>
        <v>3.8104891199999997</v>
      </c>
      <c r="S495" s="182">
        <v>0</v>
      </c>
      <c r="T495" s="183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84" t="s">
        <v>133</v>
      </c>
      <c r="AT495" s="184" t="s">
        <v>128</v>
      </c>
      <c r="AU495" s="184" t="s">
        <v>82</v>
      </c>
      <c r="AY495" s="17" t="s">
        <v>126</v>
      </c>
      <c r="BE495" s="185">
        <f>IF(N495="základní",J495,0)</f>
        <v>0</v>
      </c>
      <c r="BF495" s="185">
        <f>IF(N495="snížená",J495,0)</f>
        <v>0</v>
      </c>
      <c r="BG495" s="185">
        <f>IF(N495="zákl. přenesená",J495,0)</f>
        <v>0</v>
      </c>
      <c r="BH495" s="185">
        <f>IF(N495="sníž. přenesená",J495,0)</f>
        <v>0</v>
      </c>
      <c r="BI495" s="185">
        <f>IF(N495="nulová",J495,0)</f>
        <v>0</v>
      </c>
      <c r="BJ495" s="17" t="s">
        <v>80</v>
      </c>
      <c r="BK495" s="185">
        <f>ROUND(I495*H495,2)</f>
        <v>0</v>
      </c>
      <c r="BL495" s="17" t="s">
        <v>133</v>
      </c>
      <c r="BM495" s="184" t="s">
        <v>616</v>
      </c>
    </row>
    <row r="496" spans="1:65" s="2" customFormat="1">
      <c r="A496" s="34"/>
      <c r="B496" s="35"/>
      <c r="C496" s="36"/>
      <c r="D496" s="186" t="s">
        <v>135</v>
      </c>
      <c r="E496" s="36"/>
      <c r="F496" s="187" t="s">
        <v>617</v>
      </c>
      <c r="G496" s="36"/>
      <c r="H496" s="36"/>
      <c r="I496" s="188"/>
      <c r="J496" s="36"/>
      <c r="K496" s="36"/>
      <c r="L496" s="39"/>
      <c r="M496" s="189"/>
      <c r="N496" s="190"/>
      <c r="O496" s="64"/>
      <c r="P496" s="64"/>
      <c r="Q496" s="64"/>
      <c r="R496" s="64"/>
      <c r="S496" s="64"/>
      <c r="T496" s="65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135</v>
      </c>
      <c r="AU496" s="17" t="s">
        <v>82</v>
      </c>
    </row>
    <row r="497" spans="1:65" s="13" customFormat="1">
      <c r="B497" s="191"/>
      <c r="C497" s="192"/>
      <c r="D497" s="193" t="s">
        <v>137</v>
      </c>
      <c r="E497" s="194" t="s">
        <v>19</v>
      </c>
      <c r="F497" s="195" t="s">
        <v>431</v>
      </c>
      <c r="G497" s="192"/>
      <c r="H497" s="194" t="s">
        <v>19</v>
      </c>
      <c r="I497" s="196"/>
      <c r="J497" s="192"/>
      <c r="K497" s="192"/>
      <c r="L497" s="197"/>
      <c r="M497" s="198"/>
      <c r="N497" s="199"/>
      <c r="O497" s="199"/>
      <c r="P497" s="199"/>
      <c r="Q497" s="199"/>
      <c r="R497" s="199"/>
      <c r="S497" s="199"/>
      <c r="T497" s="200"/>
      <c r="AT497" s="201" t="s">
        <v>137</v>
      </c>
      <c r="AU497" s="201" t="s">
        <v>82</v>
      </c>
      <c r="AV497" s="13" t="s">
        <v>80</v>
      </c>
      <c r="AW497" s="13" t="s">
        <v>33</v>
      </c>
      <c r="AX497" s="13" t="s">
        <v>72</v>
      </c>
      <c r="AY497" s="201" t="s">
        <v>126</v>
      </c>
    </row>
    <row r="498" spans="1:65" s="13" customFormat="1">
      <c r="B498" s="191"/>
      <c r="C498" s="192"/>
      <c r="D498" s="193" t="s">
        <v>137</v>
      </c>
      <c r="E498" s="194" t="s">
        <v>19</v>
      </c>
      <c r="F498" s="195" t="s">
        <v>272</v>
      </c>
      <c r="G498" s="192"/>
      <c r="H498" s="194" t="s">
        <v>19</v>
      </c>
      <c r="I498" s="196"/>
      <c r="J498" s="192"/>
      <c r="K498" s="192"/>
      <c r="L498" s="197"/>
      <c r="M498" s="198"/>
      <c r="N498" s="199"/>
      <c r="O498" s="199"/>
      <c r="P498" s="199"/>
      <c r="Q498" s="199"/>
      <c r="R498" s="199"/>
      <c r="S498" s="199"/>
      <c r="T498" s="200"/>
      <c r="AT498" s="201" t="s">
        <v>137</v>
      </c>
      <c r="AU498" s="201" t="s">
        <v>82</v>
      </c>
      <c r="AV498" s="13" t="s">
        <v>80</v>
      </c>
      <c r="AW498" s="13" t="s">
        <v>33</v>
      </c>
      <c r="AX498" s="13" t="s">
        <v>72</v>
      </c>
      <c r="AY498" s="201" t="s">
        <v>126</v>
      </c>
    </row>
    <row r="499" spans="1:65" s="14" customFormat="1">
      <c r="B499" s="202"/>
      <c r="C499" s="203"/>
      <c r="D499" s="193" t="s">
        <v>137</v>
      </c>
      <c r="E499" s="204" t="s">
        <v>19</v>
      </c>
      <c r="F499" s="205" t="s">
        <v>432</v>
      </c>
      <c r="G499" s="203"/>
      <c r="H499" s="206">
        <v>0.64800000000000002</v>
      </c>
      <c r="I499" s="207"/>
      <c r="J499" s="203"/>
      <c r="K499" s="203"/>
      <c r="L499" s="208"/>
      <c r="M499" s="209"/>
      <c r="N499" s="210"/>
      <c r="O499" s="210"/>
      <c r="P499" s="210"/>
      <c r="Q499" s="210"/>
      <c r="R499" s="210"/>
      <c r="S499" s="210"/>
      <c r="T499" s="211"/>
      <c r="AT499" s="212" t="s">
        <v>137</v>
      </c>
      <c r="AU499" s="212" t="s">
        <v>82</v>
      </c>
      <c r="AV499" s="14" t="s">
        <v>82</v>
      </c>
      <c r="AW499" s="14" t="s">
        <v>33</v>
      </c>
      <c r="AX499" s="14" t="s">
        <v>72</v>
      </c>
      <c r="AY499" s="212" t="s">
        <v>126</v>
      </c>
    </row>
    <row r="500" spans="1:65" s="13" customFormat="1">
      <c r="B500" s="191"/>
      <c r="C500" s="192"/>
      <c r="D500" s="193" t="s">
        <v>137</v>
      </c>
      <c r="E500" s="194" t="s">
        <v>19</v>
      </c>
      <c r="F500" s="195" t="s">
        <v>433</v>
      </c>
      <c r="G500" s="192"/>
      <c r="H500" s="194" t="s">
        <v>19</v>
      </c>
      <c r="I500" s="196"/>
      <c r="J500" s="192"/>
      <c r="K500" s="192"/>
      <c r="L500" s="197"/>
      <c r="M500" s="198"/>
      <c r="N500" s="199"/>
      <c r="O500" s="199"/>
      <c r="P500" s="199"/>
      <c r="Q500" s="199"/>
      <c r="R500" s="199"/>
      <c r="S500" s="199"/>
      <c r="T500" s="200"/>
      <c r="AT500" s="201" t="s">
        <v>137</v>
      </c>
      <c r="AU500" s="201" t="s">
        <v>82</v>
      </c>
      <c r="AV500" s="13" t="s">
        <v>80</v>
      </c>
      <c r="AW500" s="13" t="s">
        <v>33</v>
      </c>
      <c r="AX500" s="13" t="s">
        <v>72</v>
      </c>
      <c r="AY500" s="201" t="s">
        <v>126</v>
      </c>
    </row>
    <row r="501" spans="1:65" s="14" customFormat="1">
      <c r="B501" s="202"/>
      <c r="C501" s="203"/>
      <c r="D501" s="193" t="s">
        <v>137</v>
      </c>
      <c r="E501" s="204" t="s">
        <v>19</v>
      </c>
      <c r="F501" s="205" t="s">
        <v>434</v>
      </c>
      <c r="G501" s="203"/>
      <c r="H501" s="206">
        <v>0.28799999999999998</v>
      </c>
      <c r="I501" s="207"/>
      <c r="J501" s="203"/>
      <c r="K501" s="203"/>
      <c r="L501" s="208"/>
      <c r="M501" s="209"/>
      <c r="N501" s="210"/>
      <c r="O501" s="210"/>
      <c r="P501" s="210"/>
      <c r="Q501" s="210"/>
      <c r="R501" s="210"/>
      <c r="S501" s="210"/>
      <c r="T501" s="211"/>
      <c r="AT501" s="212" t="s">
        <v>137</v>
      </c>
      <c r="AU501" s="212" t="s">
        <v>82</v>
      </c>
      <c r="AV501" s="14" t="s">
        <v>82</v>
      </c>
      <c r="AW501" s="14" t="s">
        <v>33</v>
      </c>
      <c r="AX501" s="14" t="s">
        <v>72</v>
      </c>
      <c r="AY501" s="212" t="s">
        <v>126</v>
      </c>
    </row>
    <row r="502" spans="1:65" s="13" customFormat="1">
      <c r="B502" s="191"/>
      <c r="C502" s="192"/>
      <c r="D502" s="193" t="s">
        <v>137</v>
      </c>
      <c r="E502" s="194" t="s">
        <v>19</v>
      </c>
      <c r="F502" s="195" t="s">
        <v>435</v>
      </c>
      <c r="G502" s="192"/>
      <c r="H502" s="194" t="s">
        <v>19</v>
      </c>
      <c r="I502" s="196"/>
      <c r="J502" s="192"/>
      <c r="K502" s="192"/>
      <c r="L502" s="197"/>
      <c r="M502" s="198"/>
      <c r="N502" s="199"/>
      <c r="O502" s="199"/>
      <c r="P502" s="199"/>
      <c r="Q502" s="199"/>
      <c r="R502" s="199"/>
      <c r="S502" s="199"/>
      <c r="T502" s="200"/>
      <c r="AT502" s="201" t="s">
        <v>137</v>
      </c>
      <c r="AU502" s="201" t="s">
        <v>82</v>
      </c>
      <c r="AV502" s="13" t="s">
        <v>80</v>
      </c>
      <c r="AW502" s="13" t="s">
        <v>33</v>
      </c>
      <c r="AX502" s="13" t="s">
        <v>72</v>
      </c>
      <c r="AY502" s="201" t="s">
        <v>126</v>
      </c>
    </row>
    <row r="503" spans="1:65" s="14" customFormat="1">
      <c r="B503" s="202"/>
      <c r="C503" s="203"/>
      <c r="D503" s="193" t="s">
        <v>137</v>
      </c>
      <c r="E503" s="204" t="s">
        <v>19</v>
      </c>
      <c r="F503" s="205" t="s">
        <v>436</v>
      </c>
      <c r="G503" s="203"/>
      <c r="H503" s="206">
        <v>0.72</v>
      </c>
      <c r="I503" s="207"/>
      <c r="J503" s="203"/>
      <c r="K503" s="203"/>
      <c r="L503" s="208"/>
      <c r="M503" s="209"/>
      <c r="N503" s="210"/>
      <c r="O503" s="210"/>
      <c r="P503" s="210"/>
      <c r="Q503" s="210"/>
      <c r="R503" s="210"/>
      <c r="S503" s="210"/>
      <c r="T503" s="211"/>
      <c r="AT503" s="212" t="s">
        <v>137</v>
      </c>
      <c r="AU503" s="212" t="s">
        <v>82</v>
      </c>
      <c r="AV503" s="14" t="s">
        <v>82</v>
      </c>
      <c r="AW503" s="14" t="s">
        <v>33</v>
      </c>
      <c r="AX503" s="14" t="s">
        <v>72</v>
      </c>
      <c r="AY503" s="212" t="s">
        <v>126</v>
      </c>
    </row>
    <row r="504" spans="1:65" s="15" customFormat="1">
      <c r="B504" s="213"/>
      <c r="C504" s="214"/>
      <c r="D504" s="193" t="s">
        <v>137</v>
      </c>
      <c r="E504" s="215" t="s">
        <v>19</v>
      </c>
      <c r="F504" s="216" t="s">
        <v>140</v>
      </c>
      <c r="G504" s="214"/>
      <c r="H504" s="217">
        <v>1.6559999999999999</v>
      </c>
      <c r="I504" s="218"/>
      <c r="J504" s="214"/>
      <c r="K504" s="214"/>
      <c r="L504" s="219"/>
      <c r="M504" s="220"/>
      <c r="N504" s="221"/>
      <c r="O504" s="221"/>
      <c r="P504" s="221"/>
      <c r="Q504" s="221"/>
      <c r="R504" s="221"/>
      <c r="S504" s="221"/>
      <c r="T504" s="222"/>
      <c r="AT504" s="223" t="s">
        <v>137</v>
      </c>
      <c r="AU504" s="223" t="s">
        <v>82</v>
      </c>
      <c r="AV504" s="15" t="s">
        <v>133</v>
      </c>
      <c r="AW504" s="15" t="s">
        <v>33</v>
      </c>
      <c r="AX504" s="15" t="s">
        <v>80</v>
      </c>
      <c r="AY504" s="223" t="s">
        <v>126</v>
      </c>
    </row>
    <row r="505" spans="1:65" s="12" customFormat="1" ht="22.9" customHeight="1">
      <c r="B505" s="157"/>
      <c r="C505" s="158"/>
      <c r="D505" s="159" t="s">
        <v>71</v>
      </c>
      <c r="E505" s="171" t="s">
        <v>147</v>
      </c>
      <c r="F505" s="171" t="s">
        <v>618</v>
      </c>
      <c r="G505" s="158"/>
      <c r="H505" s="158"/>
      <c r="I505" s="161"/>
      <c r="J505" s="172">
        <f>BK505</f>
        <v>0</v>
      </c>
      <c r="K505" s="158"/>
      <c r="L505" s="163"/>
      <c r="M505" s="164"/>
      <c r="N505" s="165"/>
      <c r="O505" s="165"/>
      <c r="P505" s="166">
        <f>SUM(P506:P523)</f>
        <v>0</v>
      </c>
      <c r="Q505" s="165"/>
      <c r="R505" s="166">
        <f>SUM(R506:R523)</f>
        <v>0.93003999999999998</v>
      </c>
      <c r="S505" s="165"/>
      <c r="T505" s="167">
        <f>SUM(T506:T523)</f>
        <v>0</v>
      </c>
      <c r="AR505" s="168" t="s">
        <v>80</v>
      </c>
      <c r="AT505" s="169" t="s">
        <v>71</v>
      </c>
      <c r="AU505" s="169" t="s">
        <v>80</v>
      </c>
      <c r="AY505" s="168" t="s">
        <v>126</v>
      </c>
      <c r="BK505" s="170">
        <f>SUM(BK506:BK523)</f>
        <v>0</v>
      </c>
    </row>
    <row r="506" spans="1:65" s="2" customFormat="1" ht="44.25" customHeight="1">
      <c r="A506" s="34"/>
      <c r="B506" s="35"/>
      <c r="C506" s="173" t="s">
        <v>619</v>
      </c>
      <c r="D506" s="173" t="s">
        <v>128</v>
      </c>
      <c r="E506" s="174" t="s">
        <v>620</v>
      </c>
      <c r="F506" s="175" t="s">
        <v>621</v>
      </c>
      <c r="G506" s="176" t="s">
        <v>277</v>
      </c>
      <c r="H506" s="177">
        <v>4</v>
      </c>
      <c r="I506" s="178"/>
      <c r="J506" s="179">
        <f>ROUND(I506*H506,2)</f>
        <v>0</v>
      </c>
      <c r="K506" s="175" t="s">
        <v>132</v>
      </c>
      <c r="L506" s="39"/>
      <c r="M506" s="180" t="s">
        <v>19</v>
      </c>
      <c r="N506" s="181" t="s">
        <v>43</v>
      </c>
      <c r="O506" s="64"/>
      <c r="P506" s="182">
        <f>O506*H506</f>
        <v>0</v>
      </c>
      <c r="Q506" s="182">
        <v>0.17488999999999999</v>
      </c>
      <c r="R506" s="182">
        <f>Q506*H506</f>
        <v>0.69955999999999996</v>
      </c>
      <c r="S506" s="182">
        <v>0</v>
      </c>
      <c r="T506" s="183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84" t="s">
        <v>133</v>
      </c>
      <c r="AT506" s="184" t="s">
        <v>128</v>
      </c>
      <c r="AU506" s="184" t="s">
        <v>82</v>
      </c>
      <c r="AY506" s="17" t="s">
        <v>126</v>
      </c>
      <c r="BE506" s="185">
        <f>IF(N506="základní",J506,0)</f>
        <v>0</v>
      </c>
      <c r="BF506" s="185">
        <f>IF(N506="snížená",J506,0)</f>
        <v>0</v>
      </c>
      <c r="BG506" s="185">
        <f>IF(N506="zákl. přenesená",J506,0)</f>
        <v>0</v>
      </c>
      <c r="BH506" s="185">
        <f>IF(N506="sníž. přenesená",J506,0)</f>
        <v>0</v>
      </c>
      <c r="BI506" s="185">
        <f>IF(N506="nulová",J506,0)</f>
        <v>0</v>
      </c>
      <c r="BJ506" s="17" t="s">
        <v>80</v>
      </c>
      <c r="BK506" s="185">
        <f>ROUND(I506*H506,2)</f>
        <v>0</v>
      </c>
      <c r="BL506" s="17" t="s">
        <v>133</v>
      </c>
      <c r="BM506" s="184" t="s">
        <v>622</v>
      </c>
    </row>
    <row r="507" spans="1:65" s="2" customFormat="1">
      <c r="A507" s="34"/>
      <c r="B507" s="35"/>
      <c r="C507" s="36"/>
      <c r="D507" s="186" t="s">
        <v>135</v>
      </c>
      <c r="E507" s="36"/>
      <c r="F507" s="187" t="s">
        <v>623</v>
      </c>
      <c r="G507" s="36"/>
      <c r="H507" s="36"/>
      <c r="I507" s="188"/>
      <c r="J507" s="36"/>
      <c r="K507" s="36"/>
      <c r="L507" s="39"/>
      <c r="M507" s="189"/>
      <c r="N507" s="190"/>
      <c r="O507" s="64"/>
      <c r="P507" s="64"/>
      <c r="Q507" s="64"/>
      <c r="R507" s="64"/>
      <c r="S507" s="64"/>
      <c r="T507" s="65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135</v>
      </c>
      <c r="AU507" s="17" t="s">
        <v>82</v>
      </c>
    </row>
    <row r="508" spans="1:65" s="13" customFormat="1">
      <c r="B508" s="191"/>
      <c r="C508" s="192"/>
      <c r="D508" s="193" t="s">
        <v>137</v>
      </c>
      <c r="E508" s="194" t="s">
        <v>19</v>
      </c>
      <c r="F508" s="195" t="s">
        <v>624</v>
      </c>
      <c r="G508" s="192"/>
      <c r="H508" s="194" t="s">
        <v>19</v>
      </c>
      <c r="I508" s="196"/>
      <c r="J508" s="192"/>
      <c r="K508" s="192"/>
      <c r="L508" s="197"/>
      <c r="M508" s="198"/>
      <c r="N508" s="199"/>
      <c r="O508" s="199"/>
      <c r="P508" s="199"/>
      <c r="Q508" s="199"/>
      <c r="R508" s="199"/>
      <c r="S508" s="199"/>
      <c r="T508" s="200"/>
      <c r="AT508" s="201" t="s">
        <v>137</v>
      </c>
      <c r="AU508" s="201" t="s">
        <v>82</v>
      </c>
      <c r="AV508" s="13" t="s">
        <v>80</v>
      </c>
      <c r="AW508" s="13" t="s">
        <v>33</v>
      </c>
      <c r="AX508" s="13" t="s">
        <v>72</v>
      </c>
      <c r="AY508" s="201" t="s">
        <v>126</v>
      </c>
    </row>
    <row r="509" spans="1:65" s="14" customFormat="1">
      <c r="B509" s="202"/>
      <c r="C509" s="203"/>
      <c r="D509" s="193" t="s">
        <v>137</v>
      </c>
      <c r="E509" s="204" t="s">
        <v>19</v>
      </c>
      <c r="F509" s="205" t="s">
        <v>133</v>
      </c>
      <c r="G509" s="203"/>
      <c r="H509" s="206">
        <v>4</v>
      </c>
      <c r="I509" s="207"/>
      <c r="J509" s="203"/>
      <c r="K509" s="203"/>
      <c r="L509" s="208"/>
      <c r="M509" s="209"/>
      <c r="N509" s="210"/>
      <c r="O509" s="210"/>
      <c r="P509" s="210"/>
      <c r="Q509" s="210"/>
      <c r="R509" s="210"/>
      <c r="S509" s="210"/>
      <c r="T509" s="211"/>
      <c r="AT509" s="212" t="s">
        <v>137</v>
      </c>
      <c r="AU509" s="212" t="s">
        <v>82</v>
      </c>
      <c r="AV509" s="14" t="s">
        <v>82</v>
      </c>
      <c r="AW509" s="14" t="s">
        <v>33</v>
      </c>
      <c r="AX509" s="14" t="s">
        <v>72</v>
      </c>
      <c r="AY509" s="212" t="s">
        <v>126</v>
      </c>
    </row>
    <row r="510" spans="1:65" s="15" customFormat="1">
      <c r="B510" s="213"/>
      <c r="C510" s="214"/>
      <c r="D510" s="193" t="s">
        <v>137</v>
      </c>
      <c r="E510" s="215" t="s">
        <v>19</v>
      </c>
      <c r="F510" s="216" t="s">
        <v>140</v>
      </c>
      <c r="G510" s="214"/>
      <c r="H510" s="217">
        <v>4</v>
      </c>
      <c r="I510" s="218"/>
      <c r="J510" s="214"/>
      <c r="K510" s="214"/>
      <c r="L510" s="219"/>
      <c r="M510" s="220"/>
      <c r="N510" s="221"/>
      <c r="O510" s="221"/>
      <c r="P510" s="221"/>
      <c r="Q510" s="221"/>
      <c r="R510" s="221"/>
      <c r="S510" s="221"/>
      <c r="T510" s="222"/>
      <c r="AT510" s="223" t="s">
        <v>137</v>
      </c>
      <c r="AU510" s="223" t="s">
        <v>82</v>
      </c>
      <c r="AV510" s="15" t="s">
        <v>133</v>
      </c>
      <c r="AW510" s="15" t="s">
        <v>33</v>
      </c>
      <c r="AX510" s="15" t="s">
        <v>80</v>
      </c>
      <c r="AY510" s="223" t="s">
        <v>126</v>
      </c>
    </row>
    <row r="511" spans="1:65" s="2" customFormat="1" ht="24.2" customHeight="1">
      <c r="A511" s="34"/>
      <c r="B511" s="35"/>
      <c r="C511" s="224" t="s">
        <v>625</v>
      </c>
      <c r="D511" s="224" t="s">
        <v>251</v>
      </c>
      <c r="E511" s="225" t="s">
        <v>626</v>
      </c>
      <c r="F511" s="226" t="s">
        <v>627</v>
      </c>
      <c r="G511" s="227" t="s">
        <v>277</v>
      </c>
      <c r="H511" s="228">
        <v>4</v>
      </c>
      <c r="I511" s="229"/>
      <c r="J511" s="230">
        <f>ROUND(I511*H511,2)</f>
        <v>0</v>
      </c>
      <c r="K511" s="226" t="s">
        <v>132</v>
      </c>
      <c r="L511" s="231"/>
      <c r="M511" s="232" t="s">
        <v>19</v>
      </c>
      <c r="N511" s="233" t="s">
        <v>43</v>
      </c>
      <c r="O511" s="64"/>
      <c r="P511" s="182">
        <f>O511*H511</f>
        <v>0</v>
      </c>
      <c r="Q511" s="182">
        <v>3.5000000000000001E-3</v>
      </c>
      <c r="R511" s="182">
        <f>Q511*H511</f>
        <v>1.4E-2</v>
      </c>
      <c r="S511" s="182">
        <v>0</v>
      </c>
      <c r="T511" s="183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84" t="s">
        <v>176</v>
      </c>
      <c r="AT511" s="184" t="s">
        <v>251</v>
      </c>
      <c r="AU511" s="184" t="s">
        <v>82</v>
      </c>
      <c r="AY511" s="17" t="s">
        <v>126</v>
      </c>
      <c r="BE511" s="185">
        <f>IF(N511="základní",J511,0)</f>
        <v>0</v>
      </c>
      <c r="BF511" s="185">
        <f>IF(N511="snížená",J511,0)</f>
        <v>0</v>
      </c>
      <c r="BG511" s="185">
        <f>IF(N511="zákl. přenesená",J511,0)</f>
        <v>0</v>
      </c>
      <c r="BH511" s="185">
        <f>IF(N511="sníž. přenesená",J511,0)</f>
        <v>0</v>
      </c>
      <c r="BI511" s="185">
        <f>IF(N511="nulová",J511,0)</f>
        <v>0</v>
      </c>
      <c r="BJ511" s="17" t="s">
        <v>80</v>
      </c>
      <c r="BK511" s="185">
        <f>ROUND(I511*H511,2)</f>
        <v>0</v>
      </c>
      <c r="BL511" s="17" t="s">
        <v>133</v>
      </c>
      <c r="BM511" s="184" t="s">
        <v>628</v>
      </c>
    </row>
    <row r="512" spans="1:65" s="2" customFormat="1" ht="24.2" customHeight="1">
      <c r="A512" s="34"/>
      <c r="B512" s="35"/>
      <c r="C512" s="173" t="s">
        <v>629</v>
      </c>
      <c r="D512" s="173" t="s">
        <v>128</v>
      </c>
      <c r="E512" s="174" t="s">
        <v>630</v>
      </c>
      <c r="F512" s="175" t="s">
        <v>631</v>
      </c>
      <c r="G512" s="176" t="s">
        <v>277</v>
      </c>
      <c r="H512" s="177">
        <v>3</v>
      </c>
      <c r="I512" s="178"/>
      <c r="J512" s="179">
        <f>ROUND(I512*H512,2)</f>
        <v>0</v>
      </c>
      <c r="K512" s="175" t="s">
        <v>132</v>
      </c>
      <c r="L512" s="39"/>
      <c r="M512" s="180" t="s">
        <v>19</v>
      </c>
      <c r="N512" s="181" t="s">
        <v>43</v>
      </c>
      <c r="O512" s="64"/>
      <c r="P512" s="182">
        <f>O512*H512</f>
        <v>0</v>
      </c>
      <c r="Q512" s="182">
        <v>4.0000000000000002E-4</v>
      </c>
      <c r="R512" s="182">
        <f>Q512*H512</f>
        <v>1.2000000000000001E-3</v>
      </c>
      <c r="S512" s="182">
        <v>0</v>
      </c>
      <c r="T512" s="183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84" t="s">
        <v>133</v>
      </c>
      <c r="AT512" s="184" t="s">
        <v>128</v>
      </c>
      <c r="AU512" s="184" t="s">
        <v>82</v>
      </c>
      <c r="AY512" s="17" t="s">
        <v>126</v>
      </c>
      <c r="BE512" s="185">
        <f>IF(N512="základní",J512,0)</f>
        <v>0</v>
      </c>
      <c r="BF512" s="185">
        <f>IF(N512="snížená",J512,0)</f>
        <v>0</v>
      </c>
      <c r="BG512" s="185">
        <f>IF(N512="zákl. přenesená",J512,0)</f>
        <v>0</v>
      </c>
      <c r="BH512" s="185">
        <f>IF(N512="sníž. přenesená",J512,0)</f>
        <v>0</v>
      </c>
      <c r="BI512" s="185">
        <f>IF(N512="nulová",J512,0)</f>
        <v>0</v>
      </c>
      <c r="BJ512" s="17" t="s">
        <v>80</v>
      </c>
      <c r="BK512" s="185">
        <f>ROUND(I512*H512,2)</f>
        <v>0</v>
      </c>
      <c r="BL512" s="17" t="s">
        <v>133</v>
      </c>
      <c r="BM512" s="184" t="s">
        <v>632</v>
      </c>
    </row>
    <row r="513" spans="1:65" s="2" customFormat="1">
      <c r="A513" s="34"/>
      <c r="B513" s="35"/>
      <c r="C513" s="36"/>
      <c r="D513" s="186" t="s">
        <v>135</v>
      </c>
      <c r="E513" s="36"/>
      <c r="F513" s="187" t="s">
        <v>633</v>
      </c>
      <c r="G513" s="36"/>
      <c r="H513" s="36"/>
      <c r="I513" s="188"/>
      <c r="J513" s="36"/>
      <c r="K513" s="36"/>
      <c r="L513" s="39"/>
      <c r="M513" s="189"/>
      <c r="N513" s="190"/>
      <c r="O513" s="64"/>
      <c r="P513" s="64"/>
      <c r="Q513" s="64"/>
      <c r="R513" s="64"/>
      <c r="S513" s="64"/>
      <c r="T513" s="65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7" t="s">
        <v>135</v>
      </c>
      <c r="AU513" s="17" t="s">
        <v>82</v>
      </c>
    </row>
    <row r="514" spans="1:65" s="2" customFormat="1" ht="16.5" customHeight="1">
      <c r="A514" s="34"/>
      <c r="B514" s="35"/>
      <c r="C514" s="224" t="s">
        <v>634</v>
      </c>
      <c r="D514" s="224" t="s">
        <v>251</v>
      </c>
      <c r="E514" s="225" t="s">
        <v>635</v>
      </c>
      <c r="F514" s="226" t="s">
        <v>636</v>
      </c>
      <c r="G514" s="227" t="s">
        <v>277</v>
      </c>
      <c r="H514" s="228">
        <v>3</v>
      </c>
      <c r="I514" s="229"/>
      <c r="J514" s="230">
        <f>ROUND(I514*H514,2)</f>
        <v>0</v>
      </c>
      <c r="K514" s="226" t="s">
        <v>132</v>
      </c>
      <c r="L514" s="231"/>
      <c r="M514" s="232" t="s">
        <v>19</v>
      </c>
      <c r="N514" s="233" t="s">
        <v>43</v>
      </c>
      <c r="O514" s="64"/>
      <c r="P514" s="182">
        <f>O514*H514</f>
        <v>0</v>
      </c>
      <c r="Q514" s="182">
        <v>6.6000000000000003E-2</v>
      </c>
      <c r="R514" s="182">
        <f>Q514*H514</f>
        <v>0.19800000000000001</v>
      </c>
      <c r="S514" s="182">
        <v>0</v>
      </c>
      <c r="T514" s="183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84" t="s">
        <v>176</v>
      </c>
      <c r="AT514" s="184" t="s">
        <v>251</v>
      </c>
      <c r="AU514" s="184" t="s">
        <v>82</v>
      </c>
      <c r="AY514" s="17" t="s">
        <v>126</v>
      </c>
      <c r="BE514" s="185">
        <f>IF(N514="základní",J514,0)</f>
        <v>0</v>
      </c>
      <c r="BF514" s="185">
        <f>IF(N514="snížená",J514,0)</f>
        <v>0</v>
      </c>
      <c r="BG514" s="185">
        <f>IF(N514="zákl. přenesená",J514,0)</f>
        <v>0</v>
      </c>
      <c r="BH514" s="185">
        <f>IF(N514="sníž. přenesená",J514,0)</f>
        <v>0</v>
      </c>
      <c r="BI514" s="185">
        <f>IF(N514="nulová",J514,0)</f>
        <v>0</v>
      </c>
      <c r="BJ514" s="17" t="s">
        <v>80</v>
      </c>
      <c r="BK514" s="185">
        <f>ROUND(I514*H514,2)</f>
        <v>0</v>
      </c>
      <c r="BL514" s="17" t="s">
        <v>133</v>
      </c>
      <c r="BM514" s="184" t="s">
        <v>637</v>
      </c>
    </row>
    <row r="515" spans="1:65" s="2" customFormat="1" ht="24.2" customHeight="1">
      <c r="A515" s="34"/>
      <c r="B515" s="35"/>
      <c r="C515" s="224" t="s">
        <v>638</v>
      </c>
      <c r="D515" s="224" t="s">
        <v>251</v>
      </c>
      <c r="E515" s="225" t="s">
        <v>639</v>
      </c>
      <c r="F515" s="226" t="s">
        <v>640</v>
      </c>
      <c r="G515" s="227" t="s">
        <v>277</v>
      </c>
      <c r="H515" s="228">
        <v>6</v>
      </c>
      <c r="I515" s="229"/>
      <c r="J515" s="230">
        <f>ROUND(I515*H515,2)</f>
        <v>0</v>
      </c>
      <c r="K515" s="226" t="s">
        <v>132</v>
      </c>
      <c r="L515" s="231"/>
      <c r="M515" s="232" t="s">
        <v>19</v>
      </c>
      <c r="N515" s="233" t="s">
        <v>43</v>
      </c>
      <c r="O515" s="64"/>
      <c r="P515" s="182">
        <f>O515*H515</f>
        <v>0</v>
      </c>
      <c r="Q515" s="182">
        <v>8.9999999999999998E-4</v>
      </c>
      <c r="R515" s="182">
        <f>Q515*H515</f>
        <v>5.4000000000000003E-3</v>
      </c>
      <c r="S515" s="182">
        <v>0</v>
      </c>
      <c r="T515" s="183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84" t="s">
        <v>176</v>
      </c>
      <c r="AT515" s="184" t="s">
        <v>251</v>
      </c>
      <c r="AU515" s="184" t="s">
        <v>82</v>
      </c>
      <c r="AY515" s="17" t="s">
        <v>126</v>
      </c>
      <c r="BE515" s="185">
        <f>IF(N515="základní",J515,0)</f>
        <v>0</v>
      </c>
      <c r="BF515" s="185">
        <f>IF(N515="snížená",J515,0)</f>
        <v>0</v>
      </c>
      <c r="BG515" s="185">
        <f>IF(N515="zákl. přenesená",J515,0)</f>
        <v>0</v>
      </c>
      <c r="BH515" s="185">
        <f>IF(N515="sníž. přenesená",J515,0)</f>
        <v>0</v>
      </c>
      <c r="BI515" s="185">
        <f>IF(N515="nulová",J515,0)</f>
        <v>0</v>
      </c>
      <c r="BJ515" s="17" t="s">
        <v>80</v>
      </c>
      <c r="BK515" s="185">
        <f>ROUND(I515*H515,2)</f>
        <v>0</v>
      </c>
      <c r="BL515" s="17" t="s">
        <v>133</v>
      </c>
      <c r="BM515" s="184" t="s">
        <v>641</v>
      </c>
    </row>
    <row r="516" spans="1:65" s="2" customFormat="1" ht="24.2" customHeight="1">
      <c r="A516" s="34"/>
      <c r="B516" s="35"/>
      <c r="C516" s="173" t="s">
        <v>642</v>
      </c>
      <c r="D516" s="173" t="s">
        <v>128</v>
      </c>
      <c r="E516" s="174" t="s">
        <v>643</v>
      </c>
      <c r="F516" s="175" t="s">
        <v>644</v>
      </c>
      <c r="G516" s="176" t="s">
        <v>212</v>
      </c>
      <c r="H516" s="177">
        <v>6</v>
      </c>
      <c r="I516" s="178"/>
      <c r="J516" s="179">
        <f>ROUND(I516*H516,2)</f>
        <v>0</v>
      </c>
      <c r="K516" s="175" t="s">
        <v>132</v>
      </c>
      <c r="L516" s="39"/>
      <c r="M516" s="180" t="s">
        <v>19</v>
      </c>
      <c r="N516" s="181" t="s">
        <v>43</v>
      </c>
      <c r="O516" s="64"/>
      <c r="P516" s="182">
        <f>O516*H516</f>
        <v>0</v>
      </c>
      <c r="Q516" s="182">
        <v>0</v>
      </c>
      <c r="R516" s="182">
        <f>Q516*H516</f>
        <v>0</v>
      </c>
      <c r="S516" s="182">
        <v>0</v>
      </c>
      <c r="T516" s="183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84" t="s">
        <v>133</v>
      </c>
      <c r="AT516" s="184" t="s">
        <v>128</v>
      </c>
      <c r="AU516" s="184" t="s">
        <v>82</v>
      </c>
      <c r="AY516" s="17" t="s">
        <v>126</v>
      </c>
      <c r="BE516" s="185">
        <f>IF(N516="základní",J516,0)</f>
        <v>0</v>
      </c>
      <c r="BF516" s="185">
        <f>IF(N516="snížená",J516,0)</f>
        <v>0</v>
      </c>
      <c r="BG516" s="185">
        <f>IF(N516="zákl. přenesená",J516,0)</f>
        <v>0</v>
      </c>
      <c r="BH516" s="185">
        <f>IF(N516="sníž. přenesená",J516,0)</f>
        <v>0</v>
      </c>
      <c r="BI516" s="185">
        <f>IF(N516="nulová",J516,0)</f>
        <v>0</v>
      </c>
      <c r="BJ516" s="17" t="s">
        <v>80</v>
      </c>
      <c r="BK516" s="185">
        <f>ROUND(I516*H516,2)</f>
        <v>0</v>
      </c>
      <c r="BL516" s="17" t="s">
        <v>133</v>
      </c>
      <c r="BM516" s="184" t="s">
        <v>645</v>
      </c>
    </row>
    <row r="517" spans="1:65" s="2" customFormat="1">
      <c r="A517" s="34"/>
      <c r="B517" s="35"/>
      <c r="C517" s="36"/>
      <c r="D517" s="186" t="s">
        <v>135</v>
      </c>
      <c r="E517" s="36"/>
      <c r="F517" s="187" t="s">
        <v>646</v>
      </c>
      <c r="G517" s="36"/>
      <c r="H517" s="36"/>
      <c r="I517" s="188"/>
      <c r="J517" s="36"/>
      <c r="K517" s="36"/>
      <c r="L517" s="39"/>
      <c r="M517" s="189"/>
      <c r="N517" s="190"/>
      <c r="O517" s="64"/>
      <c r="P517" s="64"/>
      <c r="Q517" s="64"/>
      <c r="R517" s="64"/>
      <c r="S517" s="64"/>
      <c r="T517" s="65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7" t="s">
        <v>135</v>
      </c>
      <c r="AU517" s="17" t="s">
        <v>82</v>
      </c>
    </row>
    <row r="518" spans="1:65" s="13" customFormat="1">
      <c r="B518" s="191"/>
      <c r="C518" s="192"/>
      <c r="D518" s="193" t="s">
        <v>137</v>
      </c>
      <c r="E518" s="194" t="s">
        <v>19</v>
      </c>
      <c r="F518" s="195" t="s">
        <v>624</v>
      </c>
      <c r="G518" s="192"/>
      <c r="H518" s="194" t="s">
        <v>19</v>
      </c>
      <c r="I518" s="196"/>
      <c r="J518" s="192"/>
      <c r="K518" s="192"/>
      <c r="L518" s="197"/>
      <c r="M518" s="198"/>
      <c r="N518" s="199"/>
      <c r="O518" s="199"/>
      <c r="P518" s="199"/>
      <c r="Q518" s="199"/>
      <c r="R518" s="199"/>
      <c r="S518" s="199"/>
      <c r="T518" s="200"/>
      <c r="AT518" s="201" t="s">
        <v>137</v>
      </c>
      <c r="AU518" s="201" t="s">
        <v>82</v>
      </c>
      <c r="AV518" s="13" t="s">
        <v>80</v>
      </c>
      <c r="AW518" s="13" t="s">
        <v>33</v>
      </c>
      <c r="AX518" s="13" t="s">
        <v>72</v>
      </c>
      <c r="AY518" s="201" t="s">
        <v>126</v>
      </c>
    </row>
    <row r="519" spans="1:65" s="14" customFormat="1">
      <c r="B519" s="202"/>
      <c r="C519" s="203"/>
      <c r="D519" s="193" t="s">
        <v>137</v>
      </c>
      <c r="E519" s="204" t="s">
        <v>19</v>
      </c>
      <c r="F519" s="205" t="s">
        <v>153</v>
      </c>
      <c r="G519" s="203"/>
      <c r="H519" s="206">
        <v>6</v>
      </c>
      <c r="I519" s="207"/>
      <c r="J519" s="203"/>
      <c r="K519" s="203"/>
      <c r="L519" s="208"/>
      <c r="M519" s="209"/>
      <c r="N519" s="210"/>
      <c r="O519" s="210"/>
      <c r="P519" s="210"/>
      <c r="Q519" s="210"/>
      <c r="R519" s="210"/>
      <c r="S519" s="210"/>
      <c r="T519" s="211"/>
      <c r="AT519" s="212" t="s">
        <v>137</v>
      </c>
      <c r="AU519" s="212" t="s">
        <v>82</v>
      </c>
      <c r="AV519" s="14" t="s">
        <v>82</v>
      </c>
      <c r="AW519" s="14" t="s">
        <v>33</v>
      </c>
      <c r="AX519" s="14" t="s">
        <v>72</v>
      </c>
      <c r="AY519" s="212" t="s">
        <v>126</v>
      </c>
    </row>
    <row r="520" spans="1:65" s="15" customFormat="1">
      <c r="B520" s="213"/>
      <c r="C520" s="214"/>
      <c r="D520" s="193" t="s">
        <v>137</v>
      </c>
      <c r="E520" s="215" t="s">
        <v>19</v>
      </c>
      <c r="F520" s="216" t="s">
        <v>140</v>
      </c>
      <c r="G520" s="214"/>
      <c r="H520" s="217">
        <v>6</v>
      </c>
      <c r="I520" s="218"/>
      <c r="J520" s="214"/>
      <c r="K520" s="214"/>
      <c r="L520" s="219"/>
      <c r="M520" s="220"/>
      <c r="N520" s="221"/>
      <c r="O520" s="221"/>
      <c r="P520" s="221"/>
      <c r="Q520" s="221"/>
      <c r="R520" s="221"/>
      <c r="S520" s="221"/>
      <c r="T520" s="222"/>
      <c r="AT520" s="223" t="s">
        <v>137</v>
      </c>
      <c r="AU520" s="223" t="s">
        <v>82</v>
      </c>
      <c r="AV520" s="15" t="s">
        <v>133</v>
      </c>
      <c r="AW520" s="15" t="s">
        <v>33</v>
      </c>
      <c r="AX520" s="15" t="s">
        <v>80</v>
      </c>
      <c r="AY520" s="223" t="s">
        <v>126</v>
      </c>
    </row>
    <row r="521" spans="1:65" s="2" customFormat="1" ht="24.2" customHeight="1">
      <c r="A521" s="34"/>
      <c r="B521" s="35"/>
      <c r="C521" s="224" t="s">
        <v>647</v>
      </c>
      <c r="D521" s="224" t="s">
        <v>251</v>
      </c>
      <c r="E521" s="225" t="s">
        <v>648</v>
      </c>
      <c r="F521" s="226" t="s">
        <v>649</v>
      </c>
      <c r="G521" s="227" t="s">
        <v>212</v>
      </c>
      <c r="H521" s="228">
        <v>6</v>
      </c>
      <c r="I521" s="229"/>
      <c r="J521" s="230">
        <f>ROUND(I521*H521,2)</f>
        <v>0</v>
      </c>
      <c r="K521" s="226" t="s">
        <v>132</v>
      </c>
      <c r="L521" s="231"/>
      <c r="M521" s="232" t="s">
        <v>19</v>
      </c>
      <c r="N521" s="233" t="s">
        <v>43</v>
      </c>
      <c r="O521" s="64"/>
      <c r="P521" s="182">
        <f>O521*H521</f>
        <v>0</v>
      </c>
      <c r="Q521" s="182">
        <v>1.98E-3</v>
      </c>
      <c r="R521" s="182">
        <f>Q521*H521</f>
        <v>1.188E-2</v>
      </c>
      <c r="S521" s="182">
        <v>0</v>
      </c>
      <c r="T521" s="183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84" t="s">
        <v>176</v>
      </c>
      <c r="AT521" s="184" t="s">
        <v>251</v>
      </c>
      <c r="AU521" s="184" t="s">
        <v>82</v>
      </c>
      <c r="AY521" s="17" t="s">
        <v>126</v>
      </c>
      <c r="BE521" s="185">
        <f>IF(N521="základní",J521,0)</f>
        <v>0</v>
      </c>
      <c r="BF521" s="185">
        <f>IF(N521="snížená",J521,0)</f>
        <v>0</v>
      </c>
      <c r="BG521" s="185">
        <f>IF(N521="zákl. přenesená",J521,0)</f>
        <v>0</v>
      </c>
      <c r="BH521" s="185">
        <f>IF(N521="sníž. přenesená",J521,0)</f>
        <v>0</v>
      </c>
      <c r="BI521" s="185">
        <f>IF(N521="nulová",J521,0)</f>
        <v>0</v>
      </c>
      <c r="BJ521" s="17" t="s">
        <v>80</v>
      </c>
      <c r="BK521" s="185">
        <f>ROUND(I521*H521,2)</f>
        <v>0</v>
      </c>
      <c r="BL521" s="17" t="s">
        <v>133</v>
      </c>
      <c r="BM521" s="184" t="s">
        <v>650</v>
      </c>
    </row>
    <row r="522" spans="1:65" s="14" customFormat="1">
      <c r="B522" s="202"/>
      <c r="C522" s="203"/>
      <c r="D522" s="193" t="s">
        <v>137</v>
      </c>
      <c r="E522" s="203"/>
      <c r="F522" s="205" t="s">
        <v>651</v>
      </c>
      <c r="G522" s="203"/>
      <c r="H522" s="206">
        <v>6</v>
      </c>
      <c r="I522" s="207"/>
      <c r="J522" s="203"/>
      <c r="K522" s="203"/>
      <c r="L522" s="208"/>
      <c r="M522" s="209"/>
      <c r="N522" s="210"/>
      <c r="O522" s="210"/>
      <c r="P522" s="210"/>
      <c r="Q522" s="210"/>
      <c r="R522" s="210"/>
      <c r="S522" s="210"/>
      <c r="T522" s="211"/>
      <c r="AT522" s="212" t="s">
        <v>137</v>
      </c>
      <c r="AU522" s="212" t="s">
        <v>82</v>
      </c>
      <c r="AV522" s="14" t="s">
        <v>82</v>
      </c>
      <c r="AW522" s="14" t="s">
        <v>4</v>
      </c>
      <c r="AX522" s="14" t="s">
        <v>80</v>
      </c>
      <c r="AY522" s="212" t="s">
        <v>126</v>
      </c>
    </row>
    <row r="523" spans="1:65" s="2" customFormat="1" ht="16.5" customHeight="1">
      <c r="A523" s="34"/>
      <c r="B523" s="35"/>
      <c r="C523" s="173" t="s">
        <v>652</v>
      </c>
      <c r="D523" s="173" t="s">
        <v>128</v>
      </c>
      <c r="E523" s="174" t="s">
        <v>653</v>
      </c>
      <c r="F523" s="175" t="s">
        <v>654</v>
      </c>
      <c r="G523" s="176" t="s">
        <v>234</v>
      </c>
      <c r="H523" s="177">
        <v>1</v>
      </c>
      <c r="I523" s="178"/>
      <c r="J523" s="179">
        <f>ROUND(I523*H523,2)</f>
        <v>0</v>
      </c>
      <c r="K523" s="175" t="s">
        <v>19</v>
      </c>
      <c r="L523" s="39"/>
      <c r="M523" s="180" t="s">
        <v>19</v>
      </c>
      <c r="N523" s="181" t="s">
        <v>43</v>
      </c>
      <c r="O523" s="64"/>
      <c r="P523" s="182">
        <f>O523*H523</f>
        <v>0</v>
      </c>
      <c r="Q523" s="182">
        <v>0</v>
      </c>
      <c r="R523" s="182">
        <f>Q523*H523</f>
        <v>0</v>
      </c>
      <c r="S523" s="182">
        <v>0</v>
      </c>
      <c r="T523" s="183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84" t="s">
        <v>133</v>
      </c>
      <c r="AT523" s="184" t="s">
        <v>128</v>
      </c>
      <c r="AU523" s="184" t="s">
        <v>82</v>
      </c>
      <c r="AY523" s="17" t="s">
        <v>126</v>
      </c>
      <c r="BE523" s="185">
        <f>IF(N523="základní",J523,0)</f>
        <v>0</v>
      </c>
      <c r="BF523" s="185">
        <f>IF(N523="snížená",J523,0)</f>
        <v>0</v>
      </c>
      <c r="BG523" s="185">
        <f>IF(N523="zákl. přenesená",J523,0)</f>
        <v>0</v>
      </c>
      <c r="BH523" s="185">
        <f>IF(N523="sníž. přenesená",J523,0)</f>
        <v>0</v>
      </c>
      <c r="BI523" s="185">
        <f>IF(N523="nulová",J523,0)</f>
        <v>0</v>
      </c>
      <c r="BJ523" s="17" t="s">
        <v>80</v>
      </c>
      <c r="BK523" s="185">
        <f>ROUND(I523*H523,2)</f>
        <v>0</v>
      </c>
      <c r="BL523" s="17" t="s">
        <v>133</v>
      </c>
      <c r="BM523" s="184" t="s">
        <v>655</v>
      </c>
    </row>
    <row r="524" spans="1:65" s="12" customFormat="1" ht="22.9" customHeight="1">
      <c r="B524" s="157"/>
      <c r="C524" s="158"/>
      <c r="D524" s="159" t="s">
        <v>71</v>
      </c>
      <c r="E524" s="171" t="s">
        <v>133</v>
      </c>
      <c r="F524" s="171" t="s">
        <v>656</v>
      </c>
      <c r="G524" s="158"/>
      <c r="H524" s="158"/>
      <c r="I524" s="161"/>
      <c r="J524" s="172">
        <f>BK524</f>
        <v>0</v>
      </c>
      <c r="K524" s="158"/>
      <c r="L524" s="163"/>
      <c r="M524" s="164"/>
      <c r="N524" s="165"/>
      <c r="O524" s="165"/>
      <c r="P524" s="166">
        <f>SUM(P525:P538)</f>
        <v>0</v>
      </c>
      <c r="Q524" s="165"/>
      <c r="R524" s="166">
        <f>SUM(R525:R538)</f>
        <v>34.118944650000003</v>
      </c>
      <c r="S524" s="165"/>
      <c r="T524" s="167">
        <f>SUM(T525:T538)</f>
        <v>0</v>
      </c>
      <c r="AR524" s="168" t="s">
        <v>80</v>
      </c>
      <c r="AT524" s="169" t="s">
        <v>71</v>
      </c>
      <c r="AU524" s="169" t="s">
        <v>80</v>
      </c>
      <c r="AY524" s="168" t="s">
        <v>126</v>
      </c>
      <c r="BK524" s="170">
        <f>SUM(BK525:BK538)</f>
        <v>0</v>
      </c>
    </row>
    <row r="525" spans="1:65" s="2" customFormat="1" ht="33" customHeight="1">
      <c r="A525" s="34"/>
      <c r="B525" s="35"/>
      <c r="C525" s="173" t="s">
        <v>657</v>
      </c>
      <c r="D525" s="173" t="s">
        <v>128</v>
      </c>
      <c r="E525" s="174" t="s">
        <v>658</v>
      </c>
      <c r="F525" s="175" t="s">
        <v>659</v>
      </c>
      <c r="G525" s="176" t="s">
        <v>225</v>
      </c>
      <c r="H525" s="177">
        <v>18.045000000000002</v>
      </c>
      <c r="I525" s="178"/>
      <c r="J525" s="179">
        <f>ROUND(I525*H525,2)</f>
        <v>0</v>
      </c>
      <c r="K525" s="175" t="s">
        <v>132</v>
      </c>
      <c r="L525" s="39"/>
      <c r="M525" s="180" t="s">
        <v>19</v>
      </c>
      <c r="N525" s="181" t="s">
        <v>43</v>
      </c>
      <c r="O525" s="64"/>
      <c r="P525" s="182">
        <f>O525*H525</f>
        <v>0</v>
      </c>
      <c r="Q525" s="182">
        <v>1.8907700000000001</v>
      </c>
      <c r="R525" s="182">
        <f>Q525*H525</f>
        <v>34.118944650000003</v>
      </c>
      <c r="S525" s="182">
        <v>0</v>
      </c>
      <c r="T525" s="183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84" t="s">
        <v>133</v>
      </c>
      <c r="AT525" s="184" t="s">
        <v>128</v>
      </c>
      <c r="AU525" s="184" t="s">
        <v>82</v>
      </c>
      <c r="AY525" s="17" t="s">
        <v>126</v>
      </c>
      <c r="BE525" s="185">
        <f>IF(N525="základní",J525,0)</f>
        <v>0</v>
      </c>
      <c r="BF525" s="185">
        <f>IF(N525="snížená",J525,0)</f>
        <v>0</v>
      </c>
      <c r="BG525" s="185">
        <f>IF(N525="zákl. přenesená",J525,0)</f>
        <v>0</v>
      </c>
      <c r="BH525" s="185">
        <f>IF(N525="sníž. přenesená",J525,0)</f>
        <v>0</v>
      </c>
      <c r="BI525" s="185">
        <f>IF(N525="nulová",J525,0)</f>
        <v>0</v>
      </c>
      <c r="BJ525" s="17" t="s">
        <v>80</v>
      </c>
      <c r="BK525" s="185">
        <f>ROUND(I525*H525,2)</f>
        <v>0</v>
      </c>
      <c r="BL525" s="17" t="s">
        <v>133</v>
      </c>
      <c r="BM525" s="184" t="s">
        <v>660</v>
      </c>
    </row>
    <row r="526" spans="1:65" s="2" customFormat="1">
      <c r="A526" s="34"/>
      <c r="B526" s="35"/>
      <c r="C526" s="36"/>
      <c r="D526" s="186" t="s">
        <v>135</v>
      </c>
      <c r="E526" s="36"/>
      <c r="F526" s="187" t="s">
        <v>661</v>
      </c>
      <c r="G526" s="36"/>
      <c r="H526" s="36"/>
      <c r="I526" s="188"/>
      <c r="J526" s="36"/>
      <c r="K526" s="36"/>
      <c r="L526" s="39"/>
      <c r="M526" s="189"/>
      <c r="N526" s="190"/>
      <c r="O526" s="64"/>
      <c r="P526" s="64"/>
      <c r="Q526" s="64"/>
      <c r="R526" s="64"/>
      <c r="S526" s="64"/>
      <c r="T526" s="65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135</v>
      </c>
      <c r="AU526" s="17" t="s">
        <v>82</v>
      </c>
    </row>
    <row r="527" spans="1:65" s="13" customFormat="1">
      <c r="B527" s="191"/>
      <c r="C527" s="192"/>
      <c r="D527" s="193" t="s">
        <v>137</v>
      </c>
      <c r="E527" s="194" t="s">
        <v>19</v>
      </c>
      <c r="F527" s="195" t="s">
        <v>662</v>
      </c>
      <c r="G527" s="192"/>
      <c r="H527" s="194" t="s">
        <v>19</v>
      </c>
      <c r="I527" s="196"/>
      <c r="J527" s="192"/>
      <c r="K527" s="192"/>
      <c r="L527" s="197"/>
      <c r="M527" s="198"/>
      <c r="N527" s="199"/>
      <c r="O527" s="199"/>
      <c r="P527" s="199"/>
      <c r="Q527" s="199"/>
      <c r="R527" s="199"/>
      <c r="S527" s="199"/>
      <c r="T527" s="200"/>
      <c r="AT527" s="201" t="s">
        <v>137</v>
      </c>
      <c r="AU527" s="201" t="s">
        <v>82</v>
      </c>
      <c r="AV527" s="13" t="s">
        <v>80</v>
      </c>
      <c r="AW527" s="13" t="s">
        <v>33</v>
      </c>
      <c r="AX527" s="13" t="s">
        <v>72</v>
      </c>
      <c r="AY527" s="201" t="s">
        <v>126</v>
      </c>
    </row>
    <row r="528" spans="1:65" s="14" customFormat="1">
      <c r="B528" s="202"/>
      <c r="C528" s="203"/>
      <c r="D528" s="193" t="s">
        <v>137</v>
      </c>
      <c r="E528" s="204" t="s">
        <v>19</v>
      </c>
      <c r="F528" s="205" t="s">
        <v>663</v>
      </c>
      <c r="G528" s="203"/>
      <c r="H528" s="206">
        <v>14.22</v>
      </c>
      <c r="I528" s="207"/>
      <c r="J528" s="203"/>
      <c r="K528" s="203"/>
      <c r="L528" s="208"/>
      <c r="M528" s="209"/>
      <c r="N528" s="210"/>
      <c r="O528" s="210"/>
      <c r="P528" s="210"/>
      <c r="Q528" s="210"/>
      <c r="R528" s="210"/>
      <c r="S528" s="210"/>
      <c r="T528" s="211"/>
      <c r="AT528" s="212" t="s">
        <v>137</v>
      </c>
      <c r="AU528" s="212" t="s">
        <v>82</v>
      </c>
      <c r="AV528" s="14" t="s">
        <v>82</v>
      </c>
      <c r="AW528" s="14" t="s">
        <v>33</v>
      </c>
      <c r="AX528" s="14" t="s">
        <v>72</v>
      </c>
      <c r="AY528" s="212" t="s">
        <v>126</v>
      </c>
    </row>
    <row r="529" spans="1:65" s="13" customFormat="1">
      <c r="B529" s="191"/>
      <c r="C529" s="192"/>
      <c r="D529" s="193" t="s">
        <v>137</v>
      </c>
      <c r="E529" s="194" t="s">
        <v>19</v>
      </c>
      <c r="F529" s="195" t="s">
        <v>664</v>
      </c>
      <c r="G529" s="192"/>
      <c r="H529" s="194" t="s">
        <v>19</v>
      </c>
      <c r="I529" s="196"/>
      <c r="J529" s="192"/>
      <c r="K529" s="192"/>
      <c r="L529" s="197"/>
      <c r="M529" s="198"/>
      <c r="N529" s="199"/>
      <c r="O529" s="199"/>
      <c r="P529" s="199"/>
      <c r="Q529" s="199"/>
      <c r="R529" s="199"/>
      <c r="S529" s="199"/>
      <c r="T529" s="200"/>
      <c r="AT529" s="201" t="s">
        <v>137</v>
      </c>
      <c r="AU529" s="201" t="s">
        <v>82</v>
      </c>
      <c r="AV529" s="13" t="s">
        <v>80</v>
      </c>
      <c r="AW529" s="13" t="s">
        <v>33</v>
      </c>
      <c r="AX529" s="13" t="s">
        <v>72</v>
      </c>
      <c r="AY529" s="201" t="s">
        <v>126</v>
      </c>
    </row>
    <row r="530" spans="1:65" s="14" customFormat="1">
      <c r="B530" s="202"/>
      <c r="C530" s="203"/>
      <c r="D530" s="193" t="s">
        <v>137</v>
      </c>
      <c r="E530" s="204" t="s">
        <v>19</v>
      </c>
      <c r="F530" s="205" t="s">
        <v>665</v>
      </c>
      <c r="G530" s="203"/>
      <c r="H530" s="206">
        <v>3.15</v>
      </c>
      <c r="I530" s="207"/>
      <c r="J530" s="203"/>
      <c r="K530" s="203"/>
      <c r="L530" s="208"/>
      <c r="M530" s="209"/>
      <c r="N530" s="210"/>
      <c r="O530" s="210"/>
      <c r="P530" s="210"/>
      <c r="Q530" s="210"/>
      <c r="R530" s="210"/>
      <c r="S530" s="210"/>
      <c r="T530" s="211"/>
      <c r="AT530" s="212" t="s">
        <v>137</v>
      </c>
      <c r="AU530" s="212" t="s">
        <v>82</v>
      </c>
      <c r="AV530" s="14" t="s">
        <v>82</v>
      </c>
      <c r="AW530" s="14" t="s">
        <v>33</v>
      </c>
      <c r="AX530" s="14" t="s">
        <v>72</v>
      </c>
      <c r="AY530" s="212" t="s">
        <v>126</v>
      </c>
    </row>
    <row r="531" spans="1:65" s="13" customFormat="1">
      <c r="B531" s="191"/>
      <c r="C531" s="192"/>
      <c r="D531" s="193" t="s">
        <v>137</v>
      </c>
      <c r="E531" s="194" t="s">
        <v>19</v>
      </c>
      <c r="F531" s="195" t="s">
        <v>666</v>
      </c>
      <c r="G531" s="192"/>
      <c r="H531" s="194" t="s">
        <v>19</v>
      </c>
      <c r="I531" s="196"/>
      <c r="J531" s="192"/>
      <c r="K531" s="192"/>
      <c r="L531" s="197"/>
      <c r="M531" s="198"/>
      <c r="N531" s="199"/>
      <c r="O531" s="199"/>
      <c r="P531" s="199"/>
      <c r="Q531" s="199"/>
      <c r="R531" s="199"/>
      <c r="S531" s="199"/>
      <c r="T531" s="200"/>
      <c r="AT531" s="201" t="s">
        <v>137</v>
      </c>
      <c r="AU531" s="201" t="s">
        <v>82</v>
      </c>
      <c r="AV531" s="13" t="s">
        <v>80</v>
      </c>
      <c r="AW531" s="13" t="s">
        <v>33</v>
      </c>
      <c r="AX531" s="13" t="s">
        <v>72</v>
      </c>
      <c r="AY531" s="201" t="s">
        <v>126</v>
      </c>
    </row>
    <row r="532" spans="1:65" s="14" customFormat="1">
      <c r="B532" s="202"/>
      <c r="C532" s="203"/>
      <c r="D532" s="193" t="s">
        <v>137</v>
      </c>
      <c r="E532" s="204" t="s">
        <v>19</v>
      </c>
      <c r="F532" s="205" t="s">
        <v>667</v>
      </c>
      <c r="G532" s="203"/>
      <c r="H532" s="206">
        <v>0.67500000000000004</v>
      </c>
      <c r="I532" s="207"/>
      <c r="J532" s="203"/>
      <c r="K532" s="203"/>
      <c r="L532" s="208"/>
      <c r="M532" s="209"/>
      <c r="N532" s="210"/>
      <c r="O532" s="210"/>
      <c r="P532" s="210"/>
      <c r="Q532" s="210"/>
      <c r="R532" s="210"/>
      <c r="S532" s="210"/>
      <c r="T532" s="211"/>
      <c r="AT532" s="212" t="s">
        <v>137</v>
      </c>
      <c r="AU532" s="212" t="s">
        <v>82</v>
      </c>
      <c r="AV532" s="14" t="s">
        <v>82</v>
      </c>
      <c r="AW532" s="14" t="s">
        <v>33</v>
      </c>
      <c r="AX532" s="14" t="s">
        <v>72</v>
      </c>
      <c r="AY532" s="212" t="s">
        <v>126</v>
      </c>
    </row>
    <row r="533" spans="1:65" s="15" customFormat="1">
      <c r="B533" s="213"/>
      <c r="C533" s="214"/>
      <c r="D533" s="193" t="s">
        <v>137</v>
      </c>
      <c r="E533" s="215" t="s">
        <v>19</v>
      </c>
      <c r="F533" s="216" t="s">
        <v>140</v>
      </c>
      <c r="G533" s="214"/>
      <c r="H533" s="217">
        <v>18.045000000000002</v>
      </c>
      <c r="I533" s="218"/>
      <c r="J533" s="214"/>
      <c r="K533" s="214"/>
      <c r="L533" s="219"/>
      <c r="M533" s="220"/>
      <c r="N533" s="221"/>
      <c r="O533" s="221"/>
      <c r="P533" s="221"/>
      <c r="Q533" s="221"/>
      <c r="R533" s="221"/>
      <c r="S533" s="221"/>
      <c r="T533" s="222"/>
      <c r="AT533" s="223" t="s">
        <v>137</v>
      </c>
      <c r="AU533" s="223" t="s">
        <v>82</v>
      </c>
      <c r="AV533" s="15" t="s">
        <v>133</v>
      </c>
      <c r="AW533" s="15" t="s">
        <v>33</v>
      </c>
      <c r="AX533" s="15" t="s">
        <v>80</v>
      </c>
      <c r="AY533" s="223" t="s">
        <v>126</v>
      </c>
    </row>
    <row r="534" spans="1:65" s="2" customFormat="1" ht="62.65" customHeight="1">
      <c r="A534" s="34"/>
      <c r="B534" s="35"/>
      <c r="C534" s="173" t="s">
        <v>146</v>
      </c>
      <c r="D534" s="173" t="s">
        <v>128</v>
      </c>
      <c r="E534" s="174" t="s">
        <v>668</v>
      </c>
      <c r="F534" s="175" t="s">
        <v>669</v>
      </c>
      <c r="G534" s="176" t="s">
        <v>131</v>
      </c>
      <c r="H534" s="177">
        <v>0.78</v>
      </c>
      <c r="I534" s="178"/>
      <c r="J534" s="179">
        <f>ROUND(I534*H534,2)</f>
        <v>0</v>
      </c>
      <c r="K534" s="175" t="s">
        <v>132</v>
      </c>
      <c r="L534" s="39"/>
      <c r="M534" s="180" t="s">
        <v>19</v>
      </c>
      <c r="N534" s="181" t="s">
        <v>43</v>
      </c>
      <c r="O534" s="64"/>
      <c r="P534" s="182">
        <f>O534*H534</f>
        <v>0</v>
      </c>
      <c r="Q534" s="182">
        <v>0</v>
      </c>
      <c r="R534" s="182">
        <f>Q534*H534</f>
        <v>0</v>
      </c>
      <c r="S534" s="182">
        <v>0</v>
      </c>
      <c r="T534" s="183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84" t="s">
        <v>133</v>
      </c>
      <c r="AT534" s="184" t="s">
        <v>128</v>
      </c>
      <c r="AU534" s="184" t="s">
        <v>82</v>
      </c>
      <c r="AY534" s="17" t="s">
        <v>126</v>
      </c>
      <c r="BE534" s="185">
        <f>IF(N534="základní",J534,0)</f>
        <v>0</v>
      </c>
      <c r="BF534" s="185">
        <f>IF(N534="snížená",J534,0)</f>
        <v>0</v>
      </c>
      <c r="BG534" s="185">
        <f>IF(N534="zákl. přenesená",J534,0)</f>
        <v>0</v>
      </c>
      <c r="BH534" s="185">
        <f>IF(N534="sníž. přenesená",J534,0)</f>
        <v>0</v>
      </c>
      <c r="BI534" s="185">
        <f>IF(N534="nulová",J534,0)</f>
        <v>0</v>
      </c>
      <c r="BJ534" s="17" t="s">
        <v>80</v>
      </c>
      <c r="BK534" s="185">
        <f>ROUND(I534*H534,2)</f>
        <v>0</v>
      </c>
      <c r="BL534" s="17" t="s">
        <v>133</v>
      </c>
      <c r="BM534" s="184" t="s">
        <v>670</v>
      </c>
    </row>
    <row r="535" spans="1:65" s="2" customFormat="1">
      <c r="A535" s="34"/>
      <c r="B535" s="35"/>
      <c r="C535" s="36"/>
      <c r="D535" s="186" t="s">
        <v>135</v>
      </c>
      <c r="E535" s="36"/>
      <c r="F535" s="187" t="s">
        <v>671</v>
      </c>
      <c r="G535" s="36"/>
      <c r="H535" s="36"/>
      <c r="I535" s="188"/>
      <c r="J535" s="36"/>
      <c r="K535" s="36"/>
      <c r="L535" s="39"/>
      <c r="M535" s="189"/>
      <c r="N535" s="190"/>
      <c r="O535" s="64"/>
      <c r="P535" s="64"/>
      <c r="Q535" s="64"/>
      <c r="R535" s="64"/>
      <c r="S535" s="64"/>
      <c r="T535" s="65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135</v>
      </c>
      <c r="AU535" s="17" t="s">
        <v>82</v>
      </c>
    </row>
    <row r="536" spans="1:65" s="13" customFormat="1">
      <c r="B536" s="191"/>
      <c r="C536" s="192"/>
      <c r="D536" s="193" t="s">
        <v>137</v>
      </c>
      <c r="E536" s="194" t="s">
        <v>19</v>
      </c>
      <c r="F536" s="195" t="s">
        <v>672</v>
      </c>
      <c r="G536" s="192"/>
      <c r="H536" s="194" t="s">
        <v>19</v>
      </c>
      <c r="I536" s="196"/>
      <c r="J536" s="192"/>
      <c r="K536" s="192"/>
      <c r="L536" s="197"/>
      <c r="M536" s="198"/>
      <c r="N536" s="199"/>
      <c r="O536" s="199"/>
      <c r="P536" s="199"/>
      <c r="Q536" s="199"/>
      <c r="R536" s="199"/>
      <c r="S536" s="199"/>
      <c r="T536" s="200"/>
      <c r="AT536" s="201" t="s">
        <v>137</v>
      </c>
      <c r="AU536" s="201" t="s">
        <v>82</v>
      </c>
      <c r="AV536" s="13" t="s">
        <v>80</v>
      </c>
      <c r="AW536" s="13" t="s">
        <v>33</v>
      </c>
      <c r="AX536" s="13" t="s">
        <v>72</v>
      </c>
      <c r="AY536" s="201" t="s">
        <v>126</v>
      </c>
    </row>
    <row r="537" spans="1:65" s="14" customFormat="1">
      <c r="B537" s="202"/>
      <c r="C537" s="203"/>
      <c r="D537" s="193" t="s">
        <v>137</v>
      </c>
      <c r="E537" s="204" t="s">
        <v>19</v>
      </c>
      <c r="F537" s="205" t="s">
        <v>673</v>
      </c>
      <c r="G537" s="203"/>
      <c r="H537" s="206">
        <v>0.78</v>
      </c>
      <c r="I537" s="207"/>
      <c r="J537" s="203"/>
      <c r="K537" s="203"/>
      <c r="L537" s="208"/>
      <c r="M537" s="209"/>
      <c r="N537" s="210"/>
      <c r="O537" s="210"/>
      <c r="P537" s="210"/>
      <c r="Q537" s="210"/>
      <c r="R537" s="210"/>
      <c r="S537" s="210"/>
      <c r="T537" s="211"/>
      <c r="AT537" s="212" t="s">
        <v>137</v>
      </c>
      <c r="AU537" s="212" t="s">
        <v>82</v>
      </c>
      <c r="AV537" s="14" t="s">
        <v>82</v>
      </c>
      <c r="AW537" s="14" t="s">
        <v>33</v>
      </c>
      <c r="AX537" s="14" t="s">
        <v>72</v>
      </c>
      <c r="AY537" s="212" t="s">
        <v>126</v>
      </c>
    </row>
    <row r="538" spans="1:65" s="15" customFormat="1">
      <c r="B538" s="213"/>
      <c r="C538" s="214"/>
      <c r="D538" s="193" t="s">
        <v>137</v>
      </c>
      <c r="E538" s="215" t="s">
        <v>19</v>
      </c>
      <c r="F538" s="216" t="s">
        <v>140</v>
      </c>
      <c r="G538" s="214"/>
      <c r="H538" s="217">
        <v>0.78</v>
      </c>
      <c r="I538" s="218"/>
      <c r="J538" s="214"/>
      <c r="K538" s="214"/>
      <c r="L538" s="219"/>
      <c r="M538" s="220"/>
      <c r="N538" s="221"/>
      <c r="O538" s="221"/>
      <c r="P538" s="221"/>
      <c r="Q538" s="221"/>
      <c r="R538" s="221"/>
      <c r="S538" s="221"/>
      <c r="T538" s="222"/>
      <c r="AT538" s="223" t="s">
        <v>137</v>
      </c>
      <c r="AU538" s="223" t="s">
        <v>82</v>
      </c>
      <c r="AV538" s="15" t="s">
        <v>133</v>
      </c>
      <c r="AW538" s="15" t="s">
        <v>33</v>
      </c>
      <c r="AX538" s="15" t="s">
        <v>80</v>
      </c>
      <c r="AY538" s="223" t="s">
        <v>126</v>
      </c>
    </row>
    <row r="539" spans="1:65" s="12" customFormat="1" ht="22.9" customHeight="1">
      <c r="B539" s="157"/>
      <c r="C539" s="158"/>
      <c r="D539" s="159" t="s">
        <v>71</v>
      </c>
      <c r="E539" s="171" t="s">
        <v>158</v>
      </c>
      <c r="F539" s="171" t="s">
        <v>674</v>
      </c>
      <c r="G539" s="158"/>
      <c r="H539" s="158"/>
      <c r="I539" s="161"/>
      <c r="J539" s="172">
        <f>BK539</f>
        <v>0</v>
      </c>
      <c r="K539" s="158"/>
      <c r="L539" s="163"/>
      <c r="M539" s="164"/>
      <c r="N539" s="165"/>
      <c r="O539" s="165"/>
      <c r="P539" s="166">
        <f>SUM(P540:P624)</f>
        <v>0</v>
      </c>
      <c r="Q539" s="165"/>
      <c r="R539" s="166">
        <f>SUM(R540:R624)</f>
        <v>1154.84265</v>
      </c>
      <c r="S539" s="165"/>
      <c r="T539" s="167">
        <f>SUM(T540:T624)</f>
        <v>0</v>
      </c>
      <c r="AR539" s="168" t="s">
        <v>80</v>
      </c>
      <c r="AT539" s="169" t="s">
        <v>71</v>
      </c>
      <c r="AU539" s="169" t="s">
        <v>80</v>
      </c>
      <c r="AY539" s="168" t="s">
        <v>126</v>
      </c>
      <c r="BK539" s="170">
        <f>SUM(BK540:BK624)</f>
        <v>0</v>
      </c>
    </row>
    <row r="540" spans="1:65" s="2" customFormat="1" ht="37.9" customHeight="1">
      <c r="A540" s="34"/>
      <c r="B540" s="35"/>
      <c r="C540" s="173" t="s">
        <v>675</v>
      </c>
      <c r="D540" s="173" t="s">
        <v>128</v>
      </c>
      <c r="E540" s="174" t="s">
        <v>676</v>
      </c>
      <c r="F540" s="175" t="s">
        <v>677</v>
      </c>
      <c r="G540" s="176" t="s">
        <v>131</v>
      </c>
      <c r="H540" s="177">
        <v>6</v>
      </c>
      <c r="I540" s="178"/>
      <c r="J540" s="179">
        <f>ROUND(I540*H540,2)</f>
        <v>0</v>
      </c>
      <c r="K540" s="175" t="s">
        <v>132</v>
      </c>
      <c r="L540" s="39"/>
      <c r="M540" s="180" t="s">
        <v>19</v>
      </c>
      <c r="N540" s="181" t="s">
        <v>43</v>
      </c>
      <c r="O540" s="64"/>
      <c r="P540" s="182">
        <f>O540*H540</f>
        <v>0</v>
      </c>
      <c r="Q540" s="182">
        <v>0.23</v>
      </c>
      <c r="R540" s="182">
        <f>Q540*H540</f>
        <v>1.3800000000000001</v>
      </c>
      <c r="S540" s="182">
        <v>0</v>
      </c>
      <c r="T540" s="183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84" t="s">
        <v>133</v>
      </c>
      <c r="AT540" s="184" t="s">
        <v>128</v>
      </c>
      <c r="AU540" s="184" t="s">
        <v>82</v>
      </c>
      <c r="AY540" s="17" t="s">
        <v>126</v>
      </c>
      <c r="BE540" s="185">
        <f>IF(N540="základní",J540,0)</f>
        <v>0</v>
      </c>
      <c r="BF540" s="185">
        <f>IF(N540="snížená",J540,0)</f>
        <v>0</v>
      </c>
      <c r="BG540" s="185">
        <f>IF(N540="zákl. přenesená",J540,0)</f>
        <v>0</v>
      </c>
      <c r="BH540" s="185">
        <f>IF(N540="sníž. přenesená",J540,0)</f>
        <v>0</v>
      </c>
      <c r="BI540" s="185">
        <f>IF(N540="nulová",J540,0)</f>
        <v>0</v>
      </c>
      <c r="BJ540" s="17" t="s">
        <v>80</v>
      </c>
      <c r="BK540" s="185">
        <f>ROUND(I540*H540,2)</f>
        <v>0</v>
      </c>
      <c r="BL540" s="17" t="s">
        <v>133</v>
      </c>
      <c r="BM540" s="184" t="s">
        <v>678</v>
      </c>
    </row>
    <row r="541" spans="1:65" s="2" customFormat="1">
      <c r="A541" s="34"/>
      <c r="B541" s="35"/>
      <c r="C541" s="36"/>
      <c r="D541" s="186" t="s">
        <v>135</v>
      </c>
      <c r="E541" s="36"/>
      <c r="F541" s="187" t="s">
        <v>679</v>
      </c>
      <c r="G541" s="36"/>
      <c r="H541" s="36"/>
      <c r="I541" s="188"/>
      <c r="J541" s="36"/>
      <c r="K541" s="36"/>
      <c r="L541" s="39"/>
      <c r="M541" s="189"/>
      <c r="N541" s="190"/>
      <c r="O541" s="64"/>
      <c r="P541" s="64"/>
      <c r="Q541" s="64"/>
      <c r="R541" s="64"/>
      <c r="S541" s="64"/>
      <c r="T541" s="65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135</v>
      </c>
      <c r="AU541" s="17" t="s">
        <v>82</v>
      </c>
    </row>
    <row r="542" spans="1:65" s="13" customFormat="1">
      <c r="B542" s="191"/>
      <c r="C542" s="192"/>
      <c r="D542" s="193" t="s">
        <v>137</v>
      </c>
      <c r="E542" s="194" t="s">
        <v>19</v>
      </c>
      <c r="F542" s="195" t="s">
        <v>680</v>
      </c>
      <c r="G542" s="192"/>
      <c r="H542" s="194" t="s">
        <v>19</v>
      </c>
      <c r="I542" s="196"/>
      <c r="J542" s="192"/>
      <c r="K542" s="192"/>
      <c r="L542" s="197"/>
      <c r="M542" s="198"/>
      <c r="N542" s="199"/>
      <c r="O542" s="199"/>
      <c r="P542" s="199"/>
      <c r="Q542" s="199"/>
      <c r="R542" s="199"/>
      <c r="S542" s="199"/>
      <c r="T542" s="200"/>
      <c r="AT542" s="201" t="s">
        <v>137</v>
      </c>
      <c r="AU542" s="201" t="s">
        <v>82</v>
      </c>
      <c r="AV542" s="13" t="s">
        <v>80</v>
      </c>
      <c r="AW542" s="13" t="s">
        <v>33</v>
      </c>
      <c r="AX542" s="13" t="s">
        <v>72</v>
      </c>
      <c r="AY542" s="201" t="s">
        <v>126</v>
      </c>
    </row>
    <row r="543" spans="1:65" s="14" customFormat="1">
      <c r="B543" s="202"/>
      <c r="C543" s="203"/>
      <c r="D543" s="193" t="s">
        <v>137</v>
      </c>
      <c r="E543" s="204" t="s">
        <v>19</v>
      </c>
      <c r="F543" s="205" t="s">
        <v>153</v>
      </c>
      <c r="G543" s="203"/>
      <c r="H543" s="206">
        <v>6</v>
      </c>
      <c r="I543" s="207"/>
      <c r="J543" s="203"/>
      <c r="K543" s="203"/>
      <c r="L543" s="208"/>
      <c r="M543" s="209"/>
      <c r="N543" s="210"/>
      <c r="O543" s="210"/>
      <c r="P543" s="210"/>
      <c r="Q543" s="210"/>
      <c r="R543" s="210"/>
      <c r="S543" s="210"/>
      <c r="T543" s="211"/>
      <c r="AT543" s="212" t="s">
        <v>137</v>
      </c>
      <c r="AU543" s="212" t="s">
        <v>82</v>
      </c>
      <c r="AV543" s="14" t="s">
        <v>82</v>
      </c>
      <c r="AW543" s="14" t="s">
        <v>33</v>
      </c>
      <c r="AX543" s="14" t="s">
        <v>72</v>
      </c>
      <c r="AY543" s="212" t="s">
        <v>126</v>
      </c>
    </row>
    <row r="544" spans="1:65" s="15" customFormat="1">
      <c r="B544" s="213"/>
      <c r="C544" s="214"/>
      <c r="D544" s="193" t="s">
        <v>137</v>
      </c>
      <c r="E544" s="215" t="s">
        <v>19</v>
      </c>
      <c r="F544" s="216" t="s">
        <v>140</v>
      </c>
      <c r="G544" s="214"/>
      <c r="H544" s="217">
        <v>6</v>
      </c>
      <c r="I544" s="218"/>
      <c r="J544" s="214"/>
      <c r="K544" s="214"/>
      <c r="L544" s="219"/>
      <c r="M544" s="220"/>
      <c r="N544" s="221"/>
      <c r="O544" s="221"/>
      <c r="P544" s="221"/>
      <c r="Q544" s="221"/>
      <c r="R544" s="221"/>
      <c r="S544" s="221"/>
      <c r="T544" s="222"/>
      <c r="AT544" s="223" t="s">
        <v>137</v>
      </c>
      <c r="AU544" s="223" t="s">
        <v>82</v>
      </c>
      <c r="AV544" s="15" t="s">
        <v>133</v>
      </c>
      <c r="AW544" s="15" t="s">
        <v>33</v>
      </c>
      <c r="AX544" s="15" t="s">
        <v>80</v>
      </c>
      <c r="AY544" s="223" t="s">
        <v>126</v>
      </c>
    </row>
    <row r="545" spans="1:65" s="2" customFormat="1" ht="44.25" customHeight="1">
      <c r="A545" s="34"/>
      <c r="B545" s="35"/>
      <c r="C545" s="173" t="s">
        <v>681</v>
      </c>
      <c r="D545" s="173" t="s">
        <v>128</v>
      </c>
      <c r="E545" s="174" t="s">
        <v>682</v>
      </c>
      <c r="F545" s="175" t="s">
        <v>683</v>
      </c>
      <c r="G545" s="176" t="s">
        <v>131</v>
      </c>
      <c r="H545" s="177">
        <v>5</v>
      </c>
      <c r="I545" s="178"/>
      <c r="J545" s="179">
        <f>ROUND(I545*H545,2)</f>
        <v>0</v>
      </c>
      <c r="K545" s="175" t="s">
        <v>132</v>
      </c>
      <c r="L545" s="39"/>
      <c r="M545" s="180" t="s">
        <v>19</v>
      </c>
      <c r="N545" s="181" t="s">
        <v>43</v>
      </c>
      <c r="O545" s="64"/>
      <c r="P545" s="182">
        <f>O545*H545</f>
        <v>0</v>
      </c>
      <c r="Q545" s="182">
        <v>0.38</v>
      </c>
      <c r="R545" s="182">
        <f>Q545*H545</f>
        <v>1.9</v>
      </c>
      <c r="S545" s="182">
        <v>0</v>
      </c>
      <c r="T545" s="183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84" t="s">
        <v>133</v>
      </c>
      <c r="AT545" s="184" t="s">
        <v>128</v>
      </c>
      <c r="AU545" s="184" t="s">
        <v>82</v>
      </c>
      <c r="AY545" s="17" t="s">
        <v>126</v>
      </c>
      <c r="BE545" s="185">
        <f>IF(N545="základní",J545,0)</f>
        <v>0</v>
      </c>
      <c r="BF545" s="185">
        <f>IF(N545="snížená",J545,0)</f>
        <v>0</v>
      </c>
      <c r="BG545" s="185">
        <f>IF(N545="zákl. přenesená",J545,0)</f>
        <v>0</v>
      </c>
      <c r="BH545" s="185">
        <f>IF(N545="sníž. přenesená",J545,0)</f>
        <v>0</v>
      </c>
      <c r="BI545" s="185">
        <f>IF(N545="nulová",J545,0)</f>
        <v>0</v>
      </c>
      <c r="BJ545" s="17" t="s">
        <v>80</v>
      </c>
      <c r="BK545" s="185">
        <f>ROUND(I545*H545,2)</f>
        <v>0</v>
      </c>
      <c r="BL545" s="17" t="s">
        <v>133</v>
      </c>
      <c r="BM545" s="184" t="s">
        <v>684</v>
      </c>
    </row>
    <row r="546" spans="1:65" s="2" customFormat="1">
      <c r="A546" s="34"/>
      <c r="B546" s="35"/>
      <c r="C546" s="36"/>
      <c r="D546" s="186" t="s">
        <v>135</v>
      </c>
      <c r="E546" s="36"/>
      <c r="F546" s="187" t="s">
        <v>685</v>
      </c>
      <c r="G546" s="36"/>
      <c r="H546" s="36"/>
      <c r="I546" s="188"/>
      <c r="J546" s="36"/>
      <c r="K546" s="36"/>
      <c r="L546" s="39"/>
      <c r="M546" s="189"/>
      <c r="N546" s="190"/>
      <c r="O546" s="64"/>
      <c r="P546" s="64"/>
      <c r="Q546" s="64"/>
      <c r="R546" s="64"/>
      <c r="S546" s="64"/>
      <c r="T546" s="65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135</v>
      </c>
      <c r="AU546" s="17" t="s">
        <v>82</v>
      </c>
    </row>
    <row r="547" spans="1:65" s="13" customFormat="1">
      <c r="B547" s="191"/>
      <c r="C547" s="192"/>
      <c r="D547" s="193" t="s">
        <v>137</v>
      </c>
      <c r="E547" s="194" t="s">
        <v>19</v>
      </c>
      <c r="F547" s="195" t="s">
        <v>680</v>
      </c>
      <c r="G547" s="192"/>
      <c r="H547" s="194" t="s">
        <v>19</v>
      </c>
      <c r="I547" s="196"/>
      <c r="J547" s="192"/>
      <c r="K547" s="192"/>
      <c r="L547" s="197"/>
      <c r="M547" s="198"/>
      <c r="N547" s="199"/>
      <c r="O547" s="199"/>
      <c r="P547" s="199"/>
      <c r="Q547" s="199"/>
      <c r="R547" s="199"/>
      <c r="S547" s="199"/>
      <c r="T547" s="200"/>
      <c r="AT547" s="201" t="s">
        <v>137</v>
      </c>
      <c r="AU547" s="201" t="s">
        <v>82</v>
      </c>
      <c r="AV547" s="13" t="s">
        <v>80</v>
      </c>
      <c r="AW547" s="13" t="s">
        <v>33</v>
      </c>
      <c r="AX547" s="13" t="s">
        <v>72</v>
      </c>
      <c r="AY547" s="201" t="s">
        <v>126</v>
      </c>
    </row>
    <row r="548" spans="1:65" s="14" customFormat="1">
      <c r="B548" s="202"/>
      <c r="C548" s="203"/>
      <c r="D548" s="193" t="s">
        <v>137</v>
      </c>
      <c r="E548" s="204" t="s">
        <v>19</v>
      </c>
      <c r="F548" s="205" t="s">
        <v>158</v>
      </c>
      <c r="G548" s="203"/>
      <c r="H548" s="206">
        <v>5</v>
      </c>
      <c r="I548" s="207"/>
      <c r="J548" s="203"/>
      <c r="K548" s="203"/>
      <c r="L548" s="208"/>
      <c r="M548" s="209"/>
      <c r="N548" s="210"/>
      <c r="O548" s="210"/>
      <c r="P548" s="210"/>
      <c r="Q548" s="210"/>
      <c r="R548" s="210"/>
      <c r="S548" s="210"/>
      <c r="T548" s="211"/>
      <c r="AT548" s="212" t="s">
        <v>137</v>
      </c>
      <c r="AU548" s="212" t="s">
        <v>82</v>
      </c>
      <c r="AV548" s="14" t="s">
        <v>82</v>
      </c>
      <c r="AW548" s="14" t="s">
        <v>33</v>
      </c>
      <c r="AX548" s="14" t="s">
        <v>72</v>
      </c>
      <c r="AY548" s="212" t="s">
        <v>126</v>
      </c>
    </row>
    <row r="549" spans="1:65" s="15" customFormat="1">
      <c r="B549" s="213"/>
      <c r="C549" s="214"/>
      <c r="D549" s="193" t="s">
        <v>137</v>
      </c>
      <c r="E549" s="215" t="s">
        <v>19</v>
      </c>
      <c r="F549" s="216" t="s">
        <v>140</v>
      </c>
      <c r="G549" s="214"/>
      <c r="H549" s="217">
        <v>5</v>
      </c>
      <c r="I549" s="218"/>
      <c r="J549" s="214"/>
      <c r="K549" s="214"/>
      <c r="L549" s="219"/>
      <c r="M549" s="220"/>
      <c r="N549" s="221"/>
      <c r="O549" s="221"/>
      <c r="P549" s="221"/>
      <c r="Q549" s="221"/>
      <c r="R549" s="221"/>
      <c r="S549" s="221"/>
      <c r="T549" s="222"/>
      <c r="AT549" s="223" t="s">
        <v>137</v>
      </c>
      <c r="AU549" s="223" t="s">
        <v>82</v>
      </c>
      <c r="AV549" s="15" t="s">
        <v>133</v>
      </c>
      <c r="AW549" s="15" t="s">
        <v>33</v>
      </c>
      <c r="AX549" s="15" t="s">
        <v>80</v>
      </c>
      <c r="AY549" s="223" t="s">
        <v>126</v>
      </c>
    </row>
    <row r="550" spans="1:65" s="2" customFormat="1" ht="78" customHeight="1">
      <c r="A550" s="34"/>
      <c r="B550" s="35"/>
      <c r="C550" s="173" t="s">
        <v>686</v>
      </c>
      <c r="D550" s="173" t="s">
        <v>128</v>
      </c>
      <c r="E550" s="174" t="s">
        <v>687</v>
      </c>
      <c r="F550" s="175" t="s">
        <v>688</v>
      </c>
      <c r="G550" s="176" t="s">
        <v>131</v>
      </c>
      <c r="H550" s="177">
        <v>6</v>
      </c>
      <c r="I550" s="178"/>
      <c r="J550" s="179">
        <f>ROUND(I550*H550,2)</f>
        <v>0</v>
      </c>
      <c r="K550" s="175" t="s">
        <v>132</v>
      </c>
      <c r="L550" s="39"/>
      <c r="M550" s="180" t="s">
        <v>19</v>
      </c>
      <c r="N550" s="181" t="s">
        <v>43</v>
      </c>
      <c r="O550" s="64"/>
      <c r="P550" s="182">
        <f>O550*H550</f>
        <v>0</v>
      </c>
      <c r="Q550" s="182">
        <v>0.11162</v>
      </c>
      <c r="R550" s="182">
        <f>Q550*H550</f>
        <v>0.66971999999999998</v>
      </c>
      <c r="S550" s="182">
        <v>0</v>
      </c>
      <c r="T550" s="183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84" t="s">
        <v>133</v>
      </c>
      <c r="AT550" s="184" t="s">
        <v>128</v>
      </c>
      <c r="AU550" s="184" t="s">
        <v>82</v>
      </c>
      <c r="AY550" s="17" t="s">
        <v>126</v>
      </c>
      <c r="BE550" s="185">
        <f>IF(N550="základní",J550,0)</f>
        <v>0</v>
      </c>
      <c r="BF550" s="185">
        <f>IF(N550="snížená",J550,0)</f>
        <v>0</v>
      </c>
      <c r="BG550" s="185">
        <f>IF(N550="zákl. přenesená",J550,0)</f>
        <v>0</v>
      </c>
      <c r="BH550" s="185">
        <f>IF(N550="sníž. přenesená",J550,0)</f>
        <v>0</v>
      </c>
      <c r="BI550" s="185">
        <f>IF(N550="nulová",J550,0)</f>
        <v>0</v>
      </c>
      <c r="BJ550" s="17" t="s">
        <v>80</v>
      </c>
      <c r="BK550" s="185">
        <f>ROUND(I550*H550,2)</f>
        <v>0</v>
      </c>
      <c r="BL550" s="17" t="s">
        <v>133</v>
      </c>
      <c r="BM550" s="184" t="s">
        <v>689</v>
      </c>
    </row>
    <row r="551" spans="1:65" s="2" customFormat="1">
      <c r="A551" s="34"/>
      <c r="B551" s="35"/>
      <c r="C551" s="36"/>
      <c r="D551" s="186" t="s">
        <v>135</v>
      </c>
      <c r="E551" s="36"/>
      <c r="F551" s="187" t="s">
        <v>690</v>
      </c>
      <c r="G551" s="36"/>
      <c r="H551" s="36"/>
      <c r="I551" s="188"/>
      <c r="J551" s="36"/>
      <c r="K551" s="36"/>
      <c r="L551" s="39"/>
      <c r="M551" s="189"/>
      <c r="N551" s="190"/>
      <c r="O551" s="64"/>
      <c r="P551" s="64"/>
      <c r="Q551" s="64"/>
      <c r="R551" s="64"/>
      <c r="S551" s="64"/>
      <c r="T551" s="65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7" t="s">
        <v>135</v>
      </c>
      <c r="AU551" s="17" t="s">
        <v>82</v>
      </c>
    </row>
    <row r="552" spans="1:65" s="13" customFormat="1">
      <c r="B552" s="191"/>
      <c r="C552" s="192"/>
      <c r="D552" s="193" t="s">
        <v>137</v>
      </c>
      <c r="E552" s="194" t="s">
        <v>19</v>
      </c>
      <c r="F552" s="195" t="s">
        <v>680</v>
      </c>
      <c r="G552" s="192"/>
      <c r="H552" s="194" t="s">
        <v>19</v>
      </c>
      <c r="I552" s="196"/>
      <c r="J552" s="192"/>
      <c r="K552" s="192"/>
      <c r="L552" s="197"/>
      <c r="M552" s="198"/>
      <c r="N552" s="199"/>
      <c r="O552" s="199"/>
      <c r="P552" s="199"/>
      <c r="Q552" s="199"/>
      <c r="R552" s="199"/>
      <c r="S552" s="199"/>
      <c r="T552" s="200"/>
      <c r="AT552" s="201" t="s">
        <v>137</v>
      </c>
      <c r="AU552" s="201" t="s">
        <v>82</v>
      </c>
      <c r="AV552" s="13" t="s">
        <v>80</v>
      </c>
      <c r="AW552" s="13" t="s">
        <v>33</v>
      </c>
      <c r="AX552" s="13" t="s">
        <v>72</v>
      </c>
      <c r="AY552" s="201" t="s">
        <v>126</v>
      </c>
    </row>
    <row r="553" spans="1:65" s="14" customFormat="1">
      <c r="B553" s="202"/>
      <c r="C553" s="203"/>
      <c r="D553" s="193" t="s">
        <v>137</v>
      </c>
      <c r="E553" s="204" t="s">
        <v>19</v>
      </c>
      <c r="F553" s="205" t="s">
        <v>153</v>
      </c>
      <c r="G553" s="203"/>
      <c r="H553" s="206">
        <v>6</v>
      </c>
      <c r="I553" s="207"/>
      <c r="J553" s="203"/>
      <c r="K553" s="203"/>
      <c r="L553" s="208"/>
      <c r="M553" s="209"/>
      <c r="N553" s="210"/>
      <c r="O553" s="210"/>
      <c r="P553" s="210"/>
      <c r="Q553" s="210"/>
      <c r="R553" s="210"/>
      <c r="S553" s="210"/>
      <c r="T553" s="211"/>
      <c r="AT553" s="212" t="s">
        <v>137</v>
      </c>
      <c r="AU553" s="212" t="s">
        <v>82</v>
      </c>
      <c r="AV553" s="14" t="s">
        <v>82</v>
      </c>
      <c r="AW553" s="14" t="s">
        <v>33</v>
      </c>
      <c r="AX553" s="14" t="s">
        <v>72</v>
      </c>
      <c r="AY553" s="212" t="s">
        <v>126</v>
      </c>
    </row>
    <row r="554" spans="1:65" s="15" customFormat="1">
      <c r="B554" s="213"/>
      <c r="C554" s="214"/>
      <c r="D554" s="193" t="s">
        <v>137</v>
      </c>
      <c r="E554" s="215" t="s">
        <v>19</v>
      </c>
      <c r="F554" s="216" t="s">
        <v>140</v>
      </c>
      <c r="G554" s="214"/>
      <c r="H554" s="217">
        <v>6</v>
      </c>
      <c r="I554" s="218"/>
      <c r="J554" s="214"/>
      <c r="K554" s="214"/>
      <c r="L554" s="219"/>
      <c r="M554" s="220"/>
      <c r="N554" s="221"/>
      <c r="O554" s="221"/>
      <c r="P554" s="221"/>
      <c r="Q554" s="221"/>
      <c r="R554" s="221"/>
      <c r="S554" s="221"/>
      <c r="T554" s="222"/>
      <c r="AT554" s="223" t="s">
        <v>137</v>
      </c>
      <c r="AU554" s="223" t="s">
        <v>82</v>
      </c>
      <c r="AV554" s="15" t="s">
        <v>133</v>
      </c>
      <c r="AW554" s="15" t="s">
        <v>33</v>
      </c>
      <c r="AX554" s="15" t="s">
        <v>80</v>
      </c>
      <c r="AY554" s="223" t="s">
        <v>126</v>
      </c>
    </row>
    <row r="555" spans="1:65" s="2" customFormat="1" ht="21.75" customHeight="1">
      <c r="A555" s="34"/>
      <c r="B555" s="35"/>
      <c r="C555" s="224" t="s">
        <v>691</v>
      </c>
      <c r="D555" s="224" t="s">
        <v>251</v>
      </c>
      <c r="E555" s="225" t="s">
        <v>692</v>
      </c>
      <c r="F555" s="226" t="s">
        <v>693</v>
      </c>
      <c r="G555" s="227" t="s">
        <v>131</v>
      </c>
      <c r="H555" s="228">
        <v>6.18</v>
      </c>
      <c r="I555" s="229"/>
      <c r="J555" s="230">
        <f>ROUND(I555*H555,2)</f>
        <v>0</v>
      </c>
      <c r="K555" s="226" t="s">
        <v>132</v>
      </c>
      <c r="L555" s="231"/>
      <c r="M555" s="232" t="s">
        <v>19</v>
      </c>
      <c r="N555" s="233" t="s">
        <v>43</v>
      </c>
      <c r="O555" s="64"/>
      <c r="P555" s="182">
        <f>O555*H555</f>
        <v>0</v>
      </c>
      <c r="Q555" s="182">
        <v>0.17599999999999999</v>
      </c>
      <c r="R555" s="182">
        <f>Q555*H555</f>
        <v>1.08768</v>
      </c>
      <c r="S555" s="182">
        <v>0</v>
      </c>
      <c r="T555" s="183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84" t="s">
        <v>176</v>
      </c>
      <c r="AT555" s="184" t="s">
        <v>251</v>
      </c>
      <c r="AU555" s="184" t="s">
        <v>82</v>
      </c>
      <c r="AY555" s="17" t="s">
        <v>126</v>
      </c>
      <c r="BE555" s="185">
        <f>IF(N555="základní",J555,0)</f>
        <v>0</v>
      </c>
      <c r="BF555" s="185">
        <f>IF(N555="snížená",J555,0)</f>
        <v>0</v>
      </c>
      <c r="BG555" s="185">
        <f>IF(N555="zákl. přenesená",J555,0)</f>
        <v>0</v>
      </c>
      <c r="BH555" s="185">
        <f>IF(N555="sníž. přenesená",J555,0)</f>
        <v>0</v>
      </c>
      <c r="BI555" s="185">
        <f>IF(N555="nulová",J555,0)</f>
        <v>0</v>
      </c>
      <c r="BJ555" s="17" t="s">
        <v>80</v>
      </c>
      <c r="BK555" s="185">
        <f>ROUND(I555*H555,2)</f>
        <v>0</v>
      </c>
      <c r="BL555" s="17" t="s">
        <v>133</v>
      </c>
      <c r="BM555" s="184" t="s">
        <v>694</v>
      </c>
    </row>
    <row r="556" spans="1:65" s="14" customFormat="1">
      <c r="B556" s="202"/>
      <c r="C556" s="203"/>
      <c r="D556" s="193" t="s">
        <v>137</v>
      </c>
      <c r="E556" s="204" t="s">
        <v>19</v>
      </c>
      <c r="F556" s="205" t="s">
        <v>153</v>
      </c>
      <c r="G556" s="203"/>
      <c r="H556" s="206">
        <v>6</v>
      </c>
      <c r="I556" s="207"/>
      <c r="J556" s="203"/>
      <c r="K556" s="203"/>
      <c r="L556" s="208"/>
      <c r="M556" s="209"/>
      <c r="N556" s="210"/>
      <c r="O556" s="210"/>
      <c r="P556" s="210"/>
      <c r="Q556" s="210"/>
      <c r="R556" s="210"/>
      <c r="S556" s="210"/>
      <c r="T556" s="211"/>
      <c r="AT556" s="212" t="s">
        <v>137</v>
      </c>
      <c r="AU556" s="212" t="s">
        <v>82</v>
      </c>
      <c r="AV556" s="14" t="s">
        <v>82</v>
      </c>
      <c r="AW556" s="14" t="s">
        <v>33</v>
      </c>
      <c r="AX556" s="14" t="s">
        <v>72</v>
      </c>
      <c r="AY556" s="212" t="s">
        <v>126</v>
      </c>
    </row>
    <row r="557" spans="1:65" s="15" customFormat="1">
      <c r="B557" s="213"/>
      <c r="C557" s="214"/>
      <c r="D557" s="193" t="s">
        <v>137</v>
      </c>
      <c r="E557" s="215" t="s">
        <v>19</v>
      </c>
      <c r="F557" s="216" t="s">
        <v>140</v>
      </c>
      <c r="G557" s="214"/>
      <c r="H557" s="217">
        <v>6</v>
      </c>
      <c r="I557" s="218"/>
      <c r="J557" s="214"/>
      <c r="K557" s="214"/>
      <c r="L557" s="219"/>
      <c r="M557" s="220"/>
      <c r="N557" s="221"/>
      <c r="O557" s="221"/>
      <c r="P557" s="221"/>
      <c r="Q557" s="221"/>
      <c r="R557" s="221"/>
      <c r="S557" s="221"/>
      <c r="T557" s="222"/>
      <c r="AT557" s="223" t="s">
        <v>137</v>
      </c>
      <c r="AU557" s="223" t="s">
        <v>82</v>
      </c>
      <c r="AV557" s="15" t="s">
        <v>133</v>
      </c>
      <c r="AW557" s="15" t="s">
        <v>33</v>
      </c>
      <c r="AX557" s="15" t="s">
        <v>80</v>
      </c>
      <c r="AY557" s="223" t="s">
        <v>126</v>
      </c>
    </row>
    <row r="558" spans="1:65" s="14" customFormat="1">
      <c r="B558" s="202"/>
      <c r="C558" s="203"/>
      <c r="D558" s="193" t="s">
        <v>137</v>
      </c>
      <c r="E558" s="203"/>
      <c r="F558" s="205" t="s">
        <v>695</v>
      </c>
      <c r="G558" s="203"/>
      <c r="H558" s="206">
        <v>6.18</v>
      </c>
      <c r="I558" s="207"/>
      <c r="J558" s="203"/>
      <c r="K558" s="203"/>
      <c r="L558" s="208"/>
      <c r="M558" s="209"/>
      <c r="N558" s="210"/>
      <c r="O558" s="210"/>
      <c r="P558" s="210"/>
      <c r="Q558" s="210"/>
      <c r="R558" s="210"/>
      <c r="S558" s="210"/>
      <c r="T558" s="211"/>
      <c r="AT558" s="212" t="s">
        <v>137</v>
      </c>
      <c r="AU558" s="212" t="s">
        <v>82</v>
      </c>
      <c r="AV558" s="14" t="s">
        <v>82</v>
      </c>
      <c r="AW558" s="14" t="s">
        <v>4</v>
      </c>
      <c r="AX558" s="14" t="s">
        <v>80</v>
      </c>
      <c r="AY558" s="212" t="s">
        <v>126</v>
      </c>
    </row>
    <row r="559" spans="1:65" s="2" customFormat="1" ht="37.9" customHeight="1">
      <c r="A559" s="34"/>
      <c r="B559" s="35"/>
      <c r="C559" s="173" t="s">
        <v>696</v>
      </c>
      <c r="D559" s="173" t="s">
        <v>128</v>
      </c>
      <c r="E559" s="174" t="s">
        <v>697</v>
      </c>
      <c r="F559" s="175" t="s">
        <v>698</v>
      </c>
      <c r="G559" s="176" t="s">
        <v>131</v>
      </c>
      <c r="H559" s="177">
        <v>6.6</v>
      </c>
      <c r="I559" s="178"/>
      <c r="J559" s="179">
        <f>ROUND(I559*H559,2)</f>
        <v>0</v>
      </c>
      <c r="K559" s="175" t="s">
        <v>19</v>
      </c>
      <c r="L559" s="39"/>
      <c r="M559" s="180" t="s">
        <v>19</v>
      </c>
      <c r="N559" s="181" t="s">
        <v>43</v>
      </c>
      <c r="O559" s="64"/>
      <c r="P559" s="182">
        <f>O559*H559</f>
        <v>0</v>
      </c>
      <c r="Q559" s="182">
        <v>0.24</v>
      </c>
      <c r="R559" s="182">
        <f>Q559*H559</f>
        <v>1.5839999999999999</v>
      </c>
      <c r="S559" s="182">
        <v>0</v>
      </c>
      <c r="T559" s="183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184" t="s">
        <v>133</v>
      </c>
      <c r="AT559" s="184" t="s">
        <v>128</v>
      </c>
      <c r="AU559" s="184" t="s">
        <v>82</v>
      </c>
      <c r="AY559" s="17" t="s">
        <v>126</v>
      </c>
      <c r="BE559" s="185">
        <f>IF(N559="základní",J559,0)</f>
        <v>0</v>
      </c>
      <c r="BF559" s="185">
        <f>IF(N559="snížená",J559,0)</f>
        <v>0</v>
      </c>
      <c r="BG559" s="185">
        <f>IF(N559="zákl. přenesená",J559,0)</f>
        <v>0</v>
      </c>
      <c r="BH559" s="185">
        <f>IF(N559="sníž. přenesená",J559,0)</f>
        <v>0</v>
      </c>
      <c r="BI559" s="185">
        <f>IF(N559="nulová",J559,0)</f>
        <v>0</v>
      </c>
      <c r="BJ559" s="17" t="s">
        <v>80</v>
      </c>
      <c r="BK559" s="185">
        <f>ROUND(I559*H559,2)</f>
        <v>0</v>
      </c>
      <c r="BL559" s="17" t="s">
        <v>133</v>
      </c>
      <c r="BM559" s="184" t="s">
        <v>699</v>
      </c>
    </row>
    <row r="560" spans="1:65" s="14" customFormat="1">
      <c r="B560" s="202"/>
      <c r="C560" s="203"/>
      <c r="D560" s="193" t="s">
        <v>137</v>
      </c>
      <c r="E560" s="204" t="s">
        <v>19</v>
      </c>
      <c r="F560" s="205" t="s">
        <v>700</v>
      </c>
      <c r="G560" s="203"/>
      <c r="H560" s="206">
        <v>6.6</v>
      </c>
      <c r="I560" s="207"/>
      <c r="J560" s="203"/>
      <c r="K560" s="203"/>
      <c r="L560" s="208"/>
      <c r="M560" s="209"/>
      <c r="N560" s="210"/>
      <c r="O560" s="210"/>
      <c r="P560" s="210"/>
      <c r="Q560" s="210"/>
      <c r="R560" s="210"/>
      <c r="S560" s="210"/>
      <c r="T560" s="211"/>
      <c r="AT560" s="212" t="s">
        <v>137</v>
      </c>
      <c r="AU560" s="212" t="s">
        <v>82</v>
      </c>
      <c r="AV560" s="14" t="s">
        <v>82</v>
      </c>
      <c r="AW560" s="14" t="s">
        <v>33</v>
      </c>
      <c r="AX560" s="14" t="s">
        <v>72</v>
      </c>
      <c r="AY560" s="212" t="s">
        <v>126</v>
      </c>
    </row>
    <row r="561" spans="1:65" s="15" customFormat="1">
      <c r="B561" s="213"/>
      <c r="C561" s="214"/>
      <c r="D561" s="193" t="s">
        <v>137</v>
      </c>
      <c r="E561" s="215" t="s">
        <v>19</v>
      </c>
      <c r="F561" s="216" t="s">
        <v>140</v>
      </c>
      <c r="G561" s="214"/>
      <c r="H561" s="217">
        <v>6.6</v>
      </c>
      <c r="I561" s="218"/>
      <c r="J561" s="214"/>
      <c r="K561" s="214"/>
      <c r="L561" s="219"/>
      <c r="M561" s="220"/>
      <c r="N561" s="221"/>
      <c r="O561" s="221"/>
      <c r="P561" s="221"/>
      <c r="Q561" s="221"/>
      <c r="R561" s="221"/>
      <c r="S561" s="221"/>
      <c r="T561" s="222"/>
      <c r="AT561" s="223" t="s">
        <v>137</v>
      </c>
      <c r="AU561" s="223" t="s">
        <v>82</v>
      </c>
      <c r="AV561" s="15" t="s">
        <v>133</v>
      </c>
      <c r="AW561" s="15" t="s">
        <v>33</v>
      </c>
      <c r="AX561" s="15" t="s">
        <v>80</v>
      </c>
      <c r="AY561" s="223" t="s">
        <v>126</v>
      </c>
    </row>
    <row r="562" spans="1:65" s="2" customFormat="1" ht="33" customHeight="1">
      <c r="A562" s="34"/>
      <c r="B562" s="35"/>
      <c r="C562" s="173" t="s">
        <v>701</v>
      </c>
      <c r="D562" s="173" t="s">
        <v>128</v>
      </c>
      <c r="E562" s="174" t="s">
        <v>702</v>
      </c>
      <c r="F562" s="175" t="s">
        <v>703</v>
      </c>
      <c r="G562" s="176" t="s">
        <v>131</v>
      </c>
      <c r="H562" s="177">
        <v>99.75</v>
      </c>
      <c r="I562" s="178"/>
      <c r="J562" s="179">
        <f>ROUND(I562*H562,2)</f>
        <v>0</v>
      </c>
      <c r="K562" s="175" t="s">
        <v>132</v>
      </c>
      <c r="L562" s="39"/>
      <c r="M562" s="180" t="s">
        <v>19</v>
      </c>
      <c r="N562" s="181" t="s">
        <v>43</v>
      </c>
      <c r="O562" s="64"/>
      <c r="P562" s="182">
        <f>O562*H562</f>
        <v>0</v>
      </c>
      <c r="Q562" s="182">
        <v>0.34499999999999997</v>
      </c>
      <c r="R562" s="182">
        <f>Q562*H562</f>
        <v>34.41375</v>
      </c>
      <c r="S562" s="182">
        <v>0</v>
      </c>
      <c r="T562" s="183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84" t="s">
        <v>133</v>
      </c>
      <c r="AT562" s="184" t="s">
        <v>128</v>
      </c>
      <c r="AU562" s="184" t="s">
        <v>82</v>
      </c>
      <c r="AY562" s="17" t="s">
        <v>126</v>
      </c>
      <c r="BE562" s="185">
        <f>IF(N562="základní",J562,0)</f>
        <v>0</v>
      </c>
      <c r="BF562" s="185">
        <f>IF(N562="snížená",J562,0)</f>
        <v>0</v>
      </c>
      <c r="BG562" s="185">
        <f>IF(N562="zákl. přenesená",J562,0)</f>
        <v>0</v>
      </c>
      <c r="BH562" s="185">
        <f>IF(N562="sníž. přenesená",J562,0)</f>
        <v>0</v>
      </c>
      <c r="BI562" s="185">
        <f>IF(N562="nulová",J562,0)</f>
        <v>0</v>
      </c>
      <c r="BJ562" s="17" t="s">
        <v>80</v>
      </c>
      <c r="BK562" s="185">
        <f>ROUND(I562*H562,2)</f>
        <v>0</v>
      </c>
      <c r="BL562" s="17" t="s">
        <v>133</v>
      </c>
      <c r="BM562" s="184" t="s">
        <v>704</v>
      </c>
    </row>
    <row r="563" spans="1:65" s="2" customFormat="1">
      <c r="A563" s="34"/>
      <c r="B563" s="35"/>
      <c r="C563" s="36"/>
      <c r="D563" s="186" t="s">
        <v>135</v>
      </c>
      <c r="E563" s="36"/>
      <c r="F563" s="187" t="s">
        <v>705</v>
      </c>
      <c r="G563" s="36"/>
      <c r="H563" s="36"/>
      <c r="I563" s="188"/>
      <c r="J563" s="36"/>
      <c r="K563" s="36"/>
      <c r="L563" s="39"/>
      <c r="M563" s="189"/>
      <c r="N563" s="190"/>
      <c r="O563" s="64"/>
      <c r="P563" s="64"/>
      <c r="Q563" s="64"/>
      <c r="R563" s="64"/>
      <c r="S563" s="64"/>
      <c r="T563" s="65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135</v>
      </c>
      <c r="AU563" s="17" t="s">
        <v>82</v>
      </c>
    </row>
    <row r="564" spans="1:65" s="13" customFormat="1">
      <c r="B564" s="191"/>
      <c r="C564" s="192"/>
      <c r="D564" s="193" t="s">
        <v>137</v>
      </c>
      <c r="E564" s="194" t="s">
        <v>19</v>
      </c>
      <c r="F564" s="195" t="s">
        <v>706</v>
      </c>
      <c r="G564" s="192"/>
      <c r="H564" s="194" t="s">
        <v>19</v>
      </c>
      <c r="I564" s="196"/>
      <c r="J564" s="192"/>
      <c r="K564" s="192"/>
      <c r="L564" s="197"/>
      <c r="M564" s="198"/>
      <c r="N564" s="199"/>
      <c r="O564" s="199"/>
      <c r="P564" s="199"/>
      <c r="Q564" s="199"/>
      <c r="R564" s="199"/>
      <c r="S564" s="199"/>
      <c r="T564" s="200"/>
      <c r="AT564" s="201" t="s">
        <v>137</v>
      </c>
      <c r="AU564" s="201" t="s">
        <v>82</v>
      </c>
      <c r="AV564" s="13" t="s">
        <v>80</v>
      </c>
      <c r="AW564" s="13" t="s">
        <v>33</v>
      </c>
      <c r="AX564" s="13" t="s">
        <v>72</v>
      </c>
      <c r="AY564" s="201" t="s">
        <v>126</v>
      </c>
    </row>
    <row r="565" spans="1:65" s="14" customFormat="1">
      <c r="B565" s="202"/>
      <c r="C565" s="203"/>
      <c r="D565" s="193" t="s">
        <v>137</v>
      </c>
      <c r="E565" s="204" t="s">
        <v>19</v>
      </c>
      <c r="F565" s="205" t="s">
        <v>707</v>
      </c>
      <c r="G565" s="203"/>
      <c r="H565" s="206">
        <v>99.75</v>
      </c>
      <c r="I565" s="207"/>
      <c r="J565" s="203"/>
      <c r="K565" s="203"/>
      <c r="L565" s="208"/>
      <c r="M565" s="209"/>
      <c r="N565" s="210"/>
      <c r="O565" s="210"/>
      <c r="P565" s="210"/>
      <c r="Q565" s="210"/>
      <c r="R565" s="210"/>
      <c r="S565" s="210"/>
      <c r="T565" s="211"/>
      <c r="AT565" s="212" t="s">
        <v>137</v>
      </c>
      <c r="AU565" s="212" t="s">
        <v>82</v>
      </c>
      <c r="AV565" s="14" t="s">
        <v>82</v>
      </c>
      <c r="AW565" s="14" t="s">
        <v>33</v>
      </c>
      <c r="AX565" s="14" t="s">
        <v>72</v>
      </c>
      <c r="AY565" s="212" t="s">
        <v>126</v>
      </c>
    </row>
    <row r="566" spans="1:65" s="15" customFormat="1">
      <c r="B566" s="213"/>
      <c r="C566" s="214"/>
      <c r="D566" s="193" t="s">
        <v>137</v>
      </c>
      <c r="E566" s="215" t="s">
        <v>19</v>
      </c>
      <c r="F566" s="216" t="s">
        <v>140</v>
      </c>
      <c r="G566" s="214"/>
      <c r="H566" s="217">
        <v>99.75</v>
      </c>
      <c r="I566" s="218"/>
      <c r="J566" s="214"/>
      <c r="K566" s="214"/>
      <c r="L566" s="219"/>
      <c r="M566" s="220"/>
      <c r="N566" s="221"/>
      <c r="O566" s="221"/>
      <c r="P566" s="221"/>
      <c r="Q566" s="221"/>
      <c r="R566" s="221"/>
      <c r="S566" s="221"/>
      <c r="T566" s="222"/>
      <c r="AT566" s="223" t="s">
        <v>137</v>
      </c>
      <c r="AU566" s="223" t="s">
        <v>82</v>
      </c>
      <c r="AV566" s="15" t="s">
        <v>133</v>
      </c>
      <c r="AW566" s="15" t="s">
        <v>33</v>
      </c>
      <c r="AX566" s="15" t="s">
        <v>80</v>
      </c>
      <c r="AY566" s="223" t="s">
        <v>126</v>
      </c>
    </row>
    <row r="567" spans="1:65" s="2" customFormat="1" ht="33" customHeight="1">
      <c r="A567" s="34"/>
      <c r="B567" s="35"/>
      <c r="C567" s="173" t="s">
        <v>708</v>
      </c>
      <c r="D567" s="173" t="s">
        <v>128</v>
      </c>
      <c r="E567" s="174" t="s">
        <v>709</v>
      </c>
      <c r="F567" s="175" t="s">
        <v>710</v>
      </c>
      <c r="G567" s="176" t="s">
        <v>131</v>
      </c>
      <c r="H567" s="177">
        <v>36.75</v>
      </c>
      <c r="I567" s="178"/>
      <c r="J567" s="179">
        <f>ROUND(I567*H567,2)</f>
        <v>0</v>
      </c>
      <c r="K567" s="175" t="s">
        <v>132</v>
      </c>
      <c r="L567" s="39"/>
      <c r="M567" s="180" t="s">
        <v>19</v>
      </c>
      <c r="N567" s="181" t="s">
        <v>43</v>
      </c>
      <c r="O567" s="64"/>
      <c r="P567" s="182">
        <f>O567*H567</f>
        <v>0</v>
      </c>
      <c r="Q567" s="182">
        <v>0.69</v>
      </c>
      <c r="R567" s="182">
        <f>Q567*H567</f>
        <v>25.357499999999998</v>
      </c>
      <c r="S567" s="182">
        <v>0</v>
      </c>
      <c r="T567" s="183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84" t="s">
        <v>133</v>
      </c>
      <c r="AT567" s="184" t="s">
        <v>128</v>
      </c>
      <c r="AU567" s="184" t="s">
        <v>82</v>
      </c>
      <c r="AY567" s="17" t="s">
        <v>126</v>
      </c>
      <c r="BE567" s="185">
        <f>IF(N567="základní",J567,0)</f>
        <v>0</v>
      </c>
      <c r="BF567" s="185">
        <f>IF(N567="snížená",J567,0)</f>
        <v>0</v>
      </c>
      <c r="BG567" s="185">
        <f>IF(N567="zákl. přenesená",J567,0)</f>
        <v>0</v>
      </c>
      <c r="BH567" s="185">
        <f>IF(N567="sníž. přenesená",J567,0)</f>
        <v>0</v>
      </c>
      <c r="BI567" s="185">
        <f>IF(N567="nulová",J567,0)</f>
        <v>0</v>
      </c>
      <c r="BJ567" s="17" t="s">
        <v>80</v>
      </c>
      <c r="BK567" s="185">
        <f>ROUND(I567*H567,2)</f>
        <v>0</v>
      </c>
      <c r="BL567" s="17" t="s">
        <v>133</v>
      </c>
      <c r="BM567" s="184" t="s">
        <v>711</v>
      </c>
    </row>
    <row r="568" spans="1:65" s="2" customFormat="1">
      <c r="A568" s="34"/>
      <c r="B568" s="35"/>
      <c r="C568" s="36"/>
      <c r="D568" s="186" t="s">
        <v>135</v>
      </c>
      <c r="E568" s="36"/>
      <c r="F568" s="187" t="s">
        <v>712</v>
      </c>
      <c r="G568" s="36"/>
      <c r="H568" s="36"/>
      <c r="I568" s="188"/>
      <c r="J568" s="36"/>
      <c r="K568" s="36"/>
      <c r="L568" s="39"/>
      <c r="M568" s="189"/>
      <c r="N568" s="190"/>
      <c r="O568" s="64"/>
      <c r="P568" s="64"/>
      <c r="Q568" s="64"/>
      <c r="R568" s="64"/>
      <c r="S568" s="64"/>
      <c r="T568" s="65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7" t="s">
        <v>135</v>
      </c>
      <c r="AU568" s="17" t="s">
        <v>82</v>
      </c>
    </row>
    <row r="569" spans="1:65" s="13" customFormat="1">
      <c r="B569" s="191"/>
      <c r="C569" s="192"/>
      <c r="D569" s="193" t="s">
        <v>137</v>
      </c>
      <c r="E569" s="194" t="s">
        <v>19</v>
      </c>
      <c r="F569" s="195" t="s">
        <v>713</v>
      </c>
      <c r="G569" s="192"/>
      <c r="H569" s="194" t="s">
        <v>19</v>
      </c>
      <c r="I569" s="196"/>
      <c r="J569" s="192"/>
      <c r="K569" s="192"/>
      <c r="L569" s="197"/>
      <c r="M569" s="198"/>
      <c r="N569" s="199"/>
      <c r="O569" s="199"/>
      <c r="P569" s="199"/>
      <c r="Q569" s="199"/>
      <c r="R569" s="199"/>
      <c r="S569" s="199"/>
      <c r="T569" s="200"/>
      <c r="AT569" s="201" t="s">
        <v>137</v>
      </c>
      <c r="AU569" s="201" t="s">
        <v>82</v>
      </c>
      <c r="AV569" s="13" t="s">
        <v>80</v>
      </c>
      <c r="AW569" s="13" t="s">
        <v>33</v>
      </c>
      <c r="AX569" s="13" t="s">
        <v>72</v>
      </c>
      <c r="AY569" s="201" t="s">
        <v>126</v>
      </c>
    </row>
    <row r="570" spans="1:65" s="14" customFormat="1">
      <c r="B570" s="202"/>
      <c r="C570" s="203"/>
      <c r="D570" s="193" t="s">
        <v>137</v>
      </c>
      <c r="E570" s="204" t="s">
        <v>19</v>
      </c>
      <c r="F570" s="205" t="s">
        <v>714</v>
      </c>
      <c r="G570" s="203"/>
      <c r="H570" s="206">
        <v>36.75</v>
      </c>
      <c r="I570" s="207"/>
      <c r="J570" s="203"/>
      <c r="K570" s="203"/>
      <c r="L570" s="208"/>
      <c r="M570" s="209"/>
      <c r="N570" s="210"/>
      <c r="O570" s="210"/>
      <c r="P570" s="210"/>
      <c r="Q570" s="210"/>
      <c r="R570" s="210"/>
      <c r="S570" s="210"/>
      <c r="T570" s="211"/>
      <c r="AT570" s="212" t="s">
        <v>137</v>
      </c>
      <c r="AU570" s="212" t="s">
        <v>82</v>
      </c>
      <c r="AV570" s="14" t="s">
        <v>82</v>
      </c>
      <c r="AW570" s="14" t="s">
        <v>33</v>
      </c>
      <c r="AX570" s="14" t="s">
        <v>72</v>
      </c>
      <c r="AY570" s="212" t="s">
        <v>126</v>
      </c>
    </row>
    <row r="571" spans="1:65" s="15" customFormat="1">
      <c r="B571" s="213"/>
      <c r="C571" s="214"/>
      <c r="D571" s="193" t="s">
        <v>137</v>
      </c>
      <c r="E571" s="215" t="s">
        <v>19</v>
      </c>
      <c r="F571" s="216" t="s">
        <v>140</v>
      </c>
      <c r="G571" s="214"/>
      <c r="H571" s="217">
        <v>36.75</v>
      </c>
      <c r="I571" s="218"/>
      <c r="J571" s="214"/>
      <c r="K571" s="214"/>
      <c r="L571" s="219"/>
      <c r="M571" s="220"/>
      <c r="N571" s="221"/>
      <c r="O571" s="221"/>
      <c r="P571" s="221"/>
      <c r="Q571" s="221"/>
      <c r="R571" s="221"/>
      <c r="S571" s="221"/>
      <c r="T571" s="222"/>
      <c r="AT571" s="223" t="s">
        <v>137</v>
      </c>
      <c r="AU571" s="223" t="s">
        <v>82</v>
      </c>
      <c r="AV571" s="15" t="s">
        <v>133</v>
      </c>
      <c r="AW571" s="15" t="s">
        <v>33</v>
      </c>
      <c r="AX571" s="15" t="s">
        <v>80</v>
      </c>
      <c r="AY571" s="223" t="s">
        <v>126</v>
      </c>
    </row>
    <row r="572" spans="1:65" s="2" customFormat="1" ht="33" customHeight="1">
      <c r="A572" s="34"/>
      <c r="B572" s="35"/>
      <c r="C572" s="173" t="s">
        <v>715</v>
      </c>
      <c r="D572" s="173" t="s">
        <v>128</v>
      </c>
      <c r="E572" s="174" t="s">
        <v>716</v>
      </c>
      <c r="F572" s="175" t="s">
        <v>717</v>
      </c>
      <c r="G572" s="176" t="s">
        <v>131</v>
      </c>
      <c r="H572" s="177">
        <v>619.5</v>
      </c>
      <c r="I572" s="178"/>
      <c r="J572" s="179">
        <f>ROUND(I572*H572,2)</f>
        <v>0</v>
      </c>
      <c r="K572" s="175" t="s">
        <v>132</v>
      </c>
      <c r="L572" s="39"/>
      <c r="M572" s="180" t="s">
        <v>19</v>
      </c>
      <c r="N572" s="181" t="s">
        <v>43</v>
      </c>
      <c r="O572" s="64"/>
      <c r="P572" s="182">
        <f>O572*H572</f>
        <v>0</v>
      </c>
      <c r="Q572" s="182">
        <v>0.46</v>
      </c>
      <c r="R572" s="182">
        <f>Q572*H572</f>
        <v>284.97000000000003</v>
      </c>
      <c r="S572" s="182">
        <v>0</v>
      </c>
      <c r="T572" s="183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84" t="s">
        <v>133</v>
      </c>
      <c r="AT572" s="184" t="s">
        <v>128</v>
      </c>
      <c r="AU572" s="184" t="s">
        <v>82</v>
      </c>
      <c r="AY572" s="17" t="s">
        <v>126</v>
      </c>
      <c r="BE572" s="185">
        <f>IF(N572="základní",J572,0)</f>
        <v>0</v>
      </c>
      <c r="BF572" s="185">
        <f>IF(N572="snížená",J572,0)</f>
        <v>0</v>
      </c>
      <c r="BG572" s="185">
        <f>IF(N572="zákl. přenesená",J572,0)</f>
        <v>0</v>
      </c>
      <c r="BH572" s="185">
        <f>IF(N572="sníž. přenesená",J572,0)</f>
        <v>0</v>
      </c>
      <c r="BI572" s="185">
        <f>IF(N572="nulová",J572,0)</f>
        <v>0</v>
      </c>
      <c r="BJ572" s="17" t="s">
        <v>80</v>
      </c>
      <c r="BK572" s="185">
        <f>ROUND(I572*H572,2)</f>
        <v>0</v>
      </c>
      <c r="BL572" s="17" t="s">
        <v>133</v>
      </c>
      <c r="BM572" s="184" t="s">
        <v>718</v>
      </c>
    </row>
    <row r="573" spans="1:65" s="2" customFormat="1">
      <c r="A573" s="34"/>
      <c r="B573" s="35"/>
      <c r="C573" s="36"/>
      <c r="D573" s="186" t="s">
        <v>135</v>
      </c>
      <c r="E573" s="36"/>
      <c r="F573" s="187" t="s">
        <v>719</v>
      </c>
      <c r="G573" s="36"/>
      <c r="H573" s="36"/>
      <c r="I573" s="188"/>
      <c r="J573" s="36"/>
      <c r="K573" s="36"/>
      <c r="L573" s="39"/>
      <c r="M573" s="189"/>
      <c r="N573" s="190"/>
      <c r="O573" s="64"/>
      <c r="P573" s="64"/>
      <c r="Q573" s="64"/>
      <c r="R573" s="64"/>
      <c r="S573" s="64"/>
      <c r="T573" s="65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135</v>
      </c>
      <c r="AU573" s="17" t="s">
        <v>82</v>
      </c>
    </row>
    <row r="574" spans="1:65" s="13" customFormat="1">
      <c r="B574" s="191"/>
      <c r="C574" s="192"/>
      <c r="D574" s="193" t="s">
        <v>137</v>
      </c>
      <c r="E574" s="194" t="s">
        <v>19</v>
      </c>
      <c r="F574" s="195" t="s">
        <v>720</v>
      </c>
      <c r="G574" s="192"/>
      <c r="H574" s="194" t="s">
        <v>19</v>
      </c>
      <c r="I574" s="196"/>
      <c r="J574" s="192"/>
      <c r="K574" s="192"/>
      <c r="L574" s="197"/>
      <c r="M574" s="198"/>
      <c r="N574" s="199"/>
      <c r="O574" s="199"/>
      <c r="P574" s="199"/>
      <c r="Q574" s="199"/>
      <c r="R574" s="199"/>
      <c r="S574" s="199"/>
      <c r="T574" s="200"/>
      <c r="AT574" s="201" t="s">
        <v>137</v>
      </c>
      <c r="AU574" s="201" t="s">
        <v>82</v>
      </c>
      <c r="AV574" s="13" t="s">
        <v>80</v>
      </c>
      <c r="AW574" s="13" t="s">
        <v>33</v>
      </c>
      <c r="AX574" s="13" t="s">
        <v>72</v>
      </c>
      <c r="AY574" s="201" t="s">
        <v>126</v>
      </c>
    </row>
    <row r="575" spans="1:65" s="13" customFormat="1">
      <c r="B575" s="191"/>
      <c r="C575" s="192"/>
      <c r="D575" s="193" t="s">
        <v>137</v>
      </c>
      <c r="E575" s="194" t="s">
        <v>19</v>
      </c>
      <c r="F575" s="195" t="s">
        <v>721</v>
      </c>
      <c r="G575" s="192"/>
      <c r="H575" s="194" t="s">
        <v>19</v>
      </c>
      <c r="I575" s="196"/>
      <c r="J575" s="192"/>
      <c r="K575" s="192"/>
      <c r="L575" s="197"/>
      <c r="M575" s="198"/>
      <c r="N575" s="199"/>
      <c r="O575" s="199"/>
      <c r="P575" s="199"/>
      <c r="Q575" s="199"/>
      <c r="R575" s="199"/>
      <c r="S575" s="199"/>
      <c r="T575" s="200"/>
      <c r="AT575" s="201" t="s">
        <v>137</v>
      </c>
      <c r="AU575" s="201" t="s">
        <v>82</v>
      </c>
      <c r="AV575" s="13" t="s">
        <v>80</v>
      </c>
      <c r="AW575" s="13" t="s">
        <v>33</v>
      </c>
      <c r="AX575" s="13" t="s">
        <v>72</v>
      </c>
      <c r="AY575" s="201" t="s">
        <v>126</v>
      </c>
    </row>
    <row r="576" spans="1:65" s="14" customFormat="1">
      <c r="B576" s="202"/>
      <c r="C576" s="203"/>
      <c r="D576" s="193" t="s">
        <v>137</v>
      </c>
      <c r="E576" s="204" t="s">
        <v>19</v>
      </c>
      <c r="F576" s="205" t="s">
        <v>722</v>
      </c>
      <c r="G576" s="203"/>
      <c r="H576" s="206">
        <v>619.5</v>
      </c>
      <c r="I576" s="207"/>
      <c r="J576" s="203"/>
      <c r="K576" s="203"/>
      <c r="L576" s="208"/>
      <c r="M576" s="209"/>
      <c r="N576" s="210"/>
      <c r="O576" s="210"/>
      <c r="P576" s="210"/>
      <c r="Q576" s="210"/>
      <c r="R576" s="210"/>
      <c r="S576" s="210"/>
      <c r="T576" s="211"/>
      <c r="AT576" s="212" t="s">
        <v>137</v>
      </c>
      <c r="AU576" s="212" t="s">
        <v>82</v>
      </c>
      <c r="AV576" s="14" t="s">
        <v>82</v>
      </c>
      <c r="AW576" s="14" t="s">
        <v>33</v>
      </c>
      <c r="AX576" s="14" t="s">
        <v>72</v>
      </c>
      <c r="AY576" s="212" t="s">
        <v>126</v>
      </c>
    </row>
    <row r="577" spans="1:65" s="15" customFormat="1">
      <c r="B577" s="213"/>
      <c r="C577" s="214"/>
      <c r="D577" s="193" t="s">
        <v>137</v>
      </c>
      <c r="E577" s="215" t="s">
        <v>19</v>
      </c>
      <c r="F577" s="216" t="s">
        <v>140</v>
      </c>
      <c r="G577" s="214"/>
      <c r="H577" s="217">
        <v>619.5</v>
      </c>
      <c r="I577" s="218"/>
      <c r="J577" s="214"/>
      <c r="K577" s="214"/>
      <c r="L577" s="219"/>
      <c r="M577" s="220"/>
      <c r="N577" s="221"/>
      <c r="O577" s="221"/>
      <c r="P577" s="221"/>
      <c r="Q577" s="221"/>
      <c r="R577" s="221"/>
      <c r="S577" s="221"/>
      <c r="T577" s="222"/>
      <c r="AT577" s="223" t="s">
        <v>137</v>
      </c>
      <c r="AU577" s="223" t="s">
        <v>82</v>
      </c>
      <c r="AV577" s="15" t="s">
        <v>133</v>
      </c>
      <c r="AW577" s="15" t="s">
        <v>33</v>
      </c>
      <c r="AX577" s="15" t="s">
        <v>80</v>
      </c>
      <c r="AY577" s="223" t="s">
        <v>126</v>
      </c>
    </row>
    <row r="578" spans="1:65" s="2" customFormat="1" ht="33" customHeight="1">
      <c r="A578" s="34"/>
      <c r="B578" s="35"/>
      <c r="C578" s="173" t="s">
        <v>723</v>
      </c>
      <c r="D578" s="173" t="s">
        <v>128</v>
      </c>
      <c r="E578" s="174" t="s">
        <v>724</v>
      </c>
      <c r="F578" s="175" t="s">
        <v>725</v>
      </c>
      <c r="G578" s="176" t="s">
        <v>131</v>
      </c>
      <c r="H578" s="177">
        <v>619.5</v>
      </c>
      <c r="I578" s="178"/>
      <c r="J578" s="179">
        <f>ROUND(I578*H578,2)</f>
        <v>0</v>
      </c>
      <c r="K578" s="175" t="s">
        <v>132</v>
      </c>
      <c r="L578" s="39"/>
      <c r="M578" s="180" t="s">
        <v>19</v>
      </c>
      <c r="N578" s="181" t="s">
        <v>43</v>
      </c>
      <c r="O578" s="64"/>
      <c r="P578" s="182">
        <f>O578*H578</f>
        <v>0</v>
      </c>
      <c r="Q578" s="182">
        <v>0.57499999999999996</v>
      </c>
      <c r="R578" s="182">
        <f>Q578*H578</f>
        <v>356.21249999999998</v>
      </c>
      <c r="S578" s="182">
        <v>0</v>
      </c>
      <c r="T578" s="183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84" t="s">
        <v>133</v>
      </c>
      <c r="AT578" s="184" t="s">
        <v>128</v>
      </c>
      <c r="AU578" s="184" t="s">
        <v>82</v>
      </c>
      <c r="AY578" s="17" t="s">
        <v>126</v>
      </c>
      <c r="BE578" s="185">
        <f>IF(N578="základní",J578,0)</f>
        <v>0</v>
      </c>
      <c r="BF578" s="185">
        <f>IF(N578="snížená",J578,0)</f>
        <v>0</v>
      </c>
      <c r="BG578" s="185">
        <f>IF(N578="zákl. přenesená",J578,0)</f>
        <v>0</v>
      </c>
      <c r="BH578" s="185">
        <f>IF(N578="sníž. přenesená",J578,0)</f>
        <v>0</v>
      </c>
      <c r="BI578" s="185">
        <f>IF(N578="nulová",J578,0)</f>
        <v>0</v>
      </c>
      <c r="BJ578" s="17" t="s">
        <v>80</v>
      </c>
      <c r="BK578" s="185">
        <f>ROUND(I578*H578,2)</f>
        <v>0</v>
      </c>
      <c r="BL578" s="17" t="s">
        <v>133</v>
      </c>
      <c r="BM578" s="184" t="s">
        <v>726</v>
      </c>
    </row>
    <row r="579" spans="1:65" s="2" customFormat="1">
      <c r="A579" s="34"/>
      <c r="B579" s="35"/>
      <c r="C579" s="36"/>
      <c r="D579" s="186" t="s">
        <v>135</v>
      </c>
      <c r="E579" s="36"/>
      <c r="F579" s="187" t="s">
        <v>727</v>
      </c>
      <c r="G579" s="36"/>
      <c r="H579" s="36"/>
      <c r="I579" s="188"/>
      <c r="J579" s="36"/>
      <c r="K579" s="36"/>
      <c r="L579" s="39"/>
      <c r="M579" s="189"/>
      <c r="N579" s="190"/>
      <c r="O579" s="64"/>
      <c r="P579" s="64"/>
      <c r="Q579" s="64"/>
      <c r="R579" s="64"/>
      <c r="S579" s="64"/>
      <c r="T579" s="65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135</v>
      </c>
      <c r="AU579" s="17" t="s">
        <v>82</v>
      </c>
    </row>
    <row r="580" spans="1:65" s="13" customFormat="1">
      <c r="B580" s="191"/>
      <c r="C580" s="192"/>
      <c r="D580" s="193" t="s">
        <v>137</v>
      </c>
      <c r="E580" s="194" t="s">
        <v>19</v>
      </c>
      <c r="F580" s="195" t="s">
        <v>720</v>
      </c>
      <c r="G580" s="192"/>
      <c r="H580" s="194" t="s">
        <v>19</v>
      </c>
      <c r="I580" s="196"/>
      <c r="J580" s="192"/>
      <c r="K580" s="192"/>
      <c r="L580" s="197"/>
      <c r="M580" s="198"/>
      <c r="N580" s="199"/>
      <c r="O580" s="199"/>
      <c r="P580" s="199"/>
      <c r="Q580" s="199"/>
      <c r="R580" s="199"/>
      <c r="S580" s="199"/>
      <c r="T580" s="200"/>
      <c r="AT580" s="201" t="s">
        <v>137</v>
      </c>
      <c r="AU580" s="201" t="s">
        <v>82</v>
      </c>
      <c r="AV580" s="13" t="s">
        <v>80</v>
      </c>
      <c r="AW580" s="13" t="s">
        <v>33</v>
      </c>
      <c r="AX580" s="13" t="s">
        <v>72</v>
      </c>
      <c r="AY580" s="201" t="s">
        <v>126</v>
      </c>
    </row>
    <row r="581" spans="1:65" s="13" customFormat="1">
      <c r="B581" s="191"/>
      <c r="C581" s="192"/>
      <c r="D581" s="193" t="s">
        <v>137</v>
      </c>
      <c r="E581" s="194" t="s">
        <v>19</v>
      </c>
      <c r="F581" s="195" t="s">
        <v>728</v>
      </c>
      <c r="G581" s="192"/>
      <c r="H581" s="194" t="s">
        <v>19</v>
      </c>
      <c r="I581" s="196"/>
      <c r="J581" s="192"/>
      <c r="K581" s="192"/>
      <c r="L581" s="197"/>
      <c r="M581" s="198"/>
      <c r="N581" s="199"/>
      <c r="O581" s="199"/>
      <c r="P581" s="199"/>
      <c r="Q581" s="199"/>
      <c r="R581" s="199"/>
      <c r="S581" s="199"/>
      <c r="T581" s="200"/>
      <c r="AT581" s="201" t="s">
        <v>137</v>
      </c>
      <c r="AU581" s="201" t="s">
        <v>82</v>
      </c>
      <c r="AV581" s="13" t="s">
        <v>80</v>
      </c>
      <c r="AW581" s="13" t="s">
        <v>33</v>
      </c>
      <c r="AX581" s="13" t="s">
        <v>72</v>
      </c>
      <c r="AY581" s="201" t="s">
        <v>126</v>
      </c>
    </row>
    <row r="582" spans="1:65" s="14" customFormat="1">
      <c r="B582" s="202"/>
      <c r="C582" s="203"/>
      <c r="D582" s="193" t="s">
        <v>137</v>
      </c>
      <c r="E582" s="204" t="s">
        <v>19</v>
      </c>
      <c r="F582" s="205" t="s">
        <v>722</v>
      </c>
      <c r="G582" s="203"/>
      <c r="H582" s="206">
        <v>619.5</v>
      </c>
      <c r="I582" s="207"/>
      <c r="J582" s="203"/>
      <c r="K582" s="203"/>
      <c r="L582" s="208"/>
      <c r="M582" s="209"/>
      <c r="N582" s="210"/>
      <c r="O582" s="210"/>
      <c r="P582" s="210"/>
      <c r="Q582" s="210"/>
      <c r="R582" s="210"/>
      <c r="S582" s="210"/>
      <c r="T582" s="211"/>
      <c r="AT582" s="212" t="s">
        <v>137</v>
      </c>
      <c r="AU582" s="212" t="s">
        <v>82</v>
      </c>
      <c r="AV582" s="14" t="s">
        <v>82</v>
      </c>
      <c r="AW582" s="14" t="s">
        <v>33</v>
      </c>
      <c r="AX582" s="14" t="s">
        <v>72</v>
      </c>
      <c r="AY582" s="212" t="s">
        <v>126</v>
      </c>
    </row>
    <row r="583" spans="1:65" s="15" customFormat="1">
      <c r="B583" s="213"/>
      <c r="C583" s="214"/>
      <c r="D583" s="193" t="s">
        <v>137</v>
      </c>
      <c r="E583" s="215" t="s">
        <v>19</v>
      </c>
      <c r="F583" s="216" t="s">
        <v>140</v>
      </c>
      <c r="G583" s="214"/>
      <c r="H583" s="217">
        <v>619.5</v>
      </c>
      <c r="I583" s="218"/>
      <c r="J583" s="214"/>
      <c r="K583" s="214"/>
      <c r="L583" s="219"/>
      <c r="M583" s="220"/>
      <c r="N583" s="221"/>
      <c r="O583" s="221"/>
      <c r="P583" s="221"/>
      <c r="Q583" s="221"/>
      <c r="R583" s="221"/>
      <c r="S583" s="221"/>
      <c r="T583" s="222"/>
      <c r="AT583" s="223" t="s">
        <v>137</v>
      </c>
      <c r="AU583" s="223" t="s">
        <v>82</v>
      </c>
      <c r="AV583" s="15" t="s">
        <v>133</v>
      </c>
      <c r="AW583" s="15" t="s">
        <v>33</v>
      </c>
      <c r="AX583" s="15" t="s">
        <v>80</v>
      </c>
      <c r="AY583" s="223" t="s">
        <v>126</v>
      </c>
    </row>
    <row r="584" spans="1:65" s="2" customFormat="1" ht="33" customHeight="1">
      <c r="A584" s="34"/>
      <c r="B584" s="35"/>
      <c r="C584" s="173" t="s">
        <v>729</v>
      </c>
      <c r="D584" s="173" t="s">
        <v>128</v>
      </c>
      <c r="E584" s="174" t="s">
        <v>730</v>
      </c>
      <c r="F584" s="175" t="s">
        <v>731</v>
      </c>
      <c r="G584" s="176" t="s">
        <v>131</v>
      </c>
      <c r="H584" s="177">
        <v>288.75</v>
      </c>
      <c r="I584" s="178"/>
      <c r="J584" s="179">
        <f>ROUND(I584*H584,2)</f>
        <v>0</v>
      </c>
      <c r="K584" s="175" t="s">
        <v>132</v>
      </c>
      <c r="L584" s="39"/>
      <c r="M584" s="180" t="s">
        <v>19</v>
      </c>
      <c r="N584" s="181" t="s">
        <v>43</v>
      </c>
      <c r="O584" s="64"/>
      <c r="P584" s="182">
        <f>O584*H584</f>
        <v>0</v>
      </c>
      <c r="Q584" s="182">
        <v>0.69</v>
      </c>
      <c r="R584" s="182">
        <f>Q584*H584</f>
        <v>199.23749999999998</v>
      </c>
      <c r="S584" s="182">
        <v>0</v>
      </c>
      <c r="T584" s="183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84" t="s">
        <v>133</v>
      </c>
      <c r="AT584" s="184" t="s">
        <v>128</v>
      </c>
      <c r="AU584" s="184" t="s">
        <v>82</v>
      </c>
      <c r="AY584" s="17" t="s">
        <v>126</v>
      </c>
      <c r="BE584" s="185">
        <f>IF(N584="základní",J584,0)</f>
        <v>0</v>
      </c>
      <c r="BF584" s="185">
        <f>IF(N584="snížená",J584,0)</f>
        <v>0</v>
      </c>
      <c r="BG584" s="185">
        <f>IF(N584="zákl. přenesená",J584,0)</f>
        <v>0</v>
      </c>
      <c r="BH584" s="185">
        <f>IF(N584="sníž. přenesená",J584,0)</f>
        <v>0</v>
      </c>
      <c r="BI584" s="185">
        <f>IF(N584="nulová",J584,0)</f>
        <v>0</v>
      </c>
      <c r="BJ584" s="17" t="s">
        <v>80</v>
      </c>
      <c r="BK584" s="185">
        <f>ROUND(I584*H584,2)</f>
        <v>0</v>
      </c>
      <c r="BL584" s="17" t="s">
        <v>133</v>
      </c>
      <c r="BM584" s="184" t="s">
        <v>732</v>
      </c>
    </row>
    <row r="585" spans="1:65" s="2" customFormat="1">
      <c r="A585" s="34"/>
      <c r="B585" s="35"/>
      <c r="C585" s="36"/>
      <c r="D585" s="186" t="s">
        <v>135</v>
      </c>
      <c r="E585" s="36"/>
      <c r="F585" s="187" t="s">
        <v>733</v>
      </c>
      <c r="G585" s="36"/>
      <c r="H585" s="36"/>
      <c r="I585" s="188"/>
      <c r="J585" s="36"/>
      <c r="K585" s="36"/>
      <c r="L585" s="39"/>
      <c r="M585" s="189"/>
      <c r="N585" s="190"/>
      <c r="O585" s="64"/>
      <c r="P585" s="64"/>
      <c r="Q585" s="64"/>
      <c r="R585" s="64"/>
      <c r="S585" s="64"/>
      <c r="T585" s="65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135</v>
      </c>
      <c r="AU585" s="17" t="s">
        <v>82</v>
      </c>
    </row>
    <row r="586" spans="1:65" s="13" customFormat="1">
      <c r="B586" s="191"/>
      <c r="C586" s="192"/>
      <c r="D586" s="193" t="s">
        <v>137</v>
      </c>
      <c r="E586" s="194" t="s">
        <v>19</v>
      </c>
      <c r="F586" s="195" t="s">
        <v>734</v>
      </c>
      <c r="G586" s="192"/>
      <c r="H586" s="194" t="s">
        <v>19</v>
      </c>
      <c r="I586" s="196"/>
      <c r="J586" s="192"/>
      <c r="K586" s="192"/>
      <c r="L586" s="197"/>
      <c r="M586" s="198"/>
      <c r="N586" s="199"/>
      <c r="O586" s="199"/>
      <c r="P586" s="199"/>
      <c r="Q586" s="199"/>
      <c r="R586" s="199"/>
      <c r="S586" s="199"/>
      <c r="T586" s="200"/>
      <c r="AT586" s="201" t="s">
        <v>137</v>
      </c>
      <c r="AU586" s="201" t="s">
        <v>82</v>
      </c>
      <c r="AV586" s="13" t="s">
        <v>80</v>
      </c>
      <c r="AW586" s="13" t="s">
        <v>33</v>
      </c>
      <c r="AX586" s="13" t="s">
        <v>72</v>
      </c>
      <c r="AY586" s="201" t="s">
        <v>126</v>
      </c>
    </row>
    <row r="587" spans="1:65" s="14" customFormat="1">
      <c r="B587" s="202"/>
      <c r="C587" s="203"/>
      <c r="D587" s="193" t="s">
        <v>137</v>
      </c>
      <c r="E587" s="204" t="s">
        <v>19</v>
      </c>
      <c r="F587" s="205" t="s">
        <v>735</v>
      </c>
      <c r="G587" s="203"/>
      <c r="H587" s="206">
        <v>288.75</v>
      </c>
      <c r="I587" s="207"/>
      <c r="J587" s="203"/>
      <c r="K587" s="203"/>
      <c r="L587" s="208"/>
      <c r="M587" s="209"/>
      <c r="N587" s="210"/>
      <c r="O587" s="210"/>
      <c r="P587" s="210"/>
      <c r="Q587" s="210"/>
      <c r="R587" s="210"/>
      <c r="S587" s="210"/>
      <c r="T587" s="211"/>
      <c r="AT587" s="212" t="s">
        <v>137</v>
      </c>
      <c r="AU587" s="212" t="s">
        <v>82</v>
      </c>
      <c r="AV587" s="14" t="s">
        <v>82</v>
      </c>
      <c r="AW587" s="14" t="s">
        <v>33</v>
      </c>
      <c r="AX587" s="14" t="s">
        <v>72</v>
      </c>
      <c r="AY587" s="212" t="s">
        <v>126</v>
      </c>
    </row>
    <row r="588" spans="1:65" s="15" customFormat="1">
      <c r="B588" s="213"/>
      <c r="C588" s="214"/>
      <c r="D588" s="193" t="s">
        <v>137</v>
      </c>
      <c r="E588" s="215" t="s">
        <v>19</v>
      </c>
      <c r="F588" s="216" t="s">
        <v>140</v>
      </c>
      <c r="G588" s="214"/>
      <c r="H588" s="217">
        <v>288.75</v>
      </c>
      <c r="I588" s="218"/>
      <c r="J588" s="214"/>
      <c r="K588" s="214"/>
      <c r="L588" s="219"/>
      <c r="M588" s="220"/>
      <c r="N588" s="221"/>
      <c r="O588" s="221"/>
      <c r="P588" s="221"/>
      <c r="Q588" s="221"/>
      <c r="R588" s="221"/>
      <c r="S588" s="221"/>
      <c r="T588" s="222"/>
      <c r="AT588" s="223" t="s">
        <v>137</v>
      </c>
      <c r="AU588" s="223" t="s">
        <v>82</v>
      </c>
      <c r="AV588" s="15" t="s">
        <v>133</v>
      </c>
      <c r="AW588" s="15" t="s">
        <v>33</v>
      </c>
      <c r="AX588" s="15" t="s">
        <v>80</v>
      </c>
      <c r="AY588" s="223" t="s">
        <v>126</v>
      </c>
    </row>
    <row r="589" spans="1:65" s="2" customFormat="1" ht="78" customHeight="1">
      <c r="A589" s="34"/>
      <c r="B589" s="35"/>
      <c r="C589" s="173" t="s">
        <v>736</v>
      </c>
      <c r="D589" s="173" t="s">
        <v>128</v>
      </c>
      <c r="E589" s="174" t="s">
        <v>737</v>
      </c>
      <c r="F589" s="175" t="s">
        <v>738</v>
      </c>
      <c r="G589" s="176" t="s">
        <v>131</v>
      </c>
      <c r="H589" s="177">
        <v>95</v>
      </c>
      <c r="I589" s="178"/>
      <c r="J589" s="179">
        <f>ROUND(I589*H589,2)</f>
        <v>0</v>
      </c>
      <c r="K589" s="175" t="s">
        <v>132</v>
      </c>
      <c r="L589" s="39"/>
      <c r="M589" s="180" t="s">
        <v>19</v>
      </c>
      <c r="N589" s="181" t="s">
        <v>43</v>
      </c>
      <c r="O589" s="64"/>
      <c r="P589" s="182">
        <f>O589*H589</f>
        <v>0</v>
      </c>
      <c r="Q589" s="182">
        <v>8.9219999999999994E-2</v>
      </c>
      <c r="R589" s="182">
        <f>Q589*H589</f>
        <v>8.4758999999999993</v>
      </c>
      <c r="S589" s="182">
        <v>0</v>
      </c>
      <c r="T589" s="183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184" t="s">
        <v>133</v>
      </c>
      <c r="AT589" s="184" t="s">
        <v>128</v>
      </c>
      <c r="AU589" s="184" t="s">
        <v>82</v>
      </c>
      <c r="AY589" s="17" t="s">
        <v>126</v>
      </c>
      <c r="BE589" s="185">
        <f>IF(N589="základní",J589,0)</f>
        <v>0</v>
      </c>
      <c r="BF589" s="185">
        <f>IF(N589="snížená",J589,0)</f>
        <v>0</v>
      </c>
      <c r="BG589" s="185">
        <f>IF(N589="zákl. přenesená",J589,0)</f>
        <v>0</v>
      </c>
      <c r="BH589" s="185">
        <f>IF(N589="sníž. přenesená",J589,0)</f>
        <v>0</v>
      </c>
      <c r="BI589" s="185">
        <f>IF(N589="nulová",J589,0)</f>
        <v>0</v>
      </c>
      <c r="BJ589" s="17" t="s">
        <v>80</v>
      </c>
      <c r="BK589" s="185">
        <f>ROUND(I589*H589,2)</f>
        <v>0</v>
      </c>
      <c r="BL589" s="17" t="s">
        <v>133</v>
      </c>
      <c r="BM589" s="184" t="s">
        <v>739</v>
      </c>
    </row>
    <row r="590" spans="1:65" s="2" customFormat="1">
      <c r="A590" s="34"/>
      <c r="B590" s="35"/>
      <c r="C590" s="36"/>
      <c r="D590" s="186" t="s">
        <v>135</v>
      </c>
      <c r="E590" s="36"/>
      <c r="F590" s="187" t="s">
        <v>740</v>
      </c>
      <c r="G590" s="36"/>
      <c r="H590" s="36"/>
      <c r="I590" s="188"/>
      <c r="J590" s="36"/>
      <c r="K590" s="36"/>
      <c r="L590" s="39"/>
      <c r="M590" s="189"/>
      <c r="N590" s="190"/>
      <c r="O590" s="64"/>
      <c r="P590" s="64"/>
      <c r="Q590" s="64"/>
      <c r="R590" s="64"/>
      <c r="S590" s="64"/>
      <c r="T590" s="65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7" t="s">
        <v>135</v>
      </c>
      <c r="AU590" s="17" t="s">
        <v>82</v>
      </c>
    </row>
    <row r="591" spans="1:65" s="13" customFormat="1">
      <c r="B591" s="191"/>
      <c r="C591" s="192"/>
      <c r="D591" s="193" t="s">
        <v>137</v>
      </c>
      <c r="E591" s="194" t="s">
        <v>19</v>
      </c>
      <c r="F591" s="195" t="s">
        <v>706</v>
      </c>
      <c r="G591" s="192"/>
      <c r="H591" s="194" t="s">
        <v>19</v>
      </c>
      <c r="I591" s="196"/>
      <c r="J591" s="192"/>
      <c r="K591" s="192"/>
      <c r="L591" s="197"/>
      <c r="M591" s="198"/>
      <c r="N591" s="199"/>
      <c r="O591" s="199"/>
      <c r="P591" s="199"/>
      <c r="Q591" s="199"/>
      <c r="R591" s="199"/>
      <c r="S591" s="199"/>
      <c r="T591" s="200"/>
      <c r="AT591" s="201" t="s">
        <v>137</v>
      </c>
      <c r="AU591" s="201" t="s">
        <v>82</v>
      </c>
      <c r="AV591" s="13" t="s">
        <v>80</v>
      </c>
      <c r="AW591" s="13" t="s">
        <v>33</v>
      </c>
      <c r="AX591" s="13" t="s">
        <v>72</v>
      </c>
      <c r="AY591" s="201" t="s">
        <v>126</v>
      </c>
    </row>
    <row r="592" spans="1:65" s="14" customFormat="1">
      <c r="B592" s="202"/>
      <c r="C592" s="203"/>
      <c r="D592" s="193" t="s">
        <v>137</v>
      </c>
      <c r="E592" s="204" t="s">
        <v>19</v>
      </c>
      <c r="F592" s="205" t="s">
        <v>736</v>
      </c>
      <c r="G592" s="203"/>
      <c r="H592" s="206">
        <v>95</v>
      </c>
      <c r="I592" s="207"/>
      <c r="J592" s="203"/>
      <c r="K592" s="203"/>
      <c r="L592" s="208"/>
      <c r="M592" s="209"/>
      <c r="N592" s="210"/>
      <c r="O592" s="210"/>
      <c r="P592" s="210"/>
      <c r="Q592" s="210"/>
      <c r="R592" s="210"/>
      <c r="S592" s="210"/>
      <c r="T592" s="211"/>
      <c r="AT592" s="212" t="s">
        <v>137</v>
      </c>
      <c r="AU592" s="212" t="s">
        <v>82</v>
      </c>
      <c r="AV592" s="14" t="s">
        <v>82</v>
      </c>
      <c r="AW592" s="14" t="s">
        <v>33</v>
      </c>
      <c r="AX592" s="14" t="s">
        <v>72</v>
      </c>
      <c r="AY592" s="212" t="s">
        <v>126</v>
      </c>
    </row>
    <row r="593" spans="1:65" s="15" customFormat="1">
      <c r="B593" s="213"/>
      <c r="C593" s="214"/>
      <c r="D593" s="193" t="s">
        <v>137</v>
      </c>
      <c r="E593" s="215" t="s">
        <v>19</v>
      </c>
      <c r="F593" s="216" t="s">
        <v>140</v>
      </c>
      <c r="G593" s="214"/>
      <c r="H593" s="217">
        <v>95</v>
      </c>
      <c r="I593" s="218"/>
      <c r="J593" s="214"/>
      <c r="K593" s="214"/>
      <c r="L593" s="219"/>
      <c r="M593" s="220"/>
      <c r="N593" s="221"/>
      <c r="O593" s="221"/>
      <c r="P593" s="221"/>
      <c r="Q593" s="221"/>
      <c r="R593" s="221"/>
      <c r="S593" s="221"/>
      <c r="T593" s="222"/>
      <c r="AT593" s="223" t="s">
        <v>137</v>
      </c>
      <c r="AU593" s="223" t="s">
        <v>82</v>
      </c>
      <c r="AV593" s="15" t="s">
        <v>133</v>
      </c>
      <c r="AW593" s="15" t="s">
        <v>33</v>
      </c>
      <c r="AX593" s="15" t="s">
        <v>80</v>
      </c>
      <c r="AY593" s="223" t="s">
        <v>126</v>
      </c>
    </row>
    <row r="594" spans="1:65" s="2" customFormat="1" ht="21.75" customHeight="1">
      <c r="A594" s="34"/>
      <c r="B594" s="35"/>
      <c r="C594" s="224" t="s">
        <v>741</v>
      </c>
      <c r="D594" s="224" t="s">
        <v>251</v>
      </c>
      <c r="E594" s="225" t="s">
        <v>742</v>
      </c>
      <c r="F594" s="226" t="s">
        <v>743</v>
      </c>
      <c r="G594" s="227" t="s">
        <v>131</v>
      </c>
      <c r="H594" s="228">
        <v>86.52</v>
      </c>
      <c r="I594" s="229"/>
      <c r="J594" s="230">
        <f>ROUND(I594*H594,2)</f>
        <v>0</v>
      </c>
      <c r="K594" s="226" t="s">
        <v>132</v>
      </c>
      <c r="L594" s="231"/>
      <c r="M594" s="232" t="s">
        <v>19</v>
      </c>
      <c r="N594" s="233" t="s">
        <v>43</v>
      </c>
      <c r="O594" s="64"/>
      <c r="P594" s="182">
        <f>O594*H594</f>
        <v>0</v>
      </c>
      <c r="Q594" s="182">
        <v>0.13100000000000001</v>
      </c>
      <c r="R594" s="182">
        <f>Q594*H594</f>
        <v>11.33412</v>
      </c>
      <c r="S594" s="182">
        <v>0</v>
      </c>
      <c r="T594" s="183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84" t="s">
        <v>176</v>
      </c>
      <c r="AT594" s="184" t="s">
        <v>251</v>
      </c>
      <c r="AU594" s="184" t="s">
        <v>82</v>
      </c>
      <c r="AY594" s="17" t="s">
        <v>126</v>
      </c>
      <c r="BE594" s="185">
        <f>IF(N594="základní",J594,0)</f>
        <v>0</v>
      </c>
      <c r="BF594" s="185">
        <f>IF(N594="snížená",J594,0)</f>
        <v>0</v>
      </c>
      <c r="BG594" s="185">
        <f>IF(N594="zákl. přenesená",J594,0)</f>
        <v>0</v>
      </c>
      <c r="BH594" s="185">
        <f>IF(N594="sníž. přenesená",J594,0)</f>
        <v>0</v>
      </c>
      <c r="BI594" s="185">
        <f>IF(N594="nulová",J594,0)</f>
        <v>0</v>
      </c>
      <c r="BJ594" s="17" t="s">
        <v>80</v>
      </c>
      <c r="BK594" s="185">
        <f>ROUND(I594*H594,2)</f>
        <v>0</v>
      </c>
      <c r="BL594" s="17" t="s">
        <v>133</v>
      </c>
      <c r="BM594" s="184" t="s">
        <v>744</v>
      </c>
    </row>
    <row r="595" spans="1:65" s="14" customFormat="1">
      <c r="B595" s="202"/>
      <c r="C595" s="203"/>
      <c r="D595" s="193" t="s">
        <v>137</v>
      </c>
      <c r="E595" s="204" t="s">
        <v>19</v>
      </c>
      <c r="F595" s="205" t="s">
        <v>745</v>
      </c>
      <c r="G595" s="203"/>
      <c r="H595" s="206">
        <v>84</v>
      </c>
      <c r="I595" s="207"/>
      <c r="J595" s="203"/>
      <c r="K595" s="203"/>
      <c r="L595" s="208"/>
      <c r="M595" s="209"/>
      <c r="N595" s="210"/>
      <c r="O595" s="210"/>
      <c r="P595" s="210"/>
      <c r="Q595" s="210"/>
      <c r="R595" s="210"/>
      <c r="S595" s="210"/>
      <c r="T595" s="211"/>
      <c r="AT595" s="212" t="s">
        <v>137</v>
      </c>
      <c r="AU595" s="212" t="s">
        <v>82</v>
      </c>
      <c r="AV595" s="14" t="s">
        <v>82</v>
      </c>
      <c r="AW595" s="14" t="s">
        <v>33</v>
      </c>
      <c r="AX595" s="14" t="s">
        <v>72</v>
      </c>
      <c r="AY595" s="212" t="s">
        <v>126</v>
      </c>
    </row>
    <row r="596" spans="1:65" s="15" customFormat="1">
      <c r="B596" s="213"/>
      <c r="C596" s="214"/>
      <c r="D596" s="193" t="s">
        <v>137</v>
      </c>
      <c r="E596" s="215" t="s">
        <v>19</v>
      </c>
      <c r="F596" s="216" t="s">
        <v>140</v>
      </c>
      <c r="G596" s="214"/>
      <c r="H596" s="217">
        <v>84</v>
      </c>
      <c r="I596" s="218"/>
      <c r="J596" s="214"/>
      <c r="K596" s="214"/>
      <c r="L596" s="219"/>
      <c r="M596" s="220"/>
      <c r="N596" s="221"/>
      <c r="O596" s="221"/>
      <c r="P596" s="221"/>
      <c r="Q596" s="221"/>
      <c r="R596" s="221"/>
      <c r="S596" s="221"/>
      <c r="T596" s="222"/>
      <c r="AT596" s="223" t="s">
        <v>137</v>
      </c>
      <c r="AU596" s="223" t="s">
        <v>82</v>
      </c>
      <c r="AV596" s="15" t="s">
        <v>133</v>
      </c>
      <c r="AW596" s="15" t="s">
        <v>33</v>
      </c>
      <c r="AX596" s="15" t="s">
        <v>80</v>
      </c>
      <c r="AY596" s="223" t="s">
        <v>126</v>
      </c>
    </row>
    <row r="597" spans="1:65" s="14" customFormat="1">
      <c r="B597" s="202"/>
      <c r="C597" s="203"/>
      <c r="D597" s="193" t="s">
        <v>137</v>
      </c>
      <c r="E597" s="203"/>
      <c r="F597" s="205" t="s">
        <v>746</v>
      </c>
      <c r="G597" s="203"/>
      <c r="H597" s="206">
        <v>86.52</v>
      </c>
      <c r="I597" s="207"/>
      <c r="J597" s="203"/>
      <c r="K597" s="203"/>
      <c r="L597" s="208"/>
      <c r="M597" s="209"/>
      <c r="N597" s="210"/>
      <c r="O597" s="210"/>
      <c r="P597" s="210"/>
      <c r="Q597" s="210"/>
      <c r="R597" s="210"/>
      <c r="S597" s="210"/>
      <c r="T597" s="211"/>
      <c r="AT597" s="212" t="s">
        <v>137</v>
      </c>
      <c r="AU597" s="212" t="s">
        <v>82</v>
      </c>
      <c r="AV597" s="14" t="s">
        <v>82</v>
      </c>
      <c r="AW597" s="14" t="s">
        <v>4</v>
      </c>
      <c r="AX597" s="14" t="s">
        <v>80</v>
      </c>
      <c r="AY597" s="212" t="s">
        <v>126</v>
      </c>
    </row>
    <row r="598" spans="1:65" s="2" customFormat="1" ht="24.2" customHeight="1">
      <c r="A598" s="34"/>
      <c r="B598" s="35"/>
      <c r="C598" s="224" t="s">
        <v>747</v>
      </c>
      <c r="D598" s="224" t="s">
        <v>251</v>
      </c>
      <c r="E598" s="225" t="s">
        <v>748</v>
      </c>
      <c r="F598" s="226" t="s">
        <v>749</v>
      </c>
      <c r="G598" s="227" t="s">
        <v>131</v>
      </c>
      <c r="H598" s="228">
        <v>11.33</v>
      </c>
      <c r="I598" s="229"/>
      <c r="J598" s="230">
        <f>ROUND(I598*H598,2)</f>
        <v>0</v>
      </c>
      <c r="K598" s="226" t="s">
        <v>132</v>
      </c>
      <c r="L598" s="231"/>
      <c r="M598" s="232" t="s">
        <v>19</v>
      </c>
      <c r="N598" s="233" t="s">
        <v>43</v>
      </c>
      <c r="O598" s="64"/>
      <c r="P598" s="182">
        <f>O598*H598</f>
        <v>0</v>
      </c>
      <c r="Q598" s="182">
        <v>0.13100000000000001</v>
      </c>
      <c r="R598" s="182">
        <f>Q598*H598</f>
        <v>1.4842300000000002</v>
      </c>
      <c r="S598" s="182">
        <v>0</v>
      </c>
      <c r="T598" s="183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184" t="s">
        <v>176</v>
      </c>
      <c r="AT598" s="184" t="s">
        <v>251</v>
      </c>
      <c r="AU598" s="184" t="s">
        <v>82</v>
      </c>
      <c r="AY598" s="17" t="s">
        <v>126</v>
      </c>
      <c r="BE598" s="185">
        <f>IF(N598="základní",J598,0)</f>
        <v>0</v>
      </c>
      <c r="BF598" s="185">
        <f>IF(N598="snížená",J598,0)</f>
        <v>0</v>
      </c>
      <c r="BG598" s="185">
        <f>IF(N598="zákl. přenesená",J598,0)</f>
        <v>0</v>
      </c>
      <c r="BH598" s="185">
        <f>IF(N598="sníž. přenesená",J598,0)</f>
        <v>0</v>
      </c>
      <c r="BI598" s="185">
        <f>IF(N598="nulová",J598,0)</f>
        <v>0</v>
      </c>
      <c r="BJ598" s="17" t="s">
        <v>80</v>
      </c>
      <c r="BK598" s="185">
        <f>ROUND(I598*H598,2)</f>
        <v>0</v>
      </c>
      <c r="BL598" s="17" t="s">
        <v>133</v>
      </c>
      <c r="BM598" s="184" t="s">
        <v>750</v>
      </c>
    </row>
    <row r="599" spans="1:65" s="14" customFormat="1">
      <c r="B599" s="202"/>
      <c r="C599" s="203"/>
      <c r="D599" s="193" t="s">
        <v>137</v>
      </c>
      <c r="E599" s="204" t="s">
        <v>19</v>
      </c>
      <c r="F599" s="205" t="s">
        <v>196</v>
      </c>
      <c r="G599" s="203"/>
      <c r="H599" s="206">
        <v>11</v>
      </c>
      <c r="I599" s="207"/>
      <c r="J599" s="203"/>
      <c r="K599" s="203"/>
      <c r="L599" s="208"/>
      <c r="M599" s="209"/>
      <c r="N599" s="210"/>
      <c r="O599" s="210"/>
      <c r="P599" s="210"/>
      <c r="Q599" s="210"/>
      <c r="R599" s="210"/>
      <c r="S599" s="210"/>
      <c r="T599" s="211"/>
      <c r="AT599" s="212" t="s">
        <v>137</v>
      </c>
      <c r="AU599" s="212" t="s">
        <v>82</v>
      </c>
      <c r="AV599" s="14" t="s">
        <v>82</v>
      </c>
      <c r="AW599" s="14" t="s">
        <v>33</v>
      </c>
      <c r="AX599" s="14" t="s">
        <v>72</v>
      </c>
      <c r="AY599" s="212" t="s">
        <v>126</v>
      </c>
    </row>
    <row r="600" spans="1:65" s="15" customFormat="1">
      <c r="B600" s="213"/>
      <c r="C600" s="214"/>
      <c r="D600" s="193" t="s">
        <v>137</v>
      </c>
      <c r="E600" s="215" t="s">
        <v>19</v>
      </c>
      <c r="F600" s="216" t="s">
        <v>140</v>
      </c>
      <c r="G600" s="214"/>
      <c r="H600" s="217">
        <v>11</v>
      </c>
      <c r="I600" s="218"/>
      <c r="J600" s="214"/>
      <c r="K600" s="214"/>
      <c r="L600" s="219"/>
      <c r="M600" s="220"/>
      <c r="N600" s="221"/>
      <c r="O600" s="221"/>
      <c r="P600" s="221"/>
      <c r="Q600" s="221"/>
      <c r="R600" s="221"/>
      <c r="S600" s="221"/>
      <c r="T600" s="222"/>
      <c r="AT600" s="223" t="s">
        <v>137</v>
      </c>
      <c r="AU600" s="223" t="s">
        <v>82</v>
      </c>
      <c r="AV600" s="15" t="s">
        <v>133</v>
      </c>
      <c r="AW600" s="15" t="s">
        <v>33</v>
      </c>
      <c r="AX600" s="15" t="s">
        <v>80</v>
      </c>
      <c r="AY600" s="223" t="s">
        <v>126</v>
      </c>
    </row>
    <row r="601" spans="1:65" s="14" customFormat="1">
      <c r="B601" s="202"/>
      <c r="C601" s="203"/>
      <c r="D601" s="193" t="s">
        <v>137</v>
      </c>
      <c r="E601" s="203"/>
      <c r="F601" s="205" t="s">
        <v>751</v>
      </c>
      <c r="G601" s="203"/>
      <c r="H601" s="206">
        <v>11.33</v>
      </c>
      <c r="I601" s="207"/>
      <c r="J601" s="203"/>
      <c r="K601" s="203"/>
      <c r="L601" s="208"/>
      <c r="M601" s="209"/>
      <c r="N601" s="210"/>
      <c r="O601" s="210"/>
      <c r="P601" s="210"/>
      <c r="Q601" s="210"/>
      <c r="R601" s="210"/>
      <c r="S601" s="210"/>
      <c r="T601" s="211"/>
      <c r="AT601" s="212" t="s">
        <v>137</v>
      </c>
      <c r="AU601" s="212" t="s">
        <v>82</v>
      </c>
      <c r="AV601" s="14" t="s">
        <v>82</v>
      </c>
      <c r="AW601" s="14" t="s">
        <v>4</v>
      </c>
      <c r="AX601" s="14" t="s">
        <v>80</v>
      </c>
      <c r="AY601" s="212" t="s">
        <v>126</v>
      </c>
    </row>
    <row r="602" spans="1:65" s="2" customFormat="1" ht="78" customHeight="1">
      <c r="A602" s="34"/>
      <c r="B602" s="35"/>
      <c r="C602" s="173" t="s">
        <v>752</v>
      </c>
      <c r="D602" s="173" t="s">
        <v>128</v>
      </c>
      <c r="E602" s="174" t="s">
        <v>753</v>
      </c>
      <c r="F602" s="175" t="s">
        <v>754</v>
      </c>
      <c r="G602" s="176" t="s">
        <v>131</v>
      </c>
      <c r="H602" s="177">
        <v>35</v>
      </c>
      <c r="I602" s="178"/>
      <c r="J602" s="179">
        <f>ROUND(I602*H602,2)</f>
        <v>0</v>
      </c>
      <c r="K602" s="175" t="s">
        <v>132</v>
      </c>
      <c r="L602" s="39"/>
      <c r="M602" s="180" t="s">
        <v>19</v>
      </c>
      <c r="N602" s="181" t="s">
        <v>43</v>
      </c>
      <c r="O602" s="64"/>
      <c r="P602" s="182">
        <f>O602*H602</f>
        <v>0</v>
      </c>
      <c r="Q602" s="182">
        <v>8.9219999999999994E-2</v>
      </c>
      <c r="R602" s="182">
        <f>Q602*H602</f>
        <v>3.1226999999999996</v>
      </c>
      <c r="S602" s="182">
        <v>0</v>
      </c>
      <c r="T602" s="183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84" t="s">
        <v>133</v>
      </c>
      <c r="AT602" s="184" t="s">
        <v>128</v>
      </c>
      <c r="AU602" s="184" t="s">
        <v>82</v>
      </c>
      <c r="AY602" s="17" t="s">
        <v>126</v>
      </c>
      <c r="BE602" s="185">
        <f>IF(N602="základní",J602,0)</f>
        <v>0</v>
      </c>
      <c r="BF602" s="185">
        <f>IF(N602="snížená",J602,0)</f>
        <v>0</v>
      </c>
      <c r="BG602" s="185">
        <f>IF(N602="zákl. přenesená",J602,0)</f>
        <v>0</v>
      </c>
      <c r="BH602" s="185">
        <f>IF(N602="sníž. přenesená",J602,0)</f>
        <v>0</v>
      </c>
      <c r="BI602" s="185">
        <f>IF(N602="nulová",J602,0)</f>
        <v>0</v>
      </c>
      <c r="BJ602" s="17" t="s">
        <v>80</v>
      </c>
      <c r="BK602" s="185">
        <f>ROUND(I602*H602,2)</f>
        <v>0</v>
      </c>
      <c r="BL602" s="17" t="s">
        <v>133</v>
      </c>
      <c r="BM602" s="184" t="s">
        <v>755</v>
      </c>
    </row>
    <row r="603" spans="1:65" s="2" customFormat="1">
      <c r="A603" s="34"/>
      <c r="B603" s="35"/>
      <c r="C603" s="36"/>
      <c r="D603" s="186" t="s">
        <v>135</v>
      </c>
      <c r="E603" s="36"/>
      <c r="F603" s="187" t="s">
        <v>756</v>
      </c>
      <c r="G603" s="36"/>
      <c r="H603" s="36"/>
      <c r="I603" s="188"/>
      <c r="J603" s="36"/>
      <c r="K603" s="36"/>
      <c r="L603" s="39"/>
      <c r="M603" s="189"/>
      <c r="N603" s="190"/>
      <c r="O603" s="64"/>
      <c r="P603" s="64"/>
      <c r="Q603" s="64"/>
      <c r="R603" s="64"/>
      <c r="S603" s="64"/>
      <c r="T603" s="65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135</v>
      </c>
      <c r="AU603" s="17" t="s">
        <v>82</v>
      </c>
    </row>
    <row r="604" spans="1:65" s="13" customFormat="1">
      <c r="B604" s="191"/>
      <c r="C604" s="192"/>
      <c r="D604" s="193" t="s">
        <v>137</v>
      </c>
      <c r="E604" s="194" t="s">
        <v>19</v>
      </c>
      <c r="F604" s="195" t="s">
        <v>713</v>
      </c>
      <c r="G604" s="192"/>
      <c r="H604" s="194" t="s">
        <v>19</v>
      </c>
      <c r="I604" s="196"/>
      <c r="J604" s="192"/>
      <c r="K604" s="192"/>
      <c r="L604" s="197"/>
      <c r="M604" s="198"/>
      <c r="N604" s="199"/>
      <c r="O604" s="199"/>
      <c r="P604" s="199"/>
      <c r="Q604" s="199"/>
      <c r="R604" s="199"/>
      <c r="S604" s="199"/>
      <c r="T604" s="200"/>
      <c r="AT604" s="201" t="s">
        <v>137</v>
      </c>
      <c r="AU604" s="201" t="s">
        <v>82</v>
      </c>
      <c r="AV604" s="13" t="s">
        <v>80</v>
      </c>
      <c r="AW604" s="13" t="s">
        <v>33</v>
      </c>
      <c r="AX604" s="13" t="s">
        <v>72</v>
      </c>
      <c r="AY604" s="201" t="s">
        <v>126</v>
      </c>
    </row>
    <row r="605" spans="1:65" s="14" customFormat="1">
      <c r="B605" s="202"/>
      <c r="C605" s="203"/>
      <c r="D605" s="193" t="s">
        <v>137</v>
      </c>
      <c r="E605" s="204" t="s">
        <v>19</v>
      </c>
      <c r="F605" s="205" t="s">
        <v>346</v>
      </c>
      <c r="G605" s="203"/>
      <c r="H605" s="206">
        <v>35</v>
      </c>
      <c r="I605" s="207"/>
      <c r="J605" s="203"/>
      <c r="K605" s="203"/>
      <c r="L605" s="208"/>
      <c r="M605" s="209"/>
      <c r="N605" s="210"/>
      <c r="O605" s="210"/>
      <c r="P605" s="210"/>
      <c r="Q605" s="210"/>
      <c r="R605" s="210"/>
      <c r="S605" s="210"/>
      <c r="T605" s="211"/>
      <c r="AT605" s="212" t="s">
        <v>137</v>
      </c>
      <c r="AU605" s="212" t="s">
        <v>82</v>
      </c>
      <c r="AV605" s="14" t="s">
        <v>82</v>
      </c>
      <c r="AW605" s="14" t="s">
        <v>33</v>
      </c>
      <c r="AX605" s="14" t="s">
        <v>72</v>
      </c>
      <c r="AY605" s="212" t="s">
        <v>126</v>
      </c>
    </row>
    <row r="606" spans="1:65" s="15" customFormat="1">
      <c r="B606" s="213"/>
      <c r="C606" s="214"/>
      <c r="D606" s="193" t="s">
        <v>137</v>
      </c>
      <c r="E606" s="215" t="s">
        <v>19</v>
      </c>
      <c r="F606" s="216" t="s">
        <v>140</v>
      </c>
      <c r="G606" s="214"/>
      <c r="H606" s="217">
        <v>35</v>
      </c>
      <c r="I606" s="218"/>
      <c r="J606" s="214"/>
      <c r="K606" s="214"/>
      <c r="L606" s="219"/>
      <c r="M606" s="220"/>
      <c r="N606" s="221"/>
      <c r="O606" s="221"/>
      <c r="P606" s="221"/>
      <c r="Q606" s="221"/>
      <c r="R606" s="221"/>
      <c r="S606" s="221"/>
      <c r="T606" s="222"/>
      <c r="AT606" s="223" t="s">
        <v>137</v>
      </c>
      <c r="AU606" s="223" t="s">
        <v>82</v>
      </c>
      <c r="AV606" s="15" t="s">
        <v>133</v>
      </c>
      <c r="AW606" s="15" t="s">
        <v>33</v>
      </c>
      <c r="AX606" s="15" t="s">
        <v>80</v>
      </c>
      <c r="AY606" s="223" t="s">
        <v>126</v>
      </c>
    </row>
    <row r="607" spans="1:65" s="2" customFormat="1" ht="21.75" customHeight="1">
      <c r="A607" s="34"/>
      <c r="B607" s="35"/>
      <c r="C607" s="224" t="s">
        <v>757</v>
      </c>
      <c r="D607" s="224" t="s">
        <v>251</v>
      </c>
      <c r="E607" s="225" t="s">
        <v>758</v>
      </c>
      <c r="F607" s="226" t="s">
        <v>759</v>
      </c>
      <c r="G607" s="227" t="s">
        <v>131</v>
      </c>
      <c r="H607" s="228">
        <v>35</v>
      </c>
      <c r="I607" s="229"/>
      <c r="J607" s="230">
        <f>ROUND(I607*H607,2)</f>
        <v>0</v>
      </c>
      <c r="K607" s="226" t="s">
        <v>132</v>
      </c>
      <c r="L607" s="231"/>
      <c r="M607" s="232" t="s">
        <v>19</v>
      </c>
      <c r="N607" s="233" t="s">
        <v>43</v>
      </c>
      <c r="O607" s="64"/>
      <c r="P607" s="182">
        <f>O607*H607</f>
        <v>0</v>
      </c>
      <c r="Q607" s="182">
        <v>0.15</v>
      </c>
      <c r="R607" s="182">
        <f>Q607*H607</f>
        <v>5.25</v>
      </c>
      <c r="S607" s="182">
        <v>0</v>
      </c>
      <c r="T607" s="183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84" t="s">
        <v>176</v>
      </c>
      <c r="AT607" s="184" t="s">
        <v>251</v>
      </c>
      <c r="AU607" s="184" t="s">
        <v>82</v>
      </c>
      <c r="AY607" s="17" t="s">
        <v>126</v>
      </c>
      <c r="BE607" s="185">
        <f>IF(N607="základní",J607,0)</f>
        <v>0</v>
      </c>
      <c r="BF607" s="185">
        <f>IF(N607="snížená",J607,0)</f>
        <v>0</v>
      </c>
      <c r="BG607" s="185">
        <f>IF(N607="zákl. přenesená",J607,0)</f>
        <v>0</v>
      </c>
      <c r="BH607" s="185">
        <f>IF(N607="sníž. přenesená",J607,0)</f>
        <v>0</v>
      </c>
      <c r="BI607" s="185">
        <f>IF(N607="nulová",J607,0)</f>
        <v>0</v>
      </c>
      <c r="BJ607" s="17" t="s">
        <v>80</v>
      </c>
      <c r="BK607" s="185">
        <f>ROUND(I607*H607,2)</f>
        <v>0</v>
      </c>
      <c r="BL607" s="17" t="s">
        <v>133</v>
      </c>
      <c r="BM607" s="184" t="s">
        <v>760</v>
      </c>
    </row>
    <row r="608" spans="1:65" s="14" customFormat="1">
      <c r="B608" s="202"/>
      <c r="C608" s="203"/>
      <c r="D608" s="193" t="s">
        <v>137</v>
      </c>
      <c r="E608" s="204" t="s">
        <v>19</v>
      </c>
      <c r="F608" s="205" t="s">
        <v>346</v>
      </c>
      <c r="G608" s="203"/>
      <c r="H608" s="206">
        <v>35</v>
      </c>
      <c r="I608" s="207"/>
      <c r="J608" s="203"/>
      <c r="K608" s="203"/>
      <c r="L608" s="208"/>
      <c r="M608" s="209"/>
      <c r="N608" s="210"/>
      <c r="O608" s="210"/>
      <c r="P608" s="210"/>
      <c r="Q608" s="210"/>
      <c r="R608" s="210"/>
      <c r="S608" s="210"/>
      <c r="T608" s="211"/>
      <c r="AT608" s="212" t="s">
        <v>137</v>
      </c>
      <c r="AU608" s="212" t="s">
        <v>82</v>
      </c>
      <c r="AV608" s="14" t="s">
        <v>82</v>
      </c>
      <c r="AW608" s="14" t="s">
        <v>33</v>
      </c>
      <c r="AX608" s="14" t="s">
        <v>72</v>
      </c>
      <c r="AY608" s="212" t="s">
        <v>126</v>
      </c>
    </row>
    <row r="609" spans="1:65" s="15" customFormat="1">
      <c r="B609" s="213"/>
      <c r="C609" s="214"/>
      <c r="D609" s="193" t="s">
        <v>137</v>
      </c>
      <c r="E609" s="215" t="s">
        <v>19</v>
      </c>
      <c r="F609" s="216" t="s">
        <v>140</v>
      </c>
      <c r="G609" s="214"/>
      <c r="H609" s="217">
        <v>35</v>
      </c>
      <c r="I609" s="218"/>
      <c r="J609" s="214"/>
      <c r="K609" s="214"/>
      <c r="L609" s="219"/>
      <c r="M609" s="220"/>
      <c r="N609" s="221"/>
      <c r="O609" s="221"/>
      <c r="P609" s="221"/>
      <c r="Q609" s="221"/>
      <c r="R609" s="221"/>
      <c r="S609" s="221"/>
      <c r="T609" s="222"/>
      <c r="AT609" s="223" t="s">
        <v>137</v>
      </c>
      <c r="AU609" s="223" t="s">
        <v>82</v>
      </c>
      <c r="AV609" s="15" t="s">
        <v>133</v>
      </c>
      <c r="AW609" s="15" t="s">
        <v>33</v>
      </c>
      <c r="AX609" s="15" t="s">
        <v>80</v>
      </c>
      <c r="AY609" s="223" t="s">
        <v>126</v>
      </c>
    </row>
    <row r="610" spans="1:65" s="2" customFormat="1" ht="78" customHeight="1">
      <c r="A610" s="34"/>
      <c r="B610" s="35"/>
      <c r="C610" s="173" t="s">
        <v>761</v>
      </c>
      <c r="D610" s="173" t="s">
        <v>128</v>
      </c>
      <c r="E610" s="174" t="s">
        <v>762</v>
      </c>
      <c r="F610" s="175" t="s">
        <v>763</v>
      </c>
      <c r="G610" s="176" t="s">
        <v>131</v>
      </c>
      <c r="H610" s="177">
        <v>590</v>
      </c>
      <c r="I610" s="178"/>
      <c r="J610" s="179">
        <f>ROUND(I610*H610,2)</f>
        <v>0</v>
      </c>
      <c r="K610" s="175" t="s">
        <v>132</v>
      </c>
      <c r="L610" s="39"/>
      <c r="M610" s="180" t="s">
        <v>19</v>
      </c>
      <c r="N610" s="181" t="s">
        <v>43</v>
      </c>
      <c r="O610" s="64"/>
      <c r="P610" s="182">
        <f>O610*H610</f>
        <v>0</v>
      </c>
      <c r="Q610" s="182">
        <v>8.9219999999999994E-2</v>
      </c>
      <c r="R610" s="182">
        <f>Q610*H610</f>
        <v>52.639799999999994</v>
      </c>
      <c r="S610" s="182">
        <v>0</v>
      </c>
      <c r="T610" s="183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184" t="s">
        <v>133</v>
      </c>
      <c r="AT610" s="184" t="s">
        <v>128</v>
      </c>
      <c r="AU610" s="184" t="s">
        <v>82</v>
      </c>
      <c r="AY610" s="17" t="s">
        <v>126</v>
      </c>
      <c r="BE610" s="185">
        <f>IF(N610="základní",J610,0)</f>
        <v>0</v>
      </c>
      <c r="BF610" s="185">
        <f>IF(N610="snížená",J610,0)</f>
        <v>0</v>
      </c>
      <c r="BG610" s="185">
        <f>IF(N610="zákl. přenesená",J610,0)</f>
        <v>0</v>
      </c>
      <c r="BH610" s="185">
        <f>IF(N610="sníž. přenesená",J610,0)</f>
        <v>0</v>
      </c>
      <c r="BI610" s="185">
        <f>IF(N610="nulová",J610,0)</f>
        <v>0</v>
      </c>
      <c r="BJ610" s="17" t="s">
        <v>80</v>
      </c>
      <c r="BK610" s="185">
        <f>ROUND(I610*H610,2)</f>
        <v>0</v>
      </c>
      <c r="BL610" s="17" t="s">
        <v>133</v>
      </c>
      <c r="BM610" s="184" t="s">
        <v>764</v>
      </c>
    </row>
    <row r="611" spans="1:65" s="2" customFormat="1">
      <c r="A611" s="34"/>
      <c r="B611" s="35"/>
      <c r="C611" s="36"/>
      <c r="D611" s="186" t="s">
        <v>135</v>
      </c>
      <c r="E611" s="36"/>
      <c r="F611" s="187" t="s">
        <v>765</v>
      </c>
      <c r="G611" s="36"/>
      <c r="H611" s="36"/>
      <c r="I611" s="188"/>
      <c r="J611" s="36"/>
      <c r="K611" s="36"/>
      <c r="L611" s="39"/>
      <c r="M611" s="189"/>
      <c r="N611" s="190"/>
      <c r="O611" s="64"/>
      <c r="P611" s="64"/>
      <c r="Q611" s="64"/>
      <c r="R611" s="64"/>
      <c r="S611" s="64"/>
      <c r="T611" s="65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T611" s="17" t="s">
        <v>135</v>
      </c>
      <c r="AU611" s="17" t="s">
        <v>82</v>
      </c>
    </row>
    <row r="612" spans="1:65" s="13" customFormat="1">
      <c r="B612" s="191"/>
      <c r="C612" s="192"/>
      <c r="D612" s="193" t="s">
        <v>137</v>
      </c>
      <c r="E612" s="194" t="s">
        <v>19</v>
      </c>
      <c r="F612" s="195" t="s">
        <v>720</v>
      </c>
      <c r="G612" s="192"/>
      <c r="H612" s="194" t="s">
        <v>19</v>
      </c>
      <c r="I612" s="196"/>
      <c r="J612" s="192"/>
      <c r="K612" s="192"/>
      <c r="L612" s="197"/>
      <c r="M612" s="198"/>
      <c r="N612" s="199"/>
      <c r="O612" s="199"/>
      <c r="P612" s="199"/>
      <c r="Q612" s="199"/>
      <c r="R612" s="199"/>
      <c r="S612" s="199"/>
      <c r="T612" s="200"/>
      <c r="AT612" s="201" t="s">
        <v>137</v>
      </c>
      <c r="AU612" s="201" t="s">
        <v>82</v>
      </c>
      <c r="AV612" s="13" t="s">
        <v>80</v>
      </c>
      <c r="AW612" s="13" t="s">
        <v>33</v>
      </c>
      <c r="AX612" s="13" t="s">
        <v>72</v>
      </c>
      <c r="AY612" s="201" t="s">
        <v>126</v>
      </c>
    </row>
    <row r="613" spans="1:65" s="14" customFormat="1">
      <c r="B613" s="202"/>
      <c r="C613" s="203"/>
      <c r="D613" s="193" t="s">
        <v>137</v>
      </c>
      <c r="E613" s="204" t="s">
        <v>19</v>
      </c>
      <c r="F613" s="205" t="s">
        <v>766</v>
      </c>
      <c r="G613" s="203"/>
      <c r="H613" s="206">
        <v>590</v>
      </c>
      <c r="I613" s="207"/>
      <c r="J613" s="203"/>
      <c r="K613" s="203"/>
      <c r="L613" s="208"/>
      <c r="M613" s="209"/>
      <c r="N613" s="210"/>
      <c r="O613" s="210"/>
      <c r="P613" s="210"/>
      <c r="Q613" s="210"/>
      <c r="R613" s="210"/>
      <c r="S613" s="210"/>
      <c r="T613" s="211"/>
      <c r="AT613" s="212" t="s">
        <v>137</v>
      </c>
      <c r="AU613" s="212" t="s">
        <v>82</v>
      </c>
      <c r="AV613" s="14" t="s">
        <v>82</v>
      </c>
      <c r="AW613" s="14" t="s">
        <v>33</v>
      </c>
      <c r="AX613" s="14" t="s">
        <v>72</v>
      </c>
      <c r="AY613" s="212" t="s">
        <v>126</v>
      </c>
    </row>
    <row r="614" spans="1:65" s="15" customFormat="1">
      <c r="B614" s="213"/>
      <c r="C614" s="214"/>
      <c r="D614" s="193" t="s">
        <v>137</v>
      </c>
      <c r="E614" s="215" t="s">
        <v>19</v>
      </c>
      <c r="F614" s="216" t="s">
        <v>140</v>
      </c>
      <c r="G614" s="214"/>
      <c r="H614" s="217">
        <v>590</v>
      </c>
      <c r="I614" s="218"/>
      <c r="J614" s="214"/>
      <c r="K614" s="214"/>
      <c r="L614" s="219"/>
      <c r="M614" s="220"/>
      <c r="N614" s="221"/>
      <c r="O614" s="221"/>
      <c r="P614" s="221"/>
      <c r="Q614" s="221"/>
      <c r="R614" s="221"/>
      <c r="S614" s="221"/>
      <c r="T614" s="222"/>
      <c r="AT614" s="223" t="s">
        <v>137</v>
      </c>
      <c r="AU614" s="223" t="s">
        <v>82</v>
      </c>
      <c r="AV614" s="15" t="s">
        <v>133</v>
      </c>
      <c r="AW614" s="15" t="s">
        <v>33</v>
      </c>
      <c r="AX614" s="15" t="s">
        <v>80</v>
      </c>
      <c r="AY614" s="223" t="s">
        <v>126</v>
      </c>
    </row>
    <row r="615" spans="1:65" s="2" customFormat="1" ht="21.75" customHeight="1">
      <c r="A615" s="34"/>
      <c r="B615" s="35"/>
      <c r="C615" s="224" t="s">
        <v>767</v>
      </c>
      <c r="D615" s="224" t="s">
        <v>251</v>
      </c>
      <c r="E615" s="225" t="s">
        <v>692</v>
      </c>
      <c r="F615" s="226" t="s">
        <v>693</v>
      </c>
      <c r="G615" s="227" t="s">
        <v>131</v>
      </c>
      <c r="H615" s="228">
        <v>590</v>
      </c>
      <c r="I615" s="229"/>
      <c r="J615" s="230">
        <f>ROUND(I615*H615,2)</f>
        <v>0</v>
      </c>
      <c r="K615" s="226" t="s">
        <v>132</v>
      </c>
      <c r="L615" s="231"/>
      <c r="M615" s="232" t="s">
        <v>19</v>
      </c>
      <c r="N615" s="233" t="s">
        <v>43</v>
      </c>
      <c r="O615" s="64"/>
      <c r="P615" s="182">
        <f>O615*H615</f>
        <v>0</v>
      </c>
      <c r="Q615" s="182">
        <v>0.17599999999999999</v>
      </c>
      <c r="R615" s="182">
        <f>Q615*H615</f>
        <v>103.83999999999999</v>
      </c>
      <c r="S615" s="182">
        <v>0</v>
      </c>
      <c r="T615" s="183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84" t="s">
        <v>176</v>
      </c>
      <c r="AT615" s="184" t="s">
        <v>251</v>
      </c>
      <c r="AU615" s="184" t="s">
        <v>82</v>
      </c>
      <c r="AY615" s="17" t="s">
        <v>126</v>
      </c>
      <c r="BE615" s="185">
        <f>IF(N615="základní",J615,0)</f>
        <v>0</v>
      </c>
      <c r="BF615" s="185">
        <f>IF(N615="snížená",J615,0)</f>
        <v>0</v>
      </c>
      <c r="BG615" s="185">
        <f>IF(N615="zákl. přenesená",J615,0)</f>
        <v>0</v>
      </c>
      <c r="BH615" s="185">
        <f>IF(N615="sníž. přenesená",J615,0)</f>
        <v>0</v>
      </c>
      <c r="BI615" s="185">
        <f>IF(N615="nulová",J615,0)</f>
        <v>0</v>
      </c>
      <c r="BJ615" s="17" t="s">
        <v>80</v>
      </c>
      <c r="BK615" s="185">
        <f>ROUND(I615*H615,2)</f>
        <v>0</v>
      </c>
      <c r="BL615" s="17" t="s">
        <v>133</v>
      </c>
      <c r="BM615" s="184" t="s">
        <v>768</v>
      </c>
    </row>
    <row r="616" spans="1:65" s="14" customFormat="1">
      <c r="B616" s="202"/>
      <c r="C616" s="203"/>
      <c r="D616" s="193" t="s">
        <v>137</v>
      </c>
      <c r="E616" s="204" t="s">
        <v>19</v>
      </c>
      <c r="F616" s="205" t="s">
        <v>766</v>
      </c>
      <c r="G616" s="203"/>
      <c r="H616" s="206">
        <v>590</v>
      </c>
      <c r="I616" s="207"/>
      <c r="J616" s="203"/>
      <c r="K616" s="203"/>
      <c r="L616" s="208"/>
      <c r="M616" s="209"/>
      <c r="N616" s="210"/>
      <c r="O616" s="210"/>
      <c r="P616" s="210"/>
      <c r="Q616" s="210"/>
      <c r="R616" s="210"/>
      <c r="S616" s="210"/>
      <c r="T616" s="211"/>
      <c r="AT616" s="212" t="s">
        <v>137</v>
      </c>
      <c r="AU616" s="212" t="s">
        <v>82</v>
      </c>
      <c r="AV616" s="14" t="s">
        <v>82</v>
      </c>
      <c r="AW616" s="14" t="s">
        <v>33</v>
      </c>
      <c r="AX616" s="14" t="s">
        <v>72</v>
      </c>
      <c r="AY616" s="212" t="s">
        <v>126</v>
      </c>
    </row>
    <row r="617" spans="1:65" s="15" customFormat="1">
      <c r="B617" s="213"/>
      <c r="C617" s="214"/>
      <c r="D617" s="193" t="s">
        <v>137</v>
      </c>
      <c r="E617" s="215" t="s">
        <v>19</v>
      </c>
      <c r="F617" s="216" t="s">
        <v>140</v>
      </c>
      <c r="G617" s="214"/>
      <c r="H617" s="217">
        <v>590</v>
      </c>
      <c r="I617" s="218"/>
      <c r="J617" s="214"/>
      <c r="K617" s="214"/>
      <c r="L617" s="219"/>
      <c r="M617" s="220"/>
      <c r="N617" s="221"/>
      <c r="O617" s="221"/>
      <c r="P617" s="221"/>
      <c r="Q617" s="221"/>
      <c r="R617" s="221"/>
      <c r="S617" s="221"/>
      <c r="T617" s="222"/>
      <c r="AT617" s="223" t="s">
        <v>137</v>
      </c>
      <c r="AU617" s="223" t="s">
        <v>82</v>
      </c>
      <c r="AV617" s="15" t="s">
        <v>133</v>
      </c>
      <c r="AW617" s="15" t="s">
        <v>33</v>
      </c>
      <c r="AX617" s="15" t="s">
        <v>80</v>
      </c>
      <c r="AY617" s="223" t="s">
        <v>126</v>
      </c>
    </row>
    <row r="618" spans="1:65" s="2" customFormat="1" ht="66.75" customHeight="1">
      <c r="A618" s="34"/>
      <c r="B618" s="35"/>
      <c r="C618" s="173" t="s">
        <v>769</v>
      </c>
      <c r="D618" s="173" t="s">
        <v>128</v>
      </c>
      <c r="E618" s="174" t="s">
        <v>770</v>
      </c>
      <c r="F618" s="175" t="s">
        <v>771</v>
      </c>
      <c r="G618" s="176" t="s">
        <v>131</v>
      </c>
      <c r="H618" s="177">
        <v>275</v>
      </c>
      <c r="I618" s="178"/>
      <c r="J618" s="179">
        <f>ROUND(I618*H618,2)</f>
        <v>0</v>
      </c>
      <c r="K618" s="175" t="s">
        <v>132</v>
      </c>
      <c r="L618" s="39"/>
      <c r="M618" s="180" t="s">
        <v>19</v>
      </c>
      <c r="N618" s="181" t="s">
        <v>43</v>
      </c>
      <c r="O618" s="64"/>
      <c r="P618" s="182">
        <f>O618*H618</f>
        <v>0</v>
      </c>
      <c r="Q618" s="182">
        <v>8.0030000000000004E-2</v>
      </c>
      <c r="R618" s="182">
        <f>Q618*H618</f>
        <v>22.00825</v>
      </c>
      <c r="S618" s="182">
        <v>0</v>
      </c>
      <c r="T618" s="183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84" t="s">
        <v>133</v>
      </c>
      <c r="AT618" s="184" t="s">
        <v>128</v>
      </c>
      <c r="AU618" s="184" t="s">
        <v>82</v>
      </c>
      <c r="AY618" s="17" t="s">
        <v>126</v>
      </c>
      <c r="BE618" s="185">
        <f>IF(N618="základní",J618,0)</f>
        <v>0</v>
      </c>
      <c r="BF618" s="185">
        <f>IF(N618="snížená",J618,0)</f>
        <v>0</v>
      </c>
      <c r="BG618" s="185">
        <f>IF(N618="zákl. přenesená",J618,0)</f>
        <v>0</v>
      </c>
      <c r="BH618" s="185">
        <f>IF(N618="sníž. přenesená",J618,0)</f>
        <v>0</v>
      </c>
      <c r="BI618" s="185">
        <f>IF(N618="nulová",J618,0)</f>
        <v>0</v>
      </c>
      <c r="BJ618" s="17" t="s">
        <v>80</v>
      </c>
      <c r="BK618" s="185">
        <f>ROUND(I618*H618,2)</f>
        <v>0</v>
      </c>
      <c r="BL618" s="17" t="s">
        <v>133</v>
      </c>
      <c r="BM618" s="184" t="s">
        <v>772</v>
      </c>
    </row>
    <row r="619" spans="1:65" s="2" customFormat="1">
      <c r="A619" s="34"/>
      <c r="B619" s="35"/>
      <c r="C619" s="36"/>
      <c r="D619" s="186" t="s">
        <v>135</v>
      </c>
      <c r="E619" s="36"/>
      <c r="F619" s="187" t="s">
        <v>773</v>
      </c>
      <c r="G619" s="36"/>
      <c r="H619" s="36"/>
      <c r="I619" s="188"/>
      <c r="J619" s="36"/>
      <c r="K619" s="36"/>
      <c r="L619" s="39"/>
      <c r="M619" s="189"/>
      <c r="N619" s="190"/>
      <c r="O619" s="64"/>
      <c r="P619" s="64"/>
      <c r="Q619" s="64"/>
      <c r="R619" s="64"/>
      <c r="S619" s="64"/>
      <c r="T619" s="65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135</v>
      </c>
      <c r="AU619" s="17" t="s">
        <v>82</v>
      </c>
    </row>
    <row r="620" spans="1:65" s="13" customFormat="1">
      <c r="B620" s="191"/>
      <c r="C620" s="192"/>
      <c r="D620" s="193" t="s">
        <v>137</v>
      </c>
      <c r="E620" s="194" t="s">
        <v>19</v>
      </c>
      <c r="F620" s="195" t="s">
        <v>774</v>
      </c>
      <c r="G620" s="192"/>
      <c r="H620" s="194" t="s">
        <v>19</v>
      </c>
      <c r="I620" s="196"/>
      <c r="J620" s="192"/>
      <c r="K620" s="192"/>
      <c r="L620" s="197"/>
      <c r="M620" s="198"/>
      <c r="N620" s="199"/>
      <c r="O620" s="199"/>
      <c r="P620" s="199"/>
      <c r="Q620" s="199"/>
      <c r="R620" s="199"/>
      <c r="S620" s="199"/>
      <c r="T620" s="200"/>
      <c r="AT620" s="201" t="s">
        <v>137</v>
      </c>
      <c r="AU620" s="201" t="s">
        <v>82</v>
      </c>
      <c r="AV620" s="13" t="s">
        <v>80</v>
      </c>
      <c r="AW620" s="13" t="s">
        <v>33</v>
      </c>
      <c r="AX620" s="13" t="s">
        <v>72</v>
      </c>
      <c r="AY620" s="201" t="s">
        <v>126</v>
      </c>
    </row>
    <row r="621" spans="1:65" s="14" customFormat="1">
      <c r="B621" s="202"/>
      <c r="C621" s="203"/>
      <c r="D621" s="193" t="s">
        <v>137</v>
      </c>
      <c r="E621" s="204" t="s">
        <v>19</v>
      </c>
      <c r="F621" s="205" t="s">
        <v>775</v>
      </c>
      <c r="G621" s="203"/>
      <c r="H621" s="206">
        <v>275</v>
      </c>
      <c r="I621" s="207"/>
      <c r="J621" s="203"/>
      <c r="K621" s="203"/>
      <c r="L621" s="208"/>
      <c r="M621" s="209"/>
      <c r="N621" s="210"/>
      <c r="O621" s="210"/>
      <c r="P621" s="210"/>
      <c r="Q621" s="210"/>
      <c r="R621" s="210"/>
      <c r="S621" s="210"/>
      <c r="T621" s="211"/>
      <c r="AT621" s="212" t="s">
        <v>137</v>
      </c>
      <c r="AU621" s="212" t="s">
        <v>82</v>
      </c>
      <c r="AV621" s="14" t="s">
        <v>82</v>
      </c>
      <c r="AW621" s="14" t="s">
        <v>33</v>
      </c>
      <c r="AX621" s="14" t="s">
        <v>72</v>
      </c>
      <c r="AY621" s="212" t="s">
        <v>126</v>
      </c>
    </row>
    <row r="622" spans="1:65" s="15" customFormat="1">
      <c r="B622" s="213"/>
      <c r="C622" s="214"/>
      <c r="D622" s="193" t="s">
        <v>137</v>
      </c>
      <c r="E622" s="215" t="s">
        <v>19</v>
      </c>
      <c r="F622" s="216" t="s">
        <v>140</v>
      </c>
      <c r="G622" s="214"/>
      <c r="H622" s="217">
        <v>275</v>
      </c>
      <c r="I622" s="218"/>
      <c r="J622" s="214"/>
      <c r="K622" s="214"/>
      <c r="L622" s="219"/>
      <c r="M622" s="220"/>
      <c r="N622" s="221"/>
      <c r="O622" s="221"/>
      <c r="P622" s="221"/>
      <c r="Q622" s="221"/>
      <c r="R622" s="221"/>
      <c r="S622" s="221"/>
      <c r="T622" s="222"/>
      <c r="AT622" s="223" t="s">
        <v>137</v>
      </c>
      <c r="AU622" s="223" t="s">
        <v>82</v>
      </c>
      <c r="AV622" s="15" t="s">
        <v>133</v>
      </c>
      <c r="AW622" s="15" t="s">
        <v>33</v>
      </c>
      <c r="AX622" s="15" t="s">
        <v>80</v>
      </c>
      <c r="AY622" s="223" t="s">
        <v>126</v>
      </c>
    </row>
    <row r="623" spans="1:65" s="2" customFormat="1" ht="24.2" customHeight="1">
      <c r="A623" s="34"/>
      <c r="B623" s="35"/>
      <c r="C623" s="224" t="s">
        <v>776</v>
      </c>
      <c r="D623" s="224" t="s">
        <v>251</v>
      </c>
      <c r="E623" s="225" t="s">
        <v>777</v>
      </c>
      <c r="F623" s="226" t="s">
        <v>778</v>
      </c>
      <c r="G623" s="227" t="s">
        <v>131</v>
      </c>
      <c r="H623" s="228">
        <v>275</v>
      </c>
      <c r="I623" s="229"/>
      <c r="J623" s="230">
        <f>ROUND(I623*H623,2)</f>
        <v>0</v>
      </c>
      <c r="K623" s="226" t="s">
        <v>132</v>
      </c>
      <c r="L623" s="231"/>
      <c r="M623" s="232" t="s">
        <v>19</v>
      </c>
      <c r="N623" s="233" t="s">
        <v>43</v>
      </c>
      <c r="O623" s="64"/>
      <c r="P623" s="182">
        <f>O623*H623</f>
        <v>0</v>
      </c>
      <c r="Q623" s="182">
        <v>0.14499999999999999</v>
      </c>
      <c r="R623" s="182">
        <f>Q623*H623</f>
        <v>39.875</v>
      </c>
      <c r="S623" s="182">
        <v>0</v>
      </c>
      <c r="T623" s="183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184" t="s">
        <v>176</v>
      </c>
      <c r="AT623" s="184" t="s">
        <v>251</v>
      </c>
      <c r="AU623" s="184" t="s">
        <v>82</v>
      </c>
      <c r="AY623" s="17" t="s">
        <v>126</v>
      </c>
      <c r="BE623" s="185">
        <f>IF(N623="základní",J623,0)</f>
        <v>0</v>
      </c>
      <c r="BF623" s="185">
        <f>IF(N623="snížená",J623,0)</f>
        <v>0</v>
      </c>
      <c r="BG623" s="185">
        <f>IF(N623="zákl. přenesená",J623,0)</f>
        <v>0</v>
      </c>
      <c r="BH623" s="185">
        <f>IF(N623="sníž. přenesená",J623,0)</f>
        <v>0</v>
      </c>
      <c r="BI623" s="185">
        <f>IF(N623="nulová",J623,0)</f>
        <v>0</v>
      </c>
      <c r="BJ623" s="17" t="s">
        <v>80</v>
      </c>
      <c r="BK623" s="185">
        <f>ROUND(I623*H623,2)</f>
        <v>0</v>
      </c>
      <c r="BL623" s="17" t="s">
        <v>133</v>
      </c>
      <c r="BM623" s="184" t="s">
        <v>779</v>
      </c>
    </row>
    <row r="624" spans="1:65" s="14" customFormat="1">
      <c r="B624" s="202"/>
      <c r="C624" s="203"/>
      <c r="D624" s="193" t="s">
        <v>137</v>
      </c>
      <c r="E624" s="204" t="s">
        <v>19</v>
      </c>
      <c r="F624" s="205" t="s">
        <v>775</v>
      </c>
      <c r="G624" s="203"/>
      <c r="H624" s="206">
        <v>275</v>
      </c>
      <c r="I624" s="207"/>
      <c r="J624" s="203"/>
      <c r="K624" s="203"/>
      <c r="L624" s="208"/>
      <c r="M624" s="209"/>
      <c r="N624" s="210"/>
      <c r="O624" s="210"/>
      <c r="P624" s="210"/>
      <c r="Q624" s="210"/>
      <c r="R624" s="210"/>
      <c r="S624" s="210"/>
      <c r="T624" s="211"/>
      <c r="AT624" s="212" t="s">
        <v>137</v>
      </c>
      <c r="AU624" s="212" t="s">
        <v>82</v>
      </c>
      <c r="AV624" s="14" t="s">
        <v>82</v>
      </c>
      <c r="AW624" s="14" t="s">
        <v>33</v>
      </c>
      <c r="AX624" s="14" t="s">
        <v>80</v>
      </c>
      <c r="AY624" s="212" t="s">
        <v>126</v>
      </c>
    </row>
    <row r="625" spans="1:65" s="12" customFormat="1" ht="22.9" customHeight="1">
      <c r="B625" s="157"/>
      <c r="C625" s="158"/>
      <c r="D625" s="159" t="s">
        <v>71</v>
      </c>
      <c r="E625" s="171" t="s">
        <v>153</v>
      </c>
      <c r="F625" s="171" t="s">
        <v>780</v>
      </c>
      <c r="G625" s="158"/>
      <c r="H625" s="158"/>
      <c r="I625" s="161"/>
      <c r="J625" s="172">
        <f>BK625</f>
        <v>0</v>
      </c>
      <c r="K625" s="158"/>
      <c r="L625" s="163"/>
      <c r="M625" s="164"/>
      <c r="N625" s="165"/>
      <c r="O625" s="165"/>
      <c r="P625" s="166">
        <f>SUM(P626:P631)</f>
        <v>0</v>
      </c>
      <c r="Q625" s="165"/>
      <c r="R625" s="166">
        <f>SUM(R626:R631)</f>
        <v>1.4077439999999999</v>
      </c>
      <c r="S625" s="165"/>
      <c r="T625" s="167">
        <f>SUM(T626:T631)</f>
        <v>0</v>
      </c>
      <c r="AR625" s="168" t="s">
        <v>80</v>
      </c>
      <c r="AT625" s="169" t="s">
        <v>71</v>
      </c>
      <c r="AU625" s="169" t="s">
        <v>80</v>
      </c>
      <c r="AY625" s="168" t="s">
        <v>126</v>
      </c>
      <c r="BK625" s="170">
        <f>SUM(BK626:BK631)</f>
        <v>0</v>
      </c>
    </row>
    <row r="626" spans="1:65" s="2" customFormat="1" ht="44.25" customHeight="1">
      <c r="A626" s="34"/>
      <c r="B626" s="35"/>
      <c r="C626" s="173" t="s">
        <v>781</v>
      </c>
      <c r="D626" s="173" t="s">
        <v>128</v>
      </c>
      <c r="E626" s="174" t="s">
        <v>782</v>
      </c>
      <c r="F626" s="175" t="s">
        <v>783</v>
      </c>
      <c r="G626" s="176" t="s">
        <v>131</v>
      </c>
      <c r="H626" s="177">
        <v>7.8</v>
      </c>
      <c r="I626" s="178"/>
      <c r="J626" s="179">
        <f>ROUND(I626*H626,2)</f>
        <v>0</v>
      </c>
      <c r="K626" s="175" t="s">
        <v>132</v>
      </c>
      <c r="L626" s="39"/>
      <c r="M626" s="180" t="s">
        <v>19</v>
      </c>
      <c r="N626" s="181" t="s">
        <v>43</v>
      </c>
      <c r="O626" s="64"/>
      <c r="P626" s="182">
        <f>O626*H626</f>
        <v>0</v>
      </c>
      <c r="Q626" s="182">
        <v>0.18048</v>
      </c>
      <c r="R626" s="182">
        <f>Q626*H626</f>
        <v>1.4077439999999999</v>
      </c>
      <c r="S626" s="182">
        <v>0</v>
      </c>
      <c r="T626" s="183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84" t="s">
        <v>133</v>
      </c>
      <c r="AT626" s="184" t="s">
        <v>128</v>
      </c>
      <c r="AU626" s="184" t="s">
        <v>82</v>
      </c>
      <c r="AY626" s="17" t="s">
        <v>126</v>
      </c>
      <c r="BE626" s="185">
        <f>IF(N626="základní",J626,0)</f>
        <v>0</v>
      </c>
      <c r="BF626" s="185">
        <f>IF(N626="snížená",J626,0)</f>
        <v>0</v>
      </c>
      <c r="BG626" s="185">
        <f>IF(N626="zákl. přenesená",J626,0)</f>
        <v>0</v>
      </c>
      <c r="BH626" s="185">
        <f>IF(N626="sníž. přenesená",J626,0)</f>
        <v>0</v>
      </c>
      <c r="BI626" s="185">
        <f>IF(N626="nulová",J626,0)</f>
        <v>0</v>
      </c>
      <c r="BJ626" s="17" t="s">
        <v>80</v>
      </c>
      <c r="BK626" s="185">
        <f>ROUND(I626*H626,2)</f>
        <v>0</v>
      </c>
      <c r="BL626" s="17" t="s">
        <v>133</v>
      </c>
      <c r="BM626" s="184" t="s">
        <v>784</v>
      </c>
    </row>
    <row r="627" spans="1:65" s="2" customFormat="1">
      <c r="A627" s="34"/>
      <c r="B627" s="35"/>
      <c r="C627" s="36"/>
      <c r="D627" s="186" t="s">
        <v>135</v>
      </c>
      <c r="E627" s="36"/>
      <c r="F627" s="187" t="s">
        <v>785</v>
      </c>
      <c r="G627" s="36"/>
      <c r="H627" s="36"/>
      <c r="I627" s="188"/>
      <c r="J627" s="36"/>
      <c r="K627" s="36"/>
      <c r="L627" s="39"/>
      <c r="M627" s="189"/>
      <c r="N627" s="190"/>
      <c r="O627" s="64"/>
      <c r="P627" s="64"/>
      <c r="Q627" s="64"/>
      <c r="R627" s="64"/>
      <c r="S627" s="64"/>
      <c r="T627" s="65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7" t="s">
        <v>135</v>
      </c>
      <c r="AU627" s="17" t="s">
        <v>82</v>
      </c>
    </row>
    <row r="628" spans="1:65" s="13" customFormat="1">
      <c r="B628" s="191"/>
      <c r="C628" s="192"/>
      <c r="D628" s="193" t="s">
        <v>137</v>
      </c>
      <c r="E628" s="194" t="s">
        <v>19</v>
      </c>
      <c r="F628" s="195" t="s">
        <v>786</v>
      </c>
      <c r="G628" s="192"/>
      <c r="H628" s="194" t="s">
        <v>19</v>
      </c>
      <c r="I628" s="196"/>
      <c r="J628" s="192"/>
      <c r="K628" s="192"/>
      <c r="L628" s="197"/>
      <c r="M628" s="198"/>
      <c r="N628" s="199"/>
      <c r="O628" s="199"/>
      <c r="P628" s="199"/>
      <c r="Q628" s="199"/>
      <c r="R628" s="199"/>
      <c r="S628" s="199"/>
      <c r="T628" s="200"/>
      <c r="AT628" s="201" t="s">
        <v>137</v>
      </c>
      <c r="AU628" s="201" t="s">
        <v>82</v>
      </c>
      <c r="AV628" s="13" t="s">
        <v>80</v>
      </c>
      <c r="AW628" s="13" t="s">
        <v>33</v>
      </c>
      <c r="AX628" s="13" t="s">
        <v>72</v>
      </c>
      <c r="AY628" s="201" t="s">
        <v>126</v>
      </c>
    </row>
    <row r="629" spans="1:65" s="13" customFormat="1">
      <c r="B629" s="191"/>
      <c r="C629" s="192"/>
      <c r="D629" s="193" t="s">
        <v>137</v>
      </c>
      <c r="E629" s="194" t="s">
        <v>19</v>
      </c>
      <c r="F629" s="195" t="s">
        <v>787</v>
      </c>
      <c r="G629" s="192"/>
      <c r="H629" s="194" t="s">
        <v>19</v>
      </c>
      <c r="I629" s="196"/>
      <c r="J629" s="192"/>
      <c r="K629" s="192"/>
      <c r="L629" s="197"/>
      <c r="M629" s="198"/>
      <c r="N629" s="199"/>
      <c r="O629" s="199"/>
      <c r="P629" s="199"/>
      <c r="Q629" s="199"/>
      <c r="R629" s="199"/>
      <c r="S629" s="199"/>
      <c r="T629" s="200"/>
      <c r="AT629" s="201" t="s">
        <v>137</v>
      </c>
      <c r="AU629" s="201" t="s">
        <v>82</v>
      </c>
      <c r="AV629" s="13" t="s">
        <v>80</v>
      </c>
      <c r="AW629" s="13" t="s">
        <v>33</v>
      </c>
      <c r="AX629" s="13" t="s">
        <v>72</v>
      </c>
      <c r="AY629" s="201" t="s">
        <v>126</v>
      </c>
    </row>
    <row r="630" spans="1:65" s="14" customFormat="1">
      <c r="B630" s="202"/>
      <c r="C630" s="203"/>
      <c r="D630" s="193" t="s">
        <v>137</v>
      </c>
      <c r="E630" s="204" t="s">
        <v>19</v>
      </c>
      <c r="F630" s="205" t="s">
        <v>788</v>
      </c>
      <c r="G630" s="203"/>
      <c r="H630" s="206">
        <v>7.8</v>
      </c>
      <c r="I630" s="207"/>
      <c r="J630" s="203"/>
      <c r="K630" s="203"/>
      <c r="L630" s="208"/>
      <c r="M630" s="209"/>
      <c r="N630" s="210"/>
      <c r="O630" s="210"/>
      <c r="P630" s="210"/>
      <c r="Q630" s="210"/>
      <c r="R630" s="210"/>
      <c r="S630" s="210"/>
      <c r="T630" s="211"/>
      <c r="AT630" s="212" t="s">
        <v>137</v>
      </c>
      <c r="AU630" s="212" t="s">
        <v>82</v>
      </c>
      <c r="AV630" s="14" t="s">
        <v>82</v>
      </c>
      <c r="AW630" s="14" t="s">
        <v>33</v>
      </c>
      <c r="AX630" s="14" t="s">
        <v>72</v>
      </c>
      <c r="AY630" s="212" t="s">
        <v>126</v>
      </c>
    </row>
    <row r="631" spans="1:65" s="15" customFormat="1">
      <c r="B631" s="213"/>
      <c r="C631" s="214"/>
      <c r="D631" s="193" t="s">
        <v>137</v>
      </c>
      <c r="E631" s="215" t="s">
        <v>19</v>
      </c>
      <c r="F631" s="216" t="s">
        <v>140</v>
      </c>
      <c r="G631" s="214"/>
      <c r="H631" s="217">
        <v>7.8</v>
      </c>
      <c r="I631" s="218"/>
      <c r="J631" s="214"/>
      <c r="K631" s="214"/>
      <c r="L631" s="219"/>
      <c r="M631" s="220"/>
      <c r="N631" s="221"/>
      <c r="O631" s="221"/>
      <c r="P631" s="221"/>
      <c r="Q631" s="221"/>
      <c r="R631" s="221"/>
      <c r="S631" s="221"/>
      <c r="T631" s="222"/>
      <c r="AT631" s="223" t="s">
        <v>137</v>
      </c>
      <c r="AU631" s="223" t="s">
        <v>82</v>
      </c>
      <c r="AV631" s="15" t="s">
        <v>133</v>
      </c>
      <c r="AW631" s="15" t="s">
        <v>33</v>
      </c>
      <c r="AX631" s="15" t="s">
        <v>80</v>
      </c>
      <c r="AY631" s="223" t="s">
        <v>126</v>
      </c>
    </row>
    <row r="632" spans="1:65" s="12" customFormat="1" ht="22.9" customHeight="1">
      <c r="B632" s="157"/>
      <c r="C632" s="158"/>
      <c r="D632" s="159" t="s">
        <v>71</v>
      </c>
      <c r="E632" s="171" t="s">
        <v>176</v>
      </c>
      <c r="F632" s="171" t="s">
        <v>789</v>
      </c>
      <c r="G632" s="158"/>
      <c r="H632" s="158"/>
      <c r="I632" s="161"/>
      <c r="J632" s="172">
        <f>BK632</f>
        <v>0</v>
      </c>
      <c r="K632" s="158"/>
      <c r="L632" s="163"/>
      <c r="M632" s="164"/>
      <c r="N632" s="165"/>
      <c r="O632" s="165"/>
      <c r="P632" s="166">
        <f>SUM(P633:P714)</f>
        <v>0</v>
      </c>
      <c r="Q632" s="165"/>
      <c r="R632" s="166">
        <f>SUM(R633:R714)</f>
        <v>12.685239999999999</v>
      </c>
      <c r="S632" s="165"/>
      <c r="T632" s="167">
        <f>SUM(T633:T714)</f>
        <v>6.3E-2</v>
      </c>
      <c r="AR632" s="168" t="s">
        <v>80</v>
      </c>
      <c r="AT632" s="169" t="s">
        <v>71</v>
      </c>
      <c r="AU632" s="169" t="s">
        <v>80</v>
      </c>
      <c r="AY632" s="168" t="s">
        <v>126</v>
      </c>
      <c r="BK632" s="170">
        <f>SUM(BK633:BK714)</f>
        <v>0</v>
      </c>
    </row>
    <row r="633" spans="1:65" s="2" customFormat="1" ht="24.2" customHeight="1">
      <c r="A633" s="34"/>
      <c r="B633" s="35"/>
      <c r="C633" s="173" t="s">
        <v>790</v>
      </c>
      <c r="D633" s="173" t="s">
        <v>128</v>
      </c>
      <c r="E633" s="174" t="s">
        <v>791</v>
      </c>
      <c r="F633" s="175" t="s">
        <v>792</v>
      </c>
      <c r="G633" s="176" t="s">
        <v>234</v>
      </c>
      <c r="H633" s="177">
        <v>1</v>
      </c>
      <c r="I633" s="178"/>
      <c r="J633" s="179">
        <f>ROUND(I633*H633,2)</f>
        <v>0</v>
      </c>
      <c r="K633" s="175" t="s">
        <v>19</v>
      </c>
      <c r="L633" s="39"/>
      <c r="M633" s="180" t="s">
        <v>19</v>
      </c>
      <c r="N633" s="181" t="s">
        <v>43</v>
      </c>
      <c r="O633" s="64"/>
      <c r="P633" s="182">
        <f>O633*H633</f>
        <v>0</v>
      </c>
      <c r="Q633" s="182">
        <v>0</v>
      </c>
      <c r="R633" s="182">
        <f>Q633*H633</f>
        <v>0</v>
      </c>
      <c r="S633" s="182">
        <v>0</v>
      </c>
      <c r="T633" s="183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84" t="s">
        <v>793</v>
      </c>
      <c r="AT633" s="184" t="s">
        <v>128</v>
      </c>
      <c r="AU633" s="184" t="s">
        <v>82</v>
      </c>
      <c r="AY633" s="17" t="s">
        <v>126</v>
      </c>
      <c r="BE633" s="185">
        <f>IF(N633="základní",J633,0)</f>
        <v>0</v>
      </c>
      <c r="BF633" s="185">
        <f>IF(N633="snížená",J633,0)</f>
        <v>0</v>
      </c>
      <c r="BG633" s="185">
        <f>IF(N633="zákl. přenesená",J633,0)</f>
        <v>0</v>
      </c>
      <c r="BH633" s="185">
        <f>IF(N633="sníž. přenesená",J633,0)</f>
        <v>0</v>
      </c>
      <c r="BI633" s="185">
        <f>IF(N633="nulová",J633,0)</f>
        <v>0</v>
      </c>
      <c r="BJ633" s="17" t="s">
        <v>80</v>
      </c>
      <c r="BK633" s="185">
        <f>ROUND(I633*H633,2)</f>
        <v>0</v>
      </c>
      <c r="BL633" s="17" t="s">
        <v>793</v>
      </c>
      <c r="BM633" s="184" t="s">
        <v>794</v>
      </c>
    </row>
    <row r="634" spans="1:65" s="2" customFormat="1" ht="29.25">
      <c r="A634" s="34"/>
      <c r="B634" s="35"/>
      <c r="C634" s="36"/>
      <c r="D634" s="193" t="s">
        <v>795</v>
      </c>
      <c r="E634" s="36"/>
      <c r="F634" s="234" t="s">
        <v>796</v>
      </c>
      <c r="G634" s="36"/>
      <c r="H634" s="36"/>
      <c r="I634" s="188"/>
      <c r="J634" s="36"/>
      <c r="K634" s="36"/>
      <c r="L634" s="39"/>
      <c r="M634" s="189"/>
      <c r="N634" s="190"/>
      <c r="O634" s="64"/>
      <c r="P634" s="64"/>
      <c r="Q634" s="64"/>
      <c r="R634" s="64"/>
      <c r="S634" s="64"/>
      <c r="T634" s="65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795</v>
      </c>
      <c r="AU634" s="17" t="s">
        <v>82</v>
      </c>
    </row>
    <row r="635" spans="1:65" s="2" customFormat="1" ht="16.5" customHeight="1">
      <c r="A635" s="34"/>
      <c r="B635" s="35"/>
      <c r="C635" s="173" t="s">
        <v>797</v>
      </c>
      <c r="D635" s="173" t="s">
        <v>128</v>
      </c>
      <c r="E635" s="174" t="s">
        <v>798</v>
      </c>
      <c r="F635" s="175" t="s">
        <v>799</v>
      </c>
      <c r="G635" s="176" t="s">
        <v>212</v>
      </c>
      <c r="H635" s="177">
        <v>75</v>
      </c>
      <c r="I635" s="178"/>
      <c r="J635" s="179">
        <f>ROUND(I635*H635,2)</f>
        <v>0</v>
      </c>
      <c r="K635" s="175" t="s">
        <v>19</v>
      </c>
      <c r="L635" s="39"/>
      <c r="M635" s="180" t="s">
        <v>19</v>
      </c>
      <c r="N635" s="181" t="s">
        <v>43</v>
      </c>
      <c r="O635" s="64"/>
      <c r="P635" s="182">
        <f>O635*H635</f>
        <v>0</v>
      </c>
      <c r="Q635" s="182">
        <v>0</v>
      </c>
      <c r="R635" s="182">
        <f>Q635*H635</f>
        <v>0</v>
      </c>
      <c r="S635" s="182">
        <v>0</v>
      </c>
      <c r="T635" s="183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84" t="s">
        <v>133</v>
      </c>
      <c r="AT635" s="184" t="s">
        <v>128</v>
      </c>
      <c r="AU635" s="184" t="s">
        <v>82</v>
      </c>
      <c r="AY635" s="17" t="s">
        <v>126</v>
      </c>
      <c r="BE635" s="185">
        <f>IF(N635="základní",J635,0)</f>
        <v>0</v>
      </c>
      <c r="BF635" s="185">
        <f>IF(N635="snížená",J635,0)</f>
        <v>0</v>
      </c>
      <c r="BG635" s="185">
        <f>IF(N635="zákl. přenesená",J635,0)</f>
        <v>0</v>
      </c>
      <c r="BH635" s="185">
        <f>IF(N635="sníž. přenesená",J635,0)</f>
        <v>0</v>
      </c>
      <c r="BI635" s="185">
        <f>IF(N635="nulová",J635,0)</f>
        <v>0</v>
      </c>
      <c r="BJ635" s="17" t="s">
        <v>80</v>
      </c>
      <c r="BK635" s="185">
        <f>ROUND(I635*H635,2)</f>
        <v>0</v>
      </c>
      <c r="BL635" s="17" t="s">
        <v>133</v>
      </c>
      <c r="BM635" s="184" t="s">
        <v>800</v>
      </c>
    </row>
    <row r="636" spans="1:65" s="14" customFormat="1">
      <c r="B636" s="202"/>
      <c r="C636" s="203"/>
      <c r="D636" s="193" t="s">
        <v>137</v>
      </c>
      <c r="E636" s="204" t="s">
        <v>19</v>
      </c>
      <c r="F636" s="205" t="s">
        <v>801</v>
      </c>
      <c r="G636" s="203"/>
      <c r="H636" s="206">
        <v>75</v>
      </c>
      <c r="I636" s="207"/>
      <c r="J636" s="203"/>
      <c r="K636" s="203"/>
      <c r="L636" s="208"/>
      <c r="M636" s="209"/>
      <c r="N636" s="210"/>
      <c r="O636" s="210"/>
      <c r="P636" s="210"/>
      <c r="Q636" s="210"/>
      <c r="R636" s="210"/>
      <c r="S636" s="210"/>
      <c r="T636" s="211"/>
      <c r="AT636" s="212" t="s">
        <v>137</v>
      </c>
      <c r="AU636" s="212" t="s">
        <v>82</v>
      </c>
      <c r="AV636" s="14" t="s">
        <v>82</v>
      </c>
      <c r="AW636" s="14" t="s">
        <v>33</v>
      </c>
      <c r="AX636" s="14" t="s">
        <v>72</v>
      </c>
      <c r="AY636" s="212" t="s">
        <v>126</v>
      </c>
    </row>
    <row r="637" spans="1:65" s="15" customFormat="1">
      <c r="B637" s="213"/>
      <c r="C637" s="214"/>
      <c r="D637" s="193" t="s">
        <v>137</v>
      </c>
      <c r="E637" s="215" t="s">
        <v>19</v>
      </c>
      <c r="F637" s="216" t="s">
        <v>140</v>
      </c>
      <c r="G637" s="214"/>
      <c r="H637" s="217">
        <v>75</v>
      </c>
      <c r="I637" s="218"/>
      <c r="J637" s="214"/>
      <c r="K637" s="214"/>
      <c r="L637" s="219"/>
      <c r="M637" s="220"/>
      <c r="N637" s="221"/>
      <c r="O637" s="221"/>
      <c r="P637" s="221"/>
      <c r="Q637" s="221"/>
      <c r="R637" s="221"/>
      <c r="S637" s="221"/>
      <c r="T637" s="222"/>
      <c r="AT637" s="223" t="s">
        <v>137</v>
      </c>
      <c r="AU637" s="223" t="s">
        <v>82</v>
      </c>
      <c r="AV637" s="15" t="s">
        <v>133</v>
      </c>
      <c r="AW637" s="15" t="s">
        <v>33</v>
      </c>
      <c r="AX637" s="15" t="s">
        <v>80</v>
      </c>
      <c r="AY637" s="223" t="s">
        <v>126</v>
      </c>
    </row>
    <row r="638" spans="1:65" s="2" customFormat="1" ht="44.25" customHeight="1">
      <c r="A638" s="34"/>
      <c r="B638" s="35"/>
      <c r="C638" s="173" t="s">
        <v>802</v>
      </c>
      <c r="D638" s="173" t="s">
        <v>128</v>
      </c>
      <c r="E638" s="174" t="s">
        <v>803</v>
      </c>
      <c r="F638" s="175" t="s">
        <v>804</v>
      </c>
      <c r="G638" s="176" t="s">
        <v>212</v>
      </c>
      <c r="H638" s="177">
        <v>15</v>
      </c>
      <c r="I638" s="178"/>
      <c r="J638" s="179">
        <f>ROUND(I638*H638,2)</f>
        <v>0</v>
      </c>
      <c r="K638" s="175" t="s">
        <v>132</v>
      </c>
      <c r="L638" s="39"/>
      <c r="M638" s="180" t="s">
        <v>19</v>
      </c>
      <c r="N638" s="181" t="s">
        <v>43</v>
      </c>
      <c r="O638" s="64"/>
      <c r="P638" s="182">
        <f>O638*H638</f>
        <v>0</v>
      </c>
      <c r="Q638" s="182">
        <v>4.2199999999999998E-3</v>
      </c>
      <c r="R638" s="182">
        <f>Q638*H638</f>
        <v>6.3299999999999995E-2</v>
      </c>
      <c r="S638" s="182">
        <v>0</v>
      </c>
      <c r="T638" s="183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84" t="s">
        <v>133</v>
      </c>
      <c r="AT638" s="184" t="s">
        <v>128</v>
      </c>
      <c r="AU638" s="184" t="s">
        <v>82</v>
      </c>
      <c r="AY638" s="17" t="s">
        <v>126</v>
      </c>
      <c r="BE638" s="185">
        <f>IF(N638="základní",J638,0)</f>
        <v>0</v>
      </c>
      <c r="BF638" s="185">
        <f>IF(N638="snížená",J638,0)</f>
        <v>0</v>
      </c>
      <c r="BG638" s="185">
        <f>IF(N638="zákl. přenesená",J638,0)</f>
        <v>0</v>
      </c>
      <c r="BH638" s="185">
        <f>IF(N638="sníž. přenesená",J638,0)</f>
        <v>0</v>
      </c>
      <c r="BI638" s="185">
        <f>IF(N638="nulová",J638,0)</f>
        <v>0</v>
      </c>
      <c r="BJ638" s="17" t="s">
        <v>80</v>
      </c>
      <c r="BK638" s="185">
        <f>ROUND(I638*H638,2)</f>
        <v>0</v>
      </c>
      <c r="BL638" s="17" t="s">
        <v>133</v>
      </c>
      <c r="BM638" s="184" t="s">
        <v>805</v>
      </c>
    </row>
    <row r="639" spans="1:65" s="2" customFormat="1">
      <c r="A639" s="34"/>
      <c r="B639" s="35"/>
      <c r="C639" s="36"/>
      <c r="D639" s="186" t="s">
        <v>135</v>
      </c>
      <c r="E639" s="36"/>
      <c r="F639" s="187" t="s">
        <v>806</v>
      </c>
      <c r="G639" s="36"/>
      <c r="H639" s="36"/>
      <c r="I639" s="188"/>
      <c r="J639" s="36"/>
      <c r="K639" s="36"/>
      <c r="L639" s="39"/>
      <c r="M639" s="189"/>
      <c r="N639" s="190"/>
      <c r="O639" s="64"/>
      <c r="P639" s="64"/>
      <c r="Q639" s="64"/>
      <c r="R639" s="64"/>
      <c r="S639" s="64"/>
      <c r="T639" s="65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135</v>
      </c>
      <c r="AU639" s="17" t="s">
        <v>82</v>
      </c>
    </row>
    <row r="640" spans="1:65" s="13" customFormat="1">
      <c r="B640" s="191"/>
      <c r="C640" s="192"/>
      <c r="D640" s="193" t="s">
        <v>137</v>
      </c>
      <c r="E640" s="194" t="s">
        <v>19</v>
      </c>
      <c r="F640" s="195" t="s">
        <v>468</v>
      </c>
      <c r="G640" s="192"/>
      <c r="H640" s="194" t="s">
        <v>19</v>
      </c>
      <c r="I640" s="196"/>
      <c r="J640" s="192"/>
      <c r="K640" s="192"/>
      <c r="L640" s="197"/>
      <c r="M640" s="198"/>
      <c r="N640" s="199"/>
      <c r="O640" s="199"/>
      <c r="P640" s="199"/>
      <c r="Q640" s="199"/>
      <c r="R640" s="199"/>
      <c r="S640" s="199"/>
      <c r="T640" s="200"/>
      <c r="AT640" s="201" t="s">
        <v>137</v>
      </c>
      <c r="AU640" s="201" t="s">
        <v>82</v>
      </c>
      <c r="AV640" s="13" t="s">
        <v>80</v>
      </c>
      <c r="AW640" s="13" t="s">
        <v>33</v>
      </c>
      <c r="AX640" s="13" t="s">
        <v>72</v>
      </c>
      <c r="AY640" s="201" t="s">
        <v>126</v>
      </c>
    </row>
    <row r="641" spans="1:65" s="14" customFormat="1">
      <c r="B641" s="202"/>
      <c r="C641" s="203"/>
      <c r="D641" s="193" t="s">
        <v>137</v>
      </c>
      <c r="E641" s="204" t="s">
        <v>19</v>
      </c>
      <c r="F641" s="205" t="s">
        <v>189</v>
      </c>
      <c r="G641" s="203"/>
      <c r="H641" s="206">
        <v>10</v>
      </c>
      <c r="I641" s="207"/>
      <c r="J641" s="203"/>
      <c r="K641" s="203"/>
      <c r="L641" s="208"/>
      <c r="M641" s="209"/>
      <c r="N641" s="210"/>
      <c r="O641" s="210"/>
      <c r="P641" s="210"/>
      <c r="Q641" s="210"/>
      <c r="R641" s="210"/>
      <c r="S641" s="210"/>
      <c r="T641" s="211"/>
      <c r="AT641" s="212" t="s">
        <v>137</v>
      </c>
      <c r="AU641" s="212" t="s">
        <v>82</v>
      </c>
      <c r="AV641" s="14" t="s">
        <v>82</v>
      </c>
      <c r="AW641" s="14" t="s">
        <v>33</v>
      </c>
      <c r="AX641" s="14" t="s">
        <v>72</v>
      </c>
      <c r="AY641" s="212" t="s">
        <v>126</v>
      </c>
    </row>
    <row r="642" spans="1:65" s="13" customFormat="1">
      <c r="B642" s="191"/>
      <c r="C642" s="192"/>
      <c r="D642" s="193" t="s">
        <v>137</v>
      </c>
      <c r="E642" s="194" t="s">
        <v>19</v>
      </c>
      <c r="F642" s="195" t="s">
        <v>807</v>
      </c>
      <c r="G642" s="192"/>
      <c r="H642" s="194" t="s">
        <v>19</v>
      </c>
      <c r="I642" s="196"/>
      <c r="J642" s="192"/>
      <c r="K642" s="192"/>
      <c r="L642" s="197"/>
      <c r="M642" s="198"/>
      <c r="N642" s="199"/>
      <c r="O642" s="199"/>
      <c r="P642" s="199"/>
      <c r="Q642" s="199"/>
      <c r="R642" s="199"/>
      <c r="S642" s="199"/>
      <c r="T642" s="200"/>
      <c r="AT642" s="201" t="s">
        <v>137</v>
      </c>
      <c r="AU642" s="201" t="s">
        <v>82</v>
      </c>
      <c r="AV642" s="13" t="s">
        <v>80</v>
      </c>
      <c r="AW642" s="13" t="s">
        <v>33</v>
      </c>
      <c r="AX642" s="13" t="s">
        <v>72</v>
      </c>
      <c r="AY642" s="201" t="s">
        <v>126</v>
      </c>
    </row>
    <row r="643" spans="1:65" s="14" customFormat="1">
      <c r="B643" s="202"/>
      <c r="C643" s="203"/>
      <c r="D643" s="193" t="s">
        <v>137</v>
      </c>
      <c r="E643" s="204" t="s">
        <v>19</v>
      </c>
      <c r="F643" s="205" t="s">
        <v>808</v>
      </c>
      <c r="G643" s="203"/>
      <c r="H643" s="206">
        <v>5</v>
      </c>
      <c r="I643" s="207"/>
      <c r="J643" s="203"/>
      <c r="K643" s="203"/>
      <c r="L643" s="208"/>
      <c r="M643" s="209"/>
      <c r="N643" s="210"/>
      <c r="O643" s="210"/>
      <c r="P643" s="210"/>
      <c r="Q643" s="210"/>
      <c r="R643" s="210"/>
      <c r="S643" s="210"/>
      <c r="T643" s="211"/>
      <c r="AT643" s="212" t="s">
        <v>137</v>
      </c>
      <c r="AU643" s="212" t="s">
        <v>82</v>
      </c>
      <c r="AV643" s="14" t="s">
        <v>82</v>
      </c>
      <c r="AW643" s="14" t="s">
        <v>33</v>
      </c>
      <c r="AX643" s="14" t="s">
        <v>72</v>
      </c>
      <c r="AY643" s="212" t="s">
        <v>126</v>
      </c>
    </row>
    <row r="644" spans="1:65" s="15" customFormat="1">
      <c r="B644" s="213"/>
      <c r="C644" s="214"/>
      <c r="D644" s="193" t="s">
        <v>137</v>
      </c>
      <c r="E644" s="215" t="s">
        <v>19</v>
      </c>
      <c r="F644" s="216" t="s">
        <v>140</v>
      </c>
      <c r="G644" s="214"/>
      <c r="H644" s="217">
        <v>15</v>
      </c>
      <c r="I644" s="218"/>
      <c r="J644" s="214"/>
      <c r="K644" s="214"/>
      <c r="L644" s="219"/>
      <c r="M644" s="220"/>
      <c r="N644" s="221"/>
      <c r="O644" s="221"/>
      <c r="P644" s="221"/>
      <c r="Q644" s="221"/>
      <c r="R644" s="221"/>
      <c r="S644" s="221"/>
      <c r="T644" s="222"/>
      <c r="AT644" s="223" t="s">
        <v>137</v>
      </c>
      <c r="AU644" s="223" t="s">
        <v>82</v>
      </c>
      <c r="AV644" s="15" t="s">
        <v>133</v>
      </c>
      <c r="AW644" s="15" t="s">
        <v>33</v>
      </c>
      <c r="AX644" s="15" t="s">
        <v>80</v>
      </c>
      <c r="AY644" s="223" t="s">
        <v>126</v>
      </c>
    </row>
    <row r="645" spans="1:65" s="2" customFormat="1" ht="44.25" customHeight="1">
      <c r="A645" s="34"/>
      <c r="B645" s="35"/>
      <c r="C645" s="173" t="s">
        <v>809</v>
      </c>
      <c r="D645" s="173" t="s">
        <v>128</v>
      </c>
      <c r="E645" s="174" t="s">
        <v>810</v>
      </c>
      <c r="F645" s="175" t="s">
        <v>811</v>
      </c>
      <c r="G645" s="176" t="s">
        <v>212</v>
      </c>
      <c r="H645" s="177">
        <v>60</v>
      </c>
      <c r="I645" s="178"/>
      <c r="J645" s="179">
        <f>ROUND(I645*H645,2)</f>
        <v>0</v>
      </c>
      <c r="K645" s="175" t="s">
        <v>132</v>
      </c>
      <c r="L645" s="39"/>
      <c r="M645" s="180" t="s">
        <v>19</v>
      </c>
      <c r="N645" s="181" t="s">
        <v>43</v>
      </c>
      <c r="O645" s="64"/>
      <c r="P645" s="182">
        <f>O645*H645</f>
        <v>0</v>
      </c>
      <c r="Q645" s="182">
        <v>6.5599999999999999E-3</v>
      </c>
      <c r="R645" s="182">
        <f>Q645*H645</f>
        <v>0.39360000000000001</v>
      </c>
      <c r="S645" s="182">
        <v>0</v>
      </c>
      <c r="T645" s="183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84" t="s">
        <v>133</v>
      </c>
      <c r="AT645" s="184" t="s">
        <v>128</v>
      </c>
      <c r="AU645" s="184" t="s">
        <v>82</v>
      </c>
      <c r="AY645" s="17" t="s">
        <v>126</v>
      </c>
      <c r="BE645" s="185">
        <f>IF(N645="základní",J645,0)</f>
        <v>0</v>
      </c>
      <c r="BF645" s="185">
        <f>IF(N645="snížená",J645,0)</f>
        <v>0</v>
      </c>
      <c r="BG645" s="185">
        <f>IF(N645="zákl. přenesená",J645,0)</f>
        <v>0</v>
      </c>
      <c r="BH645" s="185">
        <f>IF(N645="sníž. přenesená",J645,0)</f>
        <v>0</v>
      </c>
      <c r="BI645" s="185">
        <f>IF(N645="nulová",J645,0)</f>
        <v>0</v>
      </c>
      <c r="BJ645" s="17" t="s">
        <v>80</v>
      </c>
      <c r="BK645" s="185">
        <f>ROUND(I645*H645,2)</f>
        <v>0</v>
      </c>
      <c r="BL645" s="17" t="s">
        <v>133</v>
      </c>
      <c r="BM645" s="184" t="s">
        <v>812</v>
      </c>
    </row>
    <row r="646" spans="1:65" s="2" customFormat="1">
      <c r="A646" s="34"/>
      <c r="B646" s="35"/>
      <c r="C646" s="36"/>
      <c r="D646" s="186" t="s">
        <v>135</v>
      </c>
      <c r="E646" s="36"/>
      <c r="F646" s="187" t="s">
        <v>813</v>
      </c>
      <c r="G646" s="36"/>
      <c r="H646" s="36"/>
      <c r="I646" s="188"/>
      <c r="J646" s="36"/>
      <c r="K646" s="36"/>
      <c r="L646" s="39"/>
      <c r="M646" s="189"/>
      <c r="N646" s="190"/>
      <c r="O646" s="64"/>
      <c r="P646" s="64"/>
      <c r="Q646" s="64"/>
      <c r="R646" s="64"/>
      <c r="S646" s="64"/>
      <c r="T646" s="65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7" t="s">
        <v>135</v>
      </c>
      <c r="AU646" s="17" t="s">
        <v>82</v>
      </c>
    </row>
    <row r="647" spans="1:65" s="13" customFormat="1">
      <c r="B647" s="191"/>
      <c r="C647" s="192"/>
      <c r="D647" s="193" t="s">
        <v>137</v>
      </c>
      <c r="E647" s="194" t="s">
        <v>19</v>
      </c>
      <c r="F647" s="195" t="s">
        <v>221</v>
      </c>
      <c r="G647" s="192"/>
      <c r="H647" s="194" t="s">
        <v>19</v>
      </c>
      <c r="I647" s="196"/>
      <c r="J647" s="192"/>
      <c r="K647" s="192"/>
      <c r="L647" s="197"/>
      <c r="M647" s="198"/>
      <c r="N647" s="199"/>
      <c r="O647" s="199"/>
      <c r="P647" s="199"/>
      <c r="Q647" s="199"/>
      <c r="R647" s="199"/>
      <c r="S647" s="199"/>
      <c r="T647" s="200"/>
      <c r="AT647" s="201" t="s">
        <v>137</v>
      </c>
      <c r="AU647" s="201" t="s">
        <v>82</v>
      </c>
      <c r="AV647" s="13" t="s">
        <v>80</v>
      </c>
      <c r="AW647" s="13" t="s">
        <v>33</v>
      </c>
      <c r="AX647" s="13" t="s">
        <v>72</v>
      </c>
      <c r="AY647" s="201" t="s">
        <v>126</v>
      </c>
    </row>
    <row r="648" spans="1:65" s="14" customFormat="1">
      <c r="B648" s="202"/>
      <c r="C648" s="203"/>
      <c r="D648" s="193" t="s">
        <v>137</v>
      </c>
      <c r="E648" s="204" t="s">
        <v>19</v>
      </c>
      <c r="F648" s="205" t="s">
        <v>202</v>
      </c>
      <c r="G648" s="203"/>
      <c r="H648" s="206">
        <v>60</v>
      </c>
      <c r="I648" s="207"/>
      <c r="J648" s="203"/>
      <c r="K648" s="203"/>
      <c r="L648" s="208"/>
      <c r="M648" s="209"/>
      <c r="N648" s="210"/>
      <c r="O648" s="210"/>
      <c r="P648" s="210"/>
      <c r="Q648" s="210"/>
      <c r="R648" s="210"/>
      <c r="S648" s="210"/>
      <c r="T648" s="211"/>
      <c r="AT648" s="212" t="s">
        <v>137</v>
      </c>
      <c r="AU648" s="212" t="s">
        <v>82</v>
      </c>
      <c r="AV648" s="14" t="s">
        <v>82</v>
      </c>
      <c r="AW648" s="14" t="s">
        <v>33</v>
      </c>
      <c r="AX648" s="14" t="s">
        <v>72</v>
      </c>
      <c r="AY648" s="212" t="s">
        <v>126</v>
      </c>
    </row>
    <row r="649" spans="1:65" s="15" customFormat="1">
      <c r="B649" s="213"/>
      <c r="C649" s="214"/>
      <c r="D649" s="193" t="s">
        <v>137</v>
      </c>
      <c r="E649" s="215" t="s">
        <v>19</v>
      </c>
      <c r="F649" s="216" t="s">
        <v>140</v>
      </c>
      <c r="G649" s="214"/>
      <c r="H649" s="217">
        <v>60</v>
      </c>
      <c r="I649" s="218"/>
      <c r="J649" s="214"/>
      <c r="K649" s="214"/>
      <c r="L649" s="219"/>
      <c r="M649" s="220"/>
      <c r="N649" s="221"/>
      <c r="O649" s="221"/>
      <c r="P649" s="221"/>
      <c r="Q649" s="221"/>
      <c r="R649" s="221"/>
      <c r="S649" s="221"/>
      <c r="T649" s="222"/>
      <c r="AT649" s="223" t="s">
        <v>137</v>
      </c>
      <c r="AU649" s="223" t="s">
        <v>82</v>
      </c>
      <c r="AV649" s="15" t="s">
        <v>133</v>
      </c>
      <c r="AW649" s="15" t="s">
        <v>33</v>
      </c>
      <c r="AX649" s="15" t="s">
        <v>80</v>
      </c>
      <c r="AY649" s="223" t="s">
        <v>126</v>
      </c>
    </row>
    <row r="650" spans="1:65" s="2" customFormat="1" ht="37.9" customHeight="1">
      <c r="A650" s="34"/>
      <c r="B650" s="35"/>
      <c r="C650" s="173" t="s">
        <v>814</v>
      </c>
      <c r="D650" s="173" t="s">
        <v>128</v>
      </c>
      <c r="E650" s="174" t="s">
        <v>815</v>
      </c>
      <c r="F650" s="175" t="s">
        <v>816</v>
      </c>
      <c r="G650" s="176" t="s">
        <v>277</v>
      </c>
      <c r="H650" s="177">
        <v>4</v>
      </c>
      <c r="I650" s="178"/>
      <c r="J650" s="179">
        <f>ROUND(I650*H650,2)</f>
        <v>0</v>
      </c>
      <c r="K650" s="175" t="s">
        <v>132</v>
      </c>
      <c r="L650" s="39"/>
      <c r="M650" s="180" t="s">
        <v>19</v>
      </c>
      <c r="N650" s="181" t="s">
        <v>43</v>
      </c>
      <c r="O650" s="64"/>
      <c r="P650" s="182">
        <f>O650*H650</f>
        <v>0</v>
      </c>
      <c r="Q650" s="182">
        <v>0</v>
      </c>
      <c r="R650" s="182">
        <f>Q650*H650</f>
        <v>0</v>
      </c>
      <c r="S650" s="182">
        <v>0</v>
      </c>
      <c r="T650" s="183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184" t="s">
        <v>133</v>
      </c>
      <c r="AT650" s="184" t="s">
        <v>128</v>
      </c>
      <c r="AU650" s="184" t="s">
        <v>82</v>
      </c>
      <c r="AY650" s="17" t="s">
        <v>126</v>
      </c>
      <c r="BE650" s="185">
        <f>IF(N650="základní",J650,0)</f>
        <v>0</v>
      </c>
      <c r="BF650" s="185">
        <f>IF(N650="snížená",J650,0)</f>
        <v>0</v>
      </c>
      <c r="BG650" s="185">
        <f>IF(N650="zákl. přenesená",J650,0)</f>
        <v>0</v>
      </c>
      <c r="BH650" s="185">
        <f>IF(N650="sníž. přenesená",J650,0)</f>
        <v>0</v>
      </c>
      <c r="BI650" s="185">
        <f>IF(N650="nulová",J650,0)</f>
        <v>0</v>
      </c>
      <c r="BJ650" s="17" t="s">
        <v>80</v>
      </c>
      <c r="BK650" s="185">
        <f>ROUND(I650*H650,2)</f>
        <v>0</v>
      </c>
      <c r="BL650" s="17" t="s">
        <v>133</v>
      </c>
      <c r="BM650" s="184" t="s">
        <v>817</v>
      </c>
    </row>
    <row r="651" spans="1:65" s="2" customFormat="1">
      <c r="A651" s="34"/>
      <c r="B651" s="35"/>
      <c r="C651" s="36"/>
      <c r="D651" s="186" t="s">
        <v>135</v>
      </c>
      <c r="E651" s="36"/>
      <c r="F651" s="187" t="s">
        <v>818</v>
      </c>
      <c r="G651" s="36"/>
      <c r="H651" s="36"/>
      <c r="I651" s="188"/>
      <c r="J651" s="36"/>
      <c r="K651" s="36"/>
      <c r="L651" s="39"/>
      <c r="M651" s="189"/>
      <c r="N651" s="190"/>
      <c r="O651" s="64"/>
      <c r="P651" s="64"/>
      <c r="Q651" s="64"/>
      <c r="R651" s="64"/>
      <c r="S651" s="64"/>
      <c r="T651" s="65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7" t="s">
        <v>135</v>
      </c>
      <c r="AU651" s="17" t="s">
        <v>82</v>
      </c>
    </row>
    <row r="652" spans="1:65" s="2" customFormat="1" ht="16.5" customHeight="1">
      <c r="A652" s="34"/>
      <c r="B652" s="35"/>
      <c r="C652" s="224" t="s">
        <v>819</v>
      </c>
      <c r="D652" s="224" t="s">
        <v>251</v>
      </c>
      <c r="E652" s="225" t="s">
        <v>820</v>
      </c>
      <c r="F652" s="226" t="s">
        <v>821</v>
      </c>
      <c r="G652" s="227" t="s">
        <v>277</v>
      </c>
      <c r="H652" s="228">
        <v>4</v>
      </c>
      <c r="I652" s="229"/>
      <c r="J652" s="230">
        <f>ROUND(I652*H652,2)</f>
        <v>0</v>
      </c>
      <c r="K652" s="226" t="s">
        <v>132</v>
      </c>
      <c r="L652" s="231"/>
      <c r="M652" s="232" t="s">
        <v>19</v>
      </c>
      <c r="N652" s="233" t="s">
        <v>43</v>
      </c>
      <c r="O652" s="64"/>
      <c r="P652" s="182">
        <f>O652*H652</f>
        <v>0</v>
      </c>
      <c r="Q652" s="182">
        <v>6.4000000000000005E-4</v>
      </c>
      <c r="R652" s="182">
        <f>Q652*H652</f>
        <v>2.5600000000000002E-3</v>
      </c>
      <c r="S652" s="182">
        <v>0</v>
      </c>
      <c r="T652" s="183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184" t="s">
        <v>176</v>
      </c>
      <c r="AT652" s="184" t="s">
        <v>251</v>
      </c>
      <c r="AU652" s="184" t="s">
        <v>82</v>
      </c>
      <c r="AY652" s="17" t="s">
        <v>126</v>
      </c>
      <c r="BE652" s="185">
        <f>IF(N652="základní",J652,0)</f>
        <v>0</v>
      </c>
      <c r="BF652" s="185">
        <f>IF(N652="snížená",J652,0)</f>
        <v>0</v>
      </c>
      <c r="BG652" s="185">
        <f>IF(N652="zákl. přenesená",J652,0)</f>
        <v>0</v>
      </c>
      <c r="BH652" s="185">
        <f>IF(N652="sníž. přenesená",J652,0)</f>
        <v>0</v>
      </c>
      <c r="BI652" s="185">
        <f>IF(N652="nulová",J652,0)</f>
        <v>0</v>
      </c>
      <c r="BJ652" s="17" t="s">
        <v>80</v>
      </c>
      <c r="BK652" s="185">
        <f>ROUND(I652*H652,2)</f>
        <v>0</v>
      </c>
      <c r="BL652" s="17" t="s">
        <v>133</v>
      </c>
      <c r="BM652" s="184" t="s">
        <v>822</v>
      </c>
    </row>
    <row r="653" spans="1:65" s="2" customFormat="1" ht="37.9" customHeight="1">
      <c r="A653" s="34"/>
      <c r="B653" s="35"/>
      <c r="C653" s="173" t="s">
        <v>823</v>
      </c>
      <c r="D653" s="173" t="s">
        <v>128</v>
      </c>
      <c r="E653" s="174" t="s">
        <v>824</v>
      </c>
      <c r="F653" s="175" t="s">
        <v>825</v>
      </c>
      <c r="G653" s="176" t="s">
        <v>277</v>
      </c>
      <c r="H653" s="177">
        <v>4</v>
      </c>
      <c r="I653" s="178"/>
      <c r="J653" s="179">
        <f>ROUND(I653*H653,2)</f>
        <v>0</v>
      </c>
      <c r="K653" s="175" t="s">
        <v>132</v>
      </c>
      <c r="L653" s="39"/>
      <c r="M653" s="180" t="s">
        <v>19</v>
      </c>
      <c r="N653" s="181" t="s">
        <v>43</v>
      </c>
      <c r="O653" s="64"/>
      <c r="P653" s="182">
        <f>O653*H653</f>
        <v>0</v>
      </c>
      <c r="Q653" s="182">
        <v>1.0000000000000001E-5</v>
      </c>
      <c r="R653" s="182">
        <f>Q653*H653</f>
        <v>4.0000000000000003E-5</v>
      </c>
      <c r="S653" s="182">
        <v>0</v>
      </c>
      <c r="T653" s="183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184" t="s">
        <v>133</v>
      </c>
      <c r="AT653" s="184" t="s">
        <v>128</v>
      </c>
      <c r="AU653" s="184" t="s">
        <v>82</v>
      </c>
      <c r="AY653" s="17" t="s">
        <v>126</v>
      </c>
      <c r="BE653" s="185">
        <f>IF(N653="základní",J653,0)</f>
        <v>0</v>
      </c>
      <c r="BF653" s="185">
        <f>IF(N653="snížená",J653,0)</f>
        <v>0</v>
      </c>
      <c r="BG653" s="185">
        <f>IF(N653="zákl. přenesená",J653,0)</f>
        <v>0</v>
      </c>
      <c r="BH653" s="185">
        <f>IF(N653="sníž. přenesená",J653,0)</f>
        <v>0</v>
      </c>
      <c r="BI653" s="185">
        <f>IF(N653="nulová",J653,0)</f>
        <v>0</v>
      </c>
      <c r="BJ653" s="17" t="s">
        <v>80</v>
      </c>
      <c r="BK653" s="185">
        <f>ROUND(I653*H653,2)</f>
        <v>0</v>
      </c>
      <c r="BL653" s="17" t="s">
        <v>133</v>
      </c>
      <c r="BM653" s="184" t="s">
        <v>826</v>
      </c>
    </row>
    <row r="654" spans="1:65" s="2" customFormat="1">
      <c r="A654" s="34"/>
      <c r="B654" s="35"/>
      <c r="C654" s="36"/>
      <c r="D654" s="186" t="s">
        <v>135</v>
      </c>
      <c r="E654" s="36"/>
      <c r="F654" s="187" t="s">
        <v>827</v>
      </c>
      <c r="G654" s="36"/>
      <c r="H654" s="36"/>
      <c r="I654" s="188"/>
      <c r="J654" s="36"/>
      <c r="K654" s="36"/>
      <c r="L654" s="39"/>
      <c r="M654" s="189"/>
      <c r="N654" s="190"/>
      <c r="O654" s="64"/>
      <c r="P654" s="64"/>
      <c r="Q654" s="64"/>
      <c r="R654" s="64"/>
      <c r="S654" s="64"/>
      <c r="T654" s="65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T654" s="17" t="s">
        <v>135</v>
      </c>
      <c r="AU654" s="17" t="s">
        <v>82</v>
      </c>
    </row>
    <row r="655" spans="1:65" s="14" customFormat="1">
      <c r="B655" s="202"/>
      <c r="C655" s="203"/>
      <c r="D655" s="193" t="s">
        <v>137</v>
      </c>
      <c r="E655" s="204" t="s">
        <v>19</v>
      </c>
      <c r="F655" s="205" t="s">
        <v>303</v>
      </c>
      <c r="G655" s="203"/>
      <c r="H655" s="206">
        <v>4</v>
      </c>
      <c r="I655" s="207"/>
      <c r="J655" s="203"/>
      <c r="K655" s="203"/>
      <c r="L655" s="208"/>
      <c r="M655" s="209"/>
      <c r="N655" s="210"/>
      <c r="O655" s="210"/>
      <c r="P655" s="210"/>
      <c r="Q655" s="210"/>
      <c r="R655" s="210"/>
      <c r="S655" s="210"/>
      <c r="T655" s="211"/>
      <c r="AT655" s="212" t="s">
        <v>137</v>
      </c>
      <c r="AU655" s="212" t="s">
        <v>82</v>
      </c>
      <c r="AV655" s="14" t="s">
        <v>82</v>
      </c>
      <c r="AW655" s="14" t="s">
        <v>33</v>
      </c>
      <c r="AX655" s="14" t="s">
        <v>72</v>
      </c>
      <c r="AY655" s="212" t="s">
        <v>126</v>
      </c>
    </row>
    <row r="656" spans="1:65" s="15" customFormat="1">
      <c r="B656" s="213"/>
      <c r="C656" s="214"/>
      <c r="D656" s="193" t="s">
        <v>137</v>
      </c>
      <c r="E656" s="215" t="s">
        <v>19</v>
      </c>
      <c r="F656" s="216" t="s">
        <v>140</v>
      </c>
      <c r="G656" s="214"/>
      <c r="H656" s="217">
        <v>4</v>
      </c>
      <c r="I656" s="218"/>
      <c r="J656" s="214"/>
      <c r="K656" s="214"/>
      <c r="L656" s="219"/>
      <c r="M656" s="220"/>
      <c r="N656" s="221"/>
      <c r="O656" s="221"/>
      <c r="P656" s="221"/>
      <c r="Q656" s="221"/>
      <c r="R656" s="221"/>
      <c r="S656" s="221"/>
      <c r="T656" s="222"/>
      <c r="AT656" s="223" t="s">
        <v>137</v>
      </c>
      <c r="AU656" s="223" t="s">
        <v>82</v>
      </c>
      <c r="AV656" s="15" t="s">
        <v>133</v>
      </c>
      <c r="AW656" s="15" t="s">
        <v>33</v>
      </c>
      <c r="AX656" s="15" t="s">
        <v>80</v>
      </c>
      <c r="AY656" s="223" t="s">
        <v>126</v>
      </c>
    </row>
    <row r="657" spans="1:65" s="2" customFormat="1" ht="16.5" customHeight="1">
      <c r="A657" s="34"/>
      <c r="B657" s="35"/>
      <c r="C657" s="224" t="s">
        <v>828</v>
      </c>
      <c r="D657" s="224" t="s">
        <v>251</v>
      </c>
      <c r="E657" s="225" t="s">
        <v>829</v>
      </c>
      <c r="F657" s="226" t="s">
        <v>830</v>
      </c>
      <c r="G657" s="227" t="s">
        <v>277</v>
      </c>
      <c r="H657" s="228">
        <v>3</v>
      </c>
      <c r="I657" s="229"/>
      <c r="J657" s="230">
        <f>ROUND(I657*H657,2)</f>
        <v>0</v>
      </c>
      <c r="K657" s="226" t="s">
        <v>132</v>
      </c>
      <c r="L657" s="231"/>
      <c r="M657" s="232" t="s">
        <v>19</v>
      </c>
      <c r="N657" s="233" t="s">
        <v>43</v>
      </c>
      <c r="O657" s="64"/>
      <c r="P657" s="182">
        <f>O657*H657</f>
        <v>0</v>
      </c>
      <c r="Q657" s="182">
        <v>7.9000000000000001E-4</v>
      </c>
      <c r="R657" s="182">
        <f>Q657*H657</f>
        <v>2.3700000000000001E-3</v>
      </c>
      <c r="S657" s="182">
        <v>0</v>
      </c>
      <c r="T657" s="183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84" t="s">
        <v>176</v>
      </c>
      <c r="AT657" s="184" t="s">
        <v>251</v>
      </c>
      <c r="AU657" s="184" t="s">
        <v>82</v>
      </c>
      <c r="AY657" s="17" t="s">
        <v>126</v>
      </c>
      <c r="BE657" s="185">
        <f>IF(N657="základní",J657,0)</f>
        <v>0</v>
      </c>
      <c r="BF657" s="185">
        <f>IF(N657="snížená",J657,0)</f>
        <v>0</v>
      </c>
      <c r="BG657" s="185">
        <f>IF(N657="zákl. přenesená",J657,0)</f>
        <v>0</v>
      </c>
      <c r="BH657" s="185">
        <f>IF(N657="sníž. přenesená",J657,0)</f>
        <v>0</v>
      </c>
      <c r="BI657" s="185">
        <f>IF(N657="nulová",J657,0)</f>
        <v>0</v>
      </c>
      <c r="BJ657" s="17" t="s">
        <v>80</v>
      </c>
      <c r="BK657" s="185">
        <f>ROUND(I657*H657,2)</f>
        <v>0</v>
      </c>
      <c r="BL657" s="17" t="s">
        <v>133</v>
      </c>
      <c r="BM657" s="184" t="s">
        <v>831</v>
      </c>
    </row>
    <row r="658" spans="1:65" s="2" customFormat="1" ht="16.5" customHeight="1">
      <c r="A658" s="34"/>
      <c r="B658" s="35"/>
      <c r="C658" s="224" t="s">
        <v>832</v>
      </c>
      <c r="D658" s="224" t="s">
        <v>251</v>
      </c>
      <c r="E658" s="225" t="s">
        <v>833</v>
      </c>
      <c r="F658" s="226" t="s">
        <v>834</v>
      </c>
      <c r="G658" s="227" t="s">
        <v>277</v>
      </c>
      <c r="H658" s="228">
        <v>1</v>
      </c>
      <c r="I658" s="229"/>
      <c r="J658" s="230">
        <f>ROUND(I658*H658,2)</f>
        <v>0</v>
      </c>
      <c r="K658" s="226" t="s">
        <v>132</v>
      </c>
      <c r="L658" s="231"/>
      <c r="M658" s="232" t="s">
        <v>19</v>
      </c>
      <c r="N658" s="233" t="s">
        <v>43</v>
      </c>
      <c r="O658" s="64"/>
      <c r="P658" s="182">
        <f>O658*H658</f>
        <v>0</v>
      </c>
      <c r="Q658" s="182">
        <v>1.2099999999999999E-3</v>
      </c>
      <c r="R658" s="182">
        <f>Q658*H658</f>
        <v>1.2099999999999999E-3</v>
      </c>
      <c r="S658" s="182">
        <v>0</v>
      </c>
      <c r="T658" s="183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84" t="s">
        <v>176</v>
      </c>
      <c r="AT658" s="184" t="s">
        <v>251</v>
      </c>
      <c r="AU658" s="184" t="s">
        <v>82</v>
      </c>
      <c r="AY658" s="17" t="s">
        <v>126</v>
      </c>
      <c r="BE658" s="185">
        <f>IF(N658="základní",J658,0)</f>
        <v>0</v>
      </c>
      <c r="BF658" s="185">
        <f>IF(N658="snížená",J658,0)</f>
        <v>0</v>
      </c>
      <c r="BG658" s="185">
        <f>IF(N658="zákl. přenesená",J658,0)</f>
        <v>0</v>
      </c>
      <c r="BH658" s="185">
        <f>IF(N658="sníž. přenesená",J658,0)</f>
        <v>0</v>
      </c>
      <c r="BI658" s="185">
        <f>IF(N658="nulová",J658,0)</f>
        <v>0</v>
      </c>
      <c r="BJ658" s="17" t="s">
        <v>80</v>
      </c>
      <c r="BK658" s="185">
        <f>ROUND(I658*H658,2)</f>
        <v>0</v>
      </c>
      <c r="BL658" s="17" t="s">
        <v>133</v>
      </c>
      <c r="BM658" s="184" t="s">
        <v>835</v>
      </c>
    </row>
    <row r="659" spans="1:65" s="2" customFormat="1" ht="21.75" customHeight="1">
      <c r="A659" s="34"/>
      <c r="B659" s="35"/>
      <c r="C659" s="173" t="s">
        <v>836</v>
      </c>
      <c r="D659" s="173" t="s">
        <v>128</v>
      </c>
      <c r="E659" s="174" t="s">
        <v>837</v>
      </c>
      <c r="F659" s="175" t="s">
        <v>838</v>
      </c>
      <c r="G659" s="176" t="s">
        <v>212</v>
      </c>
      <c r="H659" s="177">
        <v>75</v>
      </c>
      <c r="I659" s="178"/>
      <c r="J659" s="179">
        <f>ROUND(I659*H659,2)</f>
        <v>0</v>
      </c>
      <c r="K659" s="175" t="s">
        <v>132</v>
      </c>
      <c r="L659" s="39"/>
      <c r="M659" s="180" t="s">
        <v>19</v>
      </c>
      <c r="N659" s="181" t="s">
        <v>43</v>
      </c>
      <c r="O659" s="64"/>
      <c r="P659" s="182">
        <f>O659*H659</f>
        <v>0</v>
      </c>
      <c r="Q659" s="182">
        <v>0</v>
      </c>
      <c r="R659" s="182">
        <f>Q659*H659</f>
        <v>0</v>
      </c>
      <c r="S659" s="182">
        <v>0</v>
      </c>
      <c r="T659" s="183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184" t="s">
        <v>133</v>
      </c>
      <c r="AT659" s="184" t="s">
        <v>128</v>
      </c>
      <c r="AU659" s="184" t="s">
        <v>82</v>
      </c>
      <c r="AY659" s="17" t="s">
        <v>126</v>
      </c>
      <c r="BE659" s="185">
        <f>IF(N659="základní",J659,0)</f>
        <v>0</v>
      </c>
      <c r="BF659" s="185">
        <f>IF(N659="snížená",J659,0)</f>
        <v>0</v>
      </c>
      <c r="BG659" s="185">
        <f>IF(N659="zákl. přenesená",J659,0)</f>
        <v>0</v>
      </c>
      <c r="BH659" s="185">
        <f>IF(N659="sníž. přenesená",J659,0)</f>
        <v>0</v>
      </c>
      <c r="BI659" s="185">
        <f>IF(N659="nulová",J659,0)</f>
        <v>0</v>
      </c>
      <c r="BJ659" s="17" t="s">
        <v>80</v>
      </c>
      <c r="BK659" s="185">
        <f>ROUND(I659*H659,2)</f>
        <v>0</v>
      </c>
      <c r="BL659" s="17" t="s">
        <v>133</v>
      </c>
      <c r="BM659" s="184" t="s">
        <v>839</v>
      </c>
    </row>
    <row r="660" spans="1:65" s="2" customFormat="1">
      <c r="A660" s="34"/>
      <c r="B660" s="35"/>
      <c r="C660" s="36"/>
      <c r="D660" s="186" t="s">
        <v>135</v>
      </c>
      <c r="E660" s="36"/>
      <c r="F660" s="187" t="s">
        <v>840</v>
      </c>
      <c r="G660" s="36"/>
      <c r="H660" s="36"/>
      <c r="I660" s="188"/>
      <c r="J660" s="36"/>
      <c r="K660" s="36"/>
      <c r="L660" s="39"/>
      <c r="M660" s="189"/>
      <c r="N660" s="190"/>
      <c r="O660" s="64"/>
      <c r="P660" s="64"/>
      <c r="Q660" s="64"/>
      <c r="R660" s="64"/>
      <c r="S660" s="64"/>
      <c r="T660" s="65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T660" s="17" t="s">
        <v>135</v>
      </c>
      <c r="AU660" s="17" t="s">
        <v>82</v>
      </c>
    </row>
    <row r="661" spans="1:65" s="14" customFormat="1">
      <c r="B661" s="202"/>
      <c r="C661" s="203"/>
      <c r="D661" s="193" t="s">
        <v>137</v>
      </c>
      <c r="E661" s="204" t="s">
        <v>19</v>
      </c>
      <c r="F661" s="205" t="s">
        <v>841</v>
      </c>
      <c r="G661" s="203"/>
      <c r="H661" s="206">
        <v>75</v>
      </c>
      <c r="I661" s="207"/>
      <c r="J661" s="203"/>
      <c r="K661" s="203"/>
      <c r="L661" s="208"/>
      <c r="M661" s="209"/>
      <c r="N661" s="210"/>
      <c r="O661" s="210"/>
      <c r="P661" s="210"/>
      <c r="Q661" s="210"/>
      <c r="R661" s="210"/>
      <c r="S661" s="210"/>
      <c r="T661" s="211"/>
      <c r="AT661" s="212" t="s">
        <v>137</v>
      </c>
      <c r="AU661" s="212" t="s">
        <v>82</v>
      </c>
      <c r="AV661" s="14" t="s">
        <v>82</v>
      </c>
      <c r="AW661" s="14" t="s">
        <v>33</v>
      </c>
      <c r="AX661" s="14" t="s">
        <v>72</v>
      </c>
      <c r="AY661" s="212" t="s">
        <v>126</v>
      </c>
    </row>
    <row r="662" spans="1:65" s="15" customFormat="1">
      <c r="B662" s="213"/>
      <c r="C662" s="214"/>
      <c r="D662" s="193" t="s">
        <v>137</v>
      </c>
      <c r="E662" s="215" t="s">
        <v>19</v>
      </c>
      <c r="F662" s="216" t="s">
        <v>140</v>
      </c>
      <c r="G662" s="214"/>
      <c r="H662" s="217">
        <v>75</v>
      </c>
      <c r="I662" s="218"/>
      <c r="J662" s="214"/>
      <c r="K662" s="214"/>
      <c r="L662" s="219"/>
      <c r="M662" s="220"/>
      <c r="N662" s="221"/>
      <c r="O662" s="221"/>
      <c r="P662" s="221"/>
      <c r="Q662" s="221"/>
      <c r="R662" s="221"/>
      <c r="S662" s="221"/>
      <c r="T662" s="222"/>
      <c r="AT662" s="223" t="s">
        <v>137</v>
      </c>
      <c r="AU662" s="223" t="s">
        <v>82</v>
      </c>
      <c r="AV662" s="15" t="s">
        <v>133</v>
      </c>
      <c r="AW662" s="15" t="s">
        <v>33</v>
      </c>
      <c r="AX662" s="15" t="s">
        <v>80</v>
      </c>
      <c r="AY662" s="223" t="s">
        <v>126</v>
      </c>
    </row>
    <row r="663" spans="1:65" s="2" customFormat="1" ht="24.2" customHeight="1">
      <c r="A663" s="34"/>
      <c r="B663" s="35"/>
      <c r="C663" s="173" t="s">
        <v>842</v>
      </c>
      <c r="D663" s="173" t="s">
        <v>128</v>
      </c>
      <c r="E663" s="174" t="s">
        <v>843</v>
      </c>
      <c r="F663" s="175" t="s">
        <v>844</v>
      </c>
      <c r="G663" s="176" t="s">
        <v>277</v>
      </c>
      <c r="H663" s="177">
        <v>2</v>
      </c>
      <c r="I663" s="178"/>
      <c r="J663" s="179">
        <f>ROUND(I663*H663,2)</f>
        <v>0</v>
      </c>
      <c r="K663" s="175" t="s">
        <v>132</v>
      </c>
      <c r="L663" s="39"/>
      <c r="M663" s="180" t="s">
        <v>19</v>
      </c>
      <c r="N663" s="181" t="s">
        <v>43</v>
      </c>
      <c r="O663" s="64"/>
      <c r="P663" s="182">
        <f>O663*H663</f>
        <v>0</v>
      </c>
      <c r="Q663" s="182">
        <v>0.45937</v>
      </c>
      <c r="R663" s="182">
        <f>Q663*H663</f>
        <v>0.91874</v>
      </c>
      <c r="S663" s="182">
        <v>0</v>
      </c>
      <c r="T663" s="183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84" t="s">
        <v>133</v>
      </c>
      <c r="AT663" s="184" t="s">
        <v>128</v>
      </c>
      <c r="AU663" s="184" t="s">
        <v>82</v>
      </c>
      <c r="AY663" s="17" t="s">
        <v>126</v>
      </c>
      <c r="BE663" s="185">
        <f>IF(N663="základní",J663,0)</f>
        <v>0</v>
      </c>
      <c r="BF663" s="185">
        <f>IF(N663="snížená",J663,0)</f>
        <v>0</v>
      </c>
      <c r="BG663" s="185">
        <f>IF(N663="zákl. přenesená",J663,0)</f>
        <v>0</v>
      </c>
      <c r="BH663" s="185">
        <f>IF(N663="sníž. přenesená",J663,0)</f>
        <v>0</v>
      </c>
      <c r="BI663" s="185">
        <f>IF(N663="nulová",J663,0)</f>
        <v>0</v>
      </c>
      <c r="BJ663" s="17" t="s">
        <v>80</v>
      </c>
      <c r="BK663" s="185">
        <f>ROUND(I663*H663,2)</f>
        <v>0</v>
      </c>
      <c r="BL663" s="17" t="s">
        <v>133</v>
      </c>
      <c r="BM663" s="184" t="s">
        <v>845</v>
      </c>
    </row>
    <row r="664" spans="1:65" s="2" customFormat="1">
      <c r="A664" s="34"/>
      <c r="B664" s="35"/>
      <c r="C664" s="36"/>
      <c r="D664" s="186" t="s">
        <v>135</v>
      </c>
      <c r="E664" s="36"/>
      <c r="F664" s="187" t="s">
        <v>846</v>
      </c>
      <c r="G664" s="36"/>
      <c r="H664" s="36"/>
      <c r="I664" s="188"/>
      <c r="J664" s="36"/>
      <c r="K664" s="36"/>
      <c r="L664" s="39"/>
      <c r="M664" s="189"/>
      <c r="N664" s="190"/>
      <c r="O664" s="64"/>
      <c r="P664" s="64"/>
      <c r="Q664" s="64"/>
      <c r="R664" s="64"/>
      <c r="S664" s="64"/>
      <c r="T664" s="65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7" t="s">
        <v>135</v>
      </c>
      <c r="AU664" s="17" t="s">
        <v>82</v>
      </c>
    </row>
    <row r="665" spans="1:65" s="2" customFormat="1" ht="37.9" customHeight="1">
      <c r="A665" s="34"/>
      <c r="B665" s="35"/>
      <c r="C665" s="173" t="s">
        <v>847</v>
      </c>
      <c r="D665" s="173" t="s">
        <v>128</v>
      </c>
      <c r="E665" s="174" t="s">
        <v>848</v>
      </c>
      <c r="F665" s="175" t="s">
        <v>849</v>
      </c>
      <c r="G665" s="176" t="s">
        <v>225</v>
      </c>
      <c r="H665" s="177">
        <v>8</v>
      </c>
      <c r="I665" s="178"/>
      <c r="J665" s="179">
        <f>ROUND(I665*H665,2)</f>
        <v>0</v>
      </c>
      <c r="K665" s="175" t="s">
        <v>132</v>
      </c>
      <c r="L665" s="39"/>
      <c r="M665" s="180" t="s">
        <v>19</v>
      </c>
      <c r="N665" s="181" t="s">
        <v>43</v>
      </c>
      <c r="O665" s="64"/>
      <c r="P665" s="182">
        <f>O665*H665</f>
        <v>0</v>
      </c>
      <c r="Q665" s="182">
        <v>0</v>
      </c>
      <c r="R665" s="182">
        <f>Q665*H665</f>
        <v>0</v>
      </c>
      <c r="S665" s="182">
        <v>0</v>
      </c>
      <c r="T665" s="183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84" t="s">
        <v>133</v>
      </c>
      <c r="AT665" s="184" t="s">
        <v>128</v>
      </c>
      <c r="AU665" s="184" t="s">
        <v>82</v>
      </c>
      <c r="AY665" s="17" t="s">
        <v>126</v>
      </c>
      <c r="BE665" s="185">
        <f>IF(N665="základní",J665,0)</f>
        <v>0</v>
      </c>
      <c r="BF665" s="185">
        <f>IF(N665="snížená",J665,0)</f>
        <v>0</v>
      </c>
      <c r="BG665" s="185">
        <f>IF(N665="zákl. přenesená",J665,0)</f>
        <v>0</v>
      </c>
      <c r="BH665" s="185">
        <f>IF(N665="sníž. přenesená",J665,0)</f>
        <v>0</v>
      </c>
      <c r="BI665" s="185">
        <f>IF(N665="nulová",J665,0)</f>
        <v>0</v>
      </c>
      <c r="BJ665" s="17" t="s">
        <v>80</v>
      </c>
      <c r="BK665" s="185">
        <f>ROUND(I665*H665,2)</f>
        <v>0</v>
      </c>
      <c r="BL665" s="17" t="s">
        <v>133</v>
      </c>
      <c r="BM665" s="184" t="s">
        <v>850</v>
      </c>
    </row>
    <row r="666" spans="1:65" s="2" customFormat="1">
      <c r="A666" s="34"/>
      <c r="B666" s="35"/>
      <c r="C666" s="36"/>
      <c r="D666" s="186" t="s">
        <v>135</v>
      </c>
      <c r="E666" s="36"/>
      <c r="F666" s="187" t="s">
        <v>851</v>
      </c>
      <c r="G666" s="36"/>
      <c r="H666" s="36"/>
      <c r="I666" s="188"/>
      <c r="J666" s="36"/>
      <c r="K666" s="36"/>
      <c r="L666" s="39"/>
      <c r="M666" s="189"/>
      <c r="N666" s="190"/>
      <c r="O666" s="64"/>
      <c r="P666" s="64"/>
      <c r="Q666" s="64"/>
      <c r="R666" s="64"/>
      <c r="S666" s="64"/>
      <c r="T666" s="65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7" t="s">
        <v>135</v>
      </c>
      <c r="AU666" s="17" t="s">
        <v>82</v>
      </c>
    </row>
    <row r="667" spans="1:65" s="13" customFormat="1" ht="22.5">
      <c r="B667" s="191"/>
      <c r="C667" s="192"/>
      <c r="D667" s="193" t="s">
        <v>137</v>
      </c>
      <c r="E667" s="194" t="s">
        <v>19</v>
      </c>
      <c r="F667" s="195" t="s">
        <v>852</v>
      </c>
      <c r="G667" s="192"/>
      <c r="H667" s="194" t="s">
        <v>19</v>
      </c>
      <c r="I667" s="196"/>
      <c r="J667" s="192"/>
      <c r="K667" s="192"/>
      <c r="L667" s="197"/>
      <c r="M667" s="198"/>
      <c r="N667" s="199"/>
      <c r="O667" s="199"/>
      <c r="P667" s="199"/>
      <c r="Q667" s="199"/>
      <c r="R667" s="199"/>
      <c r="S667" s="199"/>
      <c r="T667" s="200"/>
      <c r="AT667" s="201" t="s">
        <v>137</v>
      </c>
      <c r="AU667" s="201" t="s">
        <v>82</v>
      </c>
      <c r="AV667" s="13" t="s">
        <v>80</v>
      </c>
      <c r="AW667" s="13" t="s">
        <v>33</v>
      </c>
      <c r="AX667" s="13" t="s">
        <v>72</v>
      </c>
      <c r="AY667" s="201" t="s">
        <v>126</v>
      </c>
    </row>
    <row r="668" spans="1:65" s="14" customFormat="1">
      <c r="B668" s="202"/>
      <c r="C668" s="203"/>
      <c r="D668" s="193" t="s">
        <v>137</v>
      </c>
      <c r="E668" s="204" t="s">
        <v>19</v>
      </c>
      <c r="F668" s="205" t="s">
        <v>176</v>
      </c>
      <c r="G668" s="203"/>
      <c r="H668" s="206">
        <v>8</v>
      </c>
      <c r="I668" s="207"/>
      <c r="J668" s="203"/>
      <c r="K668" s="203"/>
      <c r="L668" s="208"/>
      <c r="M668" s="209"/>
      <c r="N668" s="210"/>
      <c r="O668" s="210"/>
      <c r="P668" s="210"/>
      <c r="Q668" s="210"/>
      <c r="R668" s="210"/>
      <c r="S668" s="210"/>
      <c r="T668" s="211"/>
      <c r="AT668" s="212" t="s">
        <v>137</v>
      </c>
      <c r="AU668" s="212" t="s">
        <v>82</v>
      </c>
      <c r="AV668" s="14" t="s">
        <v>82</v>
      </c>
      <c r="AW668" s="14" t="s">
        <v>33</v>
      </c>
      <c r="AX668" s="14" t="s">
        <v>72</v>
      </c>
      <c r="AY668" s="212" t="s">
        <v>126</v>
      </c>
    </row>
    <row r="669" spans="1:65" s="15" customFormat="1">
      <c r="B669" s="213"/>
      <c r="C669" s="214"/>
      <c r="D669" s="193" t="s">
        <v>137</v>
      </c>
      <c r="E669" s="215" t="s">
        <v>19</v>
      </c>
      <c r="F669" s="216" t="s">
        <v>140</v>
      </c>
      <c r="G669" s="214"/>
      <c r="H669" s="217">
        <v>8</v>
      </c>
      <c r="I669" s="218"/>
      <c r="J669" s="214"/>
      <c r="K669" s="214"/>
      <c r="L669" s="219"/>
      <c r="M669" s="220"/>
      <c r="N669" s="221"/>
      <c r="O669" s="221"/>
      <c r="P669" s="221"/>
      <c r="Q669" s="221"/>
      <c r="R669" s="221"/>
      <c r="S669" s="221"/>
      <c r="T669" s="222"/>
      <c r="AT669" s="223" t="s">
        <v>137</v>
      </c>
      <c r="AU669" s="223" t="s">
        <v>82</v>
      </c>
      <c r="AV669" s="15" t="s">
        <v>133</v>
      </c>
      <c r="AW669" s="15" t="s">
        <v>33</v>
      </c>
      <c r="AX669" s="15" t="s">
        <v>80</v>
      </c>
      <c r="AY669" s="223" t="s">
        <v>126</v>
      </c>
    </row>
    <row r="670" spans="1:65" s="2" customFormat="1" ht="16.5" customHeight="1">
      <c r="A670" s="34"/>
      <c r="B670" s="35"/>
      <c r="C670" s="224" t="s">
        <v>853</v>
      </c>
      <c r="D670" s="224" t="s">
        <v>251</v>
      </c>
      <c r="E670" s="225" t="s">
        <v>854</v>
      </c>
      <c r="F670" s="226" t="s">
        <v>855</v>
      </c>
      <c r="G670" s="227" t="s">
        <v>225</v>
      </c>
      <c r="H670" s="228">
        <v>8</v>
      </c>
      <c r="I670" s="229"/>
      <c r="J670" s="230">
        <f>ROUND(I670*H670,2)</f>
        <v>0</v>
      </c>
      <c r="K670" s="226" t="s">
        <v>132</v>
      </c>
      <c r="L670" s="231"/>
      <c r="M670" s="232" t="s">
        <v>19</v>
      </c>
      <c r="N670" s="233" t="s">
        <v>43</v>
      </c>
      <c r="O670" s="64"/>
      <c r="P670" s="182">
        <f>O670*H670</f>
        <v>0</v>
      </c>
      <c r="Q670" s="182">
        <v>1</v>
      </c>
      <c r="R670" s="182">
        <f>Q670*H670</f>
        <v>8</v>
      </c>
      <c r="S670" s="182">
        <v>0</v>
      </c>
      <c r="T670" s="183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84" t="s">
        <v>176</v>
      </c>
      <c r="AT670" s="184" t="s">
        <v>251</v>
      </c>
      <c r="AU670" s="184" t="s">
        <v>82</v>
      </c>
      <c r="AY670" s="17" t="s">
        <v>126</v>
      </c>
      <c r="BE670" s="185">
        <f>IF(N670="základní",J670,0)</f>
        <v>0</v>
      </c>
      <c r="BF670" s="185">
        <f>IF(N670="snížená",J670,0)</f>
        <v>0</v>
      </c>
      <c r="BG670" s="185">
        <f>IF(N670="zákl. přenesená",J670,0)</f>
        <v>0</v>
      </c>
      <c r="BH670" s="185">
        <f>IF(N670="sníž. přenesená",J670,0)</f>
        <v>0</v>
      </c>
      <c r="BI670" s="185">
        <f>IF(N670="nulová",J670,0)</f>
        <v>0</v>
      </c>
      <c r="BJ670" s="17" t="s">
        <v>80</v>
      </c>
      <c r="BK670" s="185">
        <f>ROUND(I670*H670,2)</f>
        <v>0</v>
      </c>
      <c r="BL670" s="17" t="s">
        <v>133</v>
      </c>
      <c r="BM670" s="184" t="s">
        <v>856</v>
      </c>
    </row>
    <row r="671" spans="1:65" s="2" customFormat="1" ht="24.2" customHeight="1">
      <c r="A671" s="34"/>
      <c r="B671" s="35"/>
      <c r="C671" s="173" t="s">
        <v>857</v>
      </c>
      <c r="D671" s="173" t="s">
        <v>128</v>
      </c>
      <c r="E671" s="174" t="s">
        <v>858</v>
      </c>
      <c r="F671" s="175" t="s">
        <v>859</v>
      </c>
      <c r="G671" s="176" t="s">
        <v>277</v>
      </c>
      <c r="H671" s="177">
        <v>1</v>
      </c>
      <c r="I671" s="178"/>
      <c r="J671" s="179">
        <f>ROUND(I671*H671,2)</f>
        <v>0</v>
      </c>
      <c r="K671" s="175" t="s">
        <v>19</v>
      </c>
      <c r="L671" s="39"/>
      <c r="M671" s="180" t="s">
        <v>19</v>
      </c>
      <c r="N671" s="181" t="s">
        <v>43</v>
      </c>
      <c r="O671" s="64"/>
      <c r="P671" s="182">
        <f>O671*H671</f>
        <v>0</v>
      </c>
      <c r="Q671" s="182">
        <v>0</v>
      </c>
      <c r="R671" s="182">
        <f>Q671*H671</f>
        <v>0</v>
      </c>
      <c r="S671" s="182">
        <v>6.3E-2</v>
      </c>
      <c r="T671" s="183">
        <f>S671*H671</f>
        <v>6.3E-2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84" t="s">
        <v>133</v>
      </c>
      <c r="AT671" s="184" t="s">
        <v>128</v>
      </c>
      <c r="AU671" s="184" t="s">
        <v>82</v>
      </c>
      <c r="AY671" s="17" t="s">
        <v>126</v>
      </c>
      <c r="BE671" s="185">
        <f>IF(N671="základní",J671,0)</f>
        <v>0</v>
      </c>
      <c r="BF671" s="185">
        <f>IF(N671="snížená",J671,0)</f>
        <v>0</v>
      </c>
      <c r="BG671" s="185">
        <f>IF(N671="zákl. přenesená",J671,0)</f>
        <v>0</v>
      </c>
      <c r="BH671" s="185">
        <f>IF(N671="sníž. přenesená",J671,0)</f>
        <v>0</v>
      </c>
      <c r="BI671" s="185">
        <f>IF(N671="nulová",J671,0)</f>
        <v>0</v>
      </c>
      <c r="BJ671" s="17" t="s">
        <v>80</v>
      </c>
      <c r="BK671" s="185">
        <f>ROUND(I671*H671,2)</f>
        <v>0</v>
      </c>
      <c r="BL671" s="17" t="s">
        <v>133</v>
      </c>
      <c r="BM671" s="184" t="s">
        <v>860</v>
      </c>
    </row>
    <row r="672" spans="1:65" s="2" customFormat="1" ht="19.5">
      <c r="A672" s="34"/>
      <c r="B672" s="35"/>
      <c r="C672" s="36"/>
      <c r="D672" s="193" t="s">
        <v>795</v>
      </c>
      <c r="E672" s="36"/>
      <c r="F672" s="234" t="s">
        <v>861</v>
      </c>
      <c r="G672" s="36"/>
      <c r="H672" s="36"/>
      <c r="I672" s="188"/>
      <c r="J672" s="36"/>
      <c r="K672" s="36"/>
      <c r="L672" s="39"/>
      <c r="M672" s="189"/>
      <c r="N672" s="190"/>
      <c r="O672" s="64"/>
      <c r="P672" s="64"/>
      <c r="Q672" s="64"/>
      <c r="R672" s="64"/>
      <c r="S672" s="64"/>
      <c r="T672" s="65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7" t="s">
        <v>795</v>
      </c>
      <c r="AU672" s="17" t="s">
        <v>82</v>
      </c>
    </row>
    <row r="673" spans="1:65" s="14" customFormat="1">
      <c r="B673" s="202"/>
      <c r="C673" s="203"/>
      <c r="D673" s="193" t="s">
        <v>137</v>
      </c>
      <c r="E673" s="204" t="s">
        <v>19</v>
      </c>
      <c r="F673" s="205" t="s">
        <v>80</v>
      </c>
      <c r="G673" s="203"/>
      <c r="H673" s="206">
        <v>1</v>
      </c>
      <c r="I673" s="207"/>
      <c r="J673" s="203"/>
      <c r="K673" s="203"/>
      <c r="L673" s="208"/>
      <c r="M673" s="209"/>
      <c r="N673" s="210"/>
      <c r="O673" s="210"/>
      <c r="P673" s="210"/>
      <c r="Q673" s="210"/>
      <c r="R673" s="210"/>
      <c r="S673" s="210"/>
      <c r="T673" s="211"/>
      <c r="AT673" s="212" t="s">
        <v>137</v>
      </c>
      <c r="AU673" s="212" t="s">
        <v>82</v>
      </c>
      <c r="AV673" s="14" t="s">
        <v>82</v>
      </c>
      <c r="AW673" s="14" t="s">
        <v>33</v>
      </c>
      <c r="AX673" s="14" t="s">
        <v>72</v>
      </c>
      <c r="AY673" s="212" t="s">
        <v>126</v>
      </c>
    </row>
    <row r="674" spans="1:65" s="15" customFormat="1">
      <c r="B674" s="213"/>
      <c r="C674" s="214"/>
      <c r="D674" s="193" t="s">
        <v>137</v>
      </c>
      <c r="E674" s="215" t="s">
        <v>19</v>
      </c>
      <c r="F674" s="216" t="s">
        <v>140</v>
      </c>
      <c r="G674" s="214"/>
      <c r="H674" s="217">
        <v>1</v>
      </c>
      <c r="I674" s="218"/>
      <c r="J674" s="214"/>
      <c r="K674" s="214"/>
      <c r="L674" s="219"/>
      <c r="M674" s="220"/>
      <c r="N674" s="221"/>
      <c r="O674" s="221"/>
      <c r="P674" s="221"/>
      <c r="Q674" s="221"/>
      <c r="R674" s="221"/>
      <c r="S674" s="221"/>
      <c r="T674" s="222"/>
      <c r="AT674" s="223" t="s">
        <v>137</v>
      </c>
      <c r="AU674" s="223" t="s">
        <v>82</v>
      </c>
      <c r="AV674" s="15" t="s">
        <v>133</v>
      </c>
      <c r="AW674" s="15" t="s">
        <v>33</v>
      </c>
      <c r="AX674" s="15" t="s">
        <v>80</v>
      </c>
      <c r="AY674" s="223" t="s">
        <v>126</v>
      </c>
    </row>
    <row r="675" spans="1:65" s="2" customFormat="1" ht="44.25" customHeight="1">
      <c r="A675" s="34"/>
      <c r="B675" s="35"/>
      <c r="C675" s="173" t="s">
        <v>862</v>
      </c>
      <c r="D675" s="173" t="s">
        <v>128</v>
      </c>
      <c r="E675" s="174" t="s">
        <v>863</v>
      </c>
      <c r="F675" s="175" t="s">
        <v>864</v>
      </c>
      <c r="G675" s="176" t="s">
        <v>277</v>
      </c>
      <c r="H675" s="177">
        <v>2</v>
      </c>
      <c r="I675" s="178"/>
      <c r="J675" s="179">
        <f>ROUND(I675*H675,2)</f>
        <v>0</v>
      </c>
      <c r="K675" s="175" t="s">
        <v>132</v>
      </c>
      <c r="L675" s="39"/>
      <c r="M675" s="180" t="s">
        <v>19</v>
      </c>
      <c r="N675" s="181" t="s">
        <v>43</v>
      </c>
      <c r="O675" s="64"/>
      <c r="P675" s="182">
        <f>O675*H675</f>
        <v>0</v>
      </c>
      <c r="Q675" s="182">
        <v>8.3299999999999999E-2</v>
      </c>
      <c r="R675" s="182">
        <f>Q675*H675</f>
        <v>0.1666</v>
      </c>
      <c r="S675" s="182">
        <v>0</v>
      </c>
      <c r="T675" s="183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84" t="s">
        <v>133</v>
      </c>
      <c r="AT675" s="184" t="s">
        <v>128</v>
      </c>
      <c r="AU675" s="184" t="s">
        <v>82</v>
      </c>
      <c r="AY675" s="17" t="s">
        <v>126</v>
      </c>
      <c r="BE675" s="185">
        <f>IF(N675="základní",J675,0)</f>
        <v>0</v>
      </c>
      <c r="BF675" s="185">
        <f>IF(N675="snížená",J675,0)</f>
        <v>0</v>
      </c>
      <c r="BG675" s="185">
        <f>IF(N675="zákl. přenesená",J675,0)</f>
        <v>0</v>
      </c>
      <c r="BH675" s="185">
        <f>IF(N675="sníž. přenesená",J675,0)</f>
        <v>0</v>
      </c>
      <c r="BI675" s="185">
        <f>IF(N675="nulová",J675,0)</f>
        <v>0</v>
      </c>
      <c r="BJ675" s="17" t="s">
        <v>80</v>
      </c>
      <c r="BK675" s="185">
        <f>ROUND(I675*H675,2)</f>
        <v>0</v>
      </c>
      <c r="BL675" s="17" t="s">
        <v>133</v>
      </c>
      <c r="BM675" s="184" t="s">
        <v>865</v>
      </c>
    </row>
    <row r="676" spans="1:65" s="2" customFormat="1">
      <c r="A676" s="34"/>
      <c r="B676" s="35"/>
      <c r="C676" s="36"/>
      <c r="D676" s="186" t="s">
        <v>135</v>
      </c>
      <c r="E676" s="36"/>
      <c r="F676" s="187" t="s">
        <v>866</v>
      </c>
      <c r="G676" s="36"/>
      <c r="H676" s="36"/>
      <c r="I676" s="188"/>
      <c r="J676" s="36"/>
      <c r="K676" s="36"/>
      <c r="L676" s="39"/>
      <c r="M676" s="189"/>
      <c r="N676" s="190"/>
      <c r="O676" s="64"/>
      <c r="P676" s="64"/>
      <c r="Q676" s="64"/>
      <c r="R676" s="64"/>
      <c r="S676" s="64"/>
      <c r="T676" s="65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135</v>
      </c>
      <c r="AU676" s="17" t="s">
        <v>82</v>
      </c>
    </row>
    <row r="677" spans="1:65" s="13" customFormat="1">
      <c r="B677" s="191"/>
      <c r="C677" s="192"/>
      <c r="D677" s="193" t="s">
        <v>137</v>
      </c>
      <c r="E677" s="194" t="s">
        <v>19</v>
      </c>
      <c r="F677" s="195" t="s">
        <v>221</v>
      </c>
      <c r="G677" s="192"/>
      <c r="H677" s="194" t="s">
        <v>19</v>
      </c>
      <c r="I677" s="196"/>
      <c r="J677" s="192"/>
      <c r="K677" s="192"/>
      <c r="L677" s="197"/>
      <c r="M677" s="198"/>
      <c r="N677" s="199"/>
      <c r="O677" s="199"/>
      <c r="P677" s="199"/>
      <c r="Q677" s="199"/>
      <c r="R677" s="199"/>
      <c r="S677" s="199"/>
      <c r="T677" s="200"/>
      <c r="AT677" s="201" t="s">
        <v>137</v>
      </c>
      <c r="AU677" s="201" t="s">
        <v>82</v>
      </c>
      <c r="AV677" s="13" t="s">
        <v>80</v>
      </c>
      <c r="AW677" s="13" t="s">
        <v>33</v>
      </c>
      <c r="AX677" s="13" t="s">
        <v>72</v>
      </c>
      <c r="AY677" s="201" t="s">
        <v>126</v>
      </c>
    </row>
    <row r="678" spans="1:65" s="14" customFormat="1">
      <c r="B678" s="202"/>
      <c r="C678" s="203"/>
      <c r="D678" s="193" t="s">
        <v>137</v>
      </c>
      <c r="E678" s="204" t="s">
        <v>19</v>
      </c>
      <c r="F678" s="205" t="s">
        <v>82</v>
      </c>
      <c r="G678" s="203"/>
      <c r="H678" s="206">
        <v>2</v>
      </c>
      <c r="I678" s="207"/>
      <c r="J678" s="203"/>
      <c r="K678" s="203"/>
      <c r="L678" s="208"/>
      <c r="M678" s="209"/>
      <c r="N678" s="210"/>
      <c r="O678" s="210"/>
      <c r="P678" s="210"/>
      <c r="Q678" s="210"/>
      <c r="R678" s="210"/>
      <c r="S678" s="210"/>
      <c r="T678" s="211"/>
      <c r="AT678" s="212" t="s">
        <v>137</v>
      </c>
      <c r="AU678" s="212" t="s">
        <v>82</v>
      </c>
      <c r="AV678" s="14" t="s">
        <v>82</v>
      </c>
      <c r="AW678" s="14" t="s">
        <v>33</v>
      </c>
      <c r="AX678" s="14" t="s">
        <v>72</v>
      </c>
      <c r="AY678" s="212" t="s">
        <v>126</v>
      </c>
    </row>
    <row r="679" spans="1:65" s="15" customFormat="1">
      <c r="B679" s="213"/>
      <c r="C679" s="214"/>
      <c r="D679" s="193" t="s">
        <v>137</v>
      </c>
      <c r="E679" s="215" t="s">
        <v>19</v>
      </c>
      <c r="F679" s="216" t="s">
        <v>140</v>
      </c>
      <c r="G679" s="214"/>
      <c r="H679" s="217">
        <v>2</v>
      </c>
      <c r="I679" s="218"/>
      <c r="J679" s="214"/>
      <c r="K679" s="214"/>
      <c r="L679" s="219"/>
      <c r="M679" s="220"/>
      <c r="N679" s="221"/>
      <c r="O679" s="221"/>
      <c r="P679" s="221"/>
      <c r="Q679" s="221"/>
      <c r="R679" s="221"/>
      <c r="S679" s="221"/>
      <c r="T679" s="222"/>
      <c r="AT679" s="223" t="s">
        <v>137</v>
      </c>
      <c r="AU679" s="223" t="s">
        <v>82</v>
      </c>
      <c r="AV679" s="15" t="s">
        <v>133</v>
      </c>
      <c r="AW679" s="15" t="s">
        <v>33</v>
      </c>
      <c r="AX679" s="15" t="s">
        <v>80</v>
      </c>
      <c r="AY679" s="223" t="s">
        <v>126</v>
      </c>
    </row>
    <row r="680" spans="1:65" s="2" customFormat="1" ht="37.9" customHeight="1">
      <c r="A680" s="34"/>
      <c r="B680" s="35"/>
      <c r="C680" s="173" t="s">
        <v>867</v>
      </c>
      <c r="D680" s="173" t="s">
        <v>128</v>
      </c>
      <c r="E680" s="174" t="s">
        <v>868</v>
      </c>
      <c r="F680" s="175" t="s">
        <v>869</v>
      </c>
      <c r="G680" s="176" t="s">
        <v>277</v>
      </c>
      <c r="H680" s="177">
        <v>2</v>
      </c>
      <c r="I680" s="178"/>
      <c r="J680" s="179">
        <f>ROUND(I680*H680,2)</f>
        <v>0</v>
      </c>
      <c r="K680" s="175" t="s">
        <v>132</v>
      </c>
      <c r="L680" s="39"/>
      <c r="M680" s="180" t="s">
        <v>19</v>
      </c>
      <c r="N680" s="181" t="s">
        <v>43</v>
      </c>
      <c r="O680" s="64"/>
      <c r="P680" s="182">
        <f>O680*H680</f>
        <v>0</v>
      </c>
      <c r="Q680" s="182">
        <v>6.1999999999999998E-3</v>
      </c>
      <c r="R680" s="182">
        <f>Q680*H680</f>
        <v>1.24E-2</v>
      </c>
      <c r="S680" s="182">
        <v>0</v>
      </c>
      <c r="T680" s="183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84" t="s">
        <v>133</v>
      </c>
      <c r="AT680" s="184" t="s">
        <v>128</v>
      </c>
      <c r="AU680" s="184" t="s">
        <v>82</v>
      </c>
      <c r="AY680" s="17" t="s">
        <v>126</v>
      </c>
      <c r="BE680" s="185">
        <f>IF(N680="základní",J680,0)</f>
        <v>0</v>
      </c>
      <c r="BF680" s="185">
        <f>IF(N680="snížená",J680,0)</f>
        <v>0</v>
      </c>
      <c r="BG680" s="185">
        <f>IF(N680="zákl. přenesená",J680,0)</f>
        <v>0</v>
      </c>
      <c r="BH680" s="185">
        <f>IF(N680="sníž. přenesená",J680,0)</f>
        <v>0</v>
      </c>
      <c r="BI680" s="185">
        <f>IF(N680="nulová",J680,0)</f>
        <v>0</v>
      </c>
      <c r="BJ680" s="17" t="s">
        <v>80</v>
      </c>
      <c r="BK680" s="185">
        <f>ROUND(I680*H680,2)</f>
        <v>0</v>
      </c>
      <c r="BL680" s="17" t="s">
        <v>133</v>
      </c>
      <c r="BM680" s="184" t="s">
        <v>870</v>
      </c>
    </row>
    <row r="681" spans="1:65" s="2" customFormat="1">
      <c r="A681" s="34"/>
      <c r="B681" s="35"/>
      <c r="C681" s="36"/>
      <c r="D681" s="186" t="s">
        <v>135</v>
      </c>
      <c r="E681" s="36"/>
      <c r="F681" s="187" t="s">
        <v>871</v>
      </c>
      <c r="G681" s="36"/>
      <c r="H681" s="36"/>
      <c r="I681" s="188"/>
      <c r="J681" s="36"/>
      <c r="K681" s="36"/>
      <c r="L681" s="39"/>
      <c r="M681" s="189"/>
      <c r="N681" s="190"/>
      <c r="O681" s="64"/>
      <c r="P681" s="64"/>
      <c r="Q681" s="64"/>
      <c r="R681" s="64"/>
      <c r="S681" s="64"/>
      <c r="T681" s="65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7" t="s">
        <v>135</v>
      </c>
      <c r="AU681" s="17" t="s">
        <v>82</v>
      </c>
    </row>
    <row r="682" spans="1:65" s="2" customFormat="1" ht="44.25" customHeight="1">
      <c r="A682" s="34"/>
      <c r="B682" s="35"/>
      <c r="C682" s="173" t="s">
        <v>872</v>
      </c>
      <c r="D682" s="173" t="s">
        <v>128</v>
      </c>
      <c r="E682" s="174" t="s">
        <v>873</v>
      </c>
      <c r="F682" s="175" t="s">
        <v>874</v>
      </c>
      <c r="G682" s="176" t="s">
        <v>277</v>
      </c>
      <c r="H682" s="177">
        <v>2</v>
      </c>
      <c r="I682" s="178"/>
      <c r="J682" s="179">
        <f>ROUND(I682*H682,2)</f>
        <v>0</v>
      </c>
      <c r="K682" s="175" t="s">
        <v>132</v>
      </c>
      <c r="L682" s="39"/>
      <c r="M682" s="180" t="s">
        <v>19</v>
      </c>
      <c r="N682" s="181" t="s">
        <v>43</v>
      </c>
      <c r="O682" s="64"/>
      <c r="P682" s="182">
        <f>O682*H682</f>
        <v>0</v>
      </c>
      <c r="Q682" s="182">
        <v>0</v>
      </c>
      <c r="R682" s="182">
        <f>Q682*H682</f>
        <v>0</v>
      </c>
      <c r="S682" s="182">
        <v>0</v>
      </c>
      <c r="T682" s="183">
        <f>S682*H682</f>
        <v>0</v>
      </c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R682" s="184" t="s">
        <v>133</v>
      </c>
      <c r="AT682" s="184" t="s">
        <v>128</v>
      </c>
      <c r="AU682" s="184" t="s">
        <v>82</v>
      </c>
      <c r="AY682" s="17" t="s">
        <v>126</v>
      </c>
      <c r="BE682" s="185">
        <f>IF(N682="základní",J682,0)</f>
        <v>0</v>
      </c>
      <c r="BF682" s="185">
        <f>IF(N682="snížená",J682,0)</f>
        <v>0</v>
      </c>
      <c r="BG682" s="185">
        <f>IF(N682="zákl. přenesená",J682,0)</f>
        <v>0</v>
      </c>
      <c r="BH682" s="185">
        <f>IF(N682="sníž. přenesená",J682,0)</f>
        <v>0</v>
      </c>
      <c r="BI682" s="185">
        <f>IF(N682="nulová",J682,0)</f>
        <v>0</v>
      </c>
      <c r="BJ682" s="17" t="s">
        <v>80</v>
      </c>
      <c r="BK682" s="185">
        <f>ROUND(I682*H682,2)</f>
        <v>0</v>
      </c>
      <c r="BL682" s="17" t="s">
        <v>133</v>
      </c>
      <c r="BM682" s="184" t="s">
        <v>875</v>
      </c>
    </row>
    <row r="683" spans="1:65" s="2" customFormat="1">
      <c r="A683" s="34"/>
      <c r="B683" s="35"/>
      <c r="C683" s="36"/>
      <c r="D683" s="186" t="s">
        <v>135</v>
      </c>
      <c r="E683" s="36"/>
      <c r="F683" s="187" t="s">
        <v>876</v>
      </c>
      <c r="G683" s="36"/>
      <c r="H683" s="36"/>
      <c r="I683" s="188"/>
      <c r="J683" s="36"/>
      <c r="K683" s="36"/>
      <c r="L683" s="39"/>
      <c r="M683" s="189"/>
      <c r="N683" s="190"/>
      <c r="O683" s="64"/>
      <c r="P683" s="64"/>
      <c r="Q683" s="64"/>
      <c r="R683" s="64"/>
      <c r="S683" s="64"/>
      <c r="T683" s="65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T683" s="17" t="s">
        <v>135</v>
      </c>
      <c r="AU683" s="17" t="s">
        <v>82</v>
      </c>
    </row>
    <row r="684" spans="1:65" s="2" customFormat="1" ht="37.9" customHeight="1">
      <c r="A684" s="34"/>
      <c r="B684" s="35"/>
      <c r="C684" s="173" t="s">
        <v>877</v>
      </c>
      <c r="D684" s="173" t="s">
        <v>128</v>
      </c>
      <c r="E684" s="174" t="s">
        <v>878</v>
      </c>
      <c r="F684" s="175" t="s">
        <v>879</v>
      </c>
      <c r="G684" s="176" t="s">
        <v>277</v>
      </c>
      <c r="H684" s="177">
        <v>2</v>
      </c>
      <c r="I684" s="178"/>
      <c r="J684" s="179">
        <f>ROUND(I684*H684,2)</f>
        <v>0</v>
      </c>
      <c r="K684" s="175" t="s">
        <v>132</v>
      </c>
      <c r="L684" s="39"/>
      <c r="M684" s="180" t="s">
        <v>19</v>
      </c>
      <c r="N684" s="181" t="s">
        <v>43</v>
      </c>
      <c r="O684" s="64"/>
      <c r="P684" s="182">
        <f>O684*H684</f>
        <v>0</v>
      </c>
      <c r="Q684" s="182">
        <v>3.5349999999999999E-2</v>
      </c>
      <c r="R684" s="182">
        <f>Q684*H684</f>
        <v>7.0699999999999999E-2</v>
      </c>
      <c r="S684" s="182">
        <v>0</v>
      </c>
      <c r="T684" s="183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184" t="s">
        <v>133</v>
      </c>
      <c r="AT684" s="184" t="s">
        <v>128</v>
      </c>
      <c r="AU684" s="184" t="s">
        <v>82</v>
      </c>
      <c r="AY684" s="17" t="s">
        <v>126</v>
      </c>
      <c r="BE684" s="185">
        <f>IF(N684="základní",J684,0)</f>
        <v>0</v>
      </c>
      <c r="BF684" s="185">
        <f>IF(N684="snížená",J684,0)</f>
        <v>0</v>
      </c>
      <c r="BG684" s="185">
        <f>IF(N684="zákl. přenesená",J684,0)</f>
        <v>0</v>
      </c>
      <c r="BH684" s="185">
        <f>IF(N684="sníž. přenesená",J684,0)</f>
        <v>0</v>
      </c>
      <c r="BI684" s="185">
        <f>IF(N684="nulová",J684,0)</f>
        <v>0</v>
      </c>
      <c r="BJ684" s="17" t="s">
        <v>80</v>
      </c>
      <c r="BK684" s="185">
        <f>ROUND(I684*H684,2)</f>
        <v>0</v>
      </c>
      <c r="BL684" s="17" t="s">
        <v>133</v>
      </c>
      <c r="BM684" s="184" t="s">
        <v>880</v>
      </c>
    </row>
    <row r="685" spans="1:65" s="2" customFormat="1">
      <c r="A685" s="34"/>
      <c r="B685" s="35"/>
      <c r="C685" s="36"/>
      <c r="D685" s="186" t="s">
        <v>135</v>
      </c>
      <c r="E685" s="36"/>
      <c r="F685" s="187" t="s">
        <v>881</v>
      </c>
      <c r="G685" s="36"/>
      <c r="H685" s="36"/>
      <c r="I685" s="188"/>
      <c r="J685" s="36"/>
      <c r="K685" s="36"/>
      <c r="L685" s="39"/>
      <c r="M685" s="189"/>
      <c r="N685" s="190"/>
      <c r="O685" s="64"/>
      <c r="P685" s="64"/>
      <c r="Q685" s="64"/>
      <c r="R685" s="64"/>
      <c r="S685" s="64"/>
      <c r="T685" s="65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7" t="s">
        <v>135</v>
      </c>
      <c r="AU685" s="17" t="s">
        <v>82</v>
      </c>
    </row>
    <row r="686" spans="1:65" s="2" customFormat="1" ht="24.2" customHeight="1">
      <c r="A686" s="34"/>
      <c r="B686" s="35"/>
      <c r="C686" s="173" t="s">
        <v>882</v>
      </c>
      <c r="D686" s="173" t="s">
        <v>128</v>
      </c>
      <c r="E686" s="174" t="s">
        <v>883</v>
      </c>
      <c r="F686" s="175" t="s">
        <v>884</v>
      </c>
      <c r="G686" s="176" t="s">
        <v>277</v>
      </c>
      <c r="H686" s="177">
        <v>3</v>
      </c>
      <c r="I686" s="178"/>
      <c r="J686" s="179">
        <f>ROUND(I686*H686,2)</f>
        <v>0</v>
      </c>
      <c r="K686" s="175" t="s">
        <v>132</v>
      </c>
      <c r="L686" s="39"/>
      <c r="M686" s="180" t="s">
        <v>19</v>
      </c>
      <c r="N686" s="181" t="s">
        <v>43</v>
      </c>
      <c r="O686" s="64"/>
      <c r="P686" s="182">
        <f>O686*H686</f>
        <v>0</v>
      </c>
      <c r="Q686" s="182">
        <v>0.12422</v>
      </c>
      <c r="R686" s="182">
        <f>Q686*H686</f>
        <v>0.37265999999999999</v>
      </c>
      <c r="S686" s="182">
        <v>0</v>
      </c>
      <c r="T686" s="183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84" t="s">
        <v>133</v>
      </c>
      <c r="AT686" s="184" t="s">
        <v>128</v>
      </c>
      <c r="AU686" s="184" t="s">
        <v>82</v>
      </c>
      <c r="AY686" s="17" t="s">
        <v>126</v>
      </c>
      <c r="BE686" s="185">
        <f>IF(N686="základní",J686,0)</f>
        <v>0</v>
      </c>
      <c r="BF686" s="185">
        <f>IF(N686="snížená",J686,0)</f>
        <v>0</v>
      </c>
      <c r="BG686" s="185">
        <f>IF(N686="zákl. přenesená",J686,0)</f>
        <v>0</v>
      </c>
      <c r="BH686" s="185">
        <f>IF(N686="sníž. přenesená",J686,0)</f>
        <v>0</v>
      </c>
      <c r="BI686" s="185">
        <f>IF(N686="nulová",J686,0)</f>
        <v>0</v>
      </c>
      <c r="BJ686" s="17" t="s">
        <v>80</v>
      </c>
      <c r="BK686" s="185">
        <f>ROUND(I686*H686,2)</f>
        <v>0</v>
      </c>
      <c r="BL686" s="17" t="s">
        <v>133</v>
      </c>
      <c r="BM686" s="184" t="s">
        <v>885</v>
      </c>
    </row>
    <row r="687" spans="1:65" s="2" customFormat="1">
      <c r="A687" s="34"/>
      <c r="B687" s="35"/>
      <c r="C687" s="36"/>
      <c r="D687" s="186" t="s">
        <v>135</v>
      </c>
      <c r="E687" s="36"/>
      <c r="F687" s="187" t="s">
        <v>886</v>
      </c>
      <c r="G687" s="36"/>
      <c r="H687" s="36"/>
      <c r="I687" s="188"/>
      <c r="J687" s="36"/>
      <c r="K687" s="36"/>
      <c r="L687" s="39"/>
      <c r="M687" s="189"/>
      <c r="N687" s="190"/>
      <c r="O687" s="64"/>
      <c r="P687" s="64"/>
      <c r="Q687" s="64"/>
      <c r="R687" s="64"/>
      <c r="S687" s="64"/>
      <c r="T687" s="65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7" t="s">
        <v>135</v>
      </c>
      <c r="AU687" s="17" t="s">
        <v>82</v>
      </c>
    </row>
    <row r="688" spans="1:65" s="13" customFormat="1">
      <c r="B688" s="191"/>
      <c r="C688" s="192"/>
      <c r="D688" s="193" t="s">
        <v>137</v>
      </c>
      <c r="E688" s="194" t="s">
        <v>19</v>
      </c>
      <c r="F688" s="195" t="s">
        <v>221</v>
      </c>
      <c r="G688" s="192"/>
      <c r="H688" s="194" t="s">
        <v>19</v>
      </c>
      <c r="I688" s="196"/>
      <c r="J688" s="192"/>
      <c r="K688" s="192"/>
      <c r="L688" s="197"/>
      <c r="M688" s="198"/>
      <c r="N688" s="199"/>
      <c r="O688" s="199"/>
      <c r="P688" s="199"/>
      <c r="Q688" s="199"/>
      <c r="R688" s="199"/>
      <c r="S688" s="199"/>
      <c r="T688" s="200"/>
      <c r="AT688" s="201" t="s">
        <v>137</v>
      </c>
      <c r="AU688" s="201" t="s">
        <v>82</v>
      </c>
      <c r="AV688" s="13" t="s">
        <v>80</v>
      </c>
      <c r="AW688" s="13" t="s">
        <v>33</v>
      </c>
      <c r="AX688" s="13" t="s">
        <v>72</v>
      </c>
      <c r="AY688" s="201" t="s">
        <v>126</v>
      </c>
    </row>
    <row r="689" spans="1:65" s="14" customFormat="1">
      <c r="B689" s="202"/>
      <c r="C689" s="203"/>
      <c r="D689" s="193" t="s">
        <v>137</v>
      </c>
      <c r="E689" s="204" t="s">
        <v>19</v>
      </c>
      <c r="F689" s="205" t="s">
        <v>147</v>
      </c>
      <c r="G689" s="203"/>
      <c r="H689" s="206">
        <v>3</v>
      </c>
      <c r="I689" s="207"/>
      <c r="J689" s="203"/>
      <c r="K689" s="203"/>
      <c r="L689" s="208"/>
      <c r="M689" s="209"/>
      <c r="N689" s="210"/>
      <c r="O689" s="210"/>
      <c r="P689" s="210"/>
      <c r="Q689" s="210"/>
      <c r="R689" s="210"/>
      <c r="S689" s="210"/>
      <c r="T689" s="211"/>
      <c r="AT689" s="212" t="s">
        <v>137</v>
      </c>
      <c r="AU689" s="212" t="s">
        <v>82</v>
      </c>
      <c r="AV689" s="14" t="s">
        <v>82</v>
      </c>
      <c r="AW689" s="14" t="s">
        <v>33</v>
      </c>
      <c r="AX689" s="14" t="s">
        <v>72</v>
      </c>
      <c r="AY689" s="212" t="s">
        <v>126</v>
      </c>
    </row>
    <row r="690" spans="1:65" s="15" customFormat="1">
      <c r="B690" s="213"/>
      <c r="C690" s="214"/>
      <c r="D690" s="193" t="s">
        <v>137</v>
      </c>
      <c r="E690" s="215" t="s">
        <v>19</v>
      </c>
      <c r="F690" s="216" t="s">
        <v>140</v>
      </c>
      <c r="G690" s="214"/>
      <c r="H690" s="217">
        <v>3</v>
      </c>
      <c r="I690" s="218"/>
      <c r="J690" s="214"/>
      <c r="K690" s="214"/>
      <c r="L690" s="219"/>
      <c r="M690" s="220"/>
      <c r="N690" s="221"/>
      <c r="O690" s="221"/>
      <c r="P690" s="221"/>
      <c r="Q690" s="221"/>
      <c r="R690" s="221"/>
      <c r="S690" s="221"/>
      <c r="T690" s="222"/>
      <c r="AT690" s="223" t="s">
        <v>137</v>
      </c>
      <c r="AU690" s="223" t="s">
        <v>82</v>
      </c>
      <c r="AV690" s="15" t="s">
        <v>133</v>
      </c>
      <c r="AW690" s="15" t="s">
        <v>33</v>
      </c>
      <c r="AX690" s="15" t="s">
        <v>80</v>
      </c>
      <c r="AY690" s="223" t="s">
        <v>126</v>
      </c>
    </row>
    <row r="691" spans="1:65" s="2" customFormat="1" ht="21.75" customHeight="1">
      <c r="A691" s="34"/>
      <c r="B691" s="35"/>
      <c r="C691" s="224" t="s">
        <v>887</v>
      </c>
      <c r="D691" s="224" t="s">
        <v>251</v>
      </c>
      <c r="E691" s="225" t="s">
        <v>888</v>
      </c>
      <c r="F691" s="226" t="s">
        <v>889</v>
      </c>
      <c r="G691" s="227" t="s">
        <v>277</v>
      </c>
      <c r="H691" s="228">
        <v>3</v>
      </c>
      <c r="I691" s="229"/>
      <c r="J691" s="230">
        <f>ROUND(I691*H691,2)</f>
        <v>0</v>
      </c>
      <c r="K691" s="226" t="s">
        <v>132</v>
      </c>
      <c r="L691" s="231"/>
      <c r="M691" s="232" t="s">
        <v>19</v>
      </c>
      <c r="N691" s="233" t="s">
        <v>43</v>
      </c>
      <c r="O691" s="64"/>
      <c r="P691" s="182">
        <f>O691*H691</f>
        <v>0</v>
      </c>
      <c r="Q691" s="182">
        <v>6.7000000000000004E-2</v>
      </c>
      <c r="R691" s="182">
        <f>Q691*H691</f>
        <v>0.20100000000000001</v>
      </c>
      <c r="S691" s="182">
        <v>0</v>
      </c>
      <c r="T691" s="183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84" t="s">
        <v>176</v>
      </c>
      <c r="AT691" s="184" t="s">
        <v>251</v>
      </c>
      <c r="AU691" s="184" t="s">
        <v>82</v>
      </c>
      <c r="AY691" s="17" t="s">
        <v>126</v>
      </c>
      <c r="BE691" s="185">
        <f>IF(N691="základní",J691,0)</f>
        <v>0</v>
      </c>
      <c r="BF691" s="185">
        <f>IF(N691="snížená",J691,0)</f>
        <v>0</v>
      </c>
      <c r="BG691" s="185">
        <f>IF(N691="zákl. přenesená",J691,0)</f>
        <v>0</v>
      </c>
      <c r="BH691" s="185">
        <f>IF(N691="sníž. přenesená",J691,0)</f>
        <v>0</v>
      </c>
      <c r="BI691" s="185">
        <f>IF(N691="nulová",J691,0)</f>
        <v>0</v>
      </c>
      <c r="BJ691" s="17" t="s">
        <v>80</v>
      </c>
      <c r="BK691" s="185">
        <f>ROUND(I691*H691,2)</f>
        <v>0</v>
      </c>
      <c r="BL691" s="17" t="s">
        <v>133</v>
      </c>
      <c r="BM691" s="184" t="s">
        <v>890</v>
      </c>
    </row>
    <row r="692" spans="1:65" s="2" customFormat="1" ht="24.2" customHeight="1">
      <c r="A692" s="34"/>
      <c r="B692" s="35"/>
      <c r="C692" s="173" t="s">
        <v>891</v>
      </c>
      <c r="D692" s="173" t="s">
        <v>128</v>
      </c>
      <c r="E692" s="174" t="s">
        <v>892</v>
      </c>
      <c r="F692" s="175" t="s">
        <v>893</v>
      </c>
      <c r="G692" s="176" t="s">
        <v>277</v>
      </c>
      <c r="H692" s="177">
        <v>3</v>
      </c>
      <c r="I692" s="178"/>
      <c r="J692" s="179">
        <f>ROUND(I692*H692,2)</f>
        <v>0</v>
      </c>
      <c r="K692" s="175" t="s">
        <v>132</v>
      </c>
      <c r="L692" s="39"/>
      <c r="M692" s="180" t="s">
        <v>19</v>
      </c>
      <c r="N692" s="181" t="s">
        <v>43</v>
      </c>
      <c r="O692" s="64"/>
      <c r="P692" s="182">
        <f>O692*H692</f>
        <v>0</v>
      </c>
      <c r="Q692" s="182">
        <v>2.972E-2</v>
      </c>
      <c r="R692" s="182">
        <f>Q692*H692</f>
        <v>8.9160000000000003E-2</v>
      </c>
      <c r="S692" s="182">
        <v>0</v>
      </c>
      <c r="T692" s="183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84" t="s">
        <v>133</v>
      </c>
      <c r="AT692" s="184" t="s">
        <v>128</v>
      </c>
      <c r="AU692" s="184" t="s">
        <v>82</v>
      </c>
      <c r="AY692" s="17" t="s">
        <v>126</v>
      </c>
      <c r="BE692" s="185">
        <f>IF(N692="základní",J692,0)</f>
        <v>0</v>
      </c>
      <c r="BF692" s="185">
        <f>IF(N692="snížená",J692,0)</f>
        <v>0</v>
      </c>
      <c r="BG692" s="185">
        <f>IF(N692="zákl. přenesená",J692,0)</f>
        <v>0</v>
      </c>
      <c r="BH692" s="185">
        <f>IF(N692="sníž. přenesená",J692,0)</f>
        <v>0</v>
      </c>
      <c r="BI692" s="185">
        <f>IF(N692="nulová",J692,0)</f>
        <v>0</v>
      </c>
      <c r="BJ692" s="17" t="s">
        <v>80</v>
      </c>
      <c r="BK692" s="185">
        <f>ROUND(I692*H692,2)</f>
        <v>0</v>
      </c>
      <c r="BL692" s="17" t="s">
        <v>133</v>
      </c>
      <c r="BM692" s="184" t="s">
        <v>894</v>
      </c>
    </row>
    <row r="693" spans="1:65" s="2" customFormat="1">
      <c r="A693" s="34"/>
      <c r="B693" s="35"/>
      <c r="C693" s="36"/>
      <c r="D693" s="186" t="s">
        <v>135</v>
      </c>
      <c r="E693" s="36"/>
      <c r="F693" s="187" t="s">
        <v>895</v>
      </c>
      <c r="G693" s="36"/>
      <c r="H693" s="36"/>
      <c r="I693" s="188"/>
      <c r="J693" s="36"/>
      <c r="K693" s="36"/>
      <c r="L693" s="39"/>
      <c r="M693" s="189"/>
      <c r="N693" s="190"/>
      <c r="O693" s="64"/>
      <c r="P693" s="64"/>
      <c r="Q693" s="64"/>
      <c r="R693" s="64"/>
      <c r="S693" s="64"/>
      <c r="T693" s="65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7" t="s">
        <v>135</v>
      </c>
      <c r="AU693" s="17" t="s">
        <v>82</v>
      </c>
    </row>
    <row r="694" spans="1:65" s="2" customFormat="1" ht="24.2" customHeight="1">
      <c r="A694" s="34"/>
      <c r="B694" s="35"/>
      <c r="C694" s="224" t="s">
        <v>896</v>
      </c>
      <c r="D694" s="224" t="s">
        <v>251</v>
      </c>
      <c r="E694" s="225" t="s">
        <v>897</v>
      </c>
      <c r="F694" s="226" t="s">
        <v>898</v>
      </c>
      <c r="G694" s="227" t="s">
        <v>277</v>
      </c>
      <c r="H694" s="228">
        <v>3</v>
      </c>
      <c r="I694" s="229"/>
      <c r="J694" s="230">
        <f>ROUND(I694*H694,2)</f>
        <v>0</v>
      </c>
      <c r="K694" s="226" t="s">
        <v>132</v>
      </c>
      <c r="L694" s="231"/>
      <c r="M694" s="232" t="s">
        <v>19</v>
      </c>
      <c r="N694" s="233" t="s">
        <v>43</v>
      </c>
      <c r="O694" s="64"/>
      <c r="P694" s="182">
        <f>O694*H694</f>
        <v>0</v>
      </c>
      <c r="Q694" s="182">
        <v>2.7E-2</v>
      </c>
      <c r="R694" s="182">
        <f>Q694*H694</f>
        <v>8.1000000000000003E-2</v>
      </c>
      <c r="S694" s="182">
        <v>0</v>
      </c>
      <c r="T694" s="183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184" t="s">
        <v>176</v>
      </c>
      <c r="AT694" s="184" t="s">
        <v>251</v>
      </c>
      <c r="AU694" s="184" t="s">
        <v>82</v>
      </c>
      <c r="AY694" s="17" t="s">
        <v>126</v>
      </c>
      <c r="BE694" s="185">
        <f>IF(N694="základní",J694,0)</f>
        <v>0</v>
      </c>
      <c r="BF694" s="185">
        <f>IF(N694="snížená",J694,0)</f>
        <v>0</v>
      </c>
      <c r="BG694" s="185">
        <f>IF(N694="zákl. přenesená",J694,0)</f>
        <v>0</v>
      </c>
      <c r="BH694" s="185">
        <f>IF(N694="sníž. přenesená",J694,0)</f>
        <v>0</v>
      </c>
      <c r="BI694" s="185">
        <f>IF(N694="nulová",J694,0)</f>
        <v>0</v>
      </c>
      <c r="BJ694" s="17" t="s">
        <v>80</v>
      </c>
      <c r="BK694" s="185">
        <f>ROUND(I694*H694,2)</f>
        <v>0</v>
      </c>
      <c r="BL694" s="17" t="s">
        <v>133</v>
      </c>
      <c r="BM694" s="184" t="s">
        <v>899</v>
      </c>
    </row>
    <row r="695" spans="1:65" s="2" customFormat="1" ht="24.2" customHeight="1">
      <c r="A695" s="34"/>
      <c r="B695" s="35"/>
      <c r="C695" s="173" t="s">
        <v>900</v>
      </c>
      <c r="D695" s="173" t="s">
        <v>128</v>
      </c>
      <c r="E695" s="174" t="s">
        <v>901</v>
      </c>
      <c r="F695" s="175" t="s">
        <v>902</v>
      </c>
      <c r="G695" s="176" t="s">
        <v>277</v>
      </c>
      <c r="H695" s="177">
        <v>3</v>
      </c>
      <c r="I695" s="178"/>
      <c r="J695" s="179">
        <f>ROUND(I695*H695,2)</f>
        <v>0</v>
      </c>
      <c r="K695" s="175" t="s">
        <v>132</v>
      </c>
      <c r="L695" s="39"/>
      <c r="M695" s="180" t="s">
        <v>19</v>
      </c>
      <c r="N695" s="181" t="s">
        <v>43</v>
      </c>
      <c r="O695" s="64"/>
      <c r="P695" s="182">
        <f>O695*H695</f>
        <v>0</v>
      </c>
      <c r="Q695" s="182">
        <v>2.972E-2</v>
      </c>
      <c r="R695" s="182">
        <f>Q695*H695</f>
        <v>8.9160000000000003E-2</v>
      </c>
      <c r="S695" s="182">
        <v>0</v>
      </c>
      <c r="T695" s="183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184" t="s">
        <v>133</v>
      </c>
      <c r="AT695" s="184" t="s">
        <v>128</v>
      </c>
      <c r="AU695" s="184" t="s">
        <v>82</v>
      </c>
      <c r="AY695" s="17" t="s">
        <v>126</v>
      </c>
      <c r="BE695" s="185">
        <f>IF(N695="základní",J695,0)</f>
        <v>0</v>
      </c>
      <c r="BF695" s="185">
        <f>IF(N695="snížená",J695,0)</f>
        <v>0</v>
      </c>
      <c r="BG695" s="185">
        <f>IF(N695="zákl. přenesená",J695,0)</f>
        <v>0</v>
      </c>
      <c r="BH695" s="185">
        <f>IF(N695="sníž. přenesená",J695,0)</f>
        <v>0</v>
      </c>
      <c r="BI695" s="185">
        <f>IF(N695="nulová",J695,0)</f>
        <v>0</v>
      </c>
      <c r="BJ695" s="17" t="s">
        <v>80</v>
      </c>
      <c r="BK695" s="185">
        <f>ROUND(I695*H695,2)</f>
        <v>0</v>
      </c>
      <c r="BL695" s="17" t="s">
        <v>133</v>
      </c>
      <c r="BM695" s="184" t="s">
        <v>903</v>
      </c>
    </row>
    <row r="696" spans="1:65" s="2" customFormat="1">
      <c r="A696" s="34"/>
      <c r="B696" s="35"/>
      <c r="C696" s="36"/>
      <c r="D696" s="186" t="s">
        <v>135</v>
      </c>
      <c r="E696" s="36"/>
      <c r="F696" s="187" t="s">
        <v>904</v>
      </c>
      <c r="G696" s="36"/>
      <c r="H696" s="36"/>
      <c r="I696" s="188"/>
      <c r="J696" s="36"/>
      <c r="K696" s="36"/>
      <c r="L696" s="39"/>
      <c r="M696" s="189"/>
      <c r="N696" s="190"/>
      <c r="O696" s="64"/>
      <c r="P696" s="64"/>
      <c r="Q696" s="64"/>
      <c r="R696" s="64"/>
      <c r="S696" s="64"/>
      <c r="T696" s="65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T696" s="17" t="s">
        <v>135</v>
      </c>
      <c r="AU696" s="17" t="s">
        <v>82</v>
      </c>
    </row>
    <row r="697" spans="1:65" s="2" customFormat="1" ht="24.2" customHeight="1">
      <c r="A697" s="34"/>
      <c r="B697" s="35"/>
      <c r="C697" s="224" t="s">
        <v>905</v>
      </c>
      <c r="D697" s="224" t="s">
        <v>251</v>
      </c>
      <c r="E697" s="225" t="s">
        <v>906</v>
      </c>
      <c r="F697" s="226" t="s">
        <v>907</v>
      </c>
      <c r="G697" s="227" t="s">
        <v>277</v>
      </c>
      <c r="H697" s="228">
        <v>3</v>
      </c>
      <c r="I697" s="229"/>
      <c r="J697" s="230">
        <f>ROUND(I697*H697,2)</f>
        <v>0</v>
      </c>
      <c r="K697" s="226" t="s">
        <v>132</v>
      </c>
      <c r="L697" s="231"/>
      <c r="M697" s="232" t="s">
        <v>19</v>
      </c>
      <c r="N697" s="233" t="s">
        <v>43</v>
      </c>
      <c r="O697" s="64"/>
      <c r="P697" s="182">
        <f>O697*H697</f>
        <v>0</v>
      </c>
      <c r="Q697" s="182">
        <v>0.112</v>
      </c>
      <c r="R697" s="182">
        <f>Q697*H697</f>
        <v>0.33600000000000002</v>
      </c>
      <c r="S697" s="182">
        <v>0</v>
      </c>
      <c r="T697" s="183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184" t="s">
        <v>176</v>
      </c>
      <c r="AT697" s="184" t="s">
        <v>251</v>
      </c>
      <c r="AU697" s="184" t="s">
        <v>82</v>
      </c>
      <c r="AY697" s="17" t="s">
        <v>126</v>
      </c>
      <c r="BE697" s="185">
        <f>IF(N697="základní",J697,0)</f>
        <v>0</v>
      </c>
      <c r="BF697" s="185">
        <f>IF(N697="snížená",J697,0)</f>
        <v>0</v>
      </c>
      <c r="BG697" s="185">
        <f>IF(N697="zákl. přenesená",J697,0)</f>
        <v>0</v>
      </c>
      <c r="BH697" s="185">
        <f>IF(N697="sníž. přenesená",J697,0)</f>
        <v>0</v>
      </c>
      <c r="BI697" s="185">
        <f>IF(N697="nulová",J697,0)</f>
        <v>0</v>
      </c>
      <c r="BJ697" s="17" t="s">
        <v>80</v>
      </c>
      <c r="BK697" s="185">
        <f>ROUND(I697*H697,2)</f>
        <v>0</v>
      </c>
      <c r="BL697" s="17" t="s">
        <v>133</v>
      </c>
      <c r="BM697" s="184" t="s">
        <v>908</v>
      </c>
    </row>
    <row r="698" spans="1:65" s="2" customFormat="1" ht="24.2" customHeight="1">
      <c r="A698" s="34"/>
      <c r="B698" s="35"/>
      <c r="C698" s="173" t="s">
        <v>909</v>
      </c>
      <c r="D698" s="173" t="s">
        <v>128</v>
      </c>
      <c r="E698" s="174" t="s">
        <v>910</v>
      </c>
      <c r="F698" s="175" t="s">
        <v>911</v>
      </c>
      <c r="G698" s="176" t="s">
        <v>277</v>
      </c>
      <c r="H698" s="177">
        <v>3</v>
      </c>
      <c r="I698" s="178"/>
      <c r="J698" s="179">
        <f>ROUND(I698*H698,2)</f>
        <v>0</v>
      </c>
      <c r="K698" s="175" t="s">
        <v>132</v>
      </c>
      <c r="L698" s="39"/>
      <c r="M698" s="180" t="s">
        <v>19</v>
      </c>
      <c r="N698" s="181" t="s">
        <v>43</v>
      </c>
      <c r="O698" s="64"/>
      <c r="P698" s="182">
        <f>O698*H698</f>
        <v>0</v>
      </c>
      <c r="Q698" s="182">
        <v>2.972E-2</v>
      </c>
      <c r="R698" s="182">
        <f>Q698*H698</f>
        <v>8.9160000000000003E-2</v>
      </c>
      <c r="S698" s="182">
        <v>0</v>
      </c>
      <c r="T698" s="183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84" t="s">
        <v>133</v>
      </c>
      <c r="AT698" s="184" t="s">
        <v>128</v>
      </c>
      <c r="AU698" s="184" t="s">
        <v>82</v>
      </c>
      <c r="AY698" s="17" t="s">
        <v>126</v>
      </c>
      <c r="BE698" s="185">
        <f>IF(N698="základní",J698,0)</f>
        <v>0</v>
      </c>
      <c r="BF698" s="185">
        <f>IF(N698="snížená",J698,0)</f>
        <v>0</v>
      </c>
      <c r="BG698" s="185">
        <f>IF(N698="zákl. přenesená",J698,0)</f>
        <v>0</v>
      </c>
      <c r="BH698" s="185">
        <f>IF(N698="sníž. přenesená",J698,0)</f>
        <v>0</v>
      </c>
      <c r="BI698" s="185">
        <f>IF(N698="nulová",J698,0)</f>
        <v>0</v>
      </c>
      <c r="BJ698" s="17" t="s">
        <v>80</v>
      </c>
      <c r="BK698" s="185">
        <f>ROUND(I698*H698,2)</f>
        <v>0</v>
      </c>
      <c r="BL698" s="17" t="s">
        <v>133</v>
      </c>
      <c r="BM698" s="184" t="s">
        <v>912</v>
      </c>
    </row>
    <row r="699" spans="1:65" s="2" customFormat="1">
      <c r="A699" s="34"/>
      <c r="B699" s="35"/>
      <c r="C699" s="36"/>
      <c r="D699" s="186" t="s">
        <v>135</v>
      </c>
      <c r="E699" s="36"/>
      <c r="F699" s="187" t="s">
        <v>913</v>
      </c>
      <c r="G699" s="36"/>
      <c r="H699" s="36"/>
      <c r="I699" s="188"/>
      <c r="J699" s="36"/>
      <c r="K699" s="36"/>
      <c r="L699" s="39"/>
      <c r="M699" s="189"/>
      <c r="N699" s="190"/>
      <c r="O699" s="64"/>
      <c r="P699" s="64"/>
      <c r="Q699" s="64"/>
      <c r="R699" s="64"/>
      <c r="S699" s="64"/>
      <c r="T699" s="65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7" t="s">
        <v>135</v>
      </c>
      <c r="AU699" s="17" t="s">
        <v>82</v>
      </c>
    </row>
    <row r="700" spans="1:65" s="2" customFormat="1" ht="24.2" customHeight="1">
      <c r="A700" s="34"/>
      <c r="B700" s="35"/>
      <c r="C700" s="224" t="s">
        <v>914</v>
      </c>
      <c r="D700" s="224" t="s">
        <v>251</v>
      </c>
      <c r="E700" s="225" t="s">
        <v>915</v>
      </c>
      <c r="F700" s="226" t="s">
        <v>916</v>
      </c>
      <c r="G700" s="227" t="s">
        <v>277</v>
      </c>
      <c r="H700" s="228">
        <v>3</v>
      </c>
      <c r="I700" s="229"/>
      <c r="J700" s="230">
        <f>ROUND(I700*H700,2)</f>
        <v>0</v>
      </c>
      <c r="K700" s="226" t="s">
        <v>132</v>
      </c>
      <c r="L700" s="231"/>
      <c r="M700" s="232" t="s">
        <v>19</v>
      </c>
      <c r="N700" s="233" t="s">
        <v>43</v>
      </c>
      <c r="O700" s="64"/>
      <c r="P700" s="182">
        <f>O700*H700</f>
        <v>0</v>
      </c>
      <c r="Q700" s="182">
        <v>5.3999999999999999E-2</v>
      </c>
      <c r="R700" s="182">
        <f>Q700*H700</f>
        <v>0.16200000000000001</v>
      </c>
      <c r="S700" s="182">
        <v>0</v>
      </c>
      <c r="T700" s="183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84" t="s">
        <v>176</v>
      </c>
      <c r="AT700" s="184" t="s">
        <v>251</v>
      </c>
      <c r="AU700" s="184" t="s">
        <v>82</v>
      </c>
      <c r="AY700" s="17" t="s">
        <v>126</v>
      </c>
      <c r="BE700" s="185">
        <f>IF(N700="základní",J700,0)</f>
        <v>0</v>
      </c>
      <c r="BF700" s="185">
        <f>IF(N700="snížená",J700,0)</f>
        <v>0</v>
      </c>
      <c r="BG700" s="185">
        <f>IF(N700="zákl. přenesená",J700,0)</f>
        <v>0</v>
      </c>
      <c r="BH700" s="185">
        <f>IF(N700="sníž. přenesená",J700,0)</f>
        <v>0</v>
      </c>
      <c r="BI700" s="185">
        <f>IF(N700="nulová",J700,0)</f>
        <v>0</v>
      </c>
      <c r="BJ700" s="17" t="s">
        <v>80</v>
      </c>
      <c r="BK700" s="185">
        <f>ROUND(I700*H700,2)</f>
        <v>0</v>
      </c>
      <c r="BL700" s="17" t="s">
        <v>133</v>
      </c>
      <c r="BM700" s="184" t="s">
        <v>917</v>
      </c>
    </row>
    <row r="701" spans="1:65" s="2" customFormat="1" ht="24.2" customHeight="1">
      <c r="A701" s="34"/>
      <c r="B701" s="35"/>
      <c r="C701" s="173" t="s">
        <v>918</v>
      </c>
      <c r="D701" s="173" t="s">
        <v>128</v>
      </c>
      <c r="E701" s="174" t="s">
        <v>919</v>
      </c>
      <c r="F701" s="175" t="s">
        <v>920</v>
      </c>
      <c r="G701" s="176" t="s">
        <v>277</v>
      </c>
      <c r="H701" s="177">
        <v>3</v>
      </c>
      <c r="I701" s="178"/>
      <c r="J701" s="179">
        <f>ROUND(I701*H701,2)</f>
        <v>0</v>
      </c>
      <c r="K701" s="175" t="s">
        <v>132</v>
      </c>
      <c r="L701" s="39"/>
      <c r="M701" s="180" t="s">
        <v>19</v>
      </c>
      <c r="N701" s="181" t="s">
        <v>43</v>
      </c>
      <c r="O701" s="64"/>
      <c r="P701" s="182">
        <f>O701*H701</f>
        <v>0</v>
      </c>
      <c r="Q701" s="182">
        <v>2.972E-2</v>
      </c>
      <c r="R701" s="182">
        <f>Q701*H701</f>
        <v>8.9160000000000003E-2</v>
      </c>
      <c r="S701" s="182">
        <v>0</v>
      </c>
      <c r="T701" s="183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84" t="s">
        <v>133</v>
      </c>
      <c r="AT701" s="184" t="s">
        <v>128</v>
      </c>
      <c r="AU701" s="184" t="s">
        <v>82</v>
      </c>
      <c r="AY701" s="17" t="s">
        <v>126</v>
      </c>
      <c r="BE701" s="185">
        <f>IF(N701="základní",J701,0)</f>
        <v>0</v>
      </c>
      <c r="BF701" s="185">
        <f>IF(N701="snížená",J701,0)</f>
        <v>0</v>
      </c>
      <c r="BG701" s="185">
        <f>IF(N701="zákl. přenesená",J701,0)</f>
        <v>0</v>
      </c>
      <c r="BH701" s="185">
        <f>IF(N701="sníž. přenesená",J701,0)</f>
        <v>0</v>
      </c>
      <c r="BI701" s="185">
        <f>IF(N701="nulová",J701,0)</f>
        <v>0</v>
      </c>
      <c r="BJ701" s="17" t="s">
        <v>80</v>
      </c>
      <c r="BK701" s="185">
        <f>ROUND(I701*H701,2)</f>
        <v>0</v>
      </c>
      <c r="BL701" s="17" t="s">
        <v>133</v>
      </c>
      <c r="BM701" s="184" t="s">
        <v>921</v>
      </c>
    </row>
    <row r="702" spans="1:65" s="2" customFormat="1">
      <c r="A702" s="34"/>
      <c r="B702" s="35"/>
      <c r="C702" s="36"/>
      <c r="D702" s="186" t="s">
        <v>135</v>
      </c>
      <c r="E702" s="36"/>
      <c r="F702" s="187" t="s">
        <v>922</v>
      </c>
      <c r="G702" s="36"/>
      <c r="H702" s="36"/>
      <c r="I702" s="188"/>
      <c r="J702" s="36"/>
      <c r="K702" s="36"/>
      <c r="L702" s="39"/>
      <c r="M702" s="189"/>
      <c r="N702" s="190"/>
      <c r="O702" s="64"/>
      <c r="P702" s="64"/>
      <c r="Q702" s="64"/>
      <c r="R702" s="64"/>
      <c r="S702" s="64"/>
      <c r="T702" s="65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7" t="s">
        <v>135</v>
      </c>
      <c r="AU702" s="17" t="s">
        <v>82</v>
      </c>
    </row>
    <row r="703" spans="1:65" s="2" customFormat="1" ht="24.2" customHeight="1">
      <c r="A703" s="34"/>
      <c r="B703" s="35"/>
      <c r="C703" s="224" t="s">
        <v>923</v>
      </c>
      <c r="D703" s="224" t="s">
        <v>251</v>
      </c>
      <c r="E703" s="225" t="s">
        <v>924</v>
      </c>
      <c r="F703" s="226" t="s">
        <v>925</v>
      </c>
      <c r="G703" s="227" t="s">
        <v>277</v>
      </c>
      <c r="H703" s="228">
        <v>3</v>
      </c>
      <c r="I703" s="229"/>
      <c r="J703" s="230">
        <f>ROUND(I703*H703,2)</f>
        <v>0</v>
      </c>
      <c r="K703" s="226" t="s">
        <v>132</v>
      </c>
      <c r="L703" s="231"/>
      <c r="M703" s="232" t="s">
        <v>19</v>
      </c>
      <c r="N703" s="233" t="s">
        <v>43</v>
      </c>
      <c r="O703" s="64"/>
      <c r="P703" s="182">
        <f>O703*H703</f>
        <v>0</v>
      </c>
      <c r="Q703" s="182">
        <v>0.09</v>
      </c>
      <c r="R703" s="182">
        <f>Q703*H703</f>
        <v>0.27</v>
      </c>
      <c r="S703" s="182">
        <v>0</v>
      </c>
      <c r="T703" s="183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84" t="s">
        <v>176</v>
      </c>
      <c r="AT703" s="184" t="s">
        <v>251</v>
      </c>
      <c r="AU703" s="184" t="s">
        <v>82</v>
      </c>
      <c r="AY703" s="17" t="s">
        <v>126</v>
      </c>
      <c r="BE703" s="185">
        <f>IF(N703="základní",J703,0)</f>
        <v>0</v>
      </c>
      <c r="BF703" s="185">
        <f>IF(N703="snížená",J703,0)</f>
        <v>0</v>
      </c>
      <c r="BG703" s="185">
        <f>IF(N703="zákl. přenesená",J703,0)</f>
        <v>0</v>
      </c>
      <c r="BH703" s="185">
        <f>IF(N703="sníž. přenesená",J703,0)</f>
        <v>0</v>
      </c>
      <c r="BI703" s="185">
        <f>IF(N703="nulová",J703,0)</f>
        <v>0</v>
      </c>
      <c r="BJ703" s="17" t="s">
        <v>80</v>
      </c>
      <c r="BK703" s="185">
        <f>ROUND(I703*H703,2)</f>
        <v>0</v>
      </c>
      <c r="BL703" s="17" t="s">
        <v>133</v>
      </c>
      <c r="BM703" s="184" t="s">
        <v>926</v>
      </c>
    </row>
    <row r="704" spans="1:65" s="2" customFormat="1" ht="21.75" customHeight="1">
      <c r="A704" s="34"/>
      <c r="B704" s="35"/>
      <c r="C704" s="173" t="s">
        <v>927</v>
      </c>
      <c r="D704" s="173" t="s">
        <v>128</v>
      </c>
      <c r="E704" s="174" t="s">
        <v>928</v>
      </c>
      <c r="F704" s="175" t="s">
        <v>929</v>
      </c>
      <c r="G704" s="176" t="s">
        <v>234</v>
      </c>
      <c r="H704" s="177">
        <v>1</v>
      </c>
      <c r="I704" s="178"/>
      <c r="J704" s="179">
        <f>ROUND(I704*H704,2)</f>
        <v>0</v>
      </c>
      <c r="K704" s="175" t="s">
        <v>19</v>
      </c>
      <c r="L704" s="39"/>
      <c r="M704" s="180" t="s">
        <v>19</v>
      </c>
      <c r="N704" s="181" t="s">
        <v>43</v>
      </c>
      <c r="O704" s="64"/>
      <c r="P704" s="182">
        <f>O704*H704</f>
        <v>0</v>
      </c>
      <c r="Q704" s="182">
        <v>0</v>
      </c>
      <c r="R704" s="182">
        <f>Q704*H704</f>
        <v>0</v>
      </c>
      <c r="S704" s="182">
        <v>0</v>
      </c>
      <c r="T704" s="183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84" t="s">
        <v>133</v>
      </c>
      <c r="AT704" s="184" t="s">
        <v>128</v>
      </c>
      <c r="AU704" s="184" t="s">
        <v>82</v>
      </c>
      <c r="AY704" s="17" t="s">
        <v>126</v>
      </c>
      <c r="BE704" s="185">
        <f>IF(N704="základní",J704,0)</f>
        <v>0</v>
      </c>
      <c r="BF704" s="185">
        <f>IF(N704="snížená",J704,0)</f>
        <v>0</v>
      </c>
      <c r="BG704" s="185">
        <f>IF(N704="zákl. přenesená",J704,0)</f>
        <v>0</v>
      </c>
      <c r="BH704" s="185">
        <f>IF(N704="sníž. přenesená",J704,0)</f>
        <v>0</v>
      </c>
      <c r="BI704" s="185">
        <f>IF(N704="nulová",J704,0)</f>
        <v>0</v>
      </c>
      <c r="BJ704" s="17" t="s">
        <v>80</v>
      </c>
      <c r="BK704" s="185">
        <f>ROUND(I704*H704,2)</f>
        <v>0</v>
      </c>
      <c r="BL704" s="17" t="s">
        <v>133</v>
      </c>
      <c r="BM704" s="184" t="s">
        <v>930</v>
      </c>
    </row>
    <row r="705" spans="1:65" s="2" customFormat="1" ht="97.5">
      <c r="A705" s="34"/>
      <c r="B705" s="35"/>
      <c r="C705" s="36"/>
      <c r="D705" s="193" t="s">
        <v>795</v>
      </c>
      <c r="E705" s="36"/>
      <c r="F705" s="234" t="s">
        <v>931</v>
      </c>
      <c r="G705" s="36"/>
      <c r="H705" s="36"/>
      <c r="I705" s="188"/>
      <c r="J705" s="36"/>
      <c r="K705" s="36"/>
      <c r="L705" s="39"/>
      <c r="M705" s="189"/>
      <c r="N705" s="190"/>
      <c r="O705" s="64"/>
      <c r="P705" s="64"/>
      <c r="Q705" s="64"/>
      <c r="R705" s="64"/>
      <c r="S705" s="64"/>
      <c r="T705" s="65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795</v>
      </c>
      <c r="AU705" s="17" t="s">
        <v>82</v>
      </c>
    </row>
    <row r="706" spans="1:65" s="2" customFormat="1" ht="24.2" customHeight="1">
      <c r="A706" s="34"/>
      <c r="B706" s="35"/>
      <c r="C706" s="173" t="s">
        <v>932</v>
      </c>
      <c r="D706" s="173" t="s">
        <v>128</v>
      </c>
      <c r="E706" s="174" t="s">
        <v>933</v>
      </c>
      <c r="F706" s="175" t="s">
        <v>934</v>
      </c>
      <c r="G706" s="176" t="s">
        <v>277</v>
      </c>
      <c r="H706" s="177">
        <v>3</v>
      </c>
      <c r="I706" s="178"/>
      <c r="J706" s="179">
        <f>ROUND(I706*H706,2)</f>
        <v>0</v>
      </c>
      <c r="K706" s="175" t="s">
        <v>132</v>
      </c>
      <c r="L706" s="39"/>
      <c r="M706" s="180" t="s">
        <v>19</v>
      </c>
      <c r="N706" s="181" t="s">
        <v>43</v>
      </c>
      <c r="O706" s="64"/>
      <c r="P706" s="182">
        <f>O706*H706</f>
        <v>0</v>
      </c>
      <c r="Q706" s="182">
        <v>0.21734000000000001</v>
      </c>
      <c r="R706" s="182">
        <f>Q706*H706</f>
        <v>0.65202000000000004</v>
      </c>
      <c r="S706" s="182">
        <v>0</v>
      </c>
      <c r="T706" s="183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184" t="s">
        <v>133</v>
      </c>
      <c r="AT706" s="184" t="s">
        <v>128</v>
      </c>
      <c r="AU706" s="184" t="s">
        <v>82</v>
      </c>
      <c r="AY706" s="17" t="s">
        <v>126</v>
      </c>
      <c r="BE706" s="185">
        <f>IF(N706="základní",J706,0)</f>
        <v>0</v>
      </c>
      <c r="BF706" s="185">
        <f>IF(N706="snížená",J706,0)</f>
        <v>0</v>
      </c>
      <c r="BG706" s="185">
        <f>IF(N706="zákl. přenesená",J706,0)</f>
        <v>0</v>
      </c>
      <c r="BH706" s="185">
        <f>IF(N706="sníž. přenesená",J706,0)</f>
        <v>0</v>
      </c>
      <c r="BI706" s="185">
        <f>IF(N706="nulová",J706,0)</f>
        <v>0</v>
      </c>
      <c r="BJ706" s="17" t="s">
        <v>80</v>
      </c>
      <c r="BK706" s="185">
        <f>ROUND(I706*H706,2)</f>
        <v>0</v>
      </c>
      <c r="BL706" s="17" t="s">
        <v>133</v>
      </c>
      <c r="BM706" s="184" t="s">
        <v>935</v>
      </c>
    </row>
    <row r="707" spans="1:65" s="2" customFormat="1">
      <c r="A707" s="34"/>
      <c r="B707" s="35"/>
      <c r="C707" s="36"/>
      <c r="D707" s="186" t="s">
        <v>135</v>
      </c>
      <c r="E707" s="36"/>
      <c r="F707" s="187" t="s">
        <v>936</v>
      </c>
      <c r="G707" s="36"/>
      <c r="H707" s="36"/>
      <c r="I707" s="188"/>
      <c r="J707" s="36"/>
      <c r="K707" s="36"/>
      <c r="L707" s="39"/>
      <c r="M707" s="189"/>
      <c r="N707" s="190"/>
      <c r="O707" s="64"/>
      <c r="P707" s="64"/>
      <c r="Q707" s="64"/>
      <c r="R707" s="64"/>
      <c r="S707" s="64"/>
      <c r="T707" s="65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7" t="s">
        <v>135</v>
      </c>
      <c r="AU707" s="17" t="s">
        <v>82</v>
      </c>
    </row>
    <row r="708" spans="1:65" s="2" customFormat="1" ht="16.5" customHeight="1">
      <c r="A708" s="34"/>
      <c r="B708" s="35"/>
      <c r="C708" s="224" t="s">
        <v>937</v>
      </c>
      <c r="D708" s="224" t="s">
        <v>251</v>
      </c>
      <c r="E708" s="225" t="s">
        <v>938</v>
      </c>
      <c r="F708" s="226" t="s">
        <v>939</v>
      </c>
      <c r="G708" s="227" t="s">
        <v>277</v>
      </c>
      <c r="H708" s="228">
        <v>3</v>
      </c>
      <c r="I708" s="229"/>
      <c r="J708" s="230">
        <f>ROUND(I708*H708,2)</f>
        <v>0</v>
      </c>
      <c r="K708" s="226" t="s">
        <v>132</v>
      </c>
      <c r="L708" s="231"/>
      <c r="M708" s="232" t="s">
        <v>19</v>
      </c>
      <c r="N708" s="233" t="s">
        <v>43</v>
      </c>
      <c r="O708" s="64"/>
      <c r="P708" s="182">
        <f>O708*H708</f>
        <v>0</v>
      </c>
      <c r="Q708" s="182">
        <v>0.06</v>
      </c>
      <c r="R708" s="182">
        <f>Q708*H708</f>
        <v>0.18</v>
      </c>
      <c r="S708" s="182">
        <v>0</v>
      </c>
      <c r="T708" s="183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184" t="s">
        <v>176</v>
      </c>
      <c r="AT708" s="184" t="s">
        <v>251</v>
      </c>
      <c r="AU708" s="184" t="s">
        <v>82</v>
      </c>
      <c r="AY708" s="17" t="s">
        <v>126</v>
      </c>
      <c r="BE708" s="185">
        <f>IF(N708="základní",J708,0)</f>
        <v>0</v>
      </c>
      <c r="BF708" s="185">
        <f>IF(N708="snížená",J708,0)</f>
        <v>0</v>
      </c>
      <c r="BG708" s="185">
        <f>IF(N708="zákl. přenesená",J708,0)</f>
        <v>0</v>
      </c>
      <c r="BH708" s="185">
        <f>IF(N708="sníž. přenesená",J708,0)</f>
        <v>0</v>
      </c>
      <c r="BI708" s="185">
        <f>IF(N708="nulová",J708,0)</f>
        <v>0</v>
      </c>
      <c r="BJ708" s="17" t="s">
        <v>80</v>
      </c>
      <c r="BK708" s="185">
        <f>ROUND(I708*H708,2)</f>
        <v>0</v>
      </c>
      <c r="BL708" s="17" t="s">
        <v>133</v>
      </c>
      <c r="BM708" s="184" t="s">
        <v>940</v>
      </c>
    </row>
    <row r="709" spans="1:65" s="2" customFormat="1" ht="16.5" customHeight="1">
      <c r="A709" s="34"/>
      <c r="B709" s="35"/>
      <c r="C709" s="224" t="s">
        <v>941</v>
      </c>
      <c r="D709" s="224" t="s">
        <v>251</v>
      </c>
      <c r="E709" s="225" t="s">
        <v>942</v>
      </c>
      <c r="F709" s="226" t="s">
        <v>943</v>
      </c>
      <c r="G709" s="227" t="s">
        <v>277</v>
      </c>
      <c r="H709" s="228">
        <v>3</v>
      </c>
      <c r="I709" s="229"/>
      <c r="J709" s="230">
        <f>ROUND(I709*H709,2)</f>
        <v>0</v>
      </c>
      <c r="K709" s="226" t="s">
        <v>132</v>
      </c>
      <c r="L709" s="231"/>
      <c r="M709" s="232" t="s">
        <v>19</v>
      </c>
      <c r="N709" s="233" t="s">
        <v>43</v>
      </c>
      <c r="O709" s="64"/>
      <c r="P709" s="182">
        <f>O709*H709</f>
        <v>0</v>
      </c>
      <c r="Q709" s="182">
        <v>7.1999999999999998E-3</v>
      </c>
      <c r="R709" s="182">
        <f>Q709*H709</f>
        <v>2.1600000000000001E-2</v>
      </c>
      <c r="S709" s="182">
        <v>0</v>
      </c>
      <c r="T709" s="183">
        <f>S709*H709</f>
        <v>0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184" t="s">
        <v>176</v>
      </c>
      <c r="AT709" s="184" t="s">
        <v>251</v>
      </c>
      <c r="AU709" s="184" t="s">
        <v>82</v>
      </c>
      <c r="AY709" s="17" t="s">
        <v>126</v>
      </c>
      <c r="BE709" s="185">
        <f>IF(N709="základní",J709,0)</f>
        <v>0</v>
      </c>
      <c r="BF709" s="185">
        <f>IF(N709="snížená",J709,0)</f>
        <v>0</v>
      </c>
      <c r="BG709" s="185">
        <f>IF(N709="zákl. přenesená",J709,0)</f>
        <v>0</v>
      </c>
      <c r="BH709" s="185">
        <f>IF(N709="sníž. přenesená",J709,0)</f>
        <v>0</v>
      </c>
      <c r="BI709" s="185">
        <f>IF(N709="nulová",J709,0)</f>
        <v>0</v>
      </c>
      <c r="BJ709" s="17" t="s">
        <v>80</v>
      </c>
      <c r="BK709" s="185">
        <f>ROUND(I709*H709,2)</f>
        <v>0</v>
      </c>
      <c r="BL709" s="17" t="s">
        <v>133</v>
      </c>
      <c r="BM709" s="184" t="s">
        <v>944</v>
      </c>
    </row>
    <row r="710" spans="1:65" s="2" customFormat="1" ht="24.2" customHeight="1">
      <c r="A710" s="34"/>
      <c r="B710" s="35"/>
      <c r="C710" s="173" t="s">
        <v>945</v>
      </c>
      <c r="D710" s="173" t="s">
        <v>128</v>
      </c>
      <c r="E710" s="174" t="s">
        <v>946</v>
      </c>
      <c r="F710" s="175" t="s">
        <v>947</v>
      </c>
      <c r="G710" s="176" t="s">
        <v>277</v>
      </c>
      <c r="H710" s="177">
        <v>1</v>
      </c>
      <c r="I710" s="178"/>
      <c r="J710" s="179">
        <f>ROUND(I710*H710,2)</f>
        <v>0</v>
      </c>
      <c r="K710" s="175" t="s">
        <v>132</v>
      </c>
      <c r="L710" s="39"/>
      <c r="M710" s="180" t="s">
        <v>19</v>
      </c>
      <c r="N710" s="181" t="s">
        <v>43</v>
      </c>
      <c r="O710" s="64"/>
      <c r="P710" s="182">
        <f>O710*H710</f>
        <v>0</v>
      </c>
      <c r="Q710" s="182">
        <v>0.42080000000000001</v>
      </c>
      <c r="R710" s="182">
        <f>Q710*H710</f>
        <v>0.42080000000000001</v>
      </c>
      <c r="S710" s="182">
        <v>0</v>
      </c>
      <c r="T710" s="183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184" t="s">
        <v>133</v>
      </c>
      <c r="AT710" s="184" t="s">
        <v>128</v>
      </c>
      <c r="AU710" s="184" t="s">
        <v>82</v>
      </c>
      <c r="AY710" s="17" t="s">
        <v>126</v>
      </c>
      <c r="BE710" s="185">
        <f>IF(N710="základní",J710,0)</f>
        <v>0</v>
      </c>
      <c r="BF710" s="185">
        <f>IF(N710="snížená",J710,0)</f>
        <v>0</v>
      </c>
      <c r="BG710" s="185">
        <f>IF(N710="zákl. přenesená",J710,0)</f>
        <v>0</v>
      </c>
      <c r="BH710" s="185">
        <f>IF(N710="sníž. přenesená",J710,0)</f>
        <v>0</v>
      </c>
      <c r="BI710" s="185">
        <f>IF(N710="nulová",J710,0)</f>
        <v>0</v>
      </c>
      <c r="BJ710" s="17" t="s">
        <v>80</v>
      </c>
      <c r="BK710" s="185">
        <f>ROUND(I710*H710,2)</f>
        <v>0</v>
      </c>
      <c r="BL710" s="17" t="s">
        <v>133</v>
      </c>
      <c r="BM710" s="184" t="s">
        <v>948</v>
      </c>
    </row>
    <row r="711" spans="1:65" s="2" customFormat="1">
      <c r="A711" s="34"/>
      <c r="B711" s="35"/>
      <c r="C711" s="36"/>
      <c r="D711" s="186" t="s">
        <v>135</v>
      </c>
      <c r="E711" s="36"/>
      <c r="F711" s="187" t="s">
        <v>949</v>
      </c>
      <c r="G711" s="36"/>
      <c r="H711" s="36"/>
      <c r="I711" s="188"/>
      <c r="J711" s="36"/>
      <c r="K711" s="36"/>
      <c r="L711" s="39"/>
      <c r="M711" s="189"/>
      <c r="N711" s="190"/>
      <c r="O711" s="64"/>
      <c r="P711" s="64"/>
      <c r="Q711" s="64"/>
      <c r="R711" s="64"/>
      <c r="S711" s="64"/>
      <c r="T711" s="65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T711" s="17" t="s">
        <v>135</v>
      </c>
      <c r="AU711" s="17" t="s">
        <v>82</v>
      </c>
    </row>
    <row r="712" spans="1:65" s="13" customFormat="1">
      <c r="B712" s="191"/>
      <c r="C712" s="192"/>
      <c r="D712" s="193" t="s">
        <v>137</v>
      </c>
      <c r="E712" s="194" t="s">
        <v>19</v>
      </c>
      <c r="F712" s="195" t="s">
        <v>950</v>
      </c>
      <c r="G712" s="192"/>
      <c r="H712" s="194" t="s">
        <v>19</v>
      </c>
      <c r="I712" s="196"/>
      <c r="J712" s="192"/>
      <c r="K712" s="192"/>
      <c r="L712" s="197"/>
      <c r="M712" s="198"/>
      <c r="N712" s="199"/>
      <c r="O712" s="199"/>
      <c r="P712" s="199"/>
      <c r="Q712" s="199"/>
      <c r="R712" s="199"/>
      <c r="S712" s="199"/>
      <c r="T712" s="200"/>
      <c r="AT712" s="201" t="s">
        <v>137</v>
      </c>
      <c r="AU712" s="201" t="s">
        <v>82</v>
      </c>
      <c r="AV712" s="13" t="s">
        <v>80</v>
      </c>
      <c r="AW712" s="13" t="s">
        <v>33</v>
      </c>
      <c r="AX712" s="13" t="s">
        <v>72</v>
      </c>
      <c r="AY712" s="201" t="s">
        <v>126</v>
      </c>
    </row>
    <row r="713" spans="1:65" s="14" customFormat="1">
      <c r="B713" s="202"/>
      <c r="C713" s="203"/>
      <c r="D713" s="193" t="s">
        <v>137</v>
      </c>
      <c r="E713" s="204" t="s">
        <v>19</v>
      </c>
      <c r="F713" s="205" t="s">
        <v>80</v>
      </c>
      <c r="G713" s="203"/>
      <c r="H713" s="206">
        <v>1</v>
      </c>
      <c r="I713" s="207"/>
      <c r="J713" s="203"/>
      <c r="K713" s="203"/>
      <c r="L713" s="208"/>
      <c r="M713" s="209"/>
      <c r="N713" s="210"/>
      <c r="O713" s="210"/>
      <c r="P713" s="210"/>
      <c r="Q713" s="210"/>
      <c r="R713" s="210"/>
      <c r="S713" s="210"/>
      <c r="T713" s="211"/>
      <c r="AT713" s="212" t="s">
        <v>137</v>
      </c>
      <c r="AU713" s="212" t="s">
        <v>82</v>
      </c>
      <c r="AV713" s="14" t="s">
        <v>82</v>
      </c>
      <c r="AW713" s="14" t="s">
        <v>33</v>
      </c>
      <c r="AX713" s="14" t="s">
        <v>72</v>
      </c>
      <c r="AY713" s="212" t="s">
        <v>126</v>
      </c>
    </row>
    <row r="714" spans="1:65" s="15" customFormat="1">
      <c r="B714" s="213"/>
      <c r="C714" s="214"/>
      <c r="D714" s="193" t="s">
        <v>137</v>
      </c>
      <c r="E714" s="215" t="s">
        <v>19</v>
      </c>
      <c r="F714" s="216" t="s">
        <v>140</v>
      </c>
      <c r="G714" s="214"/>
      <c r="H714" s="217">
        <v>1</v>
      </c>
      <c r="I714" s="218"/>
      <c r="J714" s="214"/>
      <c r="K714" s="214"/>
      <c r="L714" s="219"/>
      <c r="M714" s="220"/>
      <c r="N714" s="221"/>
      <c r="O714" s="221"/>
      <c r="P714" s="221"/>
      <c r="Q714" s="221"/>
      <c r="R714" s="221"/>
      <c r="S714" s="221"/>
      <c r="T714" s="222"/>
      <c r="AT714" s="223" t="s">
        <v>137</v>
      </c>
      <c r="AU714" s="223" t="s">
        <v>82</v>
      </c>
      <c r="AV714" s="15" t="s">
        <v>133</v>
      </c>
      <c r="AW714" s="15" t="s">
        <v>33</v>
      </c>
      <c r="AX714" s="15" t="s">
        <v>80</v>
      </c>
      <c r="AY714" s="223" t="s">
        <v>126</v>
      </c>
    </row>
    <row r="715" spans="1:65" s="12" customFormat="1" ht="22.9" customHeight="1">
      <c r="B715" s="157"/>
      <c r="C715" s="158"/>
      <c r="D715" s="159" t="s">
        <v>71</v>
      </c>
      <c r="E715" s="171" t="s">
        <v>183</v>
      </c>
      <c r="F715" s="171" t="s">
        <v>951</v>
      </c>
      <c r="G715" s="158"/>
      <c r="H715" s="158"/>
      <c r="I715" s="161"/>
      <c r="J715" s="172">
        <f>BK715</f>
        <v>0</v>
      </c>
      <c r="K715" s="158"/>
      <c r="L715" s="163"/>
      <c r="M715" s="164"/>
      <c r="N715" s="165"/>
      <c r="O715" s="165"/>
      <c r="P715" s="166">
        <f>SUM(P716:P897)</f>
        <v>0</v>
      </c>
      <c r="Q715" s="165"/>
      <c r="R715" s="166">
        <f>SUM(R716:R897)</f>
        <v>81.305156000000011</v>
      </c>
      <c r="S715" s="165"/>
      <c r="T715" s="167">
        <f>SUM(T716:T897)</f>
        <v>2.4180000000000001</v>
      </c>
      <c r="AR715" s="168" t="s">
        <v>80</v>
      </c>
      <c r="AT715" s="169" t="s">
        <v>71</v>
      </c>
      <c r="AU715" s="169" t="s">
        <v>80</v>
      </c>
      <c r="AY715" s="168" t="s">
        <v>126</v>
      </c>
      <c r="BK715" s="170">
        <f>SUM(BK716:BK897)</f>
        <v>0</v>
      </c>
    </row>
    <row r="716" spans="1:65" s="2" customFormat="1" ht="24.2" customHeight="1">
      <c r="A716" s="34"/>
      <c r="B716" s="35"/>
      <c r="C716" s="173" t="s">
        <v>952</v>
      </c>
      <c r="D716" s="173" t="s">
        <v>128</v>
      </c>
      <c r="E716" s="174" t="s">
        <v>953</v>
      </c>
      <c r="F716" s="175" t="s">
        <v>954</v>
      </c>
      <c r="G716" s="176" t="s">
        <v>277</v>
      </c>
      <c r="H716" s="177">
        <v>5</v>
      </c>
      <c r="I716" s="178"/>
      <c r="J716" s="179">
        <f>ROUND(I716*H716,2)</f>
        <v>0</v>
      </c>
      <c r="K716" s="175" t="s">
        <v>19</v>
      </c>
      <c r="L716" s="39"/>
      <c r="M716" s="180" t="s">
        <v>19</v>
      </c>
      <c r="N716" s="181" t="s">
        <v>43</v>
      </c>
      <c r="O716" s="64"/>
      <c r="P716" s="182">
        <f>O716*H716</f>
        <v>0</v>
      </c>
      <c r="Q716" s="182">
        <v>6.5000000000000002E-2</v>
      </c>
      <c r="R716" s="182">
        <f>Q716*H716</f>
        <v>0.32500000000000001</v>
      </c>
      <c r="S716" s="182">
        <v>0</v>
      </c>
      <c r="T716" s="183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184" t="s">
        <v>133</v>
      </c>
      <c r="AT716" s="184" t="s">
        <v>128</v>
      </c>
      <c r="AU716" s="184" t="s">
        <v>82</v>
      </c>
      <c r="AY716" s="17" t="s">
        <v>126</v>
      </c>
      <c r="BE716" s="185">
        <f>IF(N716="základní",J716,0)</f>
        <v>0</v>
      </c>
      <c r="BF716" s="185">
        <f>IF(N716="snížená",J716,0)</f>
        <v>0</v>
      </c>
      <c r="BG716" s="185">
        <f>IF(N716="zákl. přenesená",J716,0)</f>
        <v>0</v>
      </c>
      <c r="BH716" s="185">
        <f>IF(N716="sníž. přenesená",J716,0)</f>
        <v>0</v>
      </c>
      <c r="BI716" s="185">
        <f>IF(N716="nulová",J716,0)</f>
        <v>0</v>
      </c>
      <c r="BJ716" s="17" t="s">
        <v>80</v>
      </c>
      <c r="BK716" s="185">
        <f>ROUND(I716*H716,2)</f>
        <v>0</v>
      </c>
      <c r="BL716" s="17" t="s">
        <v>133</v>
      </c>
      <c r="BM716" s="184" t="s">
        <v>955</v>
      </c>
    </row>
    <row r="717" spans="1:65" s="2" customFormat="1" ht="24.2" customHeight="1">
      <c r="A717" s="34"/>
      <c r="B717" s="35"/>
      <c r="C717" s="173" t="s">
        <v>956</v>
      </c>
      <c r="D717" s="173" t="s">
        <v>128</v>
      </c>
      <c r="E717" s="174" t="s">
        <v>957</v>
      </c>
      <c r="F717" s="175" t="s">
        <v>958</v>
      </c>
      <c r="G717" s="176" t="s">
        <v>277</v>
      </c>
      <c r="H717" s="177">
        <v>20</v>
      </c>
      <c r="I717" s="178"/>
      <c r="J717" s="179">
        <f>ROUND(I717*H717,2)</f>
        <v>0</v>
      </c>
      <c r="K717" s="175" t="s">
        <v>132</v>
      </c>
      <c r="L717" s="39"/>
      <c r="M717" s="180" t="s">
        <v>19</v>
      </c>
      <c r="N717" s="181" t="s">
        <v>43</v>
      </c>
      <c r="O717" s="64"/>
      <c r="P717" s="182">
        <f>O717*H717</f>
        <v>0</v>
      </c>
      <c r="Q717" s="182">
        <v>6.9999999999999999E-4</v>
      </c>
      <c r="R717" s="182">
        <f>Q717*H717</f>
        <v>1.4E-2</v>
      </c>
      <c r="S717" s="182">
        <v>0</v>
      </c>
      <c r="T717" s="183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84" t="s">
        <v>133</v>
      </c>
      <c r="AT717" s="184" t="s">
        <v>128</v>
      </c>
      <c r="AU717" s="184" t="s">
        <v>82</v>
      </c>
      <c r="AY717" s="17" t="s">
        <v>126</v>
      </c>
      <c r="BE717" s="185">
        <f>IF(N717="základní",J717,0)</f>
        <v>0</v>
      </c>
      <c r="BF717" s="185">
        <f>IF(N717="snížená",J717,0)</f>
        <v>0</v>
      </c>
      <c r="BG717" s="185">
        <f>IF(N717="zákl. přenesená",J717,0)</f>
        <v>0</v>
      </c>
      <c r="BH717" s="185">
        <f>IF(N717="sníž. přenesená",J717,0)</f>
        <v>0</v>
      </c>
      <c r="BI717" s="185">
        <f>IF(N717="nulová",J717,0)</f>
        <v>0</v>
      </c>
      <c r="BJ717" s="17" t="s">
        <v>80</v>
      </c>
      <c r="BK717" s="185">
        <f>ROUND(I717*H717,2)</f>
        <v>0</v>
      </c>
      <c r="BL717" s="17" t="s">
        <v>133</v>
      </c>
      <c r="BM717" s="184" t="s">
        <v>959</v>
      </c>
    </row>
    <row r="718" spans="1:65" s="2" customFormat="1">
      <c r="A718" s="34"/>
      <c r="B718" s="35"/>
      <c r="C718" s="36"/>
      <c r="D718" s="186" t="s">
        <v>135</v>
      </c>
      <c r="E718" s="36"/>
      <c r="F718" s="187" t="s">
        <v>960</v>
      </c>
      <c r="G718" s="36"/>
      <c r="H718" s="36"/>
      <c r="I718" s="188"/>
      <c r="J718" s="36"/>
      <c r="K718" s="36"/>
      <c r="L718" s="39"/>
      <c r="M718" s="189"/>
      <c r="N718" s="190"/>
      <c r="O718" s="64"/>
      <c r="P718" s="64"/>
      <c r="Q718" s="64"/>
      <c r="R718" s="64"/>
      <c r="S718" s="64"/>
      <c r="T718" s="65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T718" s="17" t="s">
        <v>135</v>
      </c>
      <c r="AU718" s="17" t="s">
        <v>82</v>
      </c>
    </row>
    <row r="719" spans="1:65" s="2" customFormat="1" ht="19.5">
      <c r="A719" s="34"/>
      <c r="B719" s="35"/>
      <c r="C719" s="36"/>
      <c r="D719" s="193" t="s">
        <v>795</v>
      </c>
      <c r="E719" s="36"/>
      <c r="F719" s="234" t="s">
        <v>961</v>
      </c>
      <c r="G719" s="36"/>
      <c r="H719" s="36"/>
      <c r="I719" s="188"/>
      <c r="J719" s="36"/>
      <c r="K719" s="36"/>
      <c r="L719" s="39"/>
      <c r="M719" s="189"/>
      <c r="N719" s="190"/>
      <c r="O719" s="64"/>
      <c r="P719" s="64"/>
      <c r="Q719" s="64"/>
      <c r="R719" s="64"/>
      <c r="S719" s="64"/>
      <c r="T719" s="65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7" t="s">
        <v>795</v>
      </c>
      <c r="AU719" s="17" t="s">
        <v>82</v>
      </c>
    </row>
    <row r="720" spans="1:65" s="13" customFormat="1">
      <c r="B720" s="191"/>
      <c r="C720" s="192"/>
      <c r="D720" s="193" t="s">
        <v>137</v>
      </c>
      <c r="E720" s="194" t="s">
        <v>19</v>
      </c>
      <c r="F720" s="195" t="s">
        <v>962</v>
      </c>
      <c r="G720" s="192"/>
      <c r="H720" s="194" t="s">
        <v>19</v>
      </c>
      <c r="I720" s="196"/>
      <c r="J720" s="192"/>
      <c r="K720" s="192"/>
      <c r="L720" s="197"/>
      <c r="M720" s="198"/>
      <c r="N720" s="199"/>
      <c r="O720" s="199"/>
      <c r="P720" s="199"/>
      <c r="Q720" s="199"/>
      <c r="R720" s="199"/>
      <c r="S720" s="199"/>
      <c r="T720" s="200"/>
      <c r="AT720" s="201" t="s">
        <v>137</v>
      </c>
      <c r="AU720" s="201" t="s">
        <v>82</v>
      </c>
      <c r="AV720" s="13" t="s">
        <v>80</v>
      </c>
      <c r="AW720" s="13" t="s">
        <v>33</v>
      </c>
      <c r="AX720" s="13" t="s">
        <v>72</v>
      </c>
      <c r="AY720" s="201" t="s">
        <v>126</v>
      </c>
    </row>
    <row r="721" spans="2:51" s="13" customFormat="1">
      <c r="B721" s="191"/>
      <c r="C721" s="192"/>
      <c r="D721" s="193" t="s">
        <v>137</v>
      </c>
      <c r="E721" s="194" t="s">
        <v>19</v>
      </c>
      <c r="F721" s="195" t="s">
        <v>963</v>
      </c>
      <c r="G721" s="192"/>
      <c r="H721" s="194" t="s">
        <v>19</v>
      </c>
      <c r="I721" s="196"/>
      <c r="J721" s="192"/>
      <c r="K721" s="192"/>
      <c r="L721" s="197"/>
      <c r="M721" s="198"/>
      <c r="N721" s="199"/>
      <c r="O721" s="199"/>
      <c r="P721" s="199"/>
      <c r="Q721" s="199"/>
      <c r="R721" s="199"/>
      <c r="S721" s="199"/>
      <c r="T721" s="200"/>
      <c r="AT721" s="201" t="s">
        <v>137</v>
      </c>
      <c r="AU721" s="201" t="s">
        <v>82</v>
      </c>
      <c r="AV721" s="13" t="s">
        <v>80</v>
      </c>
      <c r="AW721" s="13" t="s">
        <v>33</v>
      </c>
      <c r="AX721" s="13" t="s">
        <v>72</v>
      </c>
      <c r="AY721" s="201" t="s">
        <v>126</v>
      </c>
    </row>
    <row r="722" spans="2:51" s="14" customFormat="1">
      <c r="B722" s="202"/>
      <c r="C722" s="203"/>
      <c r="D722" s="193" t="s">
        <v>137</v>
      </c>
      <c r="E722" s="204" t="s">
        <v>19</v>
      </c>
      <c r="F722" s="205" t="s">
        <v>80</v>
      </c>
      <c r="G722" s="203"/>
      <c r="H722" s="206">
        <v>1</v>
      </c>
      <c r="I722" s="207"/>
      <c r="J722" s="203"/>
      <c r="K722" s="203"/>
      <c r="L722" s="208"/>
      <c r="M722" s="209"/>
      <c r="N722" s="210"/>
      <c r="O722" s="210"/>
      <c r="P722" s="210"/>
      <c r="Q722" s="210"/>
      <c r="R722" s="210"/>
      <c r="S722" s="210"/>
      <c r="T722" s="211"/>
      <c r="AT722" s="212" t="s">
        <v>137</v>
      </c>
      <c r="AU722" s="212" t="s">
        <v>82</v>
      </c>
      <c r="AV722" s="14" t="s">
        <v>82</v>
      </c>
      <c r="AW722" s="14" t="s">
        <v>33</v>
      </c>
      <c r="AX722" s="14" t="s">
        <v>72</v>
      </c>
      <c r="AY722" s="212" t="s">
        <v>126</v>
      </c>
    </row>
    <row r="723" spans="2:51" s="13" customFormat="1">
      <c r="B723" s="191"/>
      <c r="C723" s="192"/>
      <c r="D723" s="193" t="s">
        <v>137</v>
      </c>
      <c r="E723" s="194" t="s">
        <v>19</v>
      </c>
      <c r="F723" s="195" t="s">
        <v>964</v>
      </c>
      <c r="G723" s="192"/>
      <c r="H723" s="194" t="s">
        <v>19</v>
      </c>
      <c r="I723" s="196"/>
      <c r="J723" s="192"/>
      <c r="K723" s="192"/>
      <c r="L723" s="197"/>
      <c r="M723" s="198"/>
      <c r="N723" s="199"/>
      <c r="O723" s="199"/>
      <c r="P723" s="199"/>
      <c r="Q723" s="199"/>
      <c r="R723" s="199"/>
      <c r="S723" s="199"/>
      <c r="T723" s="200"/>
      <c r="AT723" s="201" t="s">
        <v>137</v>
      </c>
      <c r="AU723" s="201" t="s">
        <v>82</v>
      </c>
      <c r="AV723" s="13" t="s">
        <v>80</v>
      </c>
      <c r="AW723" s="13" t="s">
        <v>33</v>
      </c>
      <c r="AX723" s="13" t="s">
        <v>72</v>
      </c>
      <c r="AY723" s="201" t="s">
        <v>126</v>
      </c>
    </row>
    <row r="724" spans="2:51" s="14" customFormat="1">
      <c r="B724" s="202"/>
      <c r="C724" s="203"/>
      <c r="D724" s="193" t="s">
        <v>137</v>
      </c>
      <c r="E724" s="204" t="s">
        <v>19</v>
      </c>
      <c r="F724" s="205" t="s">
        <v>82</v>
      </c>
      <c r="G724" s="203"/>
      <c r="H724" s="206">
        <v>2</v>
      </c>
      <c r="I724" s="207"/>
      <c r="J724" s="203"/>
      <c r="K724" s="203"/>
      <c r="L724" s="208"/>
      <c r="M724" s="209"/>
      <c r="N724" s="210"/>
      <c r="O724" s="210"/>
      <c r="P724" s="210"/>
      <c r="Q724" s="210"/>
      <c r="R724" s="210"/>
      <c r="S724" s="210"/>
      <c r="T724" s="211"/>
      <c r="AT724" s="212" t="s">
        <v>137</v>
      </c>
      <c r="AU724" s="212" t="s">
        <v>82</v>
      </c>
      <c r="AV724" s="14" t="s">
        <v>82</v>
      </c>
      <c r="AW724" s="14" t="s">
        <v>33</v>
      </c>
      <c r="AX724" s="14" t="s">
        <v>72</v>
      </c>
      <c r="AY724" s="212" t="s">
        <v>126</v>
      </c>
    </row>
    <row r="725" spans="2:51" s="13" customFormat="1">
      <c r="B725" s="191"/>
      <c r="C725" s="192"/>
      <c r="D725" s="193" t="s">
        <v>137</v>
      </c>
      <c r="E725" s="194" t="s">
        <v>19</v>
      </c>
      <c r="F725" s="195" t="s">
        <v>965</v>
      </c>
      <c r="G725" s="192"/>
      <c r="H725" s="194" t="s">
        <v>19</v>
      </c>
      <c r="I725" s="196"/>
      <c r="J725" s="192"/>
      <c r="K725" s="192"/>
      <c r="L725" s="197"/>
      <c r="M725" s="198"/>
      <c r="N725" s="199"/>
      <c r="O725" s="199"/>
      <c r="P725" s="199"/>
      <c r="Q725" s="199"/>
      <c r="R725" s="199"/>
      <c r="S725" s="199"/>
      <c r="T725" s="200"/>
      <c r="AT725" s="201" t="s">
        <v>137</v>
      </c>
      <c r="AU725" s="201" t="s">
        <v>82</v>
      </c>
      <c r="AV725" s="13" t="s">
        <v>80</v>
      </c>
      <c r="AW725" s="13" t="s">
        <v>33</v>
      </c>
      <c r="AX725" s="13" t="s">
        <v>72</v>
      </c>
      <c r="AY725" s="201" t="s">
        <v>126</v>
      </c>
    </row>
    <row r="726" spans="2:51" s="14" customFormat="1">
      <c r="B726" s="202"/>
      <c r="C726" s="203"/>
      <c r="D726" s="193" t="s">
        <v>137</v>
      </c>
      <c r="E726" s="204" t="s">
        <v>19</v>
      </c>
      <c r="F726" s="205" t="s">
        <v>80</v>
      </c>
      <c r="G726" s="203"/>
      <c r="H726" s="206">
        <v>1</v>
      </c>
      <c r="I726" s="207"/>
      <c r="J726" s="203"/>
      <c r="K726" s="203"/>
      <c r="L726" s="208"/>
      <c r="M726" s="209"/>
      <c r="N726" s="210"/>
      <c r="O726" s="210"/>
      <c r="P726" s="210"/>
      <c r="Q726" s="210"/>
      <c r="R726" s="210"/>
      <c r="S726" s="210"/>
      <c r="T726" s="211"/>
      <c r="AT726" s="212" t="s">
        <v>137</v>
      </c>
      <c r="AU726" s="212" t="s">
        <v>82</v>
      </c>
      <c r="AV726" s="14" t="s">
        <v>82</v>
      </c>
      <c r="AW726" s="14" t="s">
        <v>33</v>
      </c>
      <c r="AX726" s="14" t="s">
        <v>72</v>
      </c>
      <c r="AY726" s="212" t="s">
        <v>126</v>
      </c>
    </row>
    <row r="727" spans="2:51" s="13" customFormat="1">
      <c r="B727" s="191"/>
      <c r="C727" s="192"/>
      <c r="D727" s="193" t="s">
        <v>137</v>
      </c>
      <c r="E727" s="194" t="s">
        <v>19</v>
      </c>
      <c r="F727" s="195" t="s">
        <v>966</v>
      </c>
      <c r="G727" s="192"/>
      <c r="H727" s="194" t="s">
        <v>19</v>
      </c>
      <c r="I727" s="196"/>
      <c r="J727" s="192"/>
      <c r="K727" s="192"/>
      <c r="L727" s="197"/>
      <c r="M727" s="198"/>
      <c r="N727" s="199"/>
      <c r="O727" s="199"/>
      <c r="P727" s="199"/>
      <c r="Q727" s="199"/>
      <c r="R727" s="199"/>
      <c r="S727" s="199"/>
      <c r="T727" s="200"/>
      <c r="AT727" s="201" t="s">
        <v>137</v>
      </c>
      <c r="AU727" s="201" t="s">
        <v>82</v>
      </c>
      <c r="AV727" s="13" t="s">
        <v>80</v>
      </c>
      <c r="AW727" s="13" t="s">
        <v>33</v>
      </c>
      <c r="AX727" s="13" t="s">
        <v>72</v>
      </c>
      <c r="AY727" s="201" t="s">
        <v>126</v>
      </c>
    </row>
    <row r="728" spans="2:51" s="14" customFormat="1">
      <c r="B728" s="202"/>
      <c r="C728" s="203"/>
      <c r="D728" s="193" t="s">
        <v>137</v>
      </c>
      <c r="E728" s="204" t="s">
        <v>19</v>
      </c>
      <c r="F728" s="205" t="s">
        <v>82</v>
      </c>
      <c r="G728" s="203"/>
      <c r="H728" s="206">
        <v>2</v>
      </c>
      <c r="I728" s="207"/>
      <c r="J728" s="203"/>
      <c r="K728" s="203"/>
      <c r="L728" s="208"/>
      <c r="M728" s="209"/>
      <c r="N728" s="210"/>
      <c r="O728" s="210"/>
      <c r="P728" s="210"/>
      <c r="Q728" s="210"/>
      <c r="R728" s="210"/>
      <c r="S728" s="210"/>
      <c r="T728" s="211"/>
      <c r="AT728" s="212" t="s">
        <v>137</v>
      </c>
      <c r="AU728" s="212" t="s">
        <v>82</v>
      </c>
      <c r="AV728" s="14" t="s">
        <v>82</v>
      </c>
      <c r="AW728" s="14" t="s">
        <v>33</v>
      </c>
      <c r="AX728" s="14" t="s">
        <v>72</v>
      </c>
      <c r="AY728" s="212" t="s">
        <v>126</v>
      </c>
    </row>
    <row r="729" spans="2:51" s="13" customFormat="1">
      <c r="B729" s="191"/>
      <c r="C729" s="192"/>
      <c r="D729" s="193" t="s">
        <v>137</v>
      </c>
      <c r="E729" s="194" t="s">
        <v>19</v>
      </c>
      <c r="F729" s="195" t="s">
        <v>967</v>
      </c>
      <c r="G729" s="192"/>
      <c r="H729" s="194" t="s">
        <v>19</v>
      </c>
      <c r="I729" s="196"/>
      <c r="J729" s="192"/>
      <c r="K729" s="192"/>
      <c r="L729" s="197"/>
      <c r="M729" s="198"/>
      <c r="N729" s="199"/>
      <c r="O729" s="199"/>
      <c r="P729" s="199"/>
      <c r="Q729" s="199"/>
      <c r="R729" s="199"/>
      <c r="S729" s="199"/>
      <c r="T729" s="200"/>
      <c r="AT729" s="201" t="s">
        <v>137</v>
      </c>
      <c r="AU729" s="201" t="s">
        <v>82</v>
      </c>
      <c r="AV729" s="13" t="s">
        <v>80</v>
      </c>
      <c r="AW729" s="13" t="s">
        <v>33</v>
      </c>
      <c r="AX729" s="13" t="s">
        <v>72</v>
      </c>
      <c r="AY729" s="201" t="s">
        <v>126</v>
      </c>
    </row>
    <row r="730" spans="2:51" s="14" customFormat="1">
      <c r="B730" s="202"/>
      <c r="C730" s="203"/>
      <c r="D730" s="193" t="s">
        <v>137</v>
      </c>
      <c r="E730" s="204" t="s">
        <v>19</v>
      </c>
      <c r="F730" s="205" t="s">
        <v>82</v>
      </c>
      <c r="G730" s="203"/>
      <c r="H730" s="206">
        <v>2</v>
      </c>
      <c r="I730" s="207"/>
      <c r="J730" s="203"/>
      <c r="K730" s="203"/>
      <c r="L730" s="208"/>
      <c r="M730" s="209"/>
      <c r="N730" s="210"/>
      <c r="O730" s="210"/>
      <c r="P730" s="210"/>
      <c r="Q730" s="210"/>
      <c r="R730" s="210"/>
      <c r="S730" s="210"/>
      <c r="T730" s="211"/>
      <c r="AT730" s="212" t="s">
        <v>137</v>
      </c>
      <c r="AU730" s="212" t="s">
        <v>82</v>
      </c>
      <c r="AV730" s="14" t="s">
        <v>82</v>
      </c>
      <c r="AW730" s="14" t="s">
        <v>33</v>
      </c>
      <c r="AX730" s="14" t="s">
        <v>72</v>
      </c>
      <c r="AY730" s="212" t="s">
        <v>126</v>
      </c>
    </row>
    <row r="731" spans="2:51" s="13" customFormat="1">
      <c r="B731" s="191"/>
      <c r="C731" s="192"/>
      <c r="D731" s="193" t="s">
        <v>137</v>
      </c>
      <c r="E731" s="194" t="s">
        <v>19</v>
      </c>
      <c r="F731" s="195" t="s">
        <v>968</v>
      </c>
      <c r="G731" s="192"/>
      <c r="H731" s="194" t="s">
        <v>19</v>
      </c>
      <c r="I731" s="196"/>
      <c r="J731" s="192"/>
      <c r="K731" s="192"/>
      <c r="L731" s="197"/>
      <c r="M731" s="198"/>
      <c r="N731" s="199"/>
      <c r="O731" s="199"/>
      <c r="P731" s="199"/>
      <c r="Q731" s="199"/>
      <c r="R731" s="199"/>
      <c r="S731" s="199"/>
      <c r="T731" s="200"/>
      <c r="AT731" s="201" t="s">
        <v>137</v>
      </c>
      <c r="AU731" s="201" t="s">
        <v>82</v>
      </c>
      <c r="AV731" s="13" t="s">
        <v>80</v>
      </c>
      <c r="AW731" s="13" t="s">
        <v>33</v>
      </c>
      <c r="AX731" s="13" t="s">
        <v>72</v>
      </c>
      <c r="AY731" s="201" t="s">
        <v>126</v>
      </c>
    </row>
    <row r="732" spans="2:51" s="14" customFormat="1">
      <c r="B732" s="202"/>
      <c r="C732" s="203"/>
      <c r="D732" s="193" t="s">
        <v>137</v>
      </c>
      <c r="E732" s="204" t="s">
        <v>19</v>
      </c>
      <c r="F732" s="205" t="s">
        <v>80</v>
      </c>
      <c r="G732" s="203"/>
      <c r="H732" s="206">
        <v>1</v>
      </c>
      <c r="I732" s="207"/>
      <c r="J732" s="203"/>
      <c r="K732" s="203"/>
      <c r="L732" s="208"/>
      <c r="M732" s="209"/>
      <c r="N732" s="210"/>
      <c r="O732" s="210"/>
      <c r="P732" s="210"/>
      <c r="Q732" s="210"/>
      <c r="R732" s="210"/>
      <c r="S732" s="210"/>
      <c r="T732" s="211"/>
      <c r="AT732" s="212" t="s">
        <v>137</v>
      </c>
      <c r="AU732" s="212" t="s">
        <v>82</v>
      </c>
      <c r="AV732" s="14" t="s">
        <v>82</v>
      </c>
      <c r="AW732" s="14" t="s">
        <v>33</v>
      </c>
      <c r="AX732" s="14" t="s">
        <v>72</v>
      </c>
      <c r="AY732" s="212" t="s">
        <v>126</v>
      </c>
    </row>
    <row r="733" spans="2:51" s="13" customFormat="1">
      <c r="B733" s="191"/>
      <c r="C733" s="192"/>
      <c r="D733" s="193" t="s">
        <v>137</v>
      </c>
      <c r="E733" s="194" t="s">
        <v>19</v>
      </c>
      <c r="F733" s="195" t="s">
        <v>969</v>
      </c>
      <c r="G733" s="192"/>
      <c r="H733" s="194" t="s">
        <v>19</v>
      </c>
      <c r="I733" s="196"/>
      <c r="J733" s="192"/>
      <c r="K733" s="192"/>
      <c r="L733" s="197"/>
      <c r="M733" s="198"/>
      <c r="N733" s="199"/>
      <c r="O733" s="199"/>
      <c r="P733" s="199"/>
      <c r="Q733" s="199"/>
      <c r="R733" s="199"/>
      <c r="S733" s="199"/>
      <c r="T733" s="200"/>
      <c r="AT733" s="201" t="s">
        <v>137</v>
      </c>
      <c r="AU733" s="201" t="s">
        <v>82</v>
      </c>
      <c r="AV733" s="13" t="s">
        <v>80</v>
      </c>
      <c r="AW733" s="13" t="s">
        <v>33</v>
      </c>
      <c r="AX733" s="13" t="s">
        <v>72</v>
      </c>
      <c r="AY733" s="201" t="s">
        <v>126</v>
      </c>
    </row>
    <row r="734" spans="2:51" s="14" customFormat="1">
      <c r="B734" s="202"/>
      <c r="C734" s="203"/>
      <c r="D734" s="193" t="s">
        <v>137</v>
      </c>
      <c r="E734" s="204" t="s">
        <v>19</v>
      </c>
      <c r="F734" s="205" t="s">
        <v>82</v>
      </c>
      <c r="G734" s="203"/>
      <c r="H734" s="206">
        <v>2</v>
      </c>
      <c r="I734" s="207"/>
      <c r="J734" s="203"/>
      <c r="K734" s="203"/>
      <c r="L734" s="208"/>
      <c r="M734" s="209"/>
      <c r="N734" s="210"/>
      <c r="O734" s="210"/>
      <c r="P734" s="210"/>
      <c r="Q734" s="210"/>
      <c r="R734" s="210"/>
      <c r="S734" s="210"/>
      <c r="T734" s="211"/>
      <c r="AT734" s="212" t="s">
        <v>137</v>
      </c>
      <c r="AU734" s="212" t="s">
        <v>82</v>
      </c>
      <c r="AV734" s="14" t="s">
        <v>82</v>
      </c>
      <c r="AW734" s="14" t="s">
        <v>33</v>
      </c>
      <c r="AX734" s="14" t="s">
        <v>72</v>
      </c>
      <c r="AY734" s="212" t="s">
        <v>126</v>
      </c>
    </row>
    <row r="735" spans="2:51" s="13" customFormat="1">
      <c r="B735" s="191"/>
      <c r="C735" s="192"/>
      <c r="D735" s="193" t="s">
        <v>137</v>
      </c>
      <c r="E735" s="194" t="s">
        <v>19</v>
      </c>
      <c r="F735" s="195" t="s">
        <v>970</v>
      </c>
      <c r="G735" s="192"/>
      <c r="H735" s="194" t="s">
        <v>19</v>
      </c>
      <c r="I735" s="196"/>
      <c r="J735" s="192"/>
      <c r="K735" s="192"/>
      <c r="L735" s="197"/>
      <c r="M735" s="198"/>
      <c r="N735" s="199"/>
      <c r="O735" s="199"/>
      <c r="P735" s="199"/>
      <c r="Q735" s="199"/>
      <c r="R735" s="199"/>
      <c r="S735" s="199"/>
      <c r="T735" s="200"/>
      <c r="AT735" s="201" t="s">
        <v>137</v>
      </c>
      <c r="AU735" s="201" t="s">
        <v>82</v>
      </c>
      <c r="AV735" s="13" t="s">
        <v>80</v>
      </c>
      <c r="AW735" s="13" t="s">
        <v>33</v>
      </c>
      <c r="AX735" s="13" t="s">
        <v>72</v>
      </c>
      <c r="AY735" s="201" t="s">
        <v>126</v>
      </c>
    </row>
    <row r="736" spans="2:51" s="14" customFormat="1">
      <c r="B736" s="202"/>
      <c r="C736" s="203"/>
      <c r="D736" s="193" t="s">
        <v>137</v>
      </c>
      <c r="E736" s="204" t="s">
        <v>19</v>
      </c>
      <c r="F736" s="205" t="s">
        <v>82</v>
      </c>
      <c r="G736" s="203"/>
      <c r="H736" s="206">
        <v>2</v>
      </c>
      <c r="I736" s="207"/>
      <c r="J736" s="203"/>
      <c r="K736" s="203"/>
      <c r="L736" s="208"/>
      <c r="M736" s="209"/>
      <c r="N736" s="210"/>
      <c r="O736" s="210"/>
      <c r="P736" s="210"/>
      <c r="Q736" s="210"/>
      <c r="R736" s="210"/>
      <c r="S736" s="210"/>
      <c r="T736" s="211"/>
      <c r="AT736" s="212" t="s">
        <v>137</v>
      </c>
      <c r="AU736" s="212" t="s">
        <v>82</v>
      </c>
      <c r="AV736" s="14" t="s">
        <v>82</v>
      </c>
      <c r="AW736" s="14" t="s">
        <v>33</v>
      </c>
      <c r="AX736" s="14" t="s">
        <v>72</v>
      </c>
      <c r="AY736" s="212" t="s">
        <v>126</v>
      </c>
    </row>
    <row r="737" spans="1:65" s="13" customFormat="1">
      <c r="B737" s="191"/>
      <c r="C737" s="192"/>
      <c r="D737" s="193" t="s">
        <v>137</v>
      </c>
      <c r="E737" s="194" t="s">
        <v>19</v>
      </c>
      <c r="F737" s="195" t="s">
        <v>971</v>
      </c>
      <c r="G737" s="192"/>
      <c r="H737" s="194" t="s">
        <v>19</v>
      </c>
      <c r="I737" s="196"/>
      <c r="J737" s="192"/>
      <c r="K737" s="192"/>
      <c r="L737" s="197"/>
      <c r="M737" s="198"/>
      <c r="N737" s="199"/>
      <c r="O737" s="199"/>
      <c r="P737" s="199"/>
      <c r="Q737" s="199"/>
      <c r="R737" s="199"/>
      <c r="S737" s="199"/>
      <c r="T737" s="200"/>
      <c r="AT737" s="201" t="s">
        <v>137</v>
      </c>
      <c r="AU737" s="201" t="s">
        <v>82</v>
      </c>
      <c r="AV737" s="13" t="s">
        <v>80</v>
      </c>
      <c r="AW737" s="13" t="s">
        <v>33</v>
      </c>
      <c r="AX737" s="13" t="s">
        <v>72</v>
      </c>
      <c r="AY737" s="201" t="s">
        <v>126</v>
      </c>
    </row>
    <row r="738" spans="1:65" s="13" customFormat="1">
      <c r="B738" s="191"/>
      <c r="C738" s="192"/>
      <c r="D738" s="193" t="s">
        <v>137</v>
      </c>
      <c r="E738" s="194" t="s">
        <v>19</v>
      </c>
      <c r="F738" s="195" t="s">
        <v>963</v>
      </c>
      <c r="G738" s="192"/>
      <c r="H738" s="194" t="s">
        <v>19</v>
      </c>
      <c r="I738" s="196"/>
      <c r="J738" s="192"/>
      <c r="K738" s="192"/>
      <c r="L738" s="197"/>
      <c r="M738" s="198"/>
      <c r="N738" s="199"/>
      <c r="O738" s="199"/>
      <c r="P738" s="199"/>
      <c r="Q738" s="199"/>
      <c r="R738" s="199"/>
      <c r="S738" s="199"/>
      <c r="T738" s="200"/>
      <c r="AT738" s="201" t="s">
        <v>137</v>
      </c>
      <c r="AU738" s="201" t="s">
        <v>82</v>
      </c>
      <c r="AV738" s="13" t="s">
        <v>80</v>
      </c>
      <c r="AW738" s="13" t="s">
        <v>33</v>
      </c>
      <c r="AX738" s="13" t="s">
        <v>72</v>
      </c>
      <c r="AY738" s="201" t="s">
        <v>126</v>
      </c>
    </row>
    <row r="739" spans="1:65" s="14" customFormat="1">
      <c r="B739" s="202"/>
      <c r="C739" s="203"/>
      <c r="D739" s="193" t="s">
        <v>137</v>
      </c>
      <c r="E739" s="204" t="s">
        <v>19</v>
      </c>
      <c r="F739" s="205" t="s">
        <v>80</v>
      </c>
      <c r="G739" s="203"/>
      <c r="H739" s="206">
        <v>1</v>
      </c>
      <c r="I739" s="207"/>
      <c r="J739" s="203"/>
      <c r="K739" s="203"/>
      <c r="L739" s="208"/>
      <c r="M739" s="209"/>
      <c r="N739" s="210"/>
      <c r="O739" s="210"/>
      <c r="P739" s="210"/>
      <c r="Q739" s="210"/>
      <c r="R739" s="210"/>
      <c r="S739" s="210"/>
      <c r="T739" s="211"/>
      <c r="AT739" s="212" t="s">
        <v>137</v>
      </c>
      <c r="AU739" s="212" t="s">
        <v>82</v>
      </c>
      <c r="AV739" s="14" t="s">
        <v>82</v>
      </c>
      <c r="AW739" s="14" t="s">
        <v>33</v>
      </c>
      <c r="AX739" s="14" t="s">
        <v>72</v>
      </c>
      <c r="AY739" s="212" t="s">
        <v>126</v>
      </c>
    </row>
    <row r="740" spans="1:65" s="13" customFormat="1">
      <c r="B740" s="191"/>
      <c r="C740" s="192"/>
      <c r="D740" s="193" t="s">
        <v>137</v>
      </c>
      <c r="E740" s="194" t="s">
        <v>19</v>
      </c>
      <c r="F740" s="195" t="s">
        <v>972</v>
      </c>
      <c r="G740" s="192"/>
      <c r="H740" s="194" t="s">
        <v>19</v>
      </c>
      <c r="I740" s="196"/>
      <c r="J740" s="192"/>
      <c r="K740" s="192"/>
      <c r="L740" s="197"/>
      <c r="M740" s="198"/>
      <c r="N740" s="199"/>
      <c r="O740" s="199"/>
      <c r="P740" s="199"/>
      <c r="Q740" s="199"/>
      <c r="R740" s="199"/>
      <c r="S740" s="199"/>
      <c r="T740" s="200"/>
      <c r="AT740" s="201" t="s">
        <v>137</v>
      </c>
      <c r="AU740" s="201" t="s">
        <v>82</v>
      </c>
      <c r="AV740" s="13" t="s">
        <v>80</v>
      </c>
      <c r="AW740" s="13" t="s">
        <v>33</v>
      </c>
      <c r="AX740" s="13" t="s">
        <v>72</v>
      </c>
      <c r="AY740" s="201" t="s">
        <v>126</v>
      </c>
    </row>
    <row r="741" spans="1:65" s="14" customFormat="1">
      <c r="B741" s="202"/>
      <c r="C741" s="203"/>
      <c r="D741" s="193" t="s">
        <v>137</v>
      </c>
      <c r="E741" s="204" t="s">
        <v>19</v>
      </c>
      <c r="F741" s="205" t="s">
        <v>80</v>
      </c>
      <c r="G741" s="203"/>
      <c r="H741" s="206">
        <v>1</v>
      </c>
      <c r="I741" s="207"/>
      <c r="J741" s="203"/>
      <c r="K741" s="203"/>
      <c r="L741" s="208"/>
      <c r="M741" s="209"/>
      <c r="N741" s="210"/>
      <c r="O741" s="210"/>
      <c r="P741" s="210"/>
      <c r="Q741" s="210"/>
      <c r="R741" s="210"/>
      <c r="S741" s="210"/>
      <c r="T741" s="211"/>
      <c r="AT741" s="212" t="s">
        <v>137</v>
      </c>
      <c r="AU741" s="212" t="s">
        <v>82</v>
      </c>
      <c r="AV741" s="14" t="s">
        <v>82</v>
      </c>
      <c r="AW741" s="14" t="s">
        <v>33</v>
      </c>
      <c r="AX741" s="14" t="s">
        <v>72</v>
      </c>
      <c r="AY741" s="212" t="s">
        <v>126</v>
      </c>
    </row>
    <row r="742" spans="1:65" s="13" customFormat="1">
      <c r="B742" s="191"/>
      <c r="C742" s="192"/>
      <c r="D742" s="193" t="s">
        <v>137</v>
      </c>
      <c r="E742" s="194" t="s">
        <v>19</v>
      </c>
      <c r="F742" s="195" t="s">
        <v>973</v>
      </c>
      <c r="G742" s="192"/>
      <c r="H742" s="194" t="s">
        <v>19</v>
      </c>
      <c r="I742" s="196"/>
      <c r="J742" s="192"/>
      <c r="K742" s="192"/>
      <c r="L742" s="197"/>
      <c r="M742" s="198"/>
      <c r="N742" s="199"/>
      <c r="O742" s="199"/>
      <c r="P742" s="199"/>
      <c r="Q742" s="199"/>
      <c r="R742" s="199"/>
      <c r="S742" s="199"/>
      <c r="T742" s="200"/>
      <c r="AT742" s="201" t="s">
        <v>137</v>
      </c>
      <c r="AU742" s="201" t="s">
        <v>82</v>
      </c>
      <c r="AV742" s="13" t="s">
        <v>80</v>
      </c>
      <c r="AW742" s="13" t="s">
        <v>33</v>
      </c>
      <c r="AX742" s="13" t="s">
        <v>72</v>
      </c>
      <c r="AY742" s="201" t="s">
        <v>126</v>
      </c>
    </row>
    <row r="743" spans="1:65" s="14" customFormat="1">
      <c r="B743" s="202"/>
      <c r="C743" s="203"/>
      <c r="D743" s="193" t="s">
        <v>137</v>
      </c>
      <c r="E743" s="204" t="s">
        <v>19</v>
      </c>
      <c r="F743" s="205" t="s">
        <v>82</v>
      </c>
      <c r="G743" s="203"/>
      <c r="H743" s="206">
        <v>2</v>
      </c>
      <c r="I743" s="207"/>
      <c r="J743" s="203"/>
      <c r="K743" s="203"/>
      <c r="L743" s="208"/>
      <c r="M743" s="209"/>
      <c r="N743" s="210"/>
      <c r="O743" s="210"/>
      <c r="P743" s="210"/>
      <c r="Q743" s="210"/>
      <c r="R743" s="210"/>
      <c r="S743" s="210"/>
      <c r="T743" s="211"/>
      <c r="AT743" s="212" t="s">
        <v>137</v>
      </c>
      <c r="AU743" s="212" t="s">
        <v>82</v>
      </c>
      <c r="AV743" s="14" t="s">
        <v>82</v>
      </c>
      <c r="AW743" s="14" t="s">
        <v>33</v>
      </c>
      <c r="AX743" s="14" t="s">
        <v>72</v>
      </c>
      <c r="AY743" s="212" t="s">
        <v>126</v>
      </c>
    </row>
    <row r="744" spans="1:65" s="13" customFormat="1">
      <c r="B744" s="191"/>
      <c r="C744" s="192"/>
      <c r="D744" s="193" t="s">
        <v>137</v>
      </c>
      <c r="E744" s="194" t="s">
        <v>19</v>
      </c>
      <c r="F744" s="195" t="s">
        <v>966</v>
      </c>
      <c r="G744" s="192"/>
      <c r="H744" s="194" t="s">
        <v>19</v>
      </c>
      <c r="I744" s="196"/>
      <c r="J744" s="192"/>
      <c r="K744" s="192"/>
      <c r="L744" s="197"/>
      <c r="M744" s="198"/>
      <c r="N744" s="199"/>
      <c r="O744" s="199"/>
      <c r="P744" s="199"/>
      <c r="Q744" s="199"/>
      <c r="R744" s="199"/>
      <c r="S744" s="199"/>
      <c r="T744" s="200"/>
      <c r="AT744" s="201" t="s">
        <v>137</v>
      </c>
      <c r="AU744" s="201" t="s">
        <v>82</v>
      </c>
      <c r="AV744" s="13" t="s">
        <v>80</v>
      </c>
      <c r="AW744" s="13" t="s">
        <v>33</v>
      </c>
      <c r="AX744" s="13" t="s">
        <v>72</v>
      </c>
      <c r="AY744" s="201" t="s">
        <v>126</v>
      </c>
    </row>
    <row r="745" spans="1:65" s="14" customFormat="1">
      <c r="B745" s="202"/>
      <c r="C745" s="203"/>
      <c r="D745" s="193" t="s">
        <v>137</v>
      </c>
      <c r="E745" s="204" t="s">
        <v>19</v>
      </c>
      <c r="F745" s="205" t="s">
        <v>80</v>
      </c>
      <c r="G745" s="203"/>
      <c r="H745" s="206">
        <v>1</v>
      </c>
      <c r="I745" s="207"/>
      <c r="J745" s="203"/>
      <c r="K745" s="203"/>
      <c r="L745" s="208"/>
      <c r="M745" s="209"/>
      <c r="N745" s="210"/>
      <c r="O745" s="210"/>
      <c r="P745" s="210"/>
      <c r="Q745" s="210"/>
      <c r="R745" s="210"/>
      <c r="S745" s="210"/>
      <c r="T745" s="211"/>
      <c r="AT745" s="212" t="s">
        <v>137</v>
      </c>
      <c r="AU745" s="212" t="s">
        <v>82</v>
      </c>
      <c r="AV745" s="14" t="s">
        <v>82</v>
      </c>
      <c r="AW745" s="14" t="s">
        <v>33</v>
      </c>
      <c r="AX745" s="14" t="s">
        <v>72</v>
      </c>
      <c r="AY745" s="212" t="s">
        <v>126</v>
      </c>
    </row>
    <row r="746" spans="1:65" s="13" customFormat="1">
      <c r="B746" s="191"/>
      <c r="C746" s="192"/>
      <c r="D746" s="193" t="s">
        <v>137</v>
      </c>
      <c r="E746" s="194" t="s">
        <v>19</v>
      </c>
      <c r="F746" s="195" t="s">
        <v>974</v>
      </c>
      <c r="G746" s="192"/>
      <c r="H746" s="194" t="s">
        <v>19</v>
      </c>
      <c r="I746" s="196"/>
      <c r="J746" s="192"/>
      <c r="K746" s="192"/>
      <c r="L746" s="197"/>
      <c r="M746" s="198"/>
      <c r="N746" s="199"/>
      <c r="O746" s="199"/>
      <c r="P746" s="199"/>
      <c r="Q746" s="199"/>
      <c r="R746" s="199"/>
      <c r="S746" s="199"/>
      <c r="T746" s="200"/>
      <c r="AT746" s="201" t="s">
        <v>137</v>
      </c>
      <c r="AU746" s="201" t="s">
        <v>82</v>
      </c>
      <c r="AV746" s="13" t="s">
        <v>80</v>
      </c>
      <c r="AW746" s="13" t="s">
        <v>33</v>
      </c>
      <c r="AX746" s="13" t="s">
        <v>72</v>
      </c>
      <c r="AY746" s="201" t="s">
        <v>126</v>
      </c>
    </row>
    <row r="747" spans="1:65" s="13" customFormat="1">
      <c r="B747" s="191"/>
      <c r="C747" s="192"/>
      <c r="D747" s="193" t="s">
        <v>137</v>
      </c>
      <c r="E747" s="194" t="s">
        <v>19</v>
      </c>
      <c r="F747" s="195" t="s">
        <v>963</v>
      </c>
      <c r="G747" s="192"/>
      <c r="H747" s="194" t="s">
        <v>19</v>
      </c>
      <c r="I747" s="196"/>
      <c r="J747" s="192"/>
      <c r="K747" s="192"/>
      <c r="L747" s="197"/>
      <c r="M747" s="198"/>
      <c r="N747" s="199"/>
      <c r="O747" s="199"/>
      <c r="P747" s="199"/>
      <c r="Q747" s="199"/>
      <c r="R747" s="199"/>
      <c r="S747" s="199"/>
      <c r="T747" s="200"/>
      <c r="AT747" s="201" t="s">
        <v>137</v>
      </c>
      <c r="AU747" s="201" t="s">
        <v>82</v>
      </c>
      <c r="AV747" s="13" t="s">
        <v>80</v>
      </c>
      <c r="AW747" s="13" t="s">
        <v>33</v>
      </c>
      <c r="AX747" s="13" t="s">
        <v>72</v>
      </c>
      <c r="AY747" s="201" t="s">
        <v>126</v>
      </c>
    </row>
    <row r="748" spans="1:65" s="14" customFormat="1">
      <c r="B748" s="202"/>
      <c r="C748" s="203"/>
      <c r="D748" s="193" t="s">
        <v>137</v>
      </c>
      <c r="E748" s="204" t="s">
        <v>19</v>
      </c>
      <c r="F748" s="205" t="s">
        <v>80</v>
      </c>
      <c r="G748" s="203"/>
      <c r="H748" s="206">
        <v>1</v>
      </c>
      <c r="I748" s="207"/>
      <c r="J748" s="203"/>
      <c r="K748" s="203"/>
      <c r="L748" s="208"/>
      <c r="M748" s="209"/>
      <c r="N748" s="210"/>
      <c r="O748" s="210"/>
      <c r="P748" s="210"/>
      <c r="Q748" s="210"/>
      <c r="R748" s="210"/>
      <c r="S748" s="210"/>
      <c r="T748" s="211"/>
      <c r="AT748" s="212" t="s">
        <v>137</v>
      </c>
      <c r="AU748" s="212" t="s">
        <v>82</v>
      </c>
      <c r="AV748" s="14" t="s">
        <v>82</v>
      </c>
      <c r="AW748" s="14" t="s">
        <v>33</v>
      </c>
      <c r="AX748" s="14" t="s">
        <v>72</v>
      </c>
      <c r="AY748" s="212" t="s">
        <v>126</v>
      </c>
    </row>
    <row r="749" spans="1:65" s="13" customFormat="1">
      <c r="B749" s="191"/>
      <c r="C749" s="192"/>
      <c r="D749" s="193" t="s">
        <v>137</v>
      </c>
      <c r="E749" s="194" t="s">
        <v>19</v>
      </c>
      <c r="F749" s="195" t="s">
        <v>966</v>
      </c>
      <c r="G749" s="192"/>
      <c r="H749" s="194" t="s">
        <v>19</v>
      </c>
      <c r="I749" s="196"/>
      <c r="J749" s="192"/>
      <c r="K749" s="192"/>
      <c r="L749" s="197"/>
      <c r="M749" s="198"/>
      <c r="N749" s="199"/>
      <c r="O749" s="199"/>
      <c r="P749" s="199"/>
      <c r="Q749" s="199"/>
      <c r="R749" s="199"/>
      <c r="S749" s="199"/>
      <c r="T749" s="200"/>
      <c r="AT749" s="201" t="s">
        <v>137</v>
      </c>
      <c r="AU749" s="201" t="s">
        <v>82</v>
      </c>
      <c r="AV749" s="13" t="s">
        <v>80</v>
      </c>
      <c r="AW749" s="13" t="s">
        <v>33</v>
      </c>
      <c r="AX749" s="13" t="s">
        <v>72</v>
      </c>
      <c r="AY749" s="201" t="s">
        <v>126</v>
      </c>
    </row>
    <row r="750" spans="1:65" s="14" customFormat="1">
      <c r="B750" s="202"/>
      <c r="C750" s="203"/>
      <c r="D750" s="193" t="s">
        <v>137</v>
      </c>
      <c r="E750" s="204" t="s">
        <v>19</v>
      </c>
      <c r="F750" s="205" t="s">
        <v>80</v>
      </c>
      <c r="G750" s="203"/>
      <c r="H750" s="206">
        <v>1</v>
      </c>
      <c r="I750" s="207"/>
      <c r="J750" s="203"/>
      <c r="K750" s="203"/>
      <c r="L750" s="208"/>
      <c r="M750" s="209"/>
      <c r="N750" s="210"/>
      <c r="O750" s="210"/>
      <c r="P750" s="210"/>
      <c r="Q750" s="210"/>
      <c r="R750" s="210"/>
      <c r="S750" s="210"/>
      <c r="T750" s="211"/>
      <c r="AT750" s="212" t="s">
        <v>137</v>
      </c>
      <c r="AU750" s="212" t="s">
        <v>82</v>
      </c>
      <c r="AV750" s="14" t="s">
        <v>82</v>
      </c>
      <c r="AW750" s="14" t="s">
        <v>33</v>
      </c>
      <c r="AX750" s="14" t="s">
        <v>72</v>
      </c>
      <c r="AY750" s="212" t="s">
        <v>126</v>
      </c>
    </row>
    <row r="751" spans="1:65" s="15" customFormat="1">
      <c r="B751" s="213"/>
      <c r="C751" s="214"/>
      <c r="D751" s="193" t="s">
        <v>137</v>
      </c>
      <c r="E751" s="215" t="s">
        <v>19</v>
      </c>
      <c r="F751" s="216" t="s">
        <v>140</v>
      </c>
      <c r="G751" s="214"/>
      <c r="H751" s="217">
        <v>20</v>
      </c>
      <c r="I751" s="218"/>
      <c r="J751" s="214"/>
      <c r="K751" s="214"/>
      <c r="L751" s="219"/>
      <c r="M751" s="220"/>
      <c r="N751" s="221"/>
      <c r="O751" s="221"/>
      <c r="P751" s="221"/>
      <c r="Q751" s="221"/>
      <c r="R751" s="221"/>
      <c r="S751" s="221"/>
      <c r="T751" s="222"/>
      <c r="AT751" s="223" t="s">
        <v>137</v>
      </c>
      <c r="AU751" s="223" t="s">
        <v>82</v>
      </c>
      <c r="AV751" s="15" t="s">
        <v>133</v>
      </c>
      <c r="AW751" s="15" t="s">
        <v>33</v>
      </c>
      <c r="AX751" s="15" t="s">
        <v>80</v>
      </c>
      <c r="AY751" s="223" t="s">
        <v>126</v>
      </c>
    </row>
    <row r="752" spans="1:65" s="2" customFormat="1" ht="16.5" customHeight="1">
      <c r="A752" s="34"/>
      <c r="B752" s="35"/>
      <c r="C752" s="224" t="s">
        <v>975</v>
      </c>
      <c r="D752" s="224" t="s">
        <v>251</v>
      </c>
      <c r="E752" s="225" t="s">
        <v>976</v>
      </c>
      <c r="F752" s="226" t="s">
        <v>977</v>
      </c>
      <c r="G752" s="227" t="s">
        <v>277</v>
      </c>
      <c r="H752" s="228">
        <v>2</v>
      </c>
      <c r="I752" s="229"/>
      <c r="J752" s="230">
        <f>ROUND(I752*H752,2)</f>
        <v>0</v>
      </c>
      <c r="K752" s="226" t="s">
        <v>132</v>
      </c>
      <c r="L752" s="231"/>
      <c r="M752" s="232" t="s">
        <v>19</v>
      </c>
      <c r="N752" s="233" t="s">
        <v>43</v>
      </c>
      <c r="O752" s="64"/>
      <c r="P752" s="182">
        <f>O752*H752</f>
        <v>0</v>
      </c>
      <c r="Q752" s="182">
        <v>4.0000000000000001E-3</v>
      </c>
      <c r="R752" s="182">
        <f>Q752*H752</f>
        <v>8.0000000000000002E-3</v>
      </c>
      <c r="S752" s="182">
        <v>0</v>
      </c>
      <c r="T752" s="183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84" t="s">
        <v>176</v>
      </c>
      <c r="AT752" s="184" t="s">
        <v>251</v>
      </c>
      <c r="AU752" s="184" t="s">
        <v>82</v>
      </c>
      <c r="AY752" s="17" t="s">
        <v>126</v>
      </c>
      <c r="BE752" s="185">
        <f>IF(N752="základní",J752,0)</f>
        <v>0</v>
      </c>
      <c r="BF752" s="185">
        <f>IF(N752="snížená",J752,0)</f>
        <v>0</v>
      </c>
      <c r="BG752" s="185">
        <f>IF(N752="zákl. přenesená",J752,0)</f>
        <v>0</v>
      </c>
      <c r="BH752" s="185">
        <f>IF(N752="sníž. přenesená",J752,0)</f>
        <v>0</v>
      </c>
      <c r="BI752" s="185">
        <f>IF(N752="nulová",J752,0)</f>
        <v>0</v>
      </c>
      <c r="BJ752" s="17" t="s">
        <v>80</v>
      </c>
      <c r="BK752" s="185">
        <f>ROUND(I752*H752,2)</f>
        <v>0</v>
      </c>
      <c r="BL752" s="17" t="s">
        <v>133</v>
      </c>
      <c r="BM752" s="184" t="s">
        <v>978</v>
      </c>
    </row>
    <row r="753" spans="1:65" s="13" customFormat="1">
      <c r="B753" s="191"/>
      <c r="C753" s="192"/>
      <c r="D753" s="193" t="s">
        <v>137</v>
      </c>
      <c r="E753" s="194" t="s">
        <v>19</v>
      </c>
      <c r="F753" s="195" t="s">
        <v>962</v>
      </c>
      <c r="G753" s="192"/>
      <c r="H753" s="194" t="s">
        <v>19</v>
      </c>
      <c r="I753" s="196"/>
      <c r="J753" s="192"/>
      <c r="K753" s="192"/>
      <c r="L753" s="197"/>
      <c r="M753" s="198"/>
      <c r="N753" s="199"/>
      <c r="O753" s="199"/>
      <c r="P753" s="199"/>
      <c r="Q753" s="199"/>
      <c r="R753" s="199"/>
      <c r="S753" s="199"/>
      <c r="T753" s="200"/>
      <c r="AT753" s="201" t="s">
        <v>137</v>
      </c>
      <c r="AU753" s="201" t="s">
        <v>82</v>
      </c>
      <c r="AV753" s="13" t="s">
        <v>80</v>
      </c>
      <c r="AW753" s="13" t="s">
        <v>33</v>
      </c>
      <c r="AX753" s="13" t="s">
        <v>72</v>
      </c>
      <c r="AY753" s="201" t="s">
        <v>126</v>
      </c>
    </row>
    <row r="754" spans="1:65" s="13" customFormat="1">
      <c r="B754" s="191"/>
      <c r="C754" s="192"/>
      <c r="D754" s="193" t="s">
        <v>137</v>
      </c>
      <c r="E754" s="194" t="s">
        <v>19</v>
      </c>
      <c r="F754" s="195" t="s">
        <v>970</v>
      </c>
      <c r="G754" s="192"/>
      <c r="H754" s="194" t="s">
        <v>19</v>
      </c>
      <c r="I754" s="196"/>
      <c r="J754" s="192"/>
      <c r="K754" s="192"/>
      <c r="L754" s="197"/>
      <c r="M754" s="198"/>
      <c r="N754" s="199"/>
      <c r="O754" s="199"/>
      <c r="P754" s="199"/>
      <c r="Q754" s="199"/>
      <c r="R754" s="199"/>
      <c r="S754" s="199"/>
      <c r="T754" s="200"/>
      <c r="AT754" s="201" t="s">
        <v>137</v>
      </c>
      <c r="AU754" s="201" t="s">
        <v>82</v>
      </c>
      <c r="AV754" s="13" t="s">
        <v>80</v>
      </c>
      <c r="AW754" s="13" t="s">
        <v>33</v>
      </c>
      <c r="AX754" s="13" t="s">
        <v>72</v>
      </c>
      <c r="AY754" s="201" t="s">
        <v>126</v>
      </c>
    </row>
    <row r="755" spans="1:65" s="14" customFormat="1">
      <c r="B755" s="202"/>
      <c r="C755" s="203"/>
      <c r="D755" s="193" t="s">
        <v>137</v>
      </c>
      <c r="E755" s="204" t="s">
        <v>19</v>
      </c>
      <c r="F755" s="205" t="s">
        <v>82</v>
      </c>
      <c r="G755" s="203"/>
      <c r="H755" s="206">
        <v>2</v>
      </c>
      <c r="I755" s="207"/>
      <c r="J755" s="203"/>
      <c r="K755" s="203"/>
      <c r="L755" s="208"/>
      <c r="M755" s="209"/>
      <c r="N755" s="210"/>
      <c r="O755" s="210"/>
      <c r="P755" s="210"/>
      <c r="Q755" s="210"/>
      <c r="R755" s="210"/>
      <c r="S755" s="210"/>
      <c r="T755" s="211"/>
      <c r="AT755" s="212" t="s">
        <v>137</v>
      </c>
      <c r="AU755" s="212" t="s">
        <v>82</v>
      </c>
      <c r="AV755" s="14" t="s">
        <v>82</v>
      </c>
      <c r="AW755" s="14" t="s">
        <v>33</v>
      </c>
      <c r="AX755" s="14" t="s">
        <v>72</v>
      </c>
      <c r="AY755" s="212" t="s">
        <v>126</v>
      </c>
    </row>
    <row r="756" spans="1:65" s="15" customFormat="1">
      <c r="B756" s="213"/>
      <c r="C756" s="214"/>
      <c r="D756" s="193" t="s">
        <v>137</v>
      </c>
      <c r="E756" s="215" t="s">
        <v>19</v>
      </c>
      <c r="F756" s="216" t="s">
        <v>140</v>
      </c>
      <c r="G756" s="214"/>
      <c r="H756" s="217">
        <v>2</v>
      </c>
      <c r="I756" s="218"/>
      <c r="J756" s="214"/>
      <c r="K756" s="214"/>
      <c r="L756" s="219"/>
      <c r="M756" s="220"/>
      <c r="N756" s="221"/>
      <c r="O756" s="221"/>
      <c r="P756" s="221"/>
      <c r="Q756" s="221"/>
      <c r="R756" s="221"/>
      <c r="S756" s="221"/>
      <c r="T756" s="222"/>
      <c r="AT756" s="223" t="s">
        <v>137</v>
      </c>
      <c r="AU756" s="223" t="s">
        <v>82</v>
      </c>
      <c r="AV756" s="15" t="s">
        <v>133</v>
      </c>
      <c r="AW756" s="15" t="s">
        <v>33</v>
      </c>
      <c r="AX756" s="15" t="s">
        <v>80</v>
      </c>
      <c r="AY756" s="223" t="s">
        <v>126</v>
      </c>
    </row>
    <row r="757" spans="1:65" s="2" customFormat="1" ht="16.5" customHeight="1">
      <c r="A757" s="34"/>
      <c r="B757" s="35"/>
      <c r="C757" s="224" t="s">
        <v>979</v>
      </c>
      <c r="D757" s="224" t="s">
        <v>251</v>
      </c>
      <c r="E757" s="225" t="s">
        <v>980</v>
      </c>
      <c r="F757" s="226" t="s">
        <v>981</v>
      </c>
      <c r="G757" s="227" t="s">
        <v>277</v>
      </c>
      <c r="H757" s="228">
        <v>1</v>
      </c>
      <c r="I757" s="229"/>
      <c r="J757" s="230">
        <f>ROUND(I757*H757,2)</f>
        <v>0</v>
      </c>
      <c r="K757" s="226" t="s">
        <v>132</v>
      </c>
      <c r="L757" s="231"/>
      <c r="M757" s="232" t="s">
        <v>19</v>
      </c>
      <c r="N757" s="233" t="s">
        <v>43</v>
      </c>
      <c r="O757" s="64"/>
      <c r="P757" s="182">
        <f>O757*H757</f>
        <v>0</v>
      </c>
      <c r="Q757" s="182">
        <v>5.0000000000000001E-3</v>
      </c>
      <c r="R757" s="182">
        <f>Q757*H757</f>
        <v>5.0000000000000001E-3</v>
      </c>
      <c r="S757" s="182">
        <v>0</v>
      </c>
      <c r="T757" s="183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184" t="s">
        <v>176</v>
      </c>
      <c r="AT757" s="184" t="s">
        <v>251</v>
      </c>
      <c r="AU757" s="184" t="s">
        <v>82</v>
      </c>
      <c r="AY757" s="17" t="s">
        <v>126</v>
      </c>
      <c r="BE757" s="185">
        <f>IF(N757="základní",J757,0)</f>
        <v>0</v>
      </c>
      <c r="BF757" s="185">
        <f>IF(N757="snížená",J757,0)</f>
        <v>0</v>
      </c>
      <c r="BG757" s="185">
        <f>IF(N757="zákl. přenesená",J757,0)</f>
        <v>0</v>
      </c>
      <c r="BH757" s="185">
        <f>IF(N757="sníž. přenesená",J757,0)</f>
        <v>0</v>
      </c>
      <c r="BI757" s="185">
        <f>IF(N757="nulová",J757,0)</f>
        <v>0</v>
      </c>
      <c r="BJ757" s="17" t="s">
        <v>80</v>
      </c>
      <c r="BK757" s="185">
        <f>ROUND(I757*H757,2)</f>
        <v>0</v>
      </c>
      <c r="BL757" s="17" t="s">
        <v>133</v>
      </c>
      <c r="BM757" s="184" t="s">
        <v>982</v>
      </c>
    </row>
    <row r="758" spans="1:65" s="13" customFormat="1">
      <c r="B758" s="191"/>
      <c r="C758" s="192"/>
      <c r="D758" s="193" t="s">
        <v>137</v>
      </c>
      <c r="E758" s="194" t="s">
        <v>19</v>
      </c>
      <c r="F758" s="195" t="s">
        <v>971</v>
      </c>
      <c r="G758" s="192"/>
      <c r="H758" s="194" t="s">
        <v>19</v>
      </c>
      <c r="I758" s="196"/>
      <c r="J758" s="192"/>
      <c r="K758" s="192"/>
      <c r="L758" s="197"/>
      <c r="M758" s="198"/>
      <c r="N758" s="199"/>
      <c r="O758" s="199"/>
      <c r="P758" s="199"/>
      <c r="Q758" s="199"/>
      <c r="R758" s="199"/>
      <c r="S758" s="199"/>
      <c r="T758" s="200"/>
      <c r="AT758" s="201" t="s">
        <v>137</v>
      </c>
      <c r="AU758" s="201" t="s">
        <v>82</v>
      </c>
      <c r="AV758" s="13" t="s">
        <v>80</v>
      </c>
      <c r="AW758" s="13" t="s">
        <v>33</v>
      </c>
      <c r="AX758" s="13" t="s">
        <v>72</v>
      </c>
      <c r="AY758" s="201" t="s">
        <v>126</v>
      </c>
    </row>
    <row r="759" spans="1:65" s="13" customFormat="1">
      <c r="B759" s="191"/>
      <c r="C759" s="192"/>
      <c r="D759" s="193" t="s">
        <v>137</v>
      </c>
      <c r="E759" s="194" t="s">
        <v>19</v>
      </c>
      <c r="F759" s="195" t="s">
        <v>972</v>
      </c>
      <c r="G759" s="192"/>
      <c r="H759" s="194" t="s">
        <v>19</v>
      </c>
      <c r="I759" s="196"/>
      <c r="J759" s="192"/>
      <c r="K759" s="192"/>
      <c r="L759" s="197"/>
      <c r="M759" s="198"/>
      <c r="N759" s="199"/>
      <c r="O759" s="199"/>
      <c r="P759" s="199"/>
      <c r="Q759" s="199"/>
      <c r="R759" s="199"/>
      <c r="S759" s="199"/>
      <c r="T759" s="200"/>
      <c r="AT759" s="201" t="s">
        <v>137</v>
      </c>
      <c r="AU759" s="201" t="s">
        <v>82</v>
      </c>
      <c r="AV759" s="13" t="s">
        <v>80</v>
      </c>
      <c r="AW759" s="13" t="s">
        <v>33</v>
      </c>
      <c r="AX759" s="13" t="s">
        <v>72</v>
      </c>
      <c r="AY759" s="201" t="s">
        <v>126</v>
      </c>
    </row>
    <row r="760" spans="1:65" s="14" customFormat="1">
      <c r="B760" s="202"/>
      <c r="C760" s="203"/>
      <c r="D760" s="193" t="s">
        <v>137</v>
      </c>
      <c r="E760" s="204" t="s">
        <v>19</v>
      </c>
      <c r="F760" s="205" t="s">
        <v>80</v>
      </c>
      <c r="G760" s="203"/>
      <c r="H760" s="206">
        <v>1</v>
      </c>
      <c r="I760" s="207"/>
      <c r="J760" s="203"/>
      <c r="K760" s="203"/>
      <c r="L760" s="208"/>
      <c r="M760" s="209"/>
      <c r="N760" s="210"/>
      <c r="O760" s="210"/>
      <c r="P760" s="210"/>
      <c r="Q760" s="210"/>
      <c r="R760" s="210"/>
      <c r="S760" s="210"/>
      <c r="T760" s="211"/>
      <c r="AT760" s="212" t="s">
        <v>137</v>
      </c>
      <c r="AU760" s="212" t="s">
        <v>82</v>
      </c>
      <c r="AV760" s="14" t="s">
        <v>82</v>
      </c>
      <c r="AW760" s="14" t="s">
        <v>33</v>
      </c>
      <c r="AX760" s="14" t="s">
        <v>72</v>
      </c>
      <c r="AY760" s="212" t="s">
        <v>126</v>
      </c>
    </row>
    <row r="761" spans="1:65" s="15" customFormat="1">
      <c r="B761" s="213"/>
      <c r="C761" s="214"/>
      <c r="D761" s="193" t="s">
        <v>137</v>
      </c>
      <c r="E761" s="215" t="s">
        <v>19</v>
      </c>
      <c r="F761" s="216" t="s">
        <v>140</v>
      </c>
      <c r="G761" s="214"/>
      <c r="H761" s="217">
        <v>1</v>
      </c>
      <c r="I761" s="218"/>
      <c r="J761" s="214"/>
      <c r="K761" s="214"/>
      <c r="L761" s="219"/>
      <c r="M761" s="220"/>
      <c r="N761" s="221"/>
      <c r="O761" s="221"/>
      <c r="P761" s="221"/>
      <c r="Q761" s="221"/>
      <c r="R761" s="221"/>
      <c r="S761" s="221"/>
      <c r="T761" s="222"/>
      <c r="AT761" s="223" t="s">
        <v>137</v>
      </c>
      <c r="AU761" s="223" t="s">
        <v>82</v>
      </c>
      <c r="AV761" s="15" t="s">
        <v>133</v>
      </c>
      <c r="AW761" s="15" t="s">
        <v>33</v>
      </c>
      <c r="AX761" s="15" t="s">
        <v>80</v>
      </c>
      <c r="AY761" s="223" t="s">
        <v>126</v>
      </c>
    </row>
    <row r="762" spans="1:65" s="2" customFormat="1" ht="24.2" customHeight="1">
      <c r="A762" s="34"/>
      <c r="B762" s="35"/>
      <c r="C762" s="224" t="s">
        <v>983</v>
      </c>
      <c r="D762" s="224" t="s">
        <v>251</v>
      </c>
      <c r="E762" s="225" t="s">
        <v>984</v>
      </c>
      <c r="F762" s="226" t="s">
        <v>985</v>
      </c>
      <c r="G762" s="227" t="s">
        <v>277</v>
      </c>
      <c r="H762" s="228">
        <v>5</v>
      </c>
      <c r="I762" s="229"/>
      <c r="J762" s="230">
        <f>ROUND(I762*H762,2)</f>
        <v>0</v>
      </c>
      <c r="K762" s="226" t="s">
        <v>132</v>
      </c>
      <c r="L762" s="231"/>
      <c r="M762" s="232" t="s">
        <v>19</v>
      </c>
      <c r="N762" s="233" t="s">
        <v>43</v>
      </c>
      <c r="O762" s="64"/>
      <c r="P762" s="182">
        <f>O762*H762</f>
        <v>0</v>
      </c>
      <c r="Q762" s="182">
        <v>1.2999999999999999E-3</v>
      </c>
      <c r="R762" s="182">
        <f>Q762*H762</f>
        <v>6.4999999999999997E-3</v>
      </c>
      <c r="S762" s="182">
        <v>0</v>
      </c>
      <c r="T762" s="183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184" t="s">
        <v>176</v>
      </c>
      <c r="AT762" s="184" t="s">
        <v>251</v>
      </c>
      <c r="AU762" s="184" t="s">
        <v>82</v>
      </c>
      <c r="AY762" s="17" t="s">
        <v>126</v>
      </c>
      <c r="BE762" s="185">
        <f>IF(N762="základní",J762,0)</f>
        <v>0</v>
      </c>
      <c r="BF762" s="185">
        <f>IF(N762="snížená",J762,0)</f>
        <v>0</v>
      </c>
      <c r="BG762" s="185">
        <f>IF(N762="zákl. přenesená",J762,0)</f>
        <v>0</v>
      </c>
      <c r="BH762" s="185">
        <f>IF(N762="sníž. přenesená",J762,0)</f>
        <v>0</v>
      </c>
      <c r="BI762" s="185">
        <f>IF(N762="nulová",J762,0)</f>
        <v>0</v>
      </c>
      <c r="BJ762" s="17" t="s">
        <v>80</v>
      </c>
      <c r="BK762" s="185">
        <f>ROUND(I762*H762,2)</f>
        <v>0</v>
      </c>
      <c r="BL762" s="17" t="s">
        <v>133</v>
      </c>
      <c r="BM762" s="184" t="s">
        <v>986</v>
      </c>
    </row>
    <row r="763" spans="1:65" s="13" customFormat="1">
      <c r="B763" s="191"/>
      <c r="C763" s="192"/>
      <c r="D763" s="193" t="s">
        <v>137</v>
      </c>
      <c r="E763" s="194" t="s">
        <v>19</v>
      </c>
      <c r="F763" s="195" t="s">
        <v>962</v>
      </c>
      <c r="G763" s="192"/>
      <c r="H763" s="194" t="s">
        <v>19</v>
      </c>
      <c r="I763" s="196"/>
      <c r="J763" s="192"/>
      <c r="K763" s="192"/>
      <c r="L763" s="197"/>
      <c r="M763" s="198"/>
      <c r="N763" s="199"/>
      <c r="O763" s="199"/>
      <c r="P763" s="199"/>
      <c r="Q763" s="199"/>
      <c r="R763" s="199"/>
      <c r="S763" s="199"/>
      <c r="T763" s="200"/>
      <c r="AT763" s="201" t="s">
        <v>137</v>
      </c>
      <c r="AU763" s="201" t="s">
        <v>82</v>
      </c>
      <c r="AV763" s="13" t="s">
        <v>80</v>
      </c>
      <c r="AW763" s="13" t="s">
        <v>33</v>
      </c>
      <c r="AX763" s="13" t="s">
        <v>72</v>
      </c>
      <c r="AY763" s="201" t="s">
        <v>126</v>
      </c>
    </row>
    <row r="764" spans="1:65" s="13" customFormat="1">
      <c r="B764" s="191"/>
      <c r="C764" s="192"/>
      <c r="D764" s="193" t="s">
        <v>137</v>
      </c>
      <c r="E764" s="194" t="s">
        <v>19</v>
      </c>
      <c r="F764" s="195" t="s">
        <v>963</v>
      </c>
      <c r="G764" s="192"/>
      <c r="H764" s="194" t="s">
        <v>19</v>
      </c>
      <c r="I764" s="196"/>
      <c r="J764" s="192"/>
      <c r="K764" s="192"/>
      <c r="L764" s="197"/>
      <c r="M764" s="198"/>
      <c r="N764" s="199"/>
      <c r="O764" s="199"/>
      <c r="P764" s="199"/>
      <c r="Q764" s="199"/>
      <c r="R764" s="199"/>
      <c r="S764" s="199"/>
      <c r="T764" s="200"/>
      <c r="AT764" s="201" t="s">
        <v>137</v>
      </c>
      <c r="AU764" s="201" t="s">
        <v>82</v>
      </c>
      <c r="AV764" s="13" t="s">
        <v>80</v>
      </c>
      <c r="AW764" s="13" t="s">
        <v>33</v>
      </c>
      <c r="AX764" s="13" t="s">
        <v>72</v>
      </c>
      <c r="AY764" s="201" t="s">
        <v>126</v>
      </c>
    </row>
    <row r="765" spans="1:65" s="14" customFormat="1">
      <c r="B765" s="202"/>
      <c r="C765" s="203"/>
      <c r="D765" s="193" t="s">
        <v>137</v>
      </c>
      <c r="E765" s="204" t="s">
        <v>19</v>
      </c>
      <c r="F765" s="205" t="s">
        <v>80</v>
      </c>
      <c r="G765" s="203"/>
      <c r="H765" s="206">
        <v>1</v>
      </c>
      <c r="I765" s="207"/>
      <c r="J765" s="203"/>
      <c r="K765" s="203"/>
      <c r="L765" s="208"/>
      <c r="M765" s="209"/>
      <c r="N765" s="210"/>
      <c r="O765" s="210"/>
      <c r="P765" s="210"/>
      <c r="Q765" s="210"/>
      <c r="R765" s="210"/>
      <c r="S765" s="210"/>
      <c r="T765" s="211"/>
      <c r="AT765" s="212" t="s">
        <v>137</v>
      </c>
      <c r="AU765" s="212" t="s">
        <v>82</v>
      </c>
      <c r="AV765" s="14" t="s">
        <v>82</v>
      </c>
      <c r="AW765" s="14" t="s">
        <v>33</v>
      </c>
      <c r="AX765" s="14" t="s">
        <v>72</v>
      </c>
      <c r="AY765" s="212" t="s">
        <v>126</v>
      </c>
    </row>
    <row r="766" spans="1:65" s="13" customFormat="1">
      <c r="B766" s="191"/>
      <c r="C766" s="192"/>
      <c r="D766" s="193" t="s">
        <v>137</v>
      </c>
      <c r="E766" s="194" t="s">
        <v>19</v>
      </c>
      <c r="F766" s="195" t="s">
        <v>971</v>
      </c>
      <c r="G766" s="192"/>
      <c r="H766" s="194" t="s">
        <v>19</v>
      </c>
      <c r="I766" s="196"/>
      <c r="J766" s="192"/>
      <c r="K766" s="192"/>
      <c r="L766" s="197"/>
      <c r="M766" s="198"/>
      <c r="N766" s="199"/>
      <c r="O766" s="199"/>
      <c r="P766" s="199"/>
      <c r="Q766" s="199"/>
      <c r="R766" s="199"/>
      <c r="S766" s="199"/>
      <c r="T766" s="200"/>
      <c r="AT766" s="201" t="s">
        <v>137</v>
      </c>
      <c r="AU766" s="201" t="s">
        <v>82</v>
      </c>
      <c r="AV766" s="13" t="s">
        <v>80</v>
      </c>
      <c r="AW766" s="13" t="s">
        <v>33</v>
      </c>
      <c r="AX766" s="13" t="s">
        <v>72</v>
      </c>
      <c r="AY766" s="201" t="s">
        <v>126</v>
      </c>
    </row>
    <row r="767" spans="1:65" s="13" customFormat="1">
      <c r="B767" s="191"/>
      <c r="C767" s="192"/>
      <c r="D767" s="193" t="s">
        <v>137</v>
      </c>
      <c r="E767" s="194" t="s">
        <v>19</v>
      </c>
      <c r="F767" s="195" t="s">
        <v>963</v>
      </c>
      <c r="G767" s="192"/>
      <c r="H767" s="194" t="s">
        <v>19</v>
      </c>
      <c r="I767" s="196"/>
      <c r="J767" s="192"/>
      <c r="K767" s="192"/>
      <c r="L767" s="197"/>
      <c r="M767" s="198"/>
      <c r="N767" s="199"/>
      <c r="O767" s="199"/>
      <c r="P767" s="199"/>
      <c r="Q767" s="199"/>
      <c r="R767" s="199"/>
      <c r="S767" s="199"/>
      <c r="T767" s="200"/>
      <c r="AT767" s="201" t="s">
        <v>137</v>
      </c>
      <c r="AU767" s="201" t="s">
        <v>82</v>
      </c>
      <c r="AV767" s="13" t="s">
        <v>80</v>
      </c>
      <c r="AW767" s="13" t="s">
        <v>33</v>
      </c>
      <c r="AX767" s="13" t="s">
        <v>72</v>
      </c>
      <c r="AY767" s="201" t="s">
        <v>126</v>
      </c>
    </row>
    <row r="768" spans="1:65" s="14" customFormat="1">
      <c r="B768" s="202"/>
      <c r="C768" s="203"/>
      <c r="D768" s="193" t="s">
        <v>137</v>
      </c>
      <c r="E768" s="204" t="s">
        <v>19</v>
      </c>
      <c r="F768" s="205" t="s">
        <v>80</v>
      </c>
      <c r="G768" s="203"/>
      <c r="H768" s="206">
        <v>1</v>
      </c>
      <c r="I768" s="207"/>
      <c r="J768" s="203"/>
      <c r="K768" s="203"/>
      <c r="L768" s="208"/>
      <c r="M768" s="209"/>
      <c r="N768" s="210"/>
      <c r="O768" s="210"/>
      <c r="P768" s="210"/>
      <c r="Q768" s="210"/>
      <c r="R768" s="210"/>
      <c r="S768" s="210"/>
      <c r="T768" s="211"/>
      <c r="AT768" s="212" t="s">
        <v>137</v>
      </c>
      <c r="AU768" s="212" t="s">
        <v>82</v>
      </c>
      <c r="AV768" s="14" t="s">
        <v>82</v>
      </c>
      <c r="AW768" s="14" t="s">
        <v>33</v>
      </c>
      <c r="AX768" s="14" t="s">
        <v>72</v>
      </c>
      <c r="AY768" s="212" t="s">
        <v>126</v>
      </c>
    </row>
    <row r="769" spans="1:65" s="13" customFormat="1">
      <c r="B769" s="191"/>
      <c r="C769" s="192"/>
      <c r="D769" s="193" t="s">
        <v>137</v>
      </c>
      <c r="E769" s="194" t="s">
        <v>19</v>
      </c>
      <c r="F769" s="195" t="s">
        <v>973</v>
      </c>
      <c r="G769" s="192"/>
      <c r="H769" s="194" t="s">
        <v>19</v>
      </c>
      <c r="I769" s="196"/>
      <c r="J769" s="192"/>
      <c r="K769" s="192"/>
      <c r="L769" s="197"/>
      <c r="M769" s="198"/>
      <c r="N769" s="199"/>
      <c r="O769" s="199"/>
      <c r="P769" s="199"/>
      <c r="Q769" s="199"/>
      <c r="R769" s="199"/>
      <c r="S769" s="199"/>
      <c r="T769" s="200"/>
      <c r="AT769" s="201" t="s">
        <v>137</v>
      </c>
      <c r="AU769" s="201" t="s">
        <v>82</v>
      </c>
      <c r="AV769" s="13" t="s">
        <v>80</v>
      </c>
      <c r="AW769" s="13" t="s">
        <v>33</v>
      </c>
      <c r="AX769" s="13" t="s">
        <v>72</v>
      </c>
      <c r="AY769" s="201" t="s">
        <v>126</v>
      </c>
    </row>
    <row r="770" spans="1:65" s="14" customFormat="1">
      <c r="B770" s="202"/>
      <c r="C770" s="203"/>
      <c r="D770" s="193" t="s">
        <v>137</v>
      </c>
      <c r="E770" s="204" t="s">
        <v>19</v>
      </c>
      <c r="F770" s="205" t="s">
        <v>82</v>
      </c>
      <c r="G770" s="203"/>
      <c r="H770" s="206">
        <v>2</v>
      </c>
      <c r="I770" s="207"/>
      <c r="J770" s="203"/>
      <c r="K770" s="203"/>
      <c r="L770" s="208"/>
      <c r="M770" s="209"/>
      <c r="N770" s="210"/>
      <c r="O770" s="210"/>
      <c r="P770" s="210"/>
      <c r="Q770" s="210"/>
      <c r="R770" s="210"/>
      <c r="S770" s="210"/>
      <c r="T770" s="211"/>
      <c r="AT770" s="212" t="s">
        <v>137</v>
      </c>
      <c r="AU770" s="212" t="s">
        <v>82</v>
      </c>
      <c r="AV770" s="14" t="s">
        <v>82</v>
      </c>
      <c r="AW770" s="14" t="s">
        <v>33</v>
      </c>
      <c r="AX770" s="14" t="s">
        <v>72</v>
      </c>
      <c r="AY770" s="212" t="s">
        <v>126</v>
      </c>
    </row>
    <row r="771" spans="1:65" s="13" customFormat="1">
      <c r="B771" s="191"/>
      <c r="C771" s="192"/>
      <c r="D771" s="193" t="s">
        <v>137</v>
      </c>
      <c r="E771" s="194" t="s">
        <v>19</v>
      </c>
      <c r="F771" s="195" t="s">
        <v>974</v>
      </c>
      <c r="G771" s="192"/>
      <c r="H771" s="194" t="s">
        <v>19</v>
      </c>
      <c r="I771" s="196"/>
      <c r="J771" s="192"/>
      <c r="K771" s="192"/>
      <c r="L771" s="197"/>
      <c r="M771" s="198"/>
      <c r="N771" s="199"/>
      <c r="O771" s="199"/>
      <c r="P771" s="199"/>
      <c r="Q771" s="199"/>
      <c r="R771" s="199"/>
      <c r="S771" s="199"/>
      <c r="T771" s="200"/>
      <c r="AT771" s="201" t="s">
        <v>137</v>
      </c>
      <c r="AU771" s="201" t="s">
        <v>82</v>
      </c>
      <c r="AV771" s="13" t="s">
        <v>80</v>
      </c>
      <c r="AW771" s="13" t="s">
        <v>33</v>
      </c>
      <c r="AX771" s="13" t="s">
        <v>72</v>
      </c>
      <c r="AY771" s="201" t="s">
        <v>126</v>
      </c>
    </row>
    <row r="772" spans="1:65" s="13" customFormat="1">
      <c r="B772" s="191"/>
      <c r="C772" s="192"/>
      <c r="D772" s="193" t="s">
        <v>137</v>
      </c>
      <c r="E772" s="194" t="s">
        <v>19</v>
      </c>
      <c r="F772" s="195" t="s">
        <v>963</v>
      </c>
      <c r="G772" s="192"/>
      <c r="H772" s="194" t="s">
        <v>19</v>
      </c>
      <c r="I772" s="196"/>
      <c r="J772" s="192"/>
      <c r="K772" s="192"/>
      <c r="L772" s="197"/>
      <c r="M772" s="198"/>
      <c r="N772" s="199"/>
      <c r="O772" s="199"/>
      <c r="P772" s="199"/>
      <c r="Q772" s="199"/>
      <c r="R772" s="199"/>
      <c r="S772" s="199"/>
      <c r="T772" s="200"/>
      <c r="AT772" s="201" t="s">
        <v>137</v>
      </c>
      <c r="AU772" s="201" t="s">
        <v>82</v>
      </c>
      <c r="AV772" s="13" t="s">
        <v>80</v>
      </c>
      <c r="AW772" s="13" t="s">
        <v>33</v>
      </c>
      <c r="AX772" s="13" t="s">
        <v>72</v>
      </c>
      <c r="AY772" s="201" t="s">
        <v>126</v>
      </c>
    </row>
    <row r="773" spans="1:65" s="14" customFormat="1">
      <c r="B773" s="202"/>
      <c r="C773" s="203"/>
      <c r="D773" s="193" t="s">
        <v>137</v>
      </c>
      <c r="E773" s="204" t="s">
        <v>19</v>
      </c>
      <c r="F773" s="205" t="s">
        <v>80</v>
      </c>
      <c r="G773" s="203"/>
      <c r="H773" s="206">
        <v>1</v>
      </c>
      <c r="I773" s="207"/>
      <c r="J773" s="203"/>
      <c r="K773" s="203"/>
      <c r="L773" s="208"/>
      <c r="M773" s="209"/>
      <c r="N773" s="210"/>
      <c r="O773" s="210"/>
      <c r="P773" s="210"/>
      <c r="Q773" s="210"/>
      <c r="R773" s="210"/>
      <c r="S773" s="210"/>
      <c r="T773" s="211"/>
      <c r="AT773" s="212" t="s">
        <v>137</v>
      </c>
      <c r="AU773" s="212" t="s">
        <v>82</v>
      </c>
      <c r="AV773" s="14" t="s">
        <v>82</v>
      </c>
      <c r="AW773" s="14" t="s">
        <v>33</v>
      </c>
      <c r="AX773" s="14" t="s">
        <v>72</v>
      </c>
      <c r="AY773" s="212" t="s">
        <v>126</v>
      </c>
    </row>
    <row r="774" spans="1:65" s="15" customFormat="1">
      <c r="B774" s="213"/>
      <c r="C774" s="214"/>
      <c r="D774" s="193" t="s">
        <v>137</v>
      </c>
      <c r="E774" s="215" t="s">
        <v>19</v>
      </c>
      <c r="F774" s="216" t="s">
        <v>140</v>
      </c>
      <c r="G774" s="214"/>
      <c r="H774" s="217">
        <v>5</v>
      </c>
      <c r="I774" s="218"/>
      <c r="J774" s="214"/>
      <c r="K774" s="214"/>
      <c r="L774" s="219"/>
      <c r="M774" s="220"/>
      <c r="N774" s="221"/>
      <c r="O774" s="221"/>
      <c r="P774" s="221"/>
      <c r="Q774" s="221"/>
      <c r="R774" s="221"/>
      <c r="S774" s="221"/>
      <c r="T774" s="222"/>
      <c r="AT774" s="223" t="s">
        <v>137</v>
      </c>
      <c r="AU774" s="223" t="s">
        <v>82</v>
      </c>
      <c r="AV774" s="15" t="s">
        <v>133</v>
      </c>
      <c r="AW774" s="15" t="s">
        <v>33</v>
      </c>
      <c r="AX774" s="15" t="s">
        <v>80</v>
      </c>
      <c r="AY774" s="223" t="s">
        <v>126</v>
      </c>
    </row>
    <row r="775" spans="1:65" s="2" customFormat="1" ht="24.2" customHeight="1">
      <c r="A775" s="34"/>
      <c r="B775" s="35"/>
      <c r="C775" s="224" t="s">
        <v>987</v>
      </c>
      <c r="D775" s="224" t="s">
        <v>251</v>
      </c>
      <c r="E775" s="225" t="s">
        <v>988</v>
      </c>
      <c r="F775" s="226" t="s">
        <v>989</v>
      </c>
      <c r="G775" s="227" t="s">
        <v>277</v>
      </c>
      <c r="H775" s="228">
        <v>2</v>
      </c>
      <c r="I775" s="229"/>
      <c r="J775" s="230">
        <f>ROUND(I775*H775,2)</f>
        <v>0</v>
      </c>
      <c r="K775" s="226" t="s">
        <v>132</v>
      </c>
      <c r="L775" s="231"/>
      <c r="M775" s="232" t="s">
        <v>19</v>
      </c>
      <c r="N775" s="233" t="s">
        <v>43</v>
      </c>
      <c r="O775" s="64"/>
      <c r="P775" s="182">
        <f>O775*H775</f>
        <v>0</v>
      </c>
      <c r="Q775" s="182">
        <v>2.5000000000000001E-3</v>
      </c>
      <c r="R775" s="182">
        <f>Q775*H775</f>
        <v>5.0000000000000001E-3</v>
      </c>
      <c r="S775" s="182">
        <v>0</v>
      </c>
      <c r="T775" s="183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84" t="s">
        <v>176</v>
      </c>
      <c r="AT775" s="184" t="s">
        <v>251</v>
      </c>
      <c r="AU775" s="184" t="s">
        <v>82</v>
      </c>
      <c r="AY775" s="17" t="s">
        <v>126</v>
      </c>
      <c r="BE775" s="185">
        <f>IF(N775="základní",J775,0)</f>
        <v>0</v>
      </c>
      <c r="BF775" s="185">
        <f>IF(N775="snížená",J775,0)</f>
        <v>0</v>
      </c>
      <c r="BG775" s="185">
        <f>IF(N775="zákl. přenesená",J775,0)</f>
        <v>0</v>
      </c>
      <c r="BH775" s="185">
        <f>IF(N775="sníž. přenesená",J775,0)</f>
        <v>0</v>
      </c>
      <c r="BI775" s="185">
        <f>IF(N775="nulová",J775,0)</f>
        <v>0</v>
      </c>
      <c r="BJ775" s="17" t="s">
        <v>80</v>
      </c>
      <c r="BK775" s="185">
        <f>ROUND(I775*H775,2)</f>
        <v>0</v>
      </c>
      <c r="BL775" s="17" t="s">
        <v>133</v>
      </c>
      <c r="BM775" s="184" t="s">
        <v>990</v>
      </c>
    </row>
    <row r="776" spans="1:65" s="13" customFormat="1">
      <c r="B776" s="191"/>
      <c r="C776" s="192"/>
      <c r="D776" s="193" t="s">
        <v>137</v>
      </c>
      <c r="E776" s="194" t="s">
        <v>19</v>
      </c>
      <c r="F776" s="195" t="s">
        <v>962</v>
      </c>
      <c r="G776" s="192"/>
      <c r="H776" s="194" t="s">
        <v>19</v>
      </c>
      <c r="I776" s="196"/>
      <c r="J776" s="192"/>
      <c r="K776" s="192"/>
      <c r="L776" s="197"/>
      <c r="M776" s="198"/>
      <c r="N776" s="199"/>
      <c r="O776" s="199"/>
      <c r="P776" s="199"/>
      <c r="Q776" s="199"/>
      <c r="R776" s="199"/>
      <c r="S776" s="199"/>
      <c r="T776" s="200"/>
      <c r="AT776" s="201" t="s">
        <v>137</v>
      </c>
      <c r="AU776" s="201" t="s">
        <v>82</v>
      </c>
      <c r="AV776" s="13" t="s">
        <v>80</v>
      </c>
      <c r="AW776" s="13" t="s">
        <v>33</v>
      </c>
      <c r="AX776" s="13" t="s">
        <v>72</v>
      </c>
      <c r="AY776" s="201" t="s">
        <v>126</v>
      </c>
    </row>
    <row r="777" spans="1:65" s="13" customFormat="1">
      <c r="B777" s="191"/>
      <c r="C777" s="192"/>
      <c r="D777" s="193" t="s">
        <v>137</v>
      </c>
      <c r="E777" s="194" t="s">
        <v>19</v>
      </c>
      <c r="F777" s="195" t="s">
        <v>964</v>
      </c>
      <c r="G777" s="192"/>
      <c r="H777" s="194" t="s">
        <v>19</v>
      </c>
      <c r="I777" s="196"/>
      <c r="J777" s="192"/>
      <c r="K777" s="192"/>
      <c r="L777" s="197"/>
      <c r="M777" s="198"/>
      <c r="N777" s="199"/>
      <c r="O777" s="199"/>
      <c r="P777" s="199"/>
      <c r="Q777" s="199"/>
      <c r="R777" s="199"/>
      <c r="S777" s="199"/>
      <c r="T777" s="200"/>
      <c r="AT777" s="201" t="s">
        <v>137</v>
      </c>
      <c r="AU777" s="201" t="s">
        <v>82</v>
      </c>
      <c r="AV777" s="13" t="s">
        <v>80</v>
      </c>
      <c r="AW777" s="13" t="s">
        <v>33</v>
      </c>
      <c r="AX777" s="13" t="s">
        <v>72</v>
      </c>
      <c r="AY777" s="201" t="s">
        <v>126</v>
      </c>
    </row>
    <row r="778" spans="1:65" s="14" customFormat="1">
      <c r="B778" s="202"/>
      <c r="C778" s="203"/>
      <c r="D778" s="193" t="s">
        <v>137</v>
      </c>
      <c r="E778" s="204" t="s">
        <v>19</v>
      </c>
      <c r="F778" s="205" t="s">
        <v>82</v>
      </c>
      <c r="G778" s="203"/>
      <c r="H778" s="206">
        <v>2</v>
      </c>
      <c r="I778" s="207"/>
      <c r="J778" s="203"/>
      <c r="K778" s="203"/>
      <c r="L778" s="208"/>
      <c r="M778" s="209"/>
      <c r="N778" s="210"/>
      <c r="O778" s="210"/>
      <c r="P778" s="210"/>
      <c r="Q778" s="210"/>
      <c r="R778" s="210"/>
      <c r="S778" s="210"/>
      <c r="T778" s="211"/>
      <c r="AT778" s="212" t="s">
        <v>137</v>
      </c>
      <c r="AU778" s="212" t="s">
        <v>82</v>
      </c>
      <c r="AV778" s="14" t="s">
        <v>82</v>
      </c>
      <c r="AW778" s="14" t="s">
        <v>33</v>
      </c>
      <c r="AX778" s="14" t="s">
        <v>72</v>
      </c>
      <c r="AY778" s="212" t="s">
        <v>126</v>
      </c>
    </row>
    <row r="779" spans="1:65" s="15" customFormat="1">
      <c r="B779" s="213"/>
      <c r="C779" s="214"/>
      <c r="D779" s="193" t="s">
        <v>137</v>
      </c>
      <c r="E779" s="215" t="s">
        <v>19</v>
      </c>
      <c r="F779" s="216" t="s">
        <v>140</v>
      </c>
      <c r="G779" s="214"/>
      <c r="H779" s="217">
        <v>2</v>
      </c>
      <c r="I779" s="218"/>
      <c r="J779" s="214"/>
      <c r="K779" s="214"/>
      <c r="L779" s="219"/>
      <c r="M779" s="220"/>
      <c r="N779" s="221"/>
      <c r="O779" s="221"/>
      <c r="P779" s="221"/>
      <c r="Q779" s="221"/>
      <c r="R779" s="221"/>
      <c r="S779" s="221"/>
      <c r="T779" s="222"/>
      <c r="AT779" s="223" t="s">
        <v>137</v>
      </c>
      <c r="AU779" s="223" t="s">
        <v>82</v>
      </c>
      <c r="AV779" s="15" t="s">
        <v>133</v>
      </c>
      <c r="AW779" s="15" t="s">
        <v>33</v>
      </c>
      <c r="AX779" s="15" t="s">
        <v>80</v>
      </c>
      <c r="AY779" s="223" t="s">
        <v>126</v>
      </c>
    </row>
    <row r="780" spans="1:65" s="2" customFormat="1" ht="24.2" customHeight="1">
      <c r="A780" s="34"/>
      <c r="B780" s="35"/>
      <c r="C780" s="224" t="s">
        <v>991</v>
      </c>
      <c r="D780" s="224" t="s">
        <v>251</v>
      </c>
      <c r="E780" s="225" t="s">
        <v>992</v>
      </c>
      <c r="F780" s="226" t="s">
        <v>993</v>
      </c>
      <c r="G780" s="227" t="s">
        <v>277</v>
      </c>
      <c r="H780" s="228">
        <v>2</v>
      </c>
      <c r="I780" s="229"/>
      <c r="J780" s="230">
        <f>ROUND(I780*H780,2)</f>
        <v>0</v>
      </c>
      <c r="K780" s="226" t="s">
        <v>132</v>
      </c>
      <c r="L780" s="231"/>
      <c r="M780" s="232" t="s">
        <v>19</v>
      </c>
      <c r="N780" s="233" t="s">
        <v>43</v>
      </c>
      <c r="O780" s="64"/>
      <c r="P780" s="182">
        <f>O780*H780</f>
        <v>0</v>
      </c>
      <c r="Q780" s="182">
        <v>4.0000000000000001E-3</v>
      </c>
      <c r="R780" s="182">
        <f>Q780*H780</f>
        <v>8.0000000000000002E-3</v>
      </c>
      <c r="S780" s="182">
        <v>0</v>
      </c>
      <c r="T780" s="183">
        <f>S780*H780</f>
        <v>0</v>
      </c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R780" s="184" t="s">
        <v>176</v>
      </c>
      <c r="AT780" s="184" t="s">
        <v>251</v>
      </c>
      <c r="AU780" s="184" t="s">
        <v>82</v>
      </c>
      <c r="AY780" s="17" t="s">
        <v>126</v>
      </c>
      <c r="BE780" s="185">
        <f>IF(N780="základní",J780,0)</f>
        <v>0</v>
      </c>
      <c r="BF780" s="185">
        <f>IF(N780="snížená",J780,0)</f>
        <v>0</v>
      </c>
      <c r="BG780" s="185">
        <f>IF(N780="zákl. přenesená",J780,0)</f>
        <v>0</v>
      </c>
      <c r="BH780" s="185">
        <f>IF(N780="sníž. přenesená",J780,0)</f>
        <v>0</v>
      </c>
      <c r="BI780" s="185">
        <f>IF(N780="nulová",J780,0)</f>
        <v>0</v>
      </c>
      <c r="BJ780" s="17" t="s">
        <v>80</v>
      </c>
      <c r="BK780" s="185">
        <f>ROUND(I780*H780,2)</f>
        <v>0</v>
      </c>
      <c r="BL780" s="17" t="s">
        <v>133</v>
      </c>
      <c r="BM780" s="184" t="s">
        <v>994</v>
      </c>
    </row>
    <row r="781" spans="1:65" s="13" customFormat="1">
      <c r="B781" s="191"/>
      <c r="C781" s="192"/>
      <c r="D781" s="193" t="s">
        <v>137</v>
      </c>
      <c r="E781" s="194" t="s">
        <v>19</v>
      </c>
      <c r="F781" s="195" t="s">
        <v>962</v>
      </c>
      <c r="G781" s="192"/>
      <c r="H781" s="194" t="s">
        <v>19</v>
      </c>
      <c r="I781" s="196"/>
      <c r="J781" s="192"/>
      <c r="K781" s="192"/>
      <c r="L781" s="197"/>
      <c r="M781" s="198"/>
      <c r="N781" s="199"/>
      <c r="O781" s="199"/>
      <c r="P781" s="199"/>
      <c r="Q781" s="199"/>
      <c r="R781" s="199"/>
      <c r="S781" s="199"/>
      <c r="T781" s="200"/>
      <c r="AT781" s="201" t="s">
        <v>137</v>
      </c>
      <c r="AU781" s="201" t="s">
        <v>82</v>
      </c>
      <c r="AV781" s="13" t="s">
        <v>80</v>
      </c>
      <c r="AW781" s="13" t="s">
        <v>33</v>
      </c>
      <c r="AX781" s="13" t="s">
        <v>72</v>
      </c>
      <c r="AY781" s="201" t="s">
        <v>126</v>
      </c>
    </row>
    <row r="782" spans="1:65" s="13" customFormat="1">
      <c r="B782" s="191"/>
      <c r="C782" s="192"/>
      <c r="D782" s="193" t="s">
        <v>137</v>
      </c>
      <c r="E782" s="194" t="s">
        <v>19</v>
      </c>
      <c r="F782" s="195" t="s">
        <v>967</v>
      </c>
      <c r="G782" s="192"/>
      <c r="H782" s="194" t="s">
        <v>19</v>
      </c>
      <c r="I782" s="196"/>
      <c r="J782" s="192"/>
      <c r="K782" s="192"/>
      <c r="L782" s="197"/>
      <c r="M782" s="198"/>
      <c r="N782" s="199"/>
      <c r="O782" s="199"/>
      <c r="P782" s="199"/>
      <c r="Q782" s="199"/>
      <c r="R782" s="199"/>
      <c r="S782" s="199"/>
      <c r="T782" s="200"/>
      <c r="AT782" s="201" t="s">
        <v>137</v>
      </c>
      <c r="AU782" s="201" t="s">
        <v>82</v>
      </c>
      <c r="AV782" s="13" t="s">
        <v>80</v>
      </c>
      <c r="AW782" s="13" t="s">
        <v>33</v>
      </c>
      <c r="AX782" s="13" t="s">
        <v>72</v>
      </c>
      <c r="AY782" s="201" t="s">
        <v>126</v>
      </c>
    </row>
    <row r="783" spans="1:65" s="14" customFormat="1">
      <c r="B783" s="202"/>
      <c r="C783" s="203"/>
      <c r="D783" s="193" t="s">
        <v>137</v>
      </c>
      <c r="E783" s="204" t="s">
        <v>19</v>
      </c>
      <c r="F783" s="205" t="s">
        <v>82</v>
      </c>
      <c r="G783" s="203"/>
      <c r="H783" s="206">
        <v>2</v>
      </c>
      <c r="I783" s="207"/>
      <c r="J783" s="203"/>
      <c r="K783" s="203"/>
      <c r="L783" s="208"/>
      <c r="M783" s="209"/>
      <c r="N783" s="210"/>
      <c r="O783" s="210"/>
      <c r="P783" s="210"/>
      <c r="Q783" s="210"/>
      <c r="R783" s="210"/>
      <c r="S783" s="210"/>
      <c r="T783" s="211"/>
      <c r="AT783" s="212" t="s">
        <v>137</v>
      </c>
      <c r="AU783" s="212" t="s">
        <v>82</v>
      </c>
      <c r="AV783" s="14" t="s">
        <v>82</v>
      </c>
      <c r="AW783" s="14" t="s">
        <v>33</v>
      </c>
      <c r="AX783" s="14" t="s">
        <v>72</v>
      </c>
      <c r="AY783" s="212" t="s">
        <v>126</v>
      </c>
    </row>
    <row r="784" spans="1:65" s="15" customFormat="1">
      <c r="B784" s="213"/>
      <c r="C784" s="214"/>
      <c r="D784" s="193" t="s">
        <v>137</v>
      </c>
      <c r="E784" s="215" t="s">
        <v>19</v>
      </c>
      <c r="F784" s="216" t="s">
        <v>140</v>
      </c>
      <c r="G784" s="214"/>
      <c r="H784" s="217">
        <v>2</v>
      </c>
      <c r="I784" s="218"/>
      <c r="J784" s="214"/>
      <c r="K784" s="214"/>
      <c r="L784" s="219"/>
      <c r="M784" s="220"/>
      <c r="N784" s="221"/>
      <c r="O784" s="221"/>
      <c r="P784" s="221"/>
      <c r="Q784" s="221"/>
      <c r="R784" s="221"/>
      <c r="S784" s="221"/>
      <c r="T784" s="222"/>
      <c r="AT784" s="223" t="s">
        <v>137</v>
      </c>
      <c r="AU784" s="223" t="s">
        <v>82</v>
      </c>
      <c r="AV784" s="15" t="s">
        <v>133</v>
      </c>
      <c r="AW784" s="15" t="s">
        <v>33</v>
      </c>
      <c r="AX784" s="15" t="s">
        <v>80</v>
      </c>
      <c r="AY784" s="223" t="s">
        <v>126</v>
      </c>
    </row>
    <row r="785" spans="1:65" s="2" customFormat="1" ht="24.2" customHeight="1">
      <c r="A785" s="34"/>
      <c r="B785" s="35"/>
      <c r="C785" s="224" t="s">
        <v>995</v>
      </c>
      <c r="D785" s="224" t="s">
        <v>251</v>
      </c>
      <c r="E785" s="225" t="s">
        <v>996</v>
      </c>
      <c r="F785" s="226" t="s">
        <v>997</v>
      </c>
      <c r="G785" s="227" t="s">
        <v>277</v>
      </c>
      <c r="H785" s="228">
        <v>1</v>
      </c>
      <c r="I785" s="229"/>
      <c r="J785" s="230">
        <f>ROUND(I785*H785,2)</f>
        <v>0</v>
      </c>
      <c r="K785" s="226" t="s">
        <v>132</v>
      </c>
      <c r="L785" s="231"/>
      <c r="M785" s="232" t="s">
        <v>19</v>
      </c>
      <c r="N785" s="233" t="s">
        <v>43</v>
      </c>
      <c r="O785" s="64"/>
      <c r="P785" s="182">
        <f>O785*H785</f>
        <v>0</v>
      </c>
      <c r="Q785" s="182">
        <v>3.5000000000000001E-3</v>
      </c>
      <c r="R785" s="182">
        <f>Q785*H785</f>
        <v>3.5000000000000001E-3</v>
      </c>
      <c r="S785" s="182">
        <v>0</v>
      </c>
      <c r="T785" s="183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184" t="s">
        <v>176</v>
      </c>
      <c r="AT785" s="184" t="s">
        <v>251</v>
      </c>
      <c r="AU785" s="184" t="s">
        <v>82</v>
      </c>
      <c r="AY785" s="17" t="s">
        <v>126</v>
      </c>
      <c r="BE785" s="185">
        <f>IF(N785="základní",J785,0)</f>
        <v>0</v>
      </c>
      <c r="BF785" s="185">
        <f>IF(N785="snížená",J785,0)</f>
        <v>0</v>
      </c>
      <c r="BG785" s="185">
        <f>IF(N785="zákl. přenesená",J785,0)</f>
        <v>0</v>
      </c>
      <c r="BH785" s="185">
        <f>IF(N785="sníž. přenesená",J785,0)</f>
        <v>0</v>
      </c>
      <c r="BI785" s="185">
        <f>IF(N785="nulová",J785,0)</f>
        <v>0</v>
      </c>
      <c r="BJ785" s="17" t="s">
        <v>80</v>
      </c>
      <c r="BK785" s="185">
        <f>ROUND(I785*H785,2)</f>
        <v>0</v>
      </c>
      <c r="BL785" s="17" t="s">
        <v>133</v>
      </c>
      <c r="BM785" s="184" t="s">
        <v>998</v>
      </c>
    </row>
    <row r="786" spans="1:65" s="13" customFormat="1">
      <c r="B786" s="191"/>
      <c r="C786" s="192"/>
      <c r="D786" s="193" t="s">
        <v>137</v>
      </c>
      <c r="E786" s="194" t="s">
        <v>19</v>
      </c>
      <c r="F786" s="195" t="s">
        <v>962</v>
      </c>
      <c r="G786" s="192"/>
      <c r="H786" s="194" t="s">
        <v>19</v>
      </c>
      <c r="I786" s="196"/>
      <c r="J786" s="192"/>
      <c r="K786" s="192"/>
      <c r="L786" s="197"/>
      <c r="M786" s="198"/>
      <c r="N786" s="199"/>
      <c r="O786" s="199"/>
      <c r="P786" s="199"/>
      <c r="Q786" s="199"/>
      <c r="R786" s="199"/>
      <c r="S786" s="199"/>
      <c r="T786" s="200"/>
      <c r="AT786" s="201" t="s">
        <v>137</v>
      </c>
      <c r="AU786" s="201" t="s">
        <v>82</v>
      </c>
      <c r="AV786" s="13" t="s">
        <v>80</v>
      </c>
      <c r="AW786" s="13" t="s">
        <v>33</v>
      </c>
      <c r="AX786" s="13" t="s">
        <v>72</v>
      </c>
      <c r="AY786" s="201" t="s">
        <v>126</v>
      </c>
    </row>
    <row r="787" spans="1:65" s="13" customFormat="1">
      <c r="B787" s="191"/>
      <c r="C787" s="192"/>
      <c r="D787" s="193" t="s">
        <v>137</v>
      </c>
      <c r="E787" s="194" t="s">
        <v>19</v>
      </c>
      <c r="F787" s="195" t="s">
        <v>968</v>
      </c>
      <c r="G787" s="192"/>
      <c r="H787" s="194" t="s">
        <v>19</v>
      </c>
      <c r="I787" s="196"/>
      <c r="J787" s="192"/>
      <c r="K787" s="192"/>
      <c r="L787" s="197"/>
      <c r="M787" s="198"/>
      <c r="N787" s="199"/>
      <c r="O787" s="199"/>
      <c r="P787" s="199"/>
      <c r="Q787" s="199"/>
      <c r="R787" s="199"/>
      <c r="S787" s="199"/>
      <c r="T787" s="200"/>
      <c r="AT787" s="201" t="s">
        <v>137</v>
      </c>
      <c r="AU787" s="201" t="s">
        <v>82</v>
      </c>
      <c r="AV787" s="13" t="s">
        <v>80</v>
      </c>
      <c r="AW787" s="13" t="s">
        <v>33</v>
      </c>
      <c r="AX787" s="13" t="s">
        <v>72</v>
      </c>
      <c r="AY787" s="201" t="s">
        <v>126</v>
      </c>
    </row>
    <row r="788" spans="1:65" s="14" customFormat="1">
      <c r="B788" s="202"/>
      <c r="C788" s="203"/>
      <c r="D788" s="193" t="s">
        <v>137</v>
      </c>
      <c r="E788" s="204" t="s">
        <v>19</v>
      </c>
      <c r="F788" s="205" t="s">
        <v>80</v>
      </c>
      <c r="G788" s="203"/>
      <c r="H788" s="206">
        <v>1</v>
      </c>
      <c r="I788" s="207"/>
      <c r="J788" s="203"/>
      <c r="K788" s="203"/>
      <c r="L788" s="208"/>
      <c r="M788" s="209"/>
      <c r="N788" s="210"/>
      <c r="O788" s="210"/>
      <c r="P788" s="210"/>
      <c r="Q788" s="210"/>
      <c r="R788" s="210"/>
      <c r="S788" s="210"/>
      <c r="T788" s="211"/>
      <c r="AT788" s="212" t="s">
        <v>137</v>
      </c>
      <c r="AU788" s="212" t="s">
        <v>82</v>
      </c>
      <c r="AV788" s="14" t="s">
        <v>82</v>
      </c>
      <c r="AW788" s="14" t="s">
        <v>33</v>
      </c>
      <c r="AX788" s="14" t="s">
        <v>72</v>
      </c>
      <c r="AY788" s="212" t="s">
        <v>126</v>
      </c>
    </row>
    <row r="789" spans="1:65" s="15" customFormat="1">
      <c r="B789" s="213"/>
      <c r="C789" s="214"/>
      <c r="D789" s="193" t="s">
        <v>137</v>
      </c>
      <c r="E789" s="215" t="s">
        <v>19</v>
      </c>
      <c r="F789" s="216" t="s">
        <v>140</v>
      </c>
      <c r="G789" s="214"/>
      <c r="H789" s="217">
        <v>1</v>
      </c>
      <c r="I789" s="218"/>
      <c r="J789" s="214"/>
      <c r="K789" s="214"/>
      <c r="L789" s="219"/>
      <c r="M789" s="220"/>
      <c r="N789" s="221"/>
      <c r="O789" s="221"/>
      <c r="P789" s="221"/>
      <c r="Q789" s="221"/>
      <c r="R789" s="221"/>
      <c r="S789" s="221"/>
      <c r="T789" s="222"/>
      <c r="AT789" s="223" t="s">
        <v>137</v>
      </c>
      <c r="AU789" s="223" t="s">
        <v>82</v>
      </c>
      <c r="AV789" s="15" t="s">
        <v>133</v>
      </c>
      <c r="AW789" s="15" t="s">
        <v>33</v>
      </c>
      <c r="AX789" s="15" t="s">
        <v>80</v>
      </c>
      <c r="AY789" s="223" t="s">
        <v>126</v>
      </c>
    </row>
    <row r="790" spans="1:65" s="2" customFormat="1" ht="21.75" customHeight="1">
      <c r="A790" s="34"/>
      <c r="B790" s="35"/>
      <c r="C790" s="224" t="s">
        <v>999</v>
      </c>
      <c r="D790" s="224" t="s">
        <v>251</v>
      </c>
      <c r="E790" s="225" t="s">
        <v>1000</v>
      </c>
      <c r="F790" s="226" t="s">
        <v>1001</v>
      </c>
      <c r="G790" s="227" t="s">
        <v>19</v>
      </c>
      <c r="H790" s="228">
        <v>2</v>
      </c>
      <c r="I790" s="229"/>
      <c r="J790" s="230">
        <f>ROUND(I790*H790,2)</f>
        <v>0</v>
      </c>
      <c r="K790" s="226" t="s">
        <v>19</v>
      </c>
      <c r="L790" s="231"/>
      <c r="M790" s="232" t="s">
        <v>19</v>
      </c>
      <c r="N790" s="233" t="s">
        <v>43</v>
      </c>
      <c r="O790" s="64"/>
      <c r="P790" s="182">
        <f>O790*H790</f>
        <v>0</v>
      </c>
      <c r="Q790" s="182">
        <v>3.5000000000000001E-3</v>
      </c>
      <c r="R790" s="182">
        <f>Q790*H790</f>
        <v>7.0000000000000001E-3</v>
      </c>
      <c r="S790" s="182">
        <v>0</v>
      </c>
      <c r="T790" s="183">
        <f>S790*H790</f>
        <v>0</v>
      </c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R790" s="184" t="s">
        <v>176</v>
      </c>
      <c r="AT790" s="184" t="s">
        <v>251</v>
      </c>
      <c r="AU790" s="184" t="s">
        <v>82</v>
      </c>
      <c r="AY790" s="17" t="s">
        <v>126</v>
      </c>
      <c r="BE790" s="185">
        <f>IF(N790="základní",J790,0)</f>
        <v>0</v>
      </c>
      <c r="BF790" s="185">
        <f>IF(N790="snížená",J790,0)</f>
        <v>0</v>
      </c>
      <c r="BG790" s="185">
        <f>IF(N790="zákl. přenesená",J790,0)</f>
        <v>0</v>
      </c>
      <c r="BH790" s="185">
        <f>IF(N790="sníž. přenesená",J790,0)</f>
        <v>0</v>
      </c>
      <c r="BI790" s="185">
        <f>IF(N790="nulová",J790,0)</f>
        <v>0</v>
      </c>
      <c r="BJ790" s="17" t="s">
        <v>80</v>
      </c>
      <c r="BK790" s="185">
        <f>ROUND(I790*H790,2)</f>
        <v>0</v>
      </c>
      <c r="BL790" s="17" t="s">
        <v>133</v>
      </c>
      <c r="BM790" s="184" t="s">
        <v>1002</v>
      </c>
    </row>
    <row r="791" spans="1:65" s="13" customFormat="1">
      <c r="B791" s="191"/>
      <c r="C791" s="192"/>
      <c r="D791" s="193" t="s">
        <v>137</v>
      </c>
      <c r="E791" s="194" t="s">
        <v>19</v>
      </c>
      <c r="F791" s="195" t="s">
        <v>962</v>
      </c>
      <c r="G791" s="192"/>
      <c r="H791" s="194" t="s">
        <v>19</v>
      </c>
      <c r="I791" s="196"/>
      <c r="J791" s="192"/>
      <c r="K791" s="192"/>
      <c r="L791" s="197"/>
      <c r="M791" s="198"/>
      <c r="N791" s="199"/>
      <c r="O791" s="199"/>
      <c r="P791" s="199"/>
      <c r="Q791" s="199"/>
      <c r="R791" s="199"/>
      <c r="S791" s="199"/>
      <c r="T791" s="200"/>
      <c r="AT791" s="201" t="s">
        <v>137</v>
      </c>
      <c r="AU791" s="201" t="s">
        <v>82</v>
      </c>
      <c r="AV791" s="13" t="s">
        <v>80</v>
      </c>
      <c r="AW791" s="13" t="s">
        <v>33</v>
      </c>
      <c r="AX791" s="13" t="s">
        <v>72</v>
      </c>
      <c r="AY791" s="201" t="s">
        <v>126</v>
      </c>
    </row>
    <row r="792" spans="1:65" s="13" customFormat="1">
      <c r="B792" s="191"/>
      <c r="C792" s="192"/>
      <c r="D792" s="193" t="s">
        <v>137</v>
      </c>
      <c r="E792" s="194" t="s">
        <v>19</v>
      </c>
      <c r="F792" s="195" t="s">
        <v>969</v>
      </c>
      <c r="G792" s="192"/>
      <c r="H792" s="194" t="s">
        <v>19</v>
      </c>
      <c r="I792" s="196"/>
      <c r="J792" s="192"/>
      <c r="K792" s="192"/>
      <c r="L792" s="197"/>
      <c r="M792" s="198"/>
      <c r="N792" s="199"/>
      <c r="O792" s="199"/>
      <c r="P792" s="199"/>
      <c r="Q792" s="199"/>
      <c r="R792" s="199"/>
      <c r="S792" s="199"/>
      <c r="T792" s="200"/>
      <c r="AT792" s="201" t="s">
        <v>137</v>
      </c>
      <c r="AU792" s="201" t="s">
        <v>82</v>
      </c>
      <c r="AV792" s="13" t="s">
        <v>80</v>
      </c>
      <c r="AW792" s="13" t="s">
        <v>33</v>
      </c>
      <c r="AX792" s="13" t="s">
        <v>72</v>
      </c>
      <c r="AY792" s="201" t="s">
        <v>126</v>
      </c>
    </row>
    <row r="793" spans="1:65" s="14" customFormat="1">
      <c r="B793" s="202"/>
      <c r="C793" s="203"/>
      <c r="D793" s="193" t="s">
        <v>137</v>
      </c>
      <c r="E793" s="204" t="s">
        <v>19</v>
      </c>
      <c r="F793" s="205" t="s">
        <v>82</v>
      </c>
      <c r="G793" s="203"/>
      <c r="H793" s="206">
        <v>2</v>
      </c>
      <c r="I793" s="207"/>
      <c r="J793" s="203"/>
      <c r="K793" s="203"/>
      <c r="L793" s="208"/>
      <c r="M793" s="209"/>
      <c r="N793" s="210"/>
      <c r="O793" s="210"/>
      <c r="P793" s="210"/>
      <c r="Q793" s="210"/>
      <c r="R793" s="210"/>
      <c r="S793" s="210"/>
      <c r="T793" s="211"/>
      <c r="AT793" s="212" t="s">
        <v>137</v>
      </c>
      <c r="AU793" s="212" t="s">
        <v>82</v>
      </c>
      <c r="AV793" s="14" t="s">
        <v>82</v>
      </c>
      <c r="AW793" s="14" t="s">
        <v>33</v>
      </c>
      <c r="AX793" s="14" t="s">
        <v>72</v>
      </c>
      <c r="AY793" s="212" t="s">
        <v>126</v>
      </c>
    </row>
    <row r="794" spans="1:65" s="15" customFormat="1">
      <c r="B794" s="213"/>
      <c r="C794" s="214"/>
      <c r="D794" s="193" t="s">
        <v>137</v>
      </c>
      <c r="E794" s="215" t="s">
        <v>19</v>
      </c>
      <c r="F794" s="216" t="s">
        <v>140</v>
      </c>
      <c r="G794" s="214"/>
      <c r="H794" s="217">
        <v>2</v>
      </c>
      <c r="I794" s="218"/>
      <c r="J794" s="214"/>
      <c r="K794" s="214"/>
      <c r="L794" s="219"/>
      <c r="M794" s="220"/>
      <c r="N794" s="221"/>
      <c r="O794" s="221"/>
      <c r="P794" s="221"/>
      <c r="Q794" s="221"/>
      <c r="R794" s="221"/>
      <c r="S794" s="221"/>
      <c r="T794" s="222"/>
      <c r="AT794" s="223" t="s">
        <v>137</v>
      </c>
      <c r="AU794" s="223" t="s">
        <v>82</v>
      </c>
      <c r="AV794" s="15" t="s">
        <v>133</v>
      </c>
      <c r="AW794" s="15" t="s">
        <v>33</v>
      </c>
      <c r="AX794" s="15" t="s">
        <v>80</v>
      </c>
      <c r="AY794" s="223" t="s">
        <v>126</v>
      </c>
    </row>
    <row r="795" spans="1:65" s="2" customFormat="1" ht="21.75" customHeight="1">
      <c r="A795" s="34"/>
      <c r="B795" s="35"/>
      <c r="C795" s="224" t="s">
        <v>1003</v>
      </c>
      <c r="D795" s="224" t="s">
        <v>251</v>
      </c>
      <c r="E795" s="225" t="s">
        <v>1004</v>
      </c>
      <c r="F795" s="226" t="s">
        <v>1005</v>
      </c>
      <c r="G795" s="227" t="s">
        <v>277</v>
      </c>
      <c r="H795" s="228">
        <v>1</v>
      </c>
      <c r="I795" s="229"/>
      <c r="J795" s="230">
        <f>ROUND(I795*H795,2)</f>
        <v>0</v>
      </c>
      <c r="K795" s="226" t="s">
        <v>132</v>
      </c>
      <c r="L795" s="231"/>
      <c r="M795" s="232" t="s">
        <v>19</v>
      </c>
      <c r="N795" s="233" t="s">
        <v>43</v>
      </c>
      <c r="O795" s="64"/>
      <c r="P795" s="182">
        <f>O795*H795</f>
        <v>0</v>
      </c>
      <c r="Q795" s="182">
        <v>8.9999999999999998E-4</v>
      </c>
      <c r="R795" s="182">
        <f>Q795*H795</f>
        <v>8.9999999999999998E-4</v>
      </c>
      <c r="S795" s="182">
        <v>0</v>
      </c>
      <c r="T795" s="183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184" t="s">
        <v>176</v>
      </c>
      <c r="AT795" s="184" t="s">
        <v>251</v>
      </c>
      <c r="AU795" s="184" t="s">
        <v>82</v>
      </c>
      <c r="AY795" s="17" t="s">
        <v>126</v>
      </c>
      <c r="BE795" s="185">
        <f>IF(N795="základní",J795,0)</f>
        <v>0</v>
      </c>
      <c r="BF795" s="185">
        <f>IF(N795="snížená",J795,0)</f>
        <v>0</v>
      </c>
      <c r="BG795" s="185">
        <f>IF(N795="zákl. přenesená",J795,0)</f>
        <v>0</v>
      </c>
      <c r="BH795" s="185">
        <f>IF(N795="sníž. přenesená",J795,0)</f>
        <v>0</v>
      </c>
      <c r="BI795" s="185">
        <f>IF(N795="nulová",J795,0)</f>
        <v>0</v>
      </c>
      <c r="BJ795" s="17" t="s">
        <v>80</v>
      </c>
      <c r="BK795" s="185">
        <f>ROUND(I795*H795,2)</f>
        <v>0</v>
      </c>
      <c r="BL795" s="17" t="s">
        <v>133</v>
      </c>
      <c r="BM795" s="184" t="s">
        <v>1006</v>
      </c>
    </row>
    <row r="796" spans="1:65" s="13" customFormat="1">
      <c r="B796" s="191"/>
      <c r="C796" s="192"/>
      <c r="D796" s="193" t="s">
        <v>137</v>
      </c>
      <c r="E796" s="194" t="s">
        <v>19</v>
      </c>
      <c r="F796" s="195" t="s">
        <v>962</v>
      </c>
      <c r="G796" s="192"/>
      <c r="H796" s="194" t="s">
        <v>19</v>
      </c>
      <c r="I796" s="196"/>
      <c r="J796" s="192"/>
      <c r="K796" s="192"/>
      <c r="L796" s="197"/>
      <c r="M796" s="198"/>
      <c r="N796" s="199"/>
      <c r="O796" s="199"/>
      <c r="P796" s="199"/>
      <c r="Q796" s="199"/>
      <c r="R796" s="199"/>
      <c r="S796" s="199"/>
      <c r="T796" s="200"/>
      <c r="AT796" s="201" t="s">
        <v>137</v>
      </c>
      <c r="AU796" s="201" t="s">
        <v>82</v>
      </c>
      <c r="AV796" s="13" t="s">
        <v>80</v>
      </c>
      <c r="AW796" s="13" t="s">
        <v>33</v>
      </c>
      <c r="AX796" s="13" t="s">
        <v>72</v>
      </c>
      <c r="AY796" s="201" t="s">
        <v>126</v>
      </c>
    </row>
    <row r="797" spans="1:65" s="13" customFormat="1">
      <c r="B797" s="191"/>
      <c r="C797" s="192"/>
      <c r="D797" s="193" t="s">
        <v>137</v>
      </c>
      <c r="E797" s="194" t="s">
        <v>19</v>
      </c>
      <c r="F797" s="195" t="s">
        <v>965</v>
      </c>
      <c r="G797" s="192"/>
      <c r="H797" s="194" t="s">
        <v>19</v>
      </c>
      <c r="I797" s="196"/>
      <c r="J797" s="192"/>
      <c r="K797" s="192"/>
      <c r="L797" s="197"/>
      <c r="M797" s="198"/>
      <c r="N797" s="199"/>
      <c r="O797" s="199"/>
      <c r="P797" s="199"/>
      <c r="Q797" s="199"/>
      <c r="R797" s="199"/>
      <c r="S797" s="199"/>
      <c r="T797" s="200"/>
      <c r="AT797" s="201" t="s">
        <v>137</v>
      </c>
      <c r="AU797" s="201" t="s">
        <v>82</v>
      </c>
      <c r="AV797" s="13" t="s">
        <v>80</v>
      </c>
      <c r="AW797" s="13" t="s">
        <v>33</v>
      </c>
      <c r="AX797" s="13" t="s">
        <v>72</v>
      </c>
      <c r="AY797" s="201" t="s">
        <v>126</v>
      </c>
    </row>
    <row r="798" spans="1:65" s="14" customFormat="1">
      <c r="B798" s="202"/>
      <c r="C798" s="203"/>
      <c r="D798" s="193" t="s">
        <v>137</v>
      </c>
      <c r="E798" s="204" t="s">
        <v>19</v>
      </c>
      <c r="F798" s="205" t="s">
        <v>80</v>
      </c>
      <c r="G798" s="203"/>
      <c r="H798" s="206">
        <v>1</v>
      </c>
      <c r="I798" s="207"/>
      <c r="J798" s="203"/>
      <c r="K798" s="203"/>
      <c r="L798" s="208"/>
      <c r="M798" s="209"/>
      <c r="N798" s="210"/>
      <c r="O798" s="210"/>
      <c r="P798" s="210"/>
      <c r="Q798" s="210"/>
      <c r="R798" s="210"/>
      <c r="S798" s="210"/>
      <c r="T798" s="211"/>
      <c r="AT798" s="212" t="s">
        <v>137</v>
      </c>
      <c r="AU798" s="212" t="s">
        <v>82</v>
      </c>
      <c r="AV798" s="14" t="s">
        <v>82</v>
      </c>
      <c r="AW798" s="14" t="s">
        <v>33</v>
      </c>
      <c r="AX798" s="14" t="s">
        <v>72</v>
      </c>
      <c r="AY798" s="212" t="s">
        <v>126</v>
      </c>
    </row>
    <row r="799" spans="1:65" s="15" customFormat="1">
      <c r="B799" s="213"/>
      <c r="C799" s="214"/>
      <c r="D799" s="193" t="s">
        <v>137</v>
      </c>
      <c r="E799" s="215" t="s">
        <v>19</v>
      </c>
      <c r="F799" s="216" t="s">
        <v>140</v>
      </c>
      <c r="G799" s="214"/>
      <c r="H799" s="217">
        <v>1</v>
      </c>
      <c r="I799" s="218"/>
      <c r="J799" s="214"/>
      <c r="K799" s="214"/>
      <c r="L799" s="219"/>
      <c r="M799" s="220"/>
      <c r="N799" s="221"/>
      <c r="O799" s="221"/>
      <c r="P799" s="221"/>
      <c r="Q799" s="221"/>
      <c r="R799" s="221"/>
      <c r="S799" s="221"/>
      <c r="T799" s="222"/>
      <c r="AT799" s="223" t="s">
        <v>137</v>
      </c>
      <c r="AU799" s="223" t="s">
        <v>82</v>
      </c>
      <c r="AV799" s="15" t="s">
        <v>133</v>
      </c>
      <c r="AW799" s="15" t="s">
        <v>33</v>
      </c>
      <c r="AX799" s="15" t="s">
        <v>80</v>
      </c>
      <c r="AY799" s="223" t="s">
        <v>126</v>
      </c>
    </row>
    <row r="800" spans="1:65" s="2" customFormat="1" ht="16.5" customHeight="1">
      <c r="A800" s="34"/>
      <c r="B800" s="35"/>
      <c r="C800" s="224" t="s">
        <v>1007</v>
      </c>
      <c r="D800" s="224" t="s">
        <v>251</v>
      </c>
      <c r="E800" s="225" t="s">
        <v>1008</v>
      </c>
      <c r="F800" s="226" t="s">
        <v>1009</v>
      </c>
      <c r="G800" s="227" t="s">
        <v>277</v>
      </c>
      <c r="H800" s="228">
        <v>4</v>
      </c>
      <c r="I800" s="229"/>
      <c r="J800" s="230">
        <f>ROUND(I800*H800,2)</f>
        <v>0</v>
      </c>
      <c r="K800" s="226" t="s">
        <v>132</v>
      </c>
      <c r="L800" s="231"/>
      <c r="M800" s="232" t="s">
        <v>19</v>
      </c>
      <c r="N800" s="233" t="s">
        <v>43</v>
      </c>
      <c r="O800" s="64"/>
      <c r="P800" s="182">
        <f>O800*H800</f>
        <v>0</v>
      </c>
      <c r="Q800" s="182">
        <v>1.6999999999999999E-3</v>
      </c>
      <c r="R800" s="182">
        <f>Q800*H800</f>
        <v>6.7999999999999996E-3</v>
      </c>
      <c r="S800" s="182">
        <v>0</v>
      </c>
      <c r="T800" s="183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184" t="s">
        <v>176</v>
      </c>
      <c r="AT800" s="184" t="s">
        <v>251</v>
      </c>
      <c r="AU800" s="184" t="s">
        <v>82</v>
      </c>
      <c r="AY800" s="17" t="s">
        <v>126</v>
      </c>
      <c r="BE800" s="185">
        <f>IF(N800="základní",J800,0)</f>
        <v>0</v>
      </c>
      <c r="BF800" s="185">
        <f>IF(N800="snížená",J800,0)</f>
        <v>0</v>
      </c>
      <c r="BG800" s="185">
        <f>IF(N800="zákl. přenesená",J800,0)</f>
        <v>0</v>
      </c>
      <c r="BH800" s="185">
        <f>IF(N800="sníž. přenesená",J800,0)</f>
        <v>0</v>
      </c>
      <c r="BI800" s="185">
        <f>IF(N800="nulová",J800,0)</f>
        <v>0</v>
      </c>
      <c r="BJ800" s="17" t="s">
        <v>80</v>
      </c>
      <c r="BK800" s="185">
        <f>ROUND(I800*H800,2)</f>
        <v>0</v>
      </c>
      <c r="BL800" s="17" t="s">
        <v>133</v>
      </c>
      <c r="BM800" s="184" t="s">
        <v>1010</v>
      </c>
    </row>
    <row r="801" spans="1:65" s="13" customFormat="1">
      <c r="B801" s="191"/>
      <c r="C801" s="192"/>
      <c r="D801" s="193" t="s">
        <v>137</v>
      </c>
      <c r="E801" s="194" t="s">
        <v>19</v>
      </c>
      <c r="F801" s="195" t="s">
        <v>962</v>
      </c>
      <c r="G801" s="192"/>
      <c r="H801" s="194" t="s">
        <v>19</v>
      </c>
      <c r="I801" s="196"/>
      <c r="J801" s="192"/>
      <c r="K801" s="192"/>
      <c r="L801" s="197"/>
      <c r="M801" s="198"/>
      <c r="N801" s="199"/>
      <c r="O801" s="199"/>
      <c r="P801" s="199"/>
      <c r="Q801" s="199"/>
      <c r="R801" s="199"/>
      <c r="S801" s="199"/>
      <c r="T801" s="200"/>
      <c r="AT801" s="201" t="s">
        <v>137</v>
      </c>
      <c r="AU801" s="201" t="s">
        <v>82</v>
      </c>
      <c r="AV801" s="13" t="s">
        <v>80</v>
      </c>
      <c r="AW801" s="13" t="s">
        <v>33</v>
      </c>
      <c r="AX801" s="13" t="s">
        <v>72</v>
      </c>
      <c r="AY801" s="201" t="s">
        <v>126</v>
      </c>
    </row>
    <row r="802" spans="1:65" s="13" customFormat="1">
      <c r="B802" s="191"/>
      <c r="C802" s="192"/>
      <c r="D802" s="193" t="s">
        <v>137</v>
      </c>
      <c r="E802" s="194" t="s">
        <v>19</v>
      </c>
      <c r="F802" s="195" t="s">
        <v>966</v>
      </c>
      <c r="G802" s="192"/>
      <c r="H802" s="194" t="s">
        <v>19</v>
      </c>
      <c r="I802" s="196"/>
      <c r="J802" s="192"/>
      <c r="K802" s="192"/>
      <c r="L802" s="197"/>
      <c r="M802" s="198"/>
      <c r="N802" s="199"/>
      <c r="O802" s="199"/>
      <c r="P802" s="199"/>
      <c r="Q802" s="199"/>
      <c r="R802" s="199"/>
      <c r="S802" s="199"/>
      <c r="T802" s="200"/>
      <c r="AT802" s="201" t="s">
        <v>137</v>
      </c>
      <c r="AU802" s="201" t="s">
        <v>82</v>
      </c>
      <c r="AV802" s="13" t="s">
        <v>80</v>
      </c>
      <c r="AW802" s="13" t="s">
        <v>33</v>
      </c>
      <c r="AX802" s="13" t="s">
        <v>72</v>
      </c>
      <c r="AY802" s="201" t="s">
        <v>126</v>
      </c>
    </row>
    <row r="803" spans="1:65" s="14" customFormat="1">
      <c r="B803" s="202"/>
      <c r="C803" s="203"/>
      <c r="D803" s="193" t="s">
        <v>137</v>
      </c>
      <c r="E803" s="204" t="s">
        <v>19</v>
      </c>
      <c r="F803" s="205" t="s">
        <v>82</v>
      </c>
      <c r="G803" s="203"/>
      <c r="H803" s="206">
        <v>2</v>
      </c>
      <c r="I803" s="207"/>
      <c r="J803" s="203"/>
      <c r="K803" s="203"/>
      <c r="L803" s="208"/>
      <c r="M803" s="209"/>
      <c r="N803" s="210"/>
      <c r="O803" s="210"/>
      <c r="P803" s="210"/>
      <c r="Q803" s="210"/>
      <c r="R803" s="210"/>
      <c r="S803" s="210"/>
      <c r="T803" s="211"/>
      <c r="AT803" s="212" t="s">
        <v>137</v>
      </c>
      <c r="AU803" s="212" t="s">
        <v>82</v>
      </c>
      <c r="AV803" s="14" t="s">
        <v>82</v>
      </c>
      <c r="AW803" s="14" t="s">
        <v>33</v>
      </c>
      <c r="AX803" s="14" t="s">
        <v>72</v>
      </c>
      <c r="AY803" s="212" t="s">
        <v>126</v>
      </c>
    </row>
    <row r="804" spans="1:65" s="13" customFormat="1">
      <c r="B804" s="191"/>
      <c r="C804" s="192"/>
      <c r="D804" s="193" t="s">
        <v>137</v>
      </c>
      <c r="E804" s="194" t="s">
        <v>19</v>
      </c>
      <c r="F804" s="195" t="s">
        <v>971</v>
      </c>
      <c r="G804" s="192"/>
      <c r="H804" s="194" t="s">
        <v>19</v>
      </c>
      <c r="I804" s="196"/>
      <c r="J804" s="192"/>
      <c r="K804" s="192"/>
      <c r="L804" s="197"/>
      <c r="M804" s="198"/>
      <c r="N804" s="199"/>
      <c r="O804" s="199"/>
      <c r="P804" s="199"/>
      <c r="Q804" s="199"/>
      <c r="R804" s="199"/>
      <c r="S804" s="199"/>
      <c r="T804" s="200"/>
      <c r="AT804" s="201" t="s">
        <v>137</v>
      </c>
      <c r="AU804" s="201" t="s">
        <v>82</v>
      </c>
      <c r="AV804" s="13" t="s">
        <v>80</v>
      </c>
      <c r="AW804" s="13" t="s">
        <v>33</v>
      </c>
      <c r="AX804" s="13" t="s">
        <v>72</v>
      </c>
      <c r="AY804" s="201" t="s">
        <v>126</v>
      </c>
    </row>
    <row r="805" spans="1:65" s="13" customFormat="1">
      <c r="B805" s="191"/>
      <c r="C805" s="192"/>
      <c r="D805" s="193" t="s">
        <v>137</v>
      </c>
      <c r="E805" s="194" t="s">
        <v>19</v>
      </c>
      <c r="F805" s="195" t="s">
        <v>966</v>
      </c>
      <c r="G805" s="192"/>
      <c r="H805" s="194" t="s">
        <v>19</v>
      </c>
      <c r="I805" s="196"/>
      <c r="J805" s="192"/>
      <c r="K805" s="192"/>
      <c r="L805" s="197"/>
      <c r="M805" s="198"/>
      <c r="N805" s="199"/>
      <c r="O805" s="199"/>
      <c r="P805" s="199"/>
      <c r="Q805" s="199"/>
      <c r="R805" s="199"/>
      <c r="S805" s="199"/>
      <c r="T805" s="200"/>
      <c r="AT805" s="201" t="s">
        <v>137</v>
      </c>
      <c r="AU805" s="201" t="s">
        <v>82</v>
      </c>
      <c r="AV805" s="13" t="s">
        <v>80</v>
      </c>
      <c r="AW805" s="13" t="s">
        <v>33</v>
      </c>
      <c r="AX805" s="13" t="s">
        <v>72</v>
      </c>
      <c r="AY805" s="201" t="s">
        <v>126</v>
      </c>
    </row>
    <row r="806" spans="1:65" s="14" customFormat="1">
      <c r="B806" s="202"/>
      <c r="C806" s="203"/>
      <c r="D806" s="193" t="s">
        <v>137</v>
      </c>
      <c r="E806" s="204" t="s">
        <v>19</v>
      </c>
      <c r="F806" s="205" t="s">
        <v>80</v>
      </c>
      <c r="G806" s="203"/>
      <c r="H806" s="206">
        <v>1</v>
      </c>
      <c r="I806" s="207"/>
      <c r="J806" s="203"/>
      <c r="K806" s="203"/>
      <c r="L806" s="208"/>
      <c r="M806" s="209"/>
      <c r="N806" s="210"/>
      <c r="O806" s="210"/>
      <c r="P806" s="210"/>
      <c r="Q806" s="210"/>
      <c r="R806" s="210"/>
      <c r="S806" s="210"/>
      <c r="T806" s="211"/>
      <c r="AT806" s="212" t="s">
        <v>137</v>
      </c>
      <c r="AU806" s="212" t="s">
        <v>82</v>
      </c>
      <c r="AV806" s="14" t="s">
        <v>82</v>
      </c>
      <c r="AW806" s="14" t="s">
        <v>33</v>
      </c>
      <c r="AX806" s="14" t="s">
        <v>72</v>
      </c>
      <c r="AY806" s="212" t="s">
        <v>126</v>
      </c>
    </row>
    <row r="807" spans="1:65" s="13" customFormat="1">
      <c r="B807" s="191"/>
      <c r="C807" s="192"/>
      <c r="D807" s="193" t="s">
        <v>137</v>
      </c>
      <c r="E807" s="194" t="s">
        <v>19</v>
      </c>
      <c r="F807" s="195" t="s">
        <v>974</v>
      </c>
      <c r="G807" s="192"/>
      <c r="H807" s="194" t="s">
        <v>19</v>
      </c>
      <c r="I807" s="196"/>
      <c r="J807" s="192"/>
      <c r="K807" s="192"/>
      <c r="L807" s="197"/>
      <c r="M807" s="198"/>
      <c r="N807" s="199"/>
      <c r="O807" s="199"/>
      <c r="P807" s="199"/>
      <c r="Q807" s="199"/>
      <c r="R807" s="199"/>
      <c r="S807" s="199"/>
      <c r="T807" s="200"/>
      <c r="AT807" s="201" t="s">
        <v>137</v>
      </c>
      <c r="AU807" s="201" t="s">
        <v>82</v>
      </c>
      <c r="AV807" s="13" t="s">
        <v>80</v>
      </c>
      <c r="AW807" s="13" t="s">
        <v>33</v>
      </c>
      <c r="AX807" s="13" t="s">
        <v>72</v>
      </c>
      <c r="AY807" s="201" t="s">
        <v>126</v>
      </c>
    </row>
    <row r="808" spans="1:65" s="13" customFormat="1">
      <c r="B808" s="191"/>
      <c r="C808" s="192"/>
      <c r="D808" s="193" t="s">
        <v>137</v>
      </c>
      <c r="E808" s="194" t="s">
        <v>19</v>
      </c>
      <c r="F808" s="195" t="s">
        <v>966</v>
      </c>
      <c r="G808" s="192"/>
      <c r="H808" s="194" t="s">
        <v>19</v>
      </c>
      <c r="I808" s="196"/>
      <c r="J808" s="192"/>
      <c r="K808" s="192"/>
      <c r="L808" s="197"/>
      <c r="M808" s="198"/>
      <c r="N808" s="199"/>
      <c r="O808" s="199"/>
      <c r="P808" s="199"/>
      <c r="Q808" s="199"/>
      <c r="R808" s="199"/>
      <c r="S808" s="199"/>
      <c r="T808" s="200"/>
      <c r="AT808" s="201" t="s">
        <v>137</v>
      </c>
      <c r="AU808" s="201" t="s">
        <v>82</v>
      </c>
      <c r="AV808" s="13" t="s">
        <v>80</v>
      </c>
      <c r="AW808" s="13" t="s">
        <v>33</v>
      </c>
      <c r="AX808" s="13" t="s">
        <v>72</v>
      </c>
      <c r="AY808" s="201" t="s">
        <v>126</v>
      </c>
    </row>
    <row r="809" spans="1:65" s="14" customFormat="1">
      <c r="B809" s="202"/>
      <c r="C809" s="203"/>
      <c r="D809" s="193" t="s">
        <v>137</v>
      </c>
      <c r="E809" s="204" t="s">
        <v>19</v>
      </c>
      <c r="F809" s="205" t="s">
        <v>80</v>
      </c>
      <c r="G809" s="203"/>
      <c r="H809" s="206">
        <v>1</v>
      </c>
      <c r="I809" s="207"/>
      <c r="J809" s="203"/>
      <c r="K809" s="203"/>
      <c r="L809" s="208"/>
      <c r="M809" s="209"/>
      <c r="N809" s="210"/>
      <c r="O809" s="210"/>
      <c r="P809" s="210"/>
      <c r="Q809" s="210"/>
      <c r="R809" s="210"/>
      <c r="S809" s="210"/>
      <c r="T809" s="211"/>
      <c r="AT809" s="212" t="s">
        <v>137</v>
      </c>
      <c r="AU809" s="212" t="s">
        <v>82</v>
      </c>
      <c r="AV809" s="14" t="s">
        <v>82</v>
      </c>
      <c r="AW809" s="14" t="s">
        <v>33</v>
      </c>
      <c r="AX809" s="14" t="s">
        <v>72</v>
      </c>
      <c r="AY809" s="212" t="s">
        <v>126</v>
      </c>
    </row>
    <row r="810" spans="1:65" s="15" customFormat="1">
      <c r="B810" s="213"/>
      <c r="C810" s="214"/>
      <c r="D810" s="193" t="s">
        <v>137</v>
      </c>
      <c r="E810" s="215" t="s">
        <v>19</v>
      </c>
      <c r="F810" s="216" t="s">
        <v>140</v>
      </c>
      <c r="G810" s="214"/>
      <c r="H810" s="217">
        <v>4</v>
      </c>
      <c r="I810" s="218"/>
      <c r="J810" s="214"/>
      <c r="K810" s="214"/>
      <c r="L810" s="219"/>
      <c r="M810" s="220"/>
      <c r="N810" s="221"/>
      <c r="O810" s="221"/>
      <c r="P810" s="221"/>
      <c r="Q810" s="221"/>
      <c r="R810" s="221"/>
      <c r="S810" s="221"/>
      <c r="T810" s="222"/>
      <c r="AT810" s="223" t="s">
        <v>137</v>
      </c>
      <c r="AU810" s="223" t="s">
        <v>82</v>
      </c>
      <c r="AV810" s="15" t="s">
        <v>133</v>
      </c>
      <c r="AW810" s="15" t="s">
        <v>33</v>
      </c>
      <c r="AX810" s="15" t="s">
        <v>80</v>
      </c>
      <c r="AY810" s="223" t="s">
        <v>126</v>
      </c>
    </row>
    <row r="811" spans="1:65" s="2" customFormat="1" ht="24.2" customHeight="1">
      <c r="A811" s="34"/>
      <c r="B811" s="35"/>
      <c r="C811" s="173" t="s">
        <v>1011</v>
      </c>
      <c r="D811" s="173" t="s">
        <v>128</v>
      </c>
      <c r="E811" s="174" t="s">
        <v>1012</v>
      </c>
      <c r="F811" s="175" t="s">
        <v>1013</v>
      </c>
      <c r="G811" s="176" t="s">
        <v>277</v>
      </c>
      <c r="H811" s="177">
        <v>13</v>
      </c>
      <c r="I811" s="178"/>
      <c r="J811" s="179">
        <f>ROUND(I811*H811,2)</f>
        <v>0</v>
      </c>
      <c r="K811" s="175" t="s">
        <v>132</v>
      </c>
      <c r="L811" s="39"/>
      <c r="M811" s="180" t="s">
        <v>19</v>
      </c>
      <c r="N811" s="181" t="s">
        <v>43</v>
      </c>
      <c r="O811" s="64"/>
      <c r="P811" s="182">
        <f>O811*H811</f>
        <v>0</v>
      </c>
      <c r="Q811" s="182">
        <v>0.11241</v>
      </c>
      <c r="R811" s="182">
        <f>Q811*H811</f>
        <v>1.46133</v>
      </c>
      <c r="S811" s="182">
        <v>0</v>
      </c>
      <c r="T811" s="183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184" t="s">
        <v>133</v>
      </c>
      <c r="AT811" s="184" t="s">
        <v>128</v>
      </c>
      <c r="AU811" s="184" t="s">
        <v>82</v>
      </c>
      <c r="AY811" s="17" t="s">
        <v>126</v>
      </c>
      <c r="BE811" s="185">
        <f>IF(N811="základní",J811,0)</f>
        <v>0</v>
      </c>
      <c r="BF811" s="185">
        <f>IF(N811="snížená",J811,0)</f>
        <v>0</v>
      </c>
      <c r="BG811" s="185">
        <f>IF(N811="zákl. přenesená",J811,0)</f>
        <v>0</v>
      </c>
      <c r="BH811" s="185">
        <f>IF(N811="sníž. přenesená",J811,0)</f>
        <v>0</v>
      </c>
      <c r="BI811" s="185">
        <f>IF(N811="nulová",J811,0)</f>
        <v>0</v>
      </c>
      <c r="BJ811" s="17" t="s">
        <v>80</v>
      </c>
      <c r="BK811" s="185">
        <f>ROUND(I811*H811,2)</f>
        <v>0</v>
      </c>
      <c r="BL811" s="17" t="s">
        <v>133</v>
      </c>
      <c r="BM811" s="184" t="s">
        <v>1014</v>
      </c>
    </row>
    <row r="812" spans="1:65" s="2" customFormat="1">
      <c r="A812" s="34"/>
      <c r="B812" s="35"/>
      <c r="C812" s="36"/>
      <c r="D812" s="186" t="s">
        <v>135</v>
      </c>
      <c r="E812" s="36"/>
      <c r="F812" s="187" t="s">
        <v>1015</v>
      </c>
      <c r="G812" s="36"/>
      <c r="H812" s="36"/>
      <c r="I812" s="188"/>
      <c r="J812" s="36"/>
      <c r="K812" s="36"/>
      <c r="L812" s="39"/>
      <c r="M812" s="189"/>
      <c r="N812" s="190"/>
      <c r="O812" s="64"/>
      <c r="P812" s="64"/>
      <c r="Q812" s="64"/>
      <c r="R812" s="64"/>
      <c r="S812" s="64"/>
      <c r="T812" s="65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7" t="s">
        <v>135</v>
      </c>
      <c r="AU812" s="17" t="s">
        <v>82</v>
      </c>
    </row>
    <row r="813" spans="1:65" s="13" customFormat="1">
      <c r="B813" s="191"/>
      <c r="C813" s="192"/>
      <c r="D813" s="193" t="s">
        <v>137</v>
      </c>
      <c r="E813" s="194" t="s">
        <v>19</v>
      </c>
      <c r="F813" s="195" t="s">
        <v>962</v>
      </c>
      <c r="G813" s="192"/>
      <c r="H813" s="194" t="s">
        <v>19</v>
      </c>
      <c r="I813" s="196"/>
      <c r="J813" s="192"/>
      <c r="K813" s="192"/>
      <c r="L813" s="197"/>
      <c r="M813" s="198"/>
      <c r="N813" s="199"/>
      <c r="O813" s="199"/>
      <c r="P813" s="199"/>
      <c r="Q813" s="199"/>
      <c r="R813" s="199"/>
      <c r="S813" s="199"/>
      <c r="T813" s="200"/>
      <c r="AT813" s="201" t="s">
        <v>137</v>
      </c>
      <c r="AU813" s="201" t="s">
        <v>82</v>
      </c>
      <c r="AV813" s="13" t="s">
        <v>80</v>
      </c>
      <c r="AW813" s="13" t="s">
        <v>33</v>
      </c>
      <c r="AX813" s="13" t="s">
        <v>72</v>
      </c>
      <c r="AY813" s="201" t="s">
        <v>126</v>
      </c>
    </row>
    <row r="814" spans="1:65" s="14" customFormat="1">
      <c r="B814" s="202"/>
      <c r="C814" s="203"/>
      <c r="D814" s="193" t="s">
        <v>137</v>
      </c>
      <c r="E814" s="204" t="s">
        <v>19</v>
      </c>
      <c r="F814" s="205" t="s">
        <v>183</v>
      </c>
      <c r="G814" s="203"/>
      <c r="H814" s="206">
        <v>9</v>
      </c>
      <c r="I814" s="207"/>
      <c r="J814" s="203"/>
      <c r="K814" s="203"/>
      <c r="L814" s="208"/>
      <c r="M814" s="209"/>
      <c r="N814" s="210"/>
      <c r="O814" s="210"/>
      <c r="P814" s="210"/>
      <c r="Q814" s="210"/>
      <c r="R814" s="210"/>
      <c r="S814" s="210"/>
      <c r="T814" s="211"/>
      <c r="AT814" s="212" t="s">
        <v>137</v>
      </c>
      <c r="AU814" s="212" t="s">
        <v>82</v>
      </c>
      <c r="AV814" s="14" t="s">
        <v>82</v>
      </c>
      <c r="AW814" s="14" t="s">
        <v>33</v>
      </c>
      <c r="AX814" s="14" t="s">
        <v>72</v>
      </c>
      <c r="AY814" s="212" t="s">
        <v>126</v>
      </c>
    </row>
    <row r="815" spans="1:65" s="13" customFormat="1">
      <c r="B815" s="191"/>
      <c r="C815" s="192"/>
      <c r="D815" s="193" t="s">
        <v>137</v>
      </c>
      <c r="E815" s="194" t="s">
        <v>19</v>
      </c>
      <c r="F815" s="195" t="s">
        <v>971</v>
      </c>
      <c r="G815" s="192"/>
      <c r="H815" s="194" t="s">
        <v>19</v>
      </c>
      <c r="I815" s="196"/>
      <c r="J815" s="192"/>
      <c r="K815" s="192"/>
      <c r="L815" s="197"/>
      <c r="M815" s="198"/>
      <c r="N815" s="199"/>
      <c r="O815" s="199"/>
      <c r="P815" s="199"/>
      <c r="Q815" s="199"/>
      <c r="R815" s="199"/>
      <c r="S815" s="199"/>
      <c r="T815" s="200"/>
      <c r="AT815" s="201" t="s">
        <v>137</v>
      </c>
      <c r="AU815" s="201" t="s">
        <v>82</v>
      </c>
      <c r="AV815" s="13" t="s">
        <v>80</v>
      </c>
      <c r="AW815" s="13" t="s">
        <v>33</v>
      </c>
      <c r="AX815" s="13" t="s">
        <v>72</v>
      </c>
      <c r="AY815" s="201" t="s">
        <v>126</v>
      </c>
    </row>
    <row r="816" spans="1:65" s="14" customFormat="1">
      <c r="B816" s="202"/>
      <c r="C816" s="203"/>
      <c r="D816" s="193" t="s">
        <v>137</v>
      </c>
      <c r="E816" s="204" t="s">
        <v>19</v>
      </c>
      <c r="F816" s="205" t="s">
        <v>147</v>
      </c>
      <c r="G816" s="203"/>
      <c r="H816" s="206">
        <v>3</v>
      </c>
      <c r="I816" s="207"/>
      <c r="J816" s="203"/>
      <c r="K816" s="203"/>
      <c r="L816" s="208"/>
      <c r="M816" s="209"/>
      <c r="N816" s="210"/>
      <c r="O816" s="210"/>
      <c r="P816" s="210"/>
      <c r="Q816" s="210"/>
      <c r="R816" s="210"/>
      <c r="S816" s="210"/>
      <c r="T816" s="211"/>
      <c r="AT816" s="212" t="s">
        <v>137</v>
      </c>
      <c r="AU816" s="212" t="s">
        <v>82</v>
      </c>
      <c r="AV816" s="14" t="s">
        <v>82</v>
      </c>
      <c r="AW816" s="14" t="s">
        <v>33</v>
      </c>
      <c r="AX816" s="14" t="s">
        <v>72</v>
      </c>
      <c r="AY816" s="212" t="s">
        <v>126</v>
      </c>
    </row>
    <row r="817" spans="1:65" s="13" customFormat="1">
      <c r="B817" s="191"/>
      <c r="C817" s="192"/>
      <c r="D817" s="193" t="s">
        <v>137</v>
      </c>
      <c r="E817" s="194" t="s">
        <v>19</v>
      </c>
      <c r="F817" s="195" t="s">
        <v>974</v>
      </c>
      <c r="G817" s="192"/>
      <c r="H817" s="194" t="s">
        <v>19</v>
      </c>
      <c r="I817" s="196"/>
      <c r="J817" s="192"/>
      <c r="K817" s="192"/>
      <c r="L817" s="197"/>
      <c r="M817" s="198"/>
      <c r="N817" s="199"/>
      <c r="O817" s="199"/>
      <c r="P817" s="199"/>
      <c r="Q817" s="199"/>
      <c r="R817" s="199"/>
      <c r="S817" s="199"/>
      <c r="T817" s="200"/>
      <c r="AT817" s="201" t="s">
        <v>137</v>
      </c>
      <c r="AU817" s="201" t="s">
        <v>82</v>
      </c>
      <c r="AV817" s="13" t="s">
        <v>80</v>
      </c>
      <c r="AW817" s="13" t="s">
        <v>33</v>
      </c>
      <c r="AX817" s="13" t="s">
        <v>72</v>
      </c>
      <c r="AY817" s="201" t="s">
        <v>126</v>
      </c>
    </row>
    <row r="818" spans="1:65" s="14" customFormat="1">
      <c r="B818" s="202"/>
      <c r="C818" s="203"/>
      <c r="D818" s="193" t="s">
        <v>137</v>
      </c>
      <c r="E818" s="204" t="s">
        <v>19</v>
      </c>
      <c r="F818" s="205" t="s">
        <v>80</v>
      </c>
      <c r="G818" s="203"/>
      <c r="H818" s="206">
        <v>1</v>
      </c>
      <c r="I818" s="207"/>
      <c r="J818" s="203"/>
      <c r="K818" s="203"/>
      <c r="L818" s="208"/>
      <c r="M818" s="209"/>
      <c r="N818" s="210"/>
      <c r="O818" s="210"/>
      <c r="P818" s="210"/>
      <c r="Q818" s="210"/>
      <c r="R818" s="210"/>
      <c r="S818" s="210"/>
      <c r="T818" s="211"/>
      <c r="AT818" s="212" t="s">
        <v>137</v>
      </c>
      <c r="AU818" s="212" t="s">
        <v>82</v>
      </c>
      <c r="AV818" s="14" t="s">
        <v>82</v>
      </c>
      <c r="AW818" s="14" t="s">
        <v>33</v>
      </c>
      <c r="AX818" s="14" t="s">
        <v>72</v>
      </c>
      <c r="AY818" s="212" t="s">
        <v>126</v>
      </c>
    </row>
    <row r="819" spans="1:65" s="15" customFormat="1">
      <c r="B819" s="213"/>
      <c r="C819" s="214"/>
      <c r="D819" s="193" t="s">
        <v>137</v>
      </c>
      <c r="E819" s="215" t="s">
        <v>19</v>
      </c>
      <c r="F819" s="216" t="s">
        <v>140</v>
      </c>
      <c r="G819" s="214"/>
      <c r="H819" s="217">
        <v>13</v>
      </c>
      <c r="I819" s="218"/>
      <c r="J819" s="214"/>
      <c r="K819" s="214"/>
      <c r="L819" s="219"/>
      <c r="M819" s="220"/>
      <c r="N819" s="221"/>
      <c r="O819" s="221"/>
      <c r="P819" s="221"/>
      <c r="Q819" s="221"/>
      <c r="R819" s="221"/>
      <c r="S819" s="221"/>
      <c r="T819" s="222"/>
      <c r="AT819" s="223" t="s">
        <v>137</v>
      </c>
      <c r="AU819" s="223" t="s">
        <v>82</v>
      </c>
      <c r="AV819" s="15" t="s">
        <v>133</v>
      </c>
      <c r="AW819" s="15" t="s">
        <v>33</v>
      </c>
      <c r="AX819" s="15" t="s">
        <v>80</v>
      </c>
      <c r="AY819" s="223" t="s">
        <v>126</v>
      </c>
    </row>
    <row r="820" spans="1:65" s="2" customFormat="1" ht="21.75" customHeight="1">
      <c r="A820" s="34"/>
      <c r="B820" s="35"/>
      <c r="C820" s="224" t="s">
        <v>1016</v>
      </c>
      <c r="D820" s="224" t="s">
        <v>251</v>
      </c>
      <c r="E820" s="225" t="s">
        <v>1017</v>
      </c>
      <c r="F820" s="226" t="s">
        <v>1018</v>
      </c>
      <c r="G820" s="227" t="s">
        <v>277</v>
      </c>
      <c r="H820" s="228">
        <v>12</v>
      </c>
      <c r="I820" s="229"/>
      <c r="J820" s="230">
        <f>ROUND(I820*H820,2)</f>
        <v>0</v>
      </c>
      <c r="K820" s="226" t="s">
        <v>132</v>
      </c>
      <c r="L820" s="231"/>
      <c r="M820" s="232" t="s">
        <v>19</v>
      </c>
      <c r="N820" s="233" t="s">
        <v>43</v>
      </c>
      <c r="O820" s="64"/>
      <c r="P820" s="182">
        <f>O820*H820</f>
        <v>0</v>
      </c>
      <c r="Q820" s="182">
        <v>6.1000000000000004E-3</v>
      </c>
      <c r="R820" s="182">
        <f>Q820*H820</f>
        <v>7.3200000000000001E-2</v>
      </c>
      <c r="S820" s="182">
        <v>0</v>
      </c>
      <c r="T820" s="183">
        <f>S820*H820</f>
        <v>0</v>
      </c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R820" s="184" t="s">
        <v>176</v>
      </c>
      <c r="AT820" s="184" t="s">
        <v>251</v>
      </c>
      <c r="AU820" s="184" t="s">
        <v>82</v>
      </c>
      <c r="AY820" s="17" t="s">
        <v>126</v>
      </c>
      <c r="BE820" s="185">
        <f>IF(N820="základní",J820,0)</f>
        <v>0</v>
      </c>
      <c r="BF820" s="185">
        <f>IF(N820="snížená",J820,0)</f>
        <v>0</v>
      </c>
      <c r="BG820" s="185">
        <f>IF(N820="zákl. přenesená",J820,0)</f>
        <v>0</v>
      </c>
      <c r="BH820" s="185">
        <f>IF(N820="sníž. přenesená",J820,0)</f>
        <v>0</v>
      </c>
      <c r="BI820" s="185">
        <f>IF(N820="nulová",J820,0)</f>
        <v>0</v>
      </c>
      <c r="BJ820" s="17" t="s">
        <v>80</v>
      </c>
      <c r="BK820" s="185">
        <f>ROUND(I820*H820,2)</f>
        <v>0</v>
      </c>
      <c r="BL820" s="17" t="s">
        <v>133</v>
      </c>
      <c r="BM820" s="184" t="s">
        <v>1019</v>
      </c>
    </row>
    <row r="821" spans="1:65" s="13" customFormat="1">
      <c r="B821" s="191"/>
      <c r="C821" s="192"/>
      <c r="D821" s="193" t="s">
        <v>137</v>
      </c>
      <c r="E821" s="194" t="s">
        <v>19</v>
      </c>
      <c r="F821" s="195" t="s">
        <v>962</v>
      </c>
      <c r="G821" s="192"/>
      <c r="H821" s="194" t="s">
        <v>19</v>
      </c>
      <c r="I821" s="196"/>
      <c r="J821" s="192"/>
      <c r="K821" s="192"/>
      <c r="L821" s="197"/>
      <c r="M821" s="198"/>
      <c r="N821" s="199"/>
      <c r="O821" s="199"/>
      <c r="P821" s="199"/>
      <c r="Q821" s="199"/>
      <c r="R821" s="199"/>
      <c r="S821" s="199"/>
      <c r="T821" s="200"/>
      <c r="AT821" s="201" t="s">
        <v>137</v>
      </c>
      <c r="AU821" s="201" t="s">
        <v>82</v>
      </c>
      <c r="AV821" s="13" t="s">
        <v>80</v>
      </c>
      <c r="AW821" s="13" t="s">
        <v>33</v>
      </c>
      <c r="AX821" s="13" t="s">
        <v>72</v>
      </c>
      <c r="AY821" s="201" t="s">
        <v>126</v>
      </c>
    </row>
    <row r="822" spans="1:65" s="14" customFormat="1">
      <c r="B822" s="202"/>
      <c r="C822" s="203"/>
      <c r="D822" s="193" t="s">
        <v>137</v>
      </c>
      <c r="E822" s="204" t="s">
        <v>19</v>
      </c>
      <c r="F822" s="205" t="s">
        <v>183</v>
      </c>
      <c r="G822" s="203"/>
      <c r="H822" s="206">
        <v>9</v>
      </c>
      <c r="I822" s="207"/>
      <c r="J822" s="203"/>
      <c r="K822" s="203"/>
      <c r="L822" s="208"/>
      <c r="M822" s="209"/>
      <c r="N822" s="210"/>
      <c r="O822" s="210"/>
      <c r="P822" s="210"/>
      <c r="Q822" s="210"/>
      <c r="R822" s="210"/>
      <c r="S822" s="210"/>
      <c r="T822" s="211"/>
      <c r="AT822" s="212" t="s">
        <v>137</v>
      </c>
      <c r="AU822" s="212" t="s">
        <v>82</v>
      </c>
      <c r="AV822" s="14" t="s">
        <v>82</v>
      </c>
      <c r="AW822" s="14" t="s">
        <v>33</v>
      </c>
      <c r="AX822" s="14" t="s">
        <v>72</v>
      </c>
      <c r="AY822" s="212" t="s">
        <v>126</v>
      </c>
    </row>
    <row r="823" spans="1:65" s="13" customFormat="1">
      <c r="B823" s="191"/>
      <c r="C823" s="192"/>
      <c r="D823" s="193" t="s">
        <v>137</v>
      </c>
      <c r="E823" s="194" t="s">
        <v>19</v>
      </c>
      <c r="F823" s="195" t="s">
        <v>971</v>
      </c>
      <c r="G823" s="192"/>
      <c r="H823" s="194" t="s">
        <v>19</v>
      </c>
      <c r="I823" s="196"/>
      <c r="J823" s="192"/>
      <c r="K823" s="192"/>
      <c r="L823" s="197"/>
      <c r="M823" s="198"/>
      <c r="N823" s="199"/>
      <c r="O823" s="199"/>
      <c r="P823" s="199"/>
      <c r="Q823" s="199"/>
      <c r="R823" s="199"/>
      <c r="S823" s="199"/>
      <c r="T823" s="200"/>
      <c r="AT823" s="201" t="s">
        <v>137</v>
      </c>
      <c r="AU823" s="201" t="s">
        <v>82</v>
      </c>
      <c r="AV823" s="13" t="s">
        <v>80</v>
      </c>
      <c r="AW823" s="13" t="s">
        <v>33</v>
      </c>
      <c r="AX823" s="13" t="s">
        <v>72</v>
      </c>
      <c r="AY823" s="201" t="s">
        <v>126</v>
      </c>
    </row>
    <row r="824" spans="1:65" s="14" customFormat="1">
      <c r="B824" s="202"/>
      <c r="C824" s="203"/>
      <c r="D824" s="193" t="s">
        <v>137</v>
      </c>
      <c r="E824" s="204" t="s">
        <v>19</v>
      </c>
      <c r="F824" s="205" t="s">
        <v>147</v>
      </c>
      <c r="G824" s="203"/>
      <c r="H824" s="206">
        <v>3</v>
      </c>
      <c r="I824" s="207"/>
      <c r="J824" s="203"/>
      <c r="K824" s="203"/>
      <c r="L824" s="208"/>
      <c r="M824" s="209"/>
      <c r="N824" s="210"/>
      <c r="O824" s="210"/>
      <c r="P824" s="210"/>
      <c r="Q824" s="210"/>
      <c r="R824" s="210"/>
      <c r="S824" s="210"/>
      <c r="T824" s="211"/>
      <c r="AT824" s="212" t="s">
        <v>137</v>
      </c>
      <c r="AU824" s="212" t="s">
        <v>82</v>
      </c>
      <c r="AV824" s="14" t="s">
        <v>82</v>
      </c>
      <c r="AW824" s="14" t="s">
        <v>33</v>
      </c>
      <c r="AX824" s="14" t="s">
        <v>72</v>
      </c>
      <c r="AY824" s="212" t="s">
        <v>126</v>
      </c>
    </row>
    <row r="825" spans="1:65" s="15" customFormat="1">
      <c r="B825" s="213"/>
      <c r="C825" s="214"/>
      <c r="D825" s="193" t="s">
        <v>137</v>
      </c>
      <c r="E825" s="215" t="s">
        <v>19</v>
      </c>
      <c r="F825" s="216" t="s">
        <v>140</v>
      </c>
      <c r="G825" s="214"/>
      <c r="H825" s="217">
        <v>12</v>
      </c>
      <c r="I825" s="218"/>
      <c r="J825" s="214"/>
      <c r="K825" s="214"/>
      <c r="L825" s="219"/>
      <c r="M825" s="220"/>
      <c r="N825" s="221"/>
      <c r="O825" s="221"/>
      <c r="P825" s="221"/>
      <c r="Q825" s="221"/>
      <c r="R825" s="221"/>
      <c r="S825" s="221"/>
      <c r="T825" s="222"/>
      <c r="AT825" s="223" t="s">
        <v>137</v>
      </c>
      <c r="AU825" s="223" t="s">
        <v>82</v>
      </c>
      <c r="AV825" s="15" t="s">
        <v>133</v>
      </c>
      <c r="AW825" s="15" t="s">
        <v>33</v>
      </c>
      <c r="AX825" s="15" t="s">
        <v>80</v>
      </c>
      <c r="AY825" s="223" t="s">
        <v>126</v>
      </c>
    </row>
    <row r="826" spans="1:65" s="2" customFormat="1" ht="16.5" customHeight="1">
      <c r="A826" s="34"/>
      <c r="B826" s="35"/>
      <c r="C826" s="224" t="s">
        <v>1020</v>
      </c>
      <c r="D826" s="224" t="s">
        <v>251</v>
      </c>
      <c r="E826" s="225" t="s">
        <v>1021</v>
      </c>
      <c r="F826" s="226" t="s">
        <v>1022</v>
      </c>
      <c r="G826" s="227" t="s">
        <v>277</v>
      </c>
      <c r="H826" s="228">
        <v>12</v>
      </c>
      <c r="I826" s="229"/>
      <c r="J826" s="230">
        <f>ROUND(I826*H826,2)</f>
        <v>0</v>
      </c>
      <c r="K826" s="226" t="s">
        <v>132</v>
      </c>
      <c r="L826" s="231"/>
      <c r="M826" s="232" t="s">
        <v>19</v>
      </c>
      <c r="N826" s="233" t="s">
        <v>43</v>
      </c>
      <c r="O826" s="64"/>
      <c r="P826" s="182">
        <f>O826*H826</f>
        <v>0</v>
      </c>
      <c r="Q826" s="182">
        <v>3.0000000000000001E-3</v>
      </c>
      <c r="R826" s="182">
        <f>Q826*H826</f>
        <v>3.6000000000000004E-2</v>
      </c>
      <c r="S826" s="182">
        <v>0</v>
      </c>
      <c r="T826" s="183">
        <f>S826*H826</f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184" t="s">
        <v>176</v>
      </c>
      <c r="AT826" s="184" t="s">
        <v>251</v>
      </c>
      <c r="AU826" s="184" t="s">
        <v>82</v>
      </c>
      <c r="AY826" s="17" t="s">
        <v>126</v>
      </c>
      <c r="BE826" s="185">
        <f>IF(N826="základní",J826,0)</f>
        <v>0</v>
      </c>
      <c r="BF826" s="185">
        <f>IF(N826="snížená",J826,0)</f>
        <v>0</v>
      </c>
      <c r="BG826" s="185">
        <f>IF(N826="zákl. přenesená",J826,0)</f>
        <v>0</v>
      </c>
      <c r="BH826" s="185">
        <f>IF(N826="sníž. přenesená",J826,0)</f>
        <v>0</v>
      </c>
      <c r="BI826" s="185">
        <f>IF(N826="nulová",J826,0)</f>
        <v>0</v>
      </c>
      <c r="BJ826" s="17" t="s">
        <v>80</v>
      </c>
      <c r="BK826" s="185">
        <f>ROUND(I826*H826,2)</f>
        <v>0</v>
      </c>
      <c r="BL826" s="17" t="s">
        <v>133</v>
      </c>
      <c r="BM826" s="184" t="s">
        <v>1023</v>
      </c>
    </row>
    <row r="827" spans="1:65" s="2" customFormat="1" ht="16.5" customHeight="1">
      <c r="A827" s="34"/>
      <c r="B827" s="35"/>
      <c r="C827" s="224" t="s">
        <v>1024</v>
      </c>
      <c r="D827" s="224" t="s">
        <v>251</v>
      </c>
      <c r="E827" s="225" t="s">
        <v>1025</v>
      </c>
      <c r="F827" s="226" t="s">
        <v>1026</v>
      </c>
      <c r="G827" s="227" t="s">
        <v>277</v>
      </c>
      <c r="H827" s="228">
        <v>12</v>
      </c>
      <c r="I827" s="229"/>
      <c r="J827" s="230">
        <f>ROUND(I827*H827,2)</f>
        <v>0</v>
      </c>
      <c r="K827" s="226" t="s">
        <v>132</v>
      </c>
      <c r="L827" s="231"/>
      <c r="M827" s="232" t="s">
        <v>19</v>
      </c>
      <c r="N827" s="233" t="s">
        <v>43</v>
      </c>
      <c r="O827" s="64"/>
      <c r="P827" s="182">
        <f>O827*H827</f>
        <v>0</v>
      </c>
      <c r="Q827" s="182">
        <v>1E-4</v>
      </c>
      <c r="R827" s="182">
        <f>Q827*H827</f>
        <v>1.2000000000000001E-3</v>
      </c>
      <c r="S827" s="182">
        <v>0</v>
      </c>
      <c r="T827" s="183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184" t="s">
        <v>176</v>
      </c>
      <c r="AT827" s="184" t="s">
        <v>251</v>
      </c>
      <c r="AU827" s="184" t="s">
        <v>82</v>
      </c>
      <c r="AY827" s="17" t="s">
        <v>126</v>
      </c>
      <c r="BE827" s="185">
        <f>IF(N827="základní",J827,0)</f>
        <v>0</v>
      </c>
      <c r="BF827" s="185">
        <f>IF(N827="snížená",J827,0)</f>
        <v>0</v>
      </c>
      <c r="BG827" s="185">
        <f>IF(N827="zákl. přenesená",J827,0)</f>
        <v>0</v>
      </c>
      <c r="BH827" s="185">
        <f>IF(N827="sníž. přenesená",J827,0)</f>
        <v>0</v>
      </c>
      <c r="BI827" s="185">
        <f>IF(N827="nulová",J827,0)</f>
        <v>0</v>
      </c>
      <c r="BJ827" s="17" t="s">
        <v>80</v>
      </c>
      <c r="BK827" s="185">
        <f>ROUND(I827*H827,2)</f>
        <v>0</v>
      </c>
      <c r="BL827" s="17" t="s">
        <v>133</v>
      </c>
      <c r="BM827" s="184" t="s">
        <v>1027</v>
      </c>
    </row>
    <row r="828" spans="1:65" s="2" customFormat="1" ht="21.75" customHeight="1">
      <c r="A828" s="34"/>
      <c r="B828" s="35"/>
      <c r="C828" s="224" t="s">
        <v>1028</v>
      </c>
      <c r="D828" s="224" t="s">
        <v>251</v>
      </c>
      <c r="E828" s="225" t="s">
        <v>1029</v>
      </c>
      <c r="F828" s="226" t="s">
        <v>1030</v>
      </c>
      <c r="G828" s="227" t="s">
        <v>277</v>
      </c>
      <c r="H828" s="228">
        <v>40</v>
      </c>
      <c r="I828" s="229"/>
      <c r="J828" s="230">
        <f>ROUND(I828*H828,2)</f>
        <v>0</v>
      </c>
      <c r="K828" s="226" t="s">
        <v>132</v>
      </c>
      <c r="L828" s="231"/>
      <c r="M828" s="232" t="s">
        <v>19</v>
      </c>
      <c r="N828" s="233" t="s">
        <v>43</v>
      </c>
      <c r="O828" s="64"/>
      <c r="P828" s="182">
        <f>O828*H828</f>
        <v>0</v>
      </c>
      <c r="Q828" s="182">
        <v>3.5E-4</v>
      </c>
      <c r="R828" s="182">
        <f>Q828*H828</f>
        <v>1.4E-2</v>
      </c>
      <c r="S828" s="182">
        <v>0</v>
      </c>
      <c r="T828" s="183">
        <f>S828*H828</f>
        <v>0</v>
      </c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R828" s="184" t="s">
        <v>176</v>
      </c>
      <c r="AT828" s="184" t="s">
        <v>251</v>
      </c>
      <c r="AU828" s="184" t="s">
        <v>82</v>
      </c>
      <c r="AY828" s="17" t="s">
        <v>126</v>
      </c>
      <c r="BE828" s="185">
        <f>IF(N828="základní",J828,0)</f>
        <v>0</v>
      </c>
      <c r="BF828" s="185">
        <f>IF(N828="snížená",J828,0)</f>
        <v>0</v>
      </c>
      <c r="BG828" s="185">
        <f>IF(N828="zákl. přenesená",J828,0)</f>
        <v>0</v>
      </c>
      <c r="BH828" s="185">
        <f>IF(N828="sníž. přenesená",J828,0)</f>
        <v>0</v>
      </c>
      <c r="BI828" s="185">
        <f>IF(N828="nulová",J828,0)</f>
        <v>0</v>
      </c>
      <c r="BJ828" s="17" t="s">
        <v>80</v>
      </c>
      <c r="BK828" s="185">
        <f>ROUND(I828*H828,2)</f>
        <v>0</v>
      </c>
      <c r="BL828" s="17" t="s">
        <v>133</v>
      </c>
      <c r="BM828" s="184" t="s">
        <v>1031</v>
      </c>
    </row>
    <row r="829" spans="1:65" s="2" customFormat="1" ht="49.15" customHeight="1">
      <c r="A829" s="34"/>
      <c r="B829" s="35"/>
      <c r="C829" s="173" t="s">
        <v>1032</v>
      </c>
      <c r="D829" s="173" t="s">
        <v>128</v>
      </c>
      <c r="E829" s="174" t="s">
        <v>1033</v>
      </c>
      <c r="F829" s="175" t="s">
        <v>1034</v>
      </c>
      <c r="G829" s="176" t="s">
        <v>277</v>
      </c>
      <c r="H829" s="177">
        <v>2</v>
      </c>
      <c r="I829" s="178"/>
      <c r="J829" s="179">
        <f>ROUND(I829*H829,2)</f>
        <v>0</v>
      </c>
      <c r="K829" s="175" t="s">
        <v>19</v>
      </c>
      <c r="L829" s="39"/>
      <c r="M829" s="180" t="s">
        <v>19</v>
      </c>
      <c r="N829" s="181" t="s">
        <v>43</v>
      </c>
      <c r="O829" s="64"/>
      <c r="P829" s="182">
        <f>O829*H829</f>
        <v>0</v>
      </c>
      <c r="Q829" s="182">
        <v>0</v>
      </c>
      <c r="R829" s="182">
        <f>Q829*H829</f>
        <v>0</v>
      </c>
      <c r="S829" s="182">
        <v>1</v>
      </c>
      <c r="T829" s="183">
        <f>S829*H829</f>
        <v>2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184" t="s">
        <v>133</v>
      </c>
      <c r="AT829" s="184" t="s">
        <v>128</v>
      </c>
      <c r="AU829" s="184" t="s">
        <v>82</v>
      </c>
      <c r="AY829" s="17" t="s">
        <v>126</v>
      </c>
      <c r="BE829" s="185">
        <f>IF(N829="základní",J829,0)</f>
        <v>0</v>
      </c>
      <c r="BF829" s="185">
        <f>IF(N829="snížená",J829,0)</f>
        <v>0</v>
      </c>
      <c r="BG829" s="185">
        <f>IF(N829="zákl. přenesená",J829,0)</f>
        <v>0</v>
      </c>
      <c r="BH829" s="185">
        <f>IF(N829="sníž. přenesená",J829,0)</f>
        <v>0</v>
      </c>
      <c r="BI829" s="185">
        <f>IF(N829="nulová",J829,0)</f>
        <v>0</v>
      </c>
      <c r="BJ829" s="17" t="s">
        <v>80</v>
      </c>
      <c r="BK829" s="185">
        <f>ROUND(I829*H829,2)</f>
        <v>0</v>
      </c>
      <c r="BL829" s="17" t="s">
        <v>133</v>
      </c>
      <c r="BM829" s="184" t="s">
        <v>1035</v>
      </c>
    </row>
    <row r="830" spans="1:65" s="2" customFormat="1" ht="33" customHeight="1">
      <c r="A830" s="34"/>
      <c r="B830" s="35"/>
      <c r="C830" s="173" t="s">
        <v>1036</v>
      </c>
      <c r="D830" s="173" t="s">
        <v>128</v>
      </c>
      <c r="E830" s="174" t="s">
        <v>1037</v>
      </c>
      <c r="F830" s="175" t="s">
        <v>1038</v>
      </c>
      <c r="G830" s="176" t="s">
        <v>212</v>
      </c>
      <c r="H830" s="177">
        <v>115</v>
      </c>
      <c r="I830" s="178"/>
      <c r="J830" s="179">
        <f>ROUND(I830*H830,2)</f>
        <v>0</v>
      </c>
      <c r="K830" s="175" t="s">
        <v>132</v>
      </c>
      <c r="L830" s="39"/>
      <c r="M830" s="180" t="s">
        <v>19</v>
      </c>
      <c r="N830" s="181" t="s">
        <v>43</v>
      </c>
      <c r="O830" s="64"/>
      <c r="P830" s="182">
        <f>O830*H830</f>
        <v>0</v>
      </c>
      <c r="Q830" s="182">
        <v>1.2999999999999999E-4</v>
      </c>
      <c r="R830" s="182">
        <f>Q830*H830</f>
        <v>1.4949999999999998E-2</v>
      </c>
      <c r="S830" s="182">
        <v>0</v>
      </c>
      <c r="T830" s="183">
        <f>S830*H830</f>
        <v>0</v>
      </c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R830" s="184" t="s">
        <v>133</v>
      </c>
      <c r="AT830" s="184" t="s">
        <v>128</v>
      </c>
      <c r="AU830" s="184" t="s">
        <v>82</v>
      </c>
      <c r="AY830" s="17" t="s">
        <v>126</v>
      </c>
      <c r="BE830" s="185">
        <f>IF(N830="základní",J830,0)</f>
        <v>0</v>
      </c>
      <c r="BF830" s="185">
        <f>IF(N830="snížená",J830,0)</f>
        <v>0</v>
      </c>
      <c r="BG830" s="185">
        <f>IF(N830="zákl. přenesená",J830,0)</f>
        <v>0</v>
      </c>
      <c r="BH830" s="185">
        <f>IF(N830="sníž. přenesená",J830,0)</f>
        <v>0</v>
      </c>
      <c r="BI830" s="185">
        <f>IF(N830="nulová",J830,0)</f>
        <v>0</v>
      </c>
      <c r="BJ830" s="17" t="s">
        <v>80</v>
      </c>
      <c r="BK830" s="185">
        <f>ROUND(I830*H830,2)</f>
        <v>0</v>
      </c>
      <c r="BL830" s="17" t="s">
        <v>133</v>
      </c>
      <c r="BM830" s="184" t="s">
        <v>1039</v>
      </c>
    </row>
    <row r="831" spans="1:65" s="2" customFormat="1">
      <c r="A831" s="34"/>
      <c r="B831" s="35"/>
      <c r="C831" s="36"/>
      <c r="D831" s="186" t="s">
        <v>135</v>
      </c>
      <c r="E831" s="36"/>
      <c r="F831" s="187" t="s">
        <v>1040</v>
      </c>
      <c r="G831" s="36"/>
      <c r="H831" s="36"/>
      <c r="I831" s="188"/>
      <c r="J831" s="36"/>
      <c r="K831" s="36"/>
      <c r="L831" s="39"/>
      <c r="M831" s="189"/>
      <c r="N831" s="190"/>
      <c r="O831" s="64"/>
      <c r="P831" s="64"/>
      <c r="Q831" s="64"/>
      <c r="R831" s="64"/>
      <c r="S831" s="64"/>
      <c r="T831" s="65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T831" s="17" t="s">
        <v>135</v>
      </c>
      <c r="AU831" s="17" t="s">
        <v>82</v>
      </c>
    </row>
    <row r="832" spans="1:65" s="13" customFormat="1">
      <c r="B832" s="191"/>
      <c r="C832" s="192"/>
      <c r="D832" s="193" t="s">
        <v>137</v>
      </c>
      <c r="E832" s="194" t="s">
        <v>19</v>
      </c>
      <c r="F832" s="195" t="s">
        <v>1041</v>
      </c>
      <c r="G832" s="192"/>
      <c r="H832" s="194" t="s">
        <v>19</v>
      </c>
      <c r="I832" s="196"/>
      <c r="J832" s="192"/>
      <c r="K832" s="192"/>
      <c r="L832" s="197"/>
      <c r="M832" s="198"/>
      <c r="N832" s="199"/>
      <c r="O832" s="199"/>
      <c r="P832" s="199"/>
      <c r="Q832" s="199"/>
      <c r="R832" s="199"/>
      <c r="S832" s="199"/>
      <c r="T832" s="200"/>
      <c r="AT832" s="201" t="s">
        <v>137</v>
      </c>
      <c r="AU832" s="201" t="s">
        <v>82</v>
      </c>
      <c r="AV832" s="13" t="s">
        <v>80</v>
      </c>
      <c r="AW832" s="13" t="s">
        <v>33</v>
      </c>
      <c r="AX832" s="13" t="s">
        <v>72</v>
      </c>
      <c r="AY832" s="201" t="s">
        <v>126</v>
      </c>
    </row>
    <row r="833" spans="1:65" s="14" customFormat="1">
      <c r="B833" s="202"/>
      <c r="C833" s="203"/>
      <c r="D833" s="193" t="s">
        <v>137</v>
      </c>
      <c r="E833" s="204" t="s">
        <v>19</v>
      </c>
      <c r="F833" s="205" t="s">
        <v>1042</v>
      </c>
      <c r="G833" s="203"/>
      <c r="H833" s="206">
        <v>115</v>
      </c>
      <c r="I833" s="207"/>
      <c r="J833" s="203"/>
      <c r="K833" s="203"/>
      <c r="L833" s="208"/>
      <c r="M833" s="209"/>
      <c r="N833" s="210"/>
      <c r="O833" s="210"/>
      <c r="P833" s="210"/>
      <c r="Q833" s="210"/>
      <c r="R833" s="210"/>
      <c r="S833" s="210"/>
      <c r="T833" s="211"/>
      <c r="AT833" s="212" t="s">
        <v>137</v>
      </c>
      <c r="AU833" s="212" t="s">
        <v>82</v>
      </c>
      <c r="AV833" s="14" t="s">
        <v>82</v>
      </c>
      <c r="AW833" s="14" t="s">
        <v>33</v>
      </c>
      <c r="AX833" s="14" t="s">
        <v>72</v>
      </c>
      <c r="AY833" s="212" t="s">
        <v>126</v>
      </c>
    </row>
    <row r="834" spans="1:65" s="15" customFormat="1">
      <c r="B834" s="213"/>
      <c r="C834" s="214"/>
      <c r="D834" s="193" t="s">
        <v>137</v>
      </c>
      <c r="E834" s="215" t="s">
        <v>19</v>
      </c>
      <c r="F834" s="216" t="s">
        <v>140</v>
      </c>
      <c r="G834" s="214"/>
      <c r="H834" s="217">
        <v>115</v>
      </c>
      <c r="I834" s="218"/>
      <c r="J834" s="214"/>
      <c r="K834" s="214"/>
      <c r="L834" s="219"/>
      <c r="M834" s="220"/>
      <c r="N834" s="221"/>
      <c r="O834" s="221"/>
      <c r="P834" s="221"/>
      <c r="Q834" s="221"/>
      <c r="R834" s="221"/>
      <c r="S834" s="221"/>
      <c r="T834" s="222"/>
      <c r="AT834" s="223" t="s">
        <v>137</v>
      </c>
      <c r="AU834" s="223" t="s">
        <v>82</v>
      </c>
      <c r="AV834" s="15" t="s">
        <v>133</v>
      </c>
      <c r="AW834" s="15" t="s">
        <v>33</v>
      </c>
      <c r="AX834" s="15" t="s">
        <v>80</v>
      </c>
      <c r="AY834" s="223" t="s">
        <v>126</v>
      </c>
    </row>
    <row r="835" spans="1:65" s="2" customFormat="1" ht="33" customHeight="1">
      <c r="A835" s="34"/>
      <c r="B835" s="35"/>
      <c r="C835" s="173" t="s">
        <v>1043</v>
      </c>
      <c r="D835" s="173" t="s">
        <v>128</v>
      </c>
      <c r="E835" s="174" t="s">
        <v>1044</v>
      </c>
      <c r="F835" s="175" t="s">
        <v>1045</v>
      </c>
      <c r="G835" s="176" t="s">
        <v>131</v>
      </c>
      <c r="H835" s="177">
        <v>10</v>
      </c>
      <c r="I835" s="178"/>
      <c r="J835" s="179">
        <f>ROUND(I835*H835,2)</f>
        <v>0</v>
      </c>
      <c r="K835" s="175" t="s">
        <v>132</v>
      </c>
      <c r="L835" s="39"/>
      <c r="M835" s="180" t="s">
        <v>19</v>
      </c>
      <c r="N835" s="181" t="s">
        <v>43</v>
      </c>
      <c r="O835" s="64"/>
      <c r="P835" s="182">
        <f>O835*H835</f>
        <v>0</v>
      </c>
      <c r="Q835" s="182">
        <v>1.4499999999999999E-3</v>
      </c>
      <c r="R835" s="182">
        <f>Q835*H835</f>
        <v>1.4499999999999999E-2</v>
      </c>
      <c r="S835" s="182">
        <v>0</v>
      </c>
      <c r="T835" s="183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184" t="s">
        <v>133</v>
      </c>
      <c r="AT835" s="184" t="s">
        <v>128</v>
      </c>
      <c r="AU835" s="184" t="s">
        <v>82</v>
      </c>
      <c r="AY835" s="17" t="s">
        <v>126</v>
      </c>
      <c r="BE835" s="185">
        <f>IF(N835="základní",J835,0)</f>
        <v>0</v>
      </c>
      <c r="BF835" s="185">
        <f>IF(N835="snížená",J835,0)</f>
        <v>0</v>
      </c>
      <c r="BG835" s="185">
        <f>IF(N835="zákl. přenesená",J835,0)</f>
        <v>0</v>
      </c>
      <c r="BH835" s="185">
        <f>IF(N835="sníž. přenesená",J835,0)</f>
        <v>0</v>
      </c>
      <c r="BI835" s="185">
        <f>IF(N835="nulová",J835,0)</f>
        <v>0</v>
      </c>
      <c r="BJ835" s="17" t="s">
        <v>80</v>
      </c>
      <c r="BK835" s="185">
        <f>ROUND(I835*H835,2)</f>
        <v>0</v>
      </c>
      <c r="BL835" s="17" t="s">
        <v>133</v>
      </c>
      <c r="BM835" s="184" t="s">
        <v>1046</v>
      </c>
    </row>
    <row r="836" spans="1:65" s="2" customFormat="1">
      <c r="A836" s="34"/>
      <c r="B836" s="35"/>
      <c r="C836" s="36"/>
      <c r="D836" s="186" t="s">
        <v>135</v>
      </c>
      <c r="E836" s="36"/>
      <c r="F836" s="187" t="s">
        <v>1047</v>
      </c>
      <c r="G836" s="36"/>
      <c r="H836" s="36"/>
      <c r="I836" s="188"/>
      <c r="J836" s="36"/>
      <c r="K836" s="36"/>
      <c r="L836" s="39"/>
      <c r="M836" s="189"/>
      <c r="N836" s="190"/>
      <c r="O836" s="64"/>
      <c r="P836" s="64"/>
      <c r="Q836" s="64"/>
      <c r="R836" s="64"/>
      <c r="S836" s="64"/>
      <c r="T836" s="65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T836" s="17" t="s">
        <v>135</v>
      </c>
      <c r="AU836" s="17" t="s">
        <v>82</v>
      </c>
    </row>
    <row r="837" spans="1:65" s="13" customFormat="1">
      <c r="B837" s="191"/>
      <c r="C837" s="192"/>
      <c r="D837" s="193" t="s">
        <v>137</v>
      </c>
      <c r="E837" s="194" t="s">
        <v>19</v>
      </c>
      <c r="F837" s="195" t="s">
        <v>1048</v>
      </c>
      <c r="G837" s="192"/>
      <c r="H837" s="194" t="s">
        <v>19</v>
      </c>
      <c r="I837" s="196"/>
      <c r="J837" s="192"/>
      <c r="K837" s="192"/>
      <c r="L837" s="197"/>
      <c r="M837" s="198"/>
      <c r="N837" s="199"/>
      <c r="O837" s="199"/>
      <c r="P837" s="199"/>
      <c r="Q837" s="199"/>
      <c r="R837" s="199"/>
      <c r="S837" s="199"/>
      <c r="T837" s="200"/>
      <c r="AT837" s="201" t="s">
        <v>137</v>
      </c>
      <c r="AU837" s="201" t="s">
        <v>82</v>
      </c>
      <c r="AV837" s="13" t="s">
        <v>80</v>
      </c>
      <c r="AW837" s="13" t="s">
        <v>33</v>
      </c>
      <c r="AX837" s="13" t="s">
        <v>72</v>
      </c>
      <c r="AY837" s="201" t="s">
        <v>126</v>
      </c>
    </row>
    <row r="838" spans="1:65" s="14" customFormat="1">
      <c r="B838" s="202"/>
      <c r="C838" s="203"/>
      <c r="D838" s="193" t="s">
        <v>137</v>
      </c>
      <c r="E838" s="204" t="s">
        <v>19</v>
      </c>
      <c r="F838" s="205" t="s">
        <v>1049</v>
      </c>
      <c r="G838" s="203"/>
      <c r="H838" s="206">
        <v>10</v>
      </c>
      <c r="I838" s="207"/>
      <c r="J838" s="203"/>
      <c r="K838" s="203"/>
      <c r="L838" s="208"/>
      <c r="M838" s="209"/>
      <c r="N838" s="210"/>
      <c r="O838" s="210"/>
      <c r="P838" s="210"/>
      <c r="Q838" s="210"/>
      <c r="R838" s="210"/>
      <c r="S838" s="210"/>
      <c r="T838" s="211"/>
      <c r="AT838" s="212" t="s">
        <v>137</v>
      </c>
      <c r="AU838" s="212" t="s">
        <v>82</v>
      </c>
      <c r="AV838" s="14" t="s">
        <v>82</v>
      </c>
      <c r="AW838" s="14" t="s">
        <v>33</v>
      </c>
      <c r="AX838" s="14" t="s">
        <v>72</v>
      </c>
      <c r="AY838" s="212" t="s">
        <v>126</v>
      </c>
    </row>
    <row r="839" spans="1:65" s="15" customFormat="1">
      <c r="B839" s="213"/>
      <c r="C839" s="214"/>
      <c r="D839" s="193" t="s">
        <v>137</v>
      </c>
      <c r="E839" s="215" t="s">
        <v>19</v>
      </c>
      <c r="F839" s="216" t="s">
        <v>140</v>
      </c>
      <c r="G839" s="214"/>
      <c r="H839" s="217">
        <v>10</v>
      </c>
      <c r="I839" s="218"/>
      <c r="J839" s="214"/>
      <c r="K839" s="214"/>
      <c r="L839" s="219"/>
      <c r="M839" s="220"/>
      <c r="N839" s="221"/>
      <c r="O839" s="221"/>
      <c r="P839" s="221"/>
      <c r="Q839" s="221"/>
      <c r="R839" s="221"/>
      <c r="S839" s="221"/>
      <c r="T839" s="222"/>
      <c r="AT839" s="223" t="s">
        <v>137</v>
      </c>
      <c r="AU839" s="223" t="s">
        <v>82</v>
      </c>
      <c r="AV839" s="15" t="s">
        <v>133</v>
      </c>
      <c r="AW839" s="15" t="s">
        <v>33</v>
      </c>
      <c r="AX839" s="15" t="s">
        <v>80</v>
      </c>
      <c r="AY839" s="223" t="s">
        <v>126</v>
      </c>
    </row>
    <row r="840" spans="1:65" s="2" customFormat="1" ht="37.9" customHeight="1">
      <c r="A840" s="34"/>
      <c r="B840" s="35"/>
      <c r="C840" s="173" t="s">
        <v>1050</v>
      </c>
      <c r="D840" s="173" t="s">
        <v>128</v>
      </c>
      <c r="E840" s="174" t="s">
        <v>1051</v>
      </c>
      <c r="F840" s="175" t="s">
        <v>1052</v>
      </c>
      <c r="G840" s="176" t="s">
        <v>212</v>
      </c>
      <c r="H840" s="177">
        <v>115</v>
      </c>
      <c r="I840" s="178"/>
      <c r="J840" s="179">
        <f>ROUND(I840*H840,2)</f>
        <v>0</v>
      </c>
      <c r="K840" s="175" t="s">
        <v>132</v>
      </c>
      <c r="L840" s="39"/>
      <c r="M840" s="180" t="s">
        <v>19</v>
      </c>
      <c r="N840" s="181" t="s">
        <v>43</v>
      </c>
      <c r="O840" s="64"/>
      <c r="P840" s="182">
        <f>O840*H840</f>
        <v>0</v>
      </c>
      <c r="Q840" s="182">
        <v>0</v>
      </c>
      <c r="R840" s="182">
        <f>Q840*H840</f>
        <v>0</v>
      </c>
      <c r="S840" s="182">
        <v>0</v>
      </c>
      <c r="T840" s="183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184" t="s">
        <v>133</v>
      </c>
      <c r="AT840" s="184" t="s">
        <v>128</v>
      </c>
      <c r="AU840" s="184" t="s">
        <v>82</v>
      </c>
      <c r="AY840" s="17" t="s">
        <v>126</v>
      </c>
      <c r="BE840" s="185">
        <f>IF(N840="základní",J840,0)</f>
        <v>0</v>
      </c>
      <c r="BF840" s="185">
        <f>IF(N840="snížená",J840,0)</f>
        <v>0</v>
      </c>
      <c r="BG840" s="185">
        <f>IF(N840="zákl. přenesená",J840,0)</f>
        <v>0</v>
      </c>
      <c r="BH840" s="185">
        <f>IF(N840="sníž. přenesená",J840,0)</f>
        <v>0</v>
      </c>
      <c r="BI840" s="185">
        <f>IF(N840="nulová",J840,0)</f>
        <v>0</v>
      </c>
      <c r="BJ840" s="17" t="s">
        <v>80</v>
      </c>
      <c r="BK840" s="185">
        <f>ROUND(I840*H840,2)</f>
        <v>0</v>
      </c>
      <c r="BL840" s="17" t="s">
        <v>133</v>
      </c>
      <c r="BM840" s="184" t="s">
        <v>1053</v>
      </c>
    </row>
    <row r="841" spans="1:65" s="2" customFormat="1">
      <c r="A841" s="34"/>
      <c r="B841" s="35"/>
      <c r="C841" s="36"/>
      <c r="D841" s="186" t="s">
        <v>135</v>
      </c>
      <c r="E841" s="36"/>
      <c r="F841" s="187" t="s">
        <v>1054</v>
      </c>
      <c r="G841" s="36"/>
      <c r="H841" s="36"/>
      <c r="I841" s="188"/>
      <c r="J841" s="36"/>
      <c r="K841" s="36"/>
      <c r="L841" s="39"/>
      <c r="M841" s="189"/>
      <c r="N841" s="190"/>
      <c r="O841" s="64"/>
      <c r="P841" s="64"/>
      <c r="Q841" s="64"/>
      <c r="R841" s="64"/>
      <c r="S841" s="64"/>
      <c r="T841" s="65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T841" s="17" t="s">
        <v>135</v>
      </c>
      <c r="AU841" s="17" t="s">
        <v>82</v>
      </c>
    </row>
    <row r="842" spans="1:65" s="13" customFormat="1">
      <c r="B842" s="191"/>
      <c r="C842" s="192"/>
      <c r="D842" s="193" t="s">
        <v>137</v>
      </c>
      <c r="E842" s="194" t="s">
        <v>19</v>
      </c>
      <c r="F842" s="195" t="s">
        <v>1041</v>
      </c>
      <c r="G842" s="192"/>
      <c r="H842" s="194" t="s">
        <v>19</v>
      </c>
      <c r="I842" s="196"/>
      <c r="J842" s="192"/>
      <c r="K842" s="192"/>
      <c r="L842" s="197"/>
      <c r="M842" s="198"/>
      <c r="N842" s="199"/>
      <c r="O842" s="199"/>
      <c r="P842" s="199"/>
      <c r="Q842" s="199"/>
      <c r="R842" s="199"/>
      <c r="S842" s="199"/>
      <c r="T842" s="200"/>
      <c r="AT842" s="201" t="s">
        <v>137</v>
      </c>
      <c r="AU842" s="201" t="s">
        <v>82</v>
      </c>
      <c r="AV842" s="13" t="s">
        <v>80</v>
      </c>
      <c r="AW842" s="13" t="s">
        <v>33</v>
      </c>
      <c r="AX842" s="13" t="s">
        <v>72</v>
      </c>
      <c r="AY842" s="201" t="s">
        <v>126</v>
      </c>
    </row>
    <row r="843" spans="1:65" s="14" customFormat="1">
      <c r="B843" s="202"/>
      <c r="C843" s="203"/>
      <c r="D843" s="193" t="s">
        <v>137</v>
      </c>
      <c r="E843" s="204" t="s">
        <v>19</v>
      </c>
      <c r="F843" s="205" t="s">
        <v>1042</v>
      </c>
      <c r="G843" s="203"/>
      <c r="H843" s="206">
        <v>115</v>
      </c>
      <c r="I843" s="207"/>
      <c r="J843" s="203"/>
      <c r="K843" s="203"/>
      <c r="L843" s="208"/>
      <c r="M843" s="209"/>
      <c r="N843" s="210"/>
      <c r="O843" s="210"/>
      <c r="P843" s="210"/>
      <c r="Q843" s="210"/>
      <c r="R843" s="210"/>
      <c r="S843" s="210"/>
      <c r="T843" s="211"/>
      <c r="AT843" s="212" t="s">
        <v>137</v>
      </c>
      <c r="AU843" s="212" t="s">
        <v>82</v>
      </c>
      <c r="AV843" s="14" t="s">
        <v>82</v>
      </c>
      <c r="AW843" s="14" t="s">
        <v>33</v>
      </c>
      <c r="AX843" s="14" t="s">
        <v>72</v>
      </c>
      <c r="AY843" s="212" t="s">
        <v>126</v>
      </c>
    </row>
    <row r="844" spans="1:65" s="15" customFormat="1">
      <c r="B844" s="213"/>
      <c r="C844" s="214"/>
      <c r="D844" s="193" t="s">
        <v>137</v>
      </c>
      <c r="E844" s="215" t="s">
        <v>19</v>
      </c>
      <c r="F844" s="216" t="s">
        <v>140</v>
      </c>
      <c r="G844" s="214"/>
      <c r="H844" s="217">
        <v>115</v>
      </c>
      <c r="I844" s="218"/>
      <c r="J844" s="214"/>
      <c r="K844" s="214"/>
      <c r="L844" s="219"/>
      <c r="M844" s="220"/>
      <c r="N844" s="221"/>
      <c r="O844" s="221"/>
      <c r="P844" s="221"/>
      <c r="Q844" s="221"/>
      <c r="R844" s="221"/>
      <c r="S844" s="221"/>
      <c r="T844" s="222"/>
      <c r="AT844" s="223" t="s">
        <v>137</v>
      </c>
      <c r="AU844" s="223" t="s">
        <v>82</v>
      </c>
      <c r="AV844" s="15" t="s">
        <v>133</v>
      </c>
      <c r="AW844" s="15" t="s">
        <v>33</v>
      </c>
      <c r="AX844" s="15" t="s">
        <v>80</v>
      </c>
      <c r="AY844" s="223" t="s">
        <v>126</v>
      </c>
    </row>
    <row r="845" spans="1:65" s="2" customFormat="1" ht="37.9" customHeight="1">
      <c r="A845" s="34"/>
      <c r="B845" s="35"/>
      <c r="C845" s="173" t="s">
        <v>1055</v>
      </c>
      <c r="D845" s="173" t="s">
        <v>128</v>
      </c>
      <c r="E845" s="174" t="s">
        <v>1056</v>
      </c>
      <c r="F845" s="175" t="s">
        <v>1057</v>
      </c>
      <c r="G845" s="176" t="s">
        <v>131</v>
      </c>
      <c r="H845" s="177">
        <v>10</v>
      </c>
      <c r="I845" s="178"/>
      <c r="J845" s="179">
        <f>ROUND(I845*H845,2)</f>
        <v>0</v>
      </c>
      <c r="K845" s="175" t="s">
        <v>132</v>
      </c>
      <c r="L845" s="39"/>
      <c r="M845" s="180" t="s">
        <v>19</v>
      </c>
      <c r="N845" s="181" t="s">
        <v>43</v>
      </c>
      <c r="O845" s="64"/>
      <c r="P845" s="182">
        <f>O845*H845</f>
        <v>0</v>
      </c>
      <c r="Q845" s="182">
        <v>1.0000000000000001E-5</v>
      </c>
      <c r="R845" s="182">
        <f>Q845*H845</f>
        <v>1E-4</v>
      </c>
      <c r="S845" s="182">
        <v>0</v>
      </c>
      <c r="T845" s="183">
        <f>S845*H845</f>
        <v>0</v>
      </c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R845" s="184" t="s">
        <v>133</v>
      </c>
      <c r="AT845" s="184" t="s">
        <v>128</v>
      </c>
      <c r="AU845" s="184" t="s">
        <v>82</v>
      </c>
      <c r="AY845" s="17" t="s">
        <v>126</v>
      </c>
      <c r="BE845" s="185">
        <f>IF(N845="základní",J845,0)</f>
        <v>0</v>
      </c>
      <c r="BF845" s="185">
        <f>IF(N845="snížená",J845,0)</f>
        <v>0</v>
      </c>
      <c r="BG845" s="185">
        <f>IF(N845="zákl. přenesená",J845,0)</f>
        <v>0</v>
      </c>
      <c r="BH845" s="185">
        <f>IF(N845="sníž. přenesená",J845,0)</f>
        <v>0</v>
      </c>
      <c r="BI845" s="185">
        <f>IF(N845="nulová",J845,0)</f>
        <v>0</v>
      </c>
      <c r="BJ845" s="17" t="s">
        <v>80</v>
      </c>
      <c r="BK845" s="185">
        <f>ROUND(I845*H845,2)</f>
        <v>0</v>
      </c>
      <c r="BL845" s="17" t="s">
        <v>133</v>
      </c>
      <c r="BM845" s="184" t="s">
        <v>1058</v>
      </c>
    </row>
    <row r="846" spans="1:65" s="2" customFormat="1">
      <c r="A846" s="34"/>
      <c r="B846" s="35"/>
      <c r="C846" s="36"/>
      <c r="D846" s="186" t="s">
        <v>135</v>
      </c>
      <c r="E846" s="36"/>
      <c r="F846" s="187" t="s">
        <v>1059</v>
      </c>
      <c r="G846" s="36"/>
      <c r="H846" s="36"/>
      <c r="I846" s="188"/>
      <c r="J846" s="36"/>
      <c r="K846" s="36"/>
      <c r="L846" s="39"/>
      <c r="M846" s="189"/>
      <c r="N846" s="190"/>
      <c r="O846" s="64"/>
      <c r="P846" s="64"/>
      <c r="Q846" s="64"/>
      <c r="R846" s="64"/>
      <c r="S846" s="64"/>
      <c r="T846" s="65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T846" s="17" t="s">
        <v>135</v>
      </c>
      <c r="AU846" s="17" t="s">
        <v>82</v>
      </c>
    </row>
    <row r="847" spans="1:65" s="13" customFormat="1">
      <c r="B847" s="191"/>
      <c r="C847" s="192"/>
      <c r="D847" s="193" t="s">
        <v>137</v>
      </c>
      <c r="E847" s="194" t="s">
        <v>19</v>
      </c>
      <c r="F847" s="195" t="s">
        <v>1048</v>
      </c>
      <c r="G847" s="192"/>
      <c r="H847" s="194" t="s">
        <v>19</v>
      </c>
      <c r="I847" s="196"/>
      <c r="J847" s="192"/>
      <c r="K847" s="192"/>
      <c r="L847" s="197"/>
      <c r="M847" s="198"/>
      <c r="N847" s="199"/>
      <c r="O847" s="199"/>
      <c r="P847" s="199"/>
      <c r="Q847" s="199"/>
      <c r="R847" s="199"/>
      <c r="S847" s="199"/>
      <c r="T847" s="200"/>
      <c r="AT847" s="201" t="s">
        <v>137</v>
      </c>
      <c r="AU847" s="201" t="s">
        <v>82</v>
      </c>
      <c r="AV847" s="13" t="s">
        <v>80</v>
      </c>
      <c r="AW847" s="13" t="s">
        <v>33</v>
      </c>
      <c r="AX847" s="13" t="s">
        <v>72</v>
      </c>
      <c r="AY847" s="201" t="s">
        <v>126</v>
      </c>
    </row>
    <row r="848" spans="1:65" s="14" customFormat="1">
      <c r="B848" s="202"/>
      <c r="C848" s="203"/>
      <c r="D848" s="193" t="s">
        <v>137</v>
      </c>
      <c r="E848" s="204" t="s">
        <v>19</v>
      </c>
      <c r="F848" s="205" t="s">
        <v>1049</v>
      </c>
      <c r="G848" s="203"/>
      <c r="H848" s="206">
        <v>10</v>
      </c>
      <c r="I848" s="207"/>
      <c r="J848" s="203"/>
      <c r="K848" s="203"/>
      <c r="L848" s="208"/>
      <c r="M848" s="209"/>
      <c r="N848" s="210"/>
      <c r="O848" s="210"/>
      <c r="P848" s="210"/>
      <c r="Q848" s="210"/>
      <c r="R848" s="210"/>
      <c r="S848" s="210"/>
      <c r="T848" s="211"/>
      <c r="AT848" s="212" t="s">
        <v>137</v>
      </c>
      <c r="AU848" s="212" t="s">
        <v>82</v>
      </c>
      <c r="AV848" s="14" t="s">
        <v>82</v>
      </c>
      <c r="AW848" s="14" t="s">
        <v>33</v>
      </c>
      <c r="AX848" s="14" t="s">
        <v>72</v>
      </c>
      <c r="AY848" s="212" t="s">
        <v>126</v>
      </c>
    </row>
    <row r="849" spans="1:65" s="15" customFormat="1">
      <c r="B849" s="213"/>
      <c r="C849" s="214"/>
      <c r="D849" s="193" t="s">
        <v>137</v>
      </c>
      <c r="E849" s="215" t="s">
        <v>19</v>
      </c>
      <c r="F849" s="216" t="s">
        <v>140</v>
      </c>
      <c r="G849" s="214"/>
      <c r="H849" s="217">
        <v>10</v>
      </c>
      <c r="I849" s="218"/>
      <c r="J849" s="214"/>
      <c r="K849" s="214"/>
      <c r="L849" s="219"/>
      <c r="M849" s="220"/>
      <c r="N849" s="221"/>
      <c r="O849" s="221"/>
      <c r="P849" s="221"/>
      <c r="Q849" s="221"/>
      <c r="R849" s="221"/>
      <c r="S849" s="221"/>
      <c r="T849" s="222"/>
      <c r="AT849" s="223" t="s">
        <v>137</v>
      </c>
      <c r="AU849" s="223" t="s">
        <v>82</v>
      </c>
      <c r="AV849" s="15" t="s">
        <v>133</v>
      </c>
      <c r="AW849" s="15" t="s">
        <v>33</v>
      </c>
      <c r="AX849" s="15" t="s">
        <v>80</v>
      </c>
      <c r="AY849" s="223" t="s">
        <v>126</v>
      </c>
    </row>
    <row r="850" spans="1:65" s="2" customFormat="1" ht="49.15" customHeight="1">
      <c r="A850" s="34"/>
      <c r="B850" s="35"/>
      <c r="C850" s="173" t="s">
        <v>1060</v>
      </c>
      <c r="D850" s="173" t="s">
        <v>128</v>
      </c>
      <c r="E850" s="174" t="s">
        <v>1061</v>
      </c>
      <c r="F850" s="175" t="s">
        <v>1062</v>
      </c>
      <c r="G850" s="176" t="s">
        <v>212</v>
      </c>
      <c r="H850" s="177">
        <v>225</v>
      </c>
      <c r="I850" s="178"/>
      <c r="J850" s="179">
        <f>ROUND(I850*H850,2)</f>
        <v>0</v>
      </c>
      <c r="K850" s="175" t="s">
        <v>132</v>
      </c>
      <c r="L850" s="39"/>
      <c r="M850" s="180" t="s">
        <v>19</v>
      </c>
      <c r="N850" s="181" t="s">
        <v>43</v>
      </c>
      <c r="O850" s="64"/>
      <c r="P850" s="182">
        <f>O850*H850</f>
        <v>0</v>
      </c>
      <c r="Q850" s="182">
        <v>0.15540000000000001</v>
      </c>
      <c r="R850" s="182">
        <f>Q850*H850</f>
        <v>34.965000000000003</v>
      </c>
      <c r="S850" s="182">
        <v>0</v>
      </c>
      <c r="T850" s="183">
        <f>S850*H850</f>
        <v>0</v>
      </c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R850" s="184" t="s">
        <v>133</v>
      </c>
      <c r="AT850" s="184" t="s">
        <v>128</v>
      </c>
      <c r="AU850" s="184" t="s">
        <v>82</v>
      </c>
      <c r="AY850" s="17" t="s">
        <v>126</v>
      </c>
      <c r="BE850" s="185">
        <f>IF(N850="základní",J850,0)</f>
        <v>0</v>
      </c>
      <c r="BF850" s="185">
        <f>IF(N850="snížená",J850,0)</f>
        <v>0</v>
      </c>
      <c r="BG850" s="185">
        <f>IF(N850="zákl. přenesená",J850,0)</f>
        <v>0</v>
      </c>
      <c r="BH850" s="185">
        <f>IF(N850="sníž. přenesená",J850,0)</f>
        <v>0</v>
      </c>
      <c r="BI850" s="185">
        <f>IF(N850="nulová",J850,0)</f>
        <v>0</v>
      </c>
      <c r="BJ850" s="17" t="s">
        <v>80</v>
      </c>
      <c r="BK850" s="185">
        <f>ROUND(I850*H850,2)</f>
        <v>0</v>
      </c>
      <c r="BL850" s="17" t="s">
        <v>133</v>
      </c>
      <c r="BM850" s="184" t="s">
        <v>1063</v>
      </c>
    </row>
    <row r="851" spans="1:65" s="2" customFormat="1">
      <c r="A851" s="34"/>
      <c r="B851" s="35"/>
      <c r="C851" s="36"/>
      <c r="D851" s="186" t="s">
        <v>135</v>
      </c>
      <c r="E851" s="36"/>
      <c r="F851" s="187" t="s">
        <v>1064</v>
      </c>
      <c r="G851" s="36"/>
      <c r="H851" s="36"/>
      <c r="I851" s="188"/>
      <c r="J851" s="36"/>
      <c r="K851" s="36"/>
      <c r="L851" s="39"/>
      <c r="M851" s="189"/>
      <c r="N851" s="190"/>
      <c r="O851" s="64"/>
      <c r="P851" s="64"/>
      <c r="Q851" s="64"/>
      <c r="R851" s="64"/>
      <c r="S851" s="64"/>
      <c r="T851" s="65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T851" s="17" t="s">
        <v>135</v>
      </c>
      <c r="AU851" s="17" t="s">
        <v>82</v>
      </c>
    </row>
    <row r="852" spans="1:65" s="13" customFormat="1">
      <c r="B852" s="191"/>
      <c r="C852" s="192"/>
      <c r="D852" s="193" t="s">
        <v>137</v>
      </c>
      <c r="E852" s="194" t="s">
        <v>19</v>
      </c>
      <c r="F852" s="195" t="s">
        <v>1065</v>
      </c>
      <c r="G852" s="192"/>
      <c r="H852" s="194" t="s">
        <v>19</v>
      </c>
      <c r="I852" s="196"/>
      <c r="J852" s="192"/>
      <c r="K852" s="192"/>
      <c r="L852" s="197"/>
      <c r="M852" s="198"/>
      <c r="N852" s="199"/>
      <c r="O852" s="199"/>
      <c r="P852" s="199"/>
      <c r="Q852" s="199"/>
      <c r="R852" s="199"/>
      <c r="S852" s="199"/>
      <c r="T852" s="200"/>
      <c r="AT852" s="201" t="s">
        <v>137</v>
      </c>
      <c r="AU852" s="201" t="s">
        <v>82</v>
      </c>
      <c r="AV852" s="13" t="s">
        <v>80</v>
      </c>
      <c r="AW852" s="13" t="s">
        <v>33</v>
      </c>
      <c r="AX852" s="13" t="s">
        <v>72</v>
      </c>
      <c r="AY852" s="201" t="s">
        <v>126</v>
      </c>
    </row>
    <row r="853" spans="1:65" s="14" customFormat="1">
      <c r="B853" s="202"/>
      <c r="C853" s="203"/>
      <c r="D853" s="193" t="s">
        <v>137</v>
      </c>
      <c r="E853" s="204" t="s">
        <v>19</v>
      </c>
      <c r="F853" s="205" t="s">
        <v>222</v>
      </c>
      <c r="G853" s="203"/>
      <c r="H853" s="206">
        <v>225</v>
      </c>
      <c r="I853" s="207"/>
      <c r="J853" s="203"/>
      <c r="K853" s="203"/>
      <c r="L853" s="208"/>
      <c r="M853" s="209"/>
      <c r="N853" s="210"/>
      <c r="O853" s="210"/>
      <c r="P853" s="210"/>
      <c r="Q853" s="210"/>
      <c r="R853" s="210"/>
      <c r="S853" s="210"/>
      <c r="T853" s="211"/>
      <c r="AT853" s="212" t="s">
        <v>137</v>
      </c>
      <c r="AU853" s="212" t="s">
        <v>82</v>
      </c>
      <c r="AV853" s="14" t="s">
        <v>82</v>
      </c>
      <c r="AW853" s="14" t="s">
        <v>33</v>
      </c>
      <c r="AX853" s="14" t="s">
        <v>72</v>
      </c>
      <c r="AY853" s="212" t="s">
        <v>126</v>
      </c>
    </row>
    <row r="854" spans="1:65" s="15" customFormat="1">
      <c r="B854" s="213"/>
      <c r="C854" s="214"/>
      <c r="D854" s="193" t="s">
        <v>137</v>
      </c>
      <c r="E854" s="215" t="s">
        <v>19</v>
      </c>
      <c r="F854" s="216" t="s">
        <v>140</v>
      </c>
      <c r="G854" s="214"/>
      <c r="H854" s="217">
        <v>225</v>
      </c>
      <c r="I854" s="218"/>
      <c r="J854" s="214"/>
      <c r="K854" s="214"/>
      <c r="L854" s="219"/>
      <c r="M854" s="220"/>
      <c r="N854" s="221"/>
      <c r="O854" s="221"/>
      <c r="P854" s="221"/>
      <c r="Q854" s="221"/>
      <c r="R854" s="221"/>
      <c r="S854" s="221"/>
      <c r="T854" s="222"/>
      <c r="AT854" s="223" t="s">
        <v>137</v>
      </c>
      <c r="AU854" s="223" t="s">
        <v>82</v>
      </c>
      <c r="AV854" s="15" t="s">
        <v>133</v>
      </c>
      <c r="AW854" s="15" t="s">
        <v>33</v>
      </c>
      <c r="AX854" s="15" t="s">
        <v>80</v>
      </c>
      <c r="AY854" s="223" t="s">
        <v>126</v>
      </c>
    </row>
    <row r="855" spans="1:65" s="2" customFormat="1" ht="49.15" customHeight="1">
      <c r="A855" s="34"/>
      <c r="B855" s="35"/>
      <c r="C855" s="173" t="s">
        <v>1066</v>
      </c>
      <c r="D855" s="173" t="s">
        <v>128</v>
      </c>
      <c r="E855" s="174" t="s">
        <v>1067</v>
      </c>
      <c r="F855" s="175" t="s">
        <v>1068</v>
      </c>
      <c r="G855" s="176" t="s">
        <v>212</v>
      </c>
      <c r="H855" s="177">
        <v>22</v>
      </c>
      <c r="I855" s="178"/>
      <c r="J855" s="179">
        <f>ROUND(I855*H855,2)</f>
        <v>0</v>
      </c>
      <c r="K855" s="175" t="s">
        <v>132</v>
      </c>
      <c r="L855" s="39"/>
      <c r="M855" s="180" t="s">
        <v>19</v>
      </c>
      <c r="N855" s="181" t="s">
        <v>43</v>
      </c>
      <c r="O855" s="64"/>
      <c r="P855" s="182">
        <f>O855*H855</f>
        <v>0</v>
      </c>
      <c r="Q855" s="182">
        <v>0</v>
      </c>
      <c r="R855" s="182">
        <f>Q855*H855</f>
        <v>0</v>
      </c>
      <c r="S855" s="182">
        <v>0</v>
      </c>
      <c r="T855" s="183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184" t="s">
        <v>133</v>
      </c>
      <c r="AT855" s="184" t="s">
        <v>128</v>
      </c>
      <c r="AU855" s="184" t="s">
        <v>82</v>
      </c>
      <c r="AY855" s="17" t="s">
        <v>126</v>
      </c>
      <c r="BE855" s="185">
        <f>IF(N855="základní",J855,0)</f>
        <v>0</v>
      </c>
      <c r="BF855" s="185">
        <f>IF(N855="snížená",J855,0)</f>
        <v>0</v>
      </c>
      <c r="BG855" s="185">
        <f>IF(N855="zákl. přenesená",J855,0)</f>
        <v>0</v>
      </c>
      <c r="BH855" s="185">
        <f>IF(N855="sníž. přenesená",J855,0)</f>
        <v>0</v>
      </c>
      <c r="BI855" s="185">
        <f>IF(N855="nulová",J855,0)</f>
        <v>0</v>
      </c>
      <c r="BJ855" s="17" t="s">
        <v>80</v>
      </c>
      <c r="BK855" s="185">
        <f>ROUND(I855*H855,2)</f>
        <v>0</v>
      </c>
      <c r="BL855" s="17" t="s">
        <v>133</v>
      </c>
      <c r="BM855" s="184" t="s">
        <v>1069</v>
      </c>
    </row>
    <row r="856" spans="1:65" s="2" customFormat="1">
      <c r="A856" s="34"/>
      <c r="B856" s="35"/>
      <c r="C856" s="36"/>
      <c r="D856" s="186" t="s">
        <v>135</v>
      </c>
      <c r="E856" s="36"/>
      <c r="F856" s="187" t="s">
        <v>1070</v>
      </c>
      <c r="G856" s="36"/>
      <c r="H856" s="36"/>
      <c r="I856" s="188"/>
      <c r="J856" s="36"/>
      <c r="K856" s="36"/>
      <c r="L856" s="39"/>
      <c r="M856" s="189"/>
      <c r="N856" s="190"/>
      <c r="O856" s="64"/>
      <c r="P856" s="64"/>
      <c r="Q856" s="64"/>
      <c r="R856" s="64"/>
      <c r="S856" s="64"/>
      <c r="T856" s="65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T856" s="17" t="s">
        <v>135</v>
      </c>
      <c r="AU856" s="17" t="s">
        <v>82</v>
      </c>
    </row>
    <row r="857" spans="1:65" s="13" customFormat="1">
      <c r="B857" s="191"/>
      <c r="C857" s="192"/>
      <c r="D857" s="193" t="s">
        <v>137</v>
      </c>
      <c r="E857" s="194" t="s">
        <v>19</v>
      </c>
      <c r="F857" s="195" t="s">
        <v>1071</v>
      </c>
      <c r="G857" s="192"/>
      <c r="H857" s="194" t="s">
        <v>19</v>
      </c>
      <c r="I857" s="196"/>
      <c r="J857" s="192"/>
      <c r="K857" s="192"/>
      <c r="L857" s="197"/>
      <c r="M857" s="198"/>
      <c r="N857" s="199"/>
      <c r="O857" s="199"/>
      <c r="P857" s="199"/>
      <c r="Q857" s="199"/>
      <c r="R857" s="199"/>
      <c r="S857" s="199"/>
      <c r="T857" s="200"/>
      <c r="AT857" s="201" t="s">
        <v>137</v>
      </c>
      <c r="AU857" s="201" t="s">
        <v>82</v>
      </c>
      <c r="AV857" s="13" t="s">
        <v>80</v>
      </c>
      <c r="AW857" s="13" t="s">
        <v>33</v>
      </c>
      <c r="AX857" s="13" t="s">
        <v>72</v>
      </c>
      <c r="AY857" s="201" t="s">
        <v>126</v>
      </c>
    </row>
    <row r="858" spans="1:65" s="14" customFormat="1">
      <c r="B858" s="202"/>
      <c r="C858" s="203"/>
      <c r="D858" s="193" t="s">
        <v>137</v>
      </c>
      <c r="E858" s="204" t="s">
        <v>19</v>
      </c>
      <c r="F858" s="205" t="s">
        <v>8</v>
      </c>
      <c r="G858" s="203"/>
      <c r="H858" s="206">
        <v>15</v>
      </c>
      <c r="I858" s="207"/>
      <c r="J858" s="203"/>
      <c r="K858" s="203"/>
      <c r="L858" s="208"/>
      <c r="M858" s="209"/>
      <c r="N858" s="210"/>
      <c r="O858" s="210"/>
      <c r="P858" s="210"/>
      <c r="Q858" s="210"/>
      <c r="R858" s="210"/>
      <c r="S858" s="210"/>
      <c r="T858" s="211"/>
      <c r="AT858" s="212" t="s">
        <v>137</v>
      </c>
      <c r="AU858" s="212" t="s">
        <v>82</v>
      </c>
      <c r="AV858" s="14" t="s">
        <v>82</v>
      </c>
      <c r="AW858" s="14" t="s">
        <v>33</v>
      </c>
      <c r="AX858" s="14" t="s">
        <v>72</v>
      </c>
      <c r="AY858" s="212" t="s">
        <v>126</v>
      </c>
    </row>
    <row r="859" spans="1:65" s="13" customFormat="1">
      <c r="B859" s="191"/>
      <c r="C859" s="192"/>
      <c r="D859" s="193" t="s">
        <v>137</v>
      </c>
      <c r="E859" s="194" t="s">
        <v>19</v>
      </c>
      <c r="F859" s="195" t="s">
        <v>1072</v>
      </c>
      <c r="G859" s="192"/>
      <c r="H859" s="194" t="s">
        <v>19</v>
      </c>
      <c r="I859" s="196"/>
      <c r="J859" s="192"/>
      <c r="K859" s="192"/>
      <c r="L859" s="197"/>
      <c r="M859" s="198"/>
      <c r="N859" s="199"/>
      <c r="O859" s="199"/>
      <c r="P859" s="199"/>
      <c r="Q859" s="199"/>
      <c r="R859" s="199"/>
      <c r="S859" s="199"/>
      <c r="T859" s="200"/>
      <c r="AT859" s="201" t="s">
        <v>137</v>
      </c>
      <c r="AU859" s="201" t="s">
        <v>82</v>
      </c>
      <c r="AV859" s="13" t="s">
        <v>80</v>
      </c>
      <c r="AW859" s="13" t="s">
        <v>33</v>
      </c>
      <c r="AX859" s="13" t="s">
        <v>72</v>
      </c>
      <c r="AY859" s="201" t="s">
        <v>126</v>
      </c>
    </row>
    <row r="860" spans="1:65" s="14" customFormat="1">
      <c r="B860" s="202"/>
      <c r="C860" s="203"/>
      <c r="D860" s="193" t="s">
        <v>137</v>
      </c>
      <c r="E860" s="204" t="s">
        <v>19</v>
      </c>
      <c r="F860" s="205" t="s">
        <v>1073</v>
      </c>
      <c r="G860" s="203"/>
      <c r="H860" s="206">
        <v>7</v>
      </c>
      <c r="I860" s="207"/>
      <c r="J860" s="203"/>
      <c r="K860" s="203"/>
      <c r="L860" s="208"/>
      <c r="M860" s="209"/>
      <c r="N860" s="210"/>
      <c r="O860" s="210"/>
      <c r="P860" s="210"/>
      <c r="Q860" s="210"/>
      <c r="R860" s="210"/>
      <c r="S860" s="210"/>
      <c r="T860" s="211"/>
      <c r="AT860" s="212" t="s">
        <v>137</v>
      </c>
      <c r="AU860" s="212" t="s">
        <v>82</v>
      </c>
      <c r="AV860" s="14" t="s">
        <v>82</v>
      </c>
      <c r="AW860" s="14" t="s">
        <v>33</v>
      </c>
      <c r="AX860" s="14" t="s">
        <v>72</v>
      </c>
      <c r="AY860" s="212" t="s">
        <v>126</v>
      </c>
    </row>
    <row r="861" spans="1:65" s="15" customFormat="1">
      <c r="B861" s="213"/>
      <c r="C861" s="214"/>
      <c r="D861" s="193" t="s">
        <v>137</v>
      </c>
      <c r="E861" s="215" t="s">
        <v>19</v>
      </c>
      <c r="F861" s="216" t="s">
        <v>140</v>
      </c>
      <c r="G861" s="214"/>
      <c r="H861" s="217">
        <v>22</v>
      </c>
      <c r="I861" s="218"/>
      <c r="J861" s="214"/>
      <c r="K861" s="214"/>
      <c r="L861" s="219"/>
      <c r="M861" s="220"/>
      <c r="N861" s="221"/>
      <c r="O861" s="221"/>
      <c r="P861" s="221"/>
      <c r="Q861" s="221"/>
      <c r="R861" s="221"/>
      <c r="S861" s="221"/>
      <c r="T861" s="222"/>
      <c r="AT861" s="223" t="s">
        <v>137</v>
      </c>
      <c r="AU861" s="223" t="s">
        <v>82</v>
      </c>
      <c r="AV861" s="15" t="s">
        <v>133</v>
      </c>
      <c r="AW861" s="15" t="s">
        <v>33</v>
      </c>
      <c r="AX861" s="15" t="s">
        <v>80</v>
      </c>
      <c r="AY861" s="223" t="s">
        <v>126</v>
      </c>
    </row>
    <row r="862" spans="1:65" s="2" customFormat="1" ht="16.5" customHeight="1">
      <c r="A862" s="34"/>
      <c r="B862" s="35"/>
      <c r="C862" s="224" t="s">
        <v>1074</v>
      </c>
      <c r="D862" s="224" t="s">
        <v>251</v>
      </c>
      <c r="E862" s="225" t="s">
        <v>1075</v>
      </c>
      <c r="F862" s="226" t="s">
        <v>1076</v>
      </c>
      <c r="G862" s="227" t="s">
        <v>212</v>
      </c>
      <c r="H862" s="228">
        <v>207.06</v>
      </c>
      <c r="I862" s="229"/>
      <c r="J862" s="230">
        <f>ROUND(I862*H862,2)</f>
        <v>0</v>
      </c>
      <c r="K862" s="226" t="s">
        <v>132</v>
      </c>
      <c r="L862" s="231"/>
      <c r="M862" s="232" t="s">
        <v>19</v>
      </c>
      <c r="N862" s="233" t="s">
        <v>43</v>
      </c>
      <c r="O862" s="64"/>
      <c r="P862" s="182">
        <f>O862*H862</f>
        <v>0</v>
      </c>
      <c r="Q862" s="182">
        <v>0.08</v>
      </c>
      <c r="R862" s="182">
        <f>Q862*H862</f>
        <v>16.564800000000002</v>
      </c>
      <c r="S862" s="182">
        <v>0</v>
      </c>
      <c r="T862" s="183">
        <f>S862*H862</f>
        <v>0</v>
      </c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R862" s="184" t="s">
        <v>176</v>
      </c>
      <c r="AT862" s="184" t="s">
        <v>251</v>
      </c>
      <c r="AU862" s="184" t="s">
        <v>82</v>
      </c>
      <c r="AY862" s="17" t="s">
        <v>126</v>
      </c>
      <c r="BE862" s="185">
        <f>IF(N862="základní",J862,0)</f>
        <v>0</v>
      </c>
      <c r="BF862" s="185">
        <f>IF(N862="snížená",J862,0)</f>
        <v>0</v>
      </c>
      <c r="BG862" s="185">
        <f>IF(N862="zákl. přenesená",J862,0)</f>
        <v>0</v>
      </c>
      <c r="BH862" s="185">
        <f>IF(N862="sníž. přenesená",J862,0)</f>
        <v>0</v>
      </c>
      <c r="BI862" s="185">
        <f>IF(N862="nulová",J862,0)</f>
        <v>0</v>
      </c>
      <c r="BJ862" s="17" t="s">
        <v>80</v>
      </c>
      <c r="BK862" s="185">
        <f>ROUND(I862*H862,2)</f>
        <v>0</v>
      </c>
      <c r="BL862" s="17" t="s">
        <v>133</v>
      </c>
      <c r="BM862" s="184" t="s">
        <v>1077</v>
      </c>
    </row>
    <row r="863" spans="1:65" s="13" customFormat="1">
      <c r="B863" s="191"/>
      <c r="C863" s="192"/>
      <c r="D863" s="193" t="s">
        <v>137</v>
      </c>
      <c r="E863" s="194" t="s">
        <v>19</v>
      </c>
      <c r="F863" s="195" t="s">
        <v>1065</v>
      </c>
      <c r="G863" s="192"/>
      <c r="H863" s="194" t="s">
        <v>19</v>
      </c>
      <c r="I863" s="196"/>
      <c r="J863" s="192"/>
      <c r="K863" s="192"/>
      <c r="L863" s="197"/>
      <c r="M863" s="198"/>
      <c r="N863" s="199"/>
      <c r="O863" s="199"/>
      <c r="P863" s="199"/>
      <c r="Q863" s="199"/>
      <c r="R863" s="199"/>
      <c r="S863" s="199"/>
      <c r="T863" s="200"/>
      <c r="AT863" s="201" t="s">
        <v>137</v>
      </c>
      <c r="AU863" s="201" t="s">
        <v>82</v>
      </c>
      <c r="AV863" s="13" t="s">
        <v>80</v>
      </c>
      <c r="AW863" s="13" t="s">
        <v>33</v>
      </c>
      <c r="AX863" s="13" t="s">
        <v>72</v>
      </c>
      <c r="AY863" s="201" t="s">
        <v>126</v>
      </c>
    </row>
    <row r="864" spans="1:65" s="14" customFormat="1">
      <c r="B864" s="202"/>
      <c r="C864" s="203"/>
      <c r="D864" s="193" t="s">
        <v>137</v>
      </c>
      <c r="E864" s="204" t="s">
        <v>19</v>
      </c>
      <c r="F864" s="205" t="s">
        <v>1078</v>
      </c>
      <c r="G864" s="203"/>
      <c r="H864" s="206">
        <v>207.06</v>
      </c>
      <c r="I864" s="207"/>
      <c r="J864" s="203"/>
      <c r="K864" s="203"/>
      <c r="L864" s="208"/>
      <c r="M864" s="209"/>
      <c r="N864" s="210"/>
      <c r="O864" s="210"/>
      <c r="P864" s="210"/>
      <c r="Q864" s="210"/>
      <c r="R864" s="210"/>
      <c r="S864" s="210"/>
      <c r="T864" s="211"/>
      <c r="AT864" s="212" t="s">
        <v>137</v>
      </c>
      <c r="AU864" s="212" t="s">
        <v>82</v>
      </c>
      <c r="AV864" s="14" t="s">
        <v>82</v>
      </c>
      <c r="AW864" s="14" t="s">
        <v>33</v>
      </c>
      <c r="AX864" s="14" t="s">
        <v>72</v>
      </c>
      <c r="AY864" s="212" t="s">
        <v>126</v>
      </c>
    </row>
    <row r="865" spans="1:65" s="15" customFormat="1">
      <c r="B865" s="213"/>
      <c r="C865" s="214"/>
      <c r="D865" s="193" t="s">
        <v>137</v>
      </c>
      <c r="E865" s="215" t="s">
        <v>19</v>
      </c>
      <c r="F865" s="216" t="s">
        <v>140</v>
      </c>
      <c r="G865" s="214"/>
      <c r="H865" s="217">
        <v>207.06</v>
      </c>
      <c r="I865" s="218"/>
      <c r="J865" s="214"/>
      <c r="K865" s="214"/>
      <c r="L865" s="219"/>
      <c r="M865" s="220"/>
      <c r="N865" s="221"/>
      <c r="O865" s="221"/>
      <c r="P865" s="221"/>
      <c r="Q865" s="221"/>
      <c r="R865" s="221"/>
      <c r="S865" s="221"/>
      <c r="T865" s="222"/>
      <c r="AT865" s="223" t="s">
        <v>137</v>
      </c>
      <c r="AU865" s="223" t="s">
        <v>82</v>
      </c>
      <c r="AV865" s="15" t="s">
        <v>133</v>
      </c>
      <c r="AW865" s="15" t="s">
        <v>33</v>
      </c>
      <c r="AX865" s="15" t="s">
        <v>80</v>
      </c>
      <c r="AY865" s="223" t="s">
        <v>126</v>
      </c>
    </row>
    <row r="866" spans="1:65" s="2" customFormat="1" ht="21.75" customHeight="1">
      <c r="A866" s="34"/>
      <c r="B866" s="35"/>
      <c r="C866" s="224" t="s">
        <v>1079</v>
      </c>
      <c r="D866" s="224" t="s">
        <v>251</v>
      </c>
      <c r="E866" s="225" t="s">
        <v>1080</v>
      </c>
      <c r="F866" s="226" t="s">
        <v>1081</v>
      </c>
      <c r="G866" s="227" t="s">
        <v>212</v>
      </c>
      <c r="H866" s="228">
        <v>22.44</v>
      </c>
      <c r="I866" s="229"/>
      <c r="J866" s="230">
        <f>ROUND(I866*H866,2)</f>
        <v>0</v>
      </c>
      <c r="K866" s="226" t="s">
        <v>132</v>
      </c>
      <c r="L866" s="231"/>
      <c r="M866" s="232" t="s">
        <v>19</v>
      </c>
      <c r="N866" s="233" t="s">
        <v>43</v>
      </c>
      <c r="O866" s="64"/>
      <c r="P866" s="182">
        <f>O866*H866</f>
        <v>0</v>
      </c>
      <c r="Q866" s="182">
        <v>0.125</v>
      </c>
      <c r="R866" s="182">
        <f>Q866*H866</f>
        <v>2.8050000000000002</v>
      </c>
      <c r="S866" s="182">
        <v>0</v>
      </c>
      <c r="T866" s="183">
        <f>S866*H866</f>
        <v>0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184" t="s">
        <v>176</v>
      </c>
      <c r="AT866" s="184" t="s">
        <v>251</v>
      </c>
      <c r="AU866" s="184" t="s">
        <v>82</v>
      </c>
      <c r="AY866" s="17" t="s">
        <v>126</v>
      </c>
      <c r="BE866" s="185">
        <f>IF(N866="základní",J866,0)</f>
        <v>0</v>
      </c>
      <c r="BF866" s="185">
        <f>IF(N866="snížená",J866,0)</f>
        <v>0</v>
      </c>
      <c r="BG866" s="185">
        <f>IF(N866="zákl. přenesená",J866,0)</f>
        <v>0</v>
      </c>
      <c r="BH866" s="185">
        <f>IF(N866="sníž. přenesená",J866,0)</f>
        <v>0</v>
      </c>
      <c r="BI866" s="185">
        <f>IF(N866="nulová",J866,0)</f>
        <v>0</v>
      </c>
      <c r="BJ866" s="17" t="s">
        <v>80</v>
      </c>
      <c r="BK866" s="185">
        <f>ROUND(I866*H866,2)</f>
        <v>0</v>
      </c>
      <c r="BL866" s="17" t="s">
        <v>133</v>
      </c>
      <c r="BM866" s="184" t="s">
        <v>1082</v>
      </c>
    </row>
    <row r="867" spans="1:65" s="13" customFormat="1">
      <c r="B867" s="191"/>
      <c r="C867" s="192"/>
      <c r="D867" s="193" t="s">
        <v>137</v>
      </c>
      <c r="E867" s="194" t="s">
        <v>19</v>
      </c>
      <c r="F867" s="195" t="s">
        <v>1071</v>
      </c>
      <c r="G867" s="192"/>
      <c r="H867" s="194" t="s">
        <v>19</v>
      </c>
      <c r="I867" s="196"/>
      <c r="J867" s="192"/>
      <c r="K867" s="192"/>
      <c r="L867" s="197"/>
      <c r="M867" s="198"/>
      <c r="N867" s="199"/>
      <c r="O867" s="199"/>
      <c r="P867" s="199"/>
      <c r="Q867" s="199"/>
      <c r="R867" s="199"/>
      <c r="S867" s="199"/>
      <c r="T867" s="200"/>
      <c r="AT867" s="201" t="s">
        <v>137</v>
      </c>
      <c r="AU867" s="201" t="s">
        <v>82</v>
      </c>
      <c r="AV867" s="13" t="s">
        <v>80</v>
      </c>
      <c r="AW867" s="13" t="s">
        <v>33</v>
      </c>
      <c r="AX867" s="13" t="s">
        <v>72</v>
      </c>
      <c r="AY867" s="201" t="s">
        <v>126</v>
      </c>
    </row>
    <row r="868" spans="1:65" s="14" customFormat="1">
      <c r="B868" s="202"/>
      <c r="C868" s="203"/>
      <c r="D868" s="193" t="s">
        <v>137</v>
      </c>
      <c r="E868" s="204" t="s">
        <v>19</v>
      </c>
      <c r="F868" s="205" t="s">
        <v>1083</v>
      </c>
      <c r="G868" s="203"/>
      <c r="H868" s="206">
        <v>15.3</v>
      </c>
      <c r="I868" s="207"/>
      <c r="J868" s="203"/>
      <c r="K868" s="203"/>
      <c r="L868" s="208"/>
      <c r="M868" s="209"/>
      <c r="N868" s="210"/>
      <c r="O868" s="210"/>
      <c r="P868" s="210"/>
      <c r="Q868" s="210"/>
      <c r="R868" s="210"/>
      <c r="S868" s="210"/>
      <c r="T868" s="211"/>
      <c r="AT868" s="212" t="s">
        <v>137</v>
      </c>
      <c r="AU868" s="212" t="s">
        <v>82</v>
      </c>
      <c r="AV868" s="14" t="s">
        <v>82</v>
      </c>
      <c r="AW868" s="14" t="s">
        <v>33</v>
      </c>
      <c r="AX868" s="14" t="s">
        <v>72</v>
      </c>
      <c r="AY868" s="212" t="s">
        <v>126</v>
      </c>
    </row>
    <row r="869" spans="1:65" s="13" customFormat="1">
      <c r="B869" s="191"/>
      <c r="C869" s="192"/>
      <c r="D869" s="193" t="s">
        <v>137</v>
      </c>
      <c r="E869" s="194" t="s">
        <v>19</v>
      </c>
      <c r="F869" s="195" t="s">
        <v>1072</v>
      </c>
      <c r="G869" s="192"/>
      <c r="H869" s="194" t="s">
        <v>19</v>
      </c>
      <c r="I869" s="196"/>
      <c r="J869" s="192"/>
      <c r="K869" s="192"/>
      <c r="L869" s="197"/>
      <c r="M869" s="198"/>
      <c r="N869" s="199"/>
      <c r="O869" s="199"/>
      <c r="P869" s="199"/>
      <c r="Q869" s="199"/>
      <c r="R869" s="199"/>
      <c r="S869" s="199"/>
      <c r="T869" s="200"/>
      <c r="AT869" s="201" t="s">
        <v>137</v>
      </c>
      <c r="AU869" s="201" t="s">
        <v>82</v>
      </c>
      <c r="AV869" s="13" t="s">
        <v>80</v>
      </c>
      <c r="AW869" s="13" t="s">
        <v>33</v>
      </c>
      <c r="AX869" s="13" t="s">
        <v>72</v>
      </c>
      <c r="AY869" s="201" t="s">
        <v>126</v>
      </c>
    </row>
    <row r="870" spans="1:65" s="14" customFormat="1">
      <c r="B870" s="202"/>
      <c r="C870" s="203"/>
      <c r="D870" s="193" t="s">
        <v>137</v>
      </c>
      <c r="E870" s="204" t="s">
        <v>19</v>
      </c>
      <c r="F870" s="205" t="s">
        <v>1084</v>
      </c>
      <c r="G870" s="203"/>
      <c r="H870" s="206">
        <v>7.14</v>
      </c>
      <c r="I870" s="207"/>
      <c r="J870" s="203"/>
      <c r="K870" s="203"/>
      <c r="L870" s="208"/>
      <c r="M870" s="209"/>
      <c r="N870" s="210"/>
      <c r="O870" s="210"/>
      <c r="P870" s="210"/>
      <c r="Q870" s="210"/>
      <c r="R870" s="210"/>
      <c r="S870" s="210"/>
      <c r="T870" s="211"/>
      <c r="AT870" s="212" t="s">
        <v>137</v>
      </c>
      <c r="AU870" s="212" t="s">
        <v>82</v>
      </c>
      <c r="AV870" s="14" t="s">
        <v>82</v>
      </c>
      <c r="AW870" s="14" t="s">
        <v>33</v>
      </c>
      <c r="AX870" s="14" t="s">
        <v>72</v>
      </c>
      <c r="AY870" s="212" t="s">
        <v>126</v>
      </c>
    </row>
    <row r="871" spans="1:65" s="15" customFormat="1">
      <c r="B871" s="213"/>
      <c r="C871" s="214"/>
      <c r="D871" s="193" t="s">
        <v>137</v>
      </c>
      <c r="E871" s="215" t="s">
        <v>19</v>
      </c>
      <c r="F871" s="216" t="s">
        <v>140</v>
      </c>
      <c r="G871" s="214"/>
      <c r="H871" s="217">
        <v>22.44</v>
      </c>
      <c r="I871" s="218"/>
      <c r="J871" s="214"/>
      <c r="K871" s="214"/>
      <c r="L871" s="219"/>
      <c r="M871" s="220"/>
      <c r="N871" s="221"/>
      <c r="O871" s="221"/>
      <c r="P871" s="221"/>
      <c r="Q871" s="221"/>
      <c r="R871" s="221"/>
      <c r="S871" s="221"/>
      <c r="T871" s="222"/>
      <c r="AT871" s="223" t="s">
        <v>137</v>
      </c>
      <c r="AU871" s="223" t="s">
        <v>82</v>
      </c>
      <c r="AV871" s="15" t="s">
        <v>133</v>
      </c>
      <c r="AW871" s="15" t="s">
        <v>33</v>
      </c>
      <c r="AX871" s="15" t="s">
        <v>80</v>
      </c>
      <c r="AY871" s="223" t="s">
        <v>126</v>
      </c>
    </row>
    <row r="872" spans="1:65" s="2" customFormat="1" ht="49.15" customHeight="1">
      <c r="A872" s="34"/>
      <c r="B872" s="35"/>
      <c r="C872" s="173" t="s">
        <v>1085</v>
      </c>
      <c r="D872" s="173" t="s">
        <v>128</v>
      </c>
      <c r="E872" s="174" t="s">
        <v>1086</v>
      </c>
      <c r="F872" s="175" t="s">
        <v>1087</v>
      </c>
      <c r="G872" s="176" t="s">
        <v>212</v>
      </c>
      <c r="H872" s="177">
        <v>135</v>
      </c>
      <c r="I872" s="178"/>
      <c r="J872" s="179">
        <f>ROUND(I872*H872,2)</f>
        <v>0</v>
      </c>
      <c r="K872" s="175" t="s">
        <v>132</v>
      </c>
      <c r="L872" s="39"/>
      <c r="M872" s="180" t="s">
        <v>19</v>
      </c>
      <c r="N872" s="181" t="s">
        <v>43</v>
      </c>
      <c r="O872" s="64"/>
      <c r="P872" s="182">
        <f>O872*H872</f>
        <v>0</v>
      </c>
      <c r="Q872" s="182">
        <v>0.1295</v>
      </c>
      <c r="R872" s="182">
        <f>Q872*H872</f>
        <v>17.482500000000002</v>
      </c>
      <c r="S872" s="182">
        <v>0</v>
      </c>
      <c r="T872" s="183">
        <f>S872*H872</f>
        <v>0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184" t="s">
        <v>133</v>
      </c>
      <c r="AT872" s="184" t="s">
        <v>128</v>
      </c>
      <c r="AU872" s="184" t="s">
        <v>82</v>
      </c>
      <c r="AY872" s="17" t="s">
        <v>126</v>
      </c>
      <c r="BE872" s="185">
        <f>IF(N872="základní",J872,0)</f>
        <v>0</v>
      </c>
      <c r="BF872" s="185">
        <f>IF(N872="snížená",J872,0)</f>
        <v>0</v>
      </c>
      <c r="BG872" s="185">
        <f>IF(N872="zákl. přenesená",J872,0)</f>
        <v>0</v>
      </c>
      <c r="BH872" s="185">
        <f>IF(N872="sníž. přenesená",J872,0)</f>
        <v>0</v>
      </c>
      <c r="BI872" s="185">
        <f>IF(N872="nulová",J872,0)</f>
        <v>0</v>
      </c>
      <c r="BJ872" s="17" t="s">
        <v>80</v>
      </c>
      <c r="BK872" s="185">
        <f>ROUND(I872*H872,2)</f>
        <v>0</v>
      </c>
      <c r="BL872" s="17" t="s">
        <v>133</v>
      </c>
      <c r="BM872" s="184" t="s">
        <v>1088</v>
      </c>
    </row>
    <row r="873" spans="1:65" s="2" customFormat="1">
      <c r="A873" s="34"/>
      <c r="B873" s="35"/>
      <c r="C873" s="36"/>
      <c r="D873" s="186" t="s">
        <v>135</v>
      </c>
      <c r="E873" s="36"/>
      <c r="F873" s="187" t="s">
        <v>1089</v>
      </c>
      <c r="G873" s="36"/>
      <c r="H873" s="36"/>
      <c r="I873" s="188"/>
      <c r="J873" s="36"/>
      <c r="K873" s="36"/>
      <c r="L873" s="39"/>
      <c r="M873" s="189"/>
      <c r="N873" s="190"/>
      <c r="O873" s="64"/>
      <c r="P873" s="64"/>
      <c r="Q873" s="64"/>
      <c r="R873" s="64"/>
      <c r="S873" s="64"/>
      <c r="T873" s="65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T873" s="17" t="s">
        <v>135</v>
      </c>
      <c r="AU873" s="17" t="s">
        <v>82</v>
      </c>
    </row>
    <row r="874" spans="1:65" s="13" customFormat="1">
      <c r="B874" s="191"/>
      <c r="C874" s="192"/>
      <c r="D874" s="193" t="s">
        <v>137</v>
      </c>
      <c r="E874" s="194" t="s">
        <v>19</v>
      </c>
      <c r="F874" s="195" t="s">
        <v>1090</v>
      </c>
      <c r="G874" s="192"/>
      <c r="H874" s="194" t="s">
        <v>19</v>
      </c>
      <c r="I874" s="196"/>
      <c r="J874" s="192"/>
      <c r="K874" s="192"/>
      <c r="L874" s="197"/>
      <c r="M874" s="198"/>
      <c r="N874" s="199"/>
      <c r="O874" s="199"/>
      <c r="P874" s="199"/>
      <c r="Q874" s="199"/>
      <c r="R874" s="199"/>
      <c r="S874" s="199"/>
      <c r="T874" s="200"/>
      <c r="AT874" s="201" t="s">
        <v>137</v>
      </c>
      <c r="AU874" s="201" t="s">
        <v>82</v>
      </c>
      <c r="AV874" s="13" t="s">
        <v>80</v>
      </c>
      <c r="AW874" s="13" t="s">
        <v>33</v>
      </c>
      <c r="AX874" s="13" t="s">
        <v>72</v>
      </c>
      <c r="AY874" s="201" t="s">
        <v>126</v>
      </c>
    </row>
    <row r="875" spans="1:65" s="14" customFormat="1">
      <c r="B875" s="202"/>
      <c r="C875" s="203"/>
      <c r="D875" s="193" t="s">
        <v>137</v>
      </c>
      <c r="E875" s="204" t="s">
        <v>19</v>
      </c>
      <c r="F875" s="205" t="s">
        <v>842</v>
      </c>
      <c r="G875" s="203"/>
      <c r="H875" s="206">
        <v>115</v>
      </c>
      <c r="I875" s="207"/>
      <c r="J875" s="203"/>
      <c r="K875" s="203"/>
      <c r="L875" s="208"/>
      <c r="M875" s="209"/>
      <c r="N875" s="210"/>
      <c r="O875" s="210"/>
      <c r="P875" s="210"/>
      <c r="Q875" s="210"/>
      <c r="R875" s="210"/>
      <c r="S875" s="210"/>
      <c r="T875" s="211"/>
      <c r="AT875" s="212" t="s">
        <v>137</v>
      </c>
      <c r="AU875" s="212" t="s">
        <v>82</v>
      </c>
      <c r="AV875" s="14" t="s">
        <v>82</v>
      </c>
      <c r="AW875" s="14" t="s">
        <v>33</v>
      </c>
      <c r="AX875" s="14" t="s">
        <v>72</v>
      </c>
      <c r="AY875" s="212" t="s">
        <v>126</v>
      </c>
    </row>
    <row r="876" spans="1:65" s="13" customFormat="1">
      <c r="B876" s="191"/>
      <c r="C876" s="192"/>
      <c r="D876" s="193" t="s">
        <v>137</v>
      </c>
      <c r="E876" s="194" t="s">
        <v>19</v>
      </c>
      <c r="F876" s="195" t="s">
        <v>1091</v>
      </c>
      <c r="G876" s="192"/>
      <c r="H876" s="194" t="s">
        <v>19</v>
      </c>
      <c r="I876" s="196"/>
      <c r="J876" s="192"/>
      <c r="K876" s="192"/>
      <c r="L876" s="197"/>
      <c r="M876" s="198"/>
      <c r="N876" s="199"/>
      <c r="O876" s="199"/>
      <c r="P876" s="199"/>
      <c r="Q876" s="199"/>
      <c r="R876" s="199"/>
      <c r="S876" s="199"/>
      <c r="T876" s="200"/>
      <c r="AT876" s="201" t="s">
        <v>137</v>
      </c>
      <c r="AU876" s="201" t="s">
        <v>82</v>
      </c>
      <c r="AV876" s="13" t="s">
        <v>80</v>
      </c>
      <c r="AW876" s="13" t="s">
        <v>33</v>
      </c>
      <c r="AX876" s="13" t="s">
        <v>72</v>
      </c>
      <c r="AY876" s="201" t="s">
        <v>126</v>
      </c>
    </row>
    <row r="877" spans="1:65" s="14" customFormat="1">
      <c r="B877" s="202"/>
      <c r="C877" s="203"/>
      <c r="D877" s="193" t="s">
        <v>137</v>
      </c>
      <c r="E877" s="204" t="s">
        <v>19</v>
      </c>
      <c r="F877" s="205" t="s">
        <v>195</v>
      </c>
      <c r="G877" s="203"/>
      <c r="H877" s="206">
        <v>20</v>
      </c>
      <c r="I877" s="207"/>
      <c r="J877" s="203"/>
      <c r="K877" s="203"/>
      <c r="L877" s="208"/>
      <c r="M877" s="209"/>
      <c r="N877" s="210"/>
      <c r="O877" s="210"/>
      <c r="P877" s="210"/>
      <c r="Q877" s="210"/>
      <c r="R877" s="210"/>
      <c r="S877" s="210"/>
      <c r="T877" s="211"/>
      <c r="AT877" s="212" t="s">
        <v>137</v>
      </c>
      <c r="AU877" s="212" t="s">
        <v>82</v>
      </c>
      <c r="AV877" s="14" t="s">
        <v>82</v>
      </c>
      <c r="AW877" s="14" t="s">
        <v>33</v>
      </c>
      <c r="AX877" s="14" t="s">
        <v>72</v>
      </c>
      <c r="AY877" s="212" t="s">
        <v>126</v>
      </c>
    </row>
    <row r="878" spans="1:65" s="15" customFormat="1">
      <c r="B878" s="213"/>
      <c r="C878" s="214"/>
      <c r="D878" s="193" t="s">
        <v>137</v>
      </c>
      <c r="E878" s="215" t="s">
        <v>19</v>
      </c>
      <c r="F878" s="216" t="s">
        <v>140</v>
      </c>
      <c r="G878" s="214"/>
      <c r="H878" s="217">
        <v>135</v>
      </c>
      <c r="I878" s="218"/>
      <c r="J878" s="214"/>
      <c r="K878" s="214"/>
      <c r="L878" s="219"/>
      <c r="M878" s="220"/>
      <c r="N878" s="221"/>
      <c r="O878" s="221"/>
      <c r="P878" s="221"/>
      <c r="Q878" s="221"/>
      <c r="R878" s="221"/>
      <c r="S878" s="221"/>
      <c r="T878" s="222"/>
      <c r="AT878" s="223" t="s">
        <v>137</v>
      </c>
      <c r="AU878" s="223" t="s">
        <v>82</v>
      </c>
      <c r="AV878" s="15" t="s">
        <v>133</v>
      </c>
      <c r="AW878" s="15" t="s">
        <v>33</v>
      </c>
      <c r="AX878" s="15" t="s">
        <v>80</v>
      </c>
      <c r="AY878" s="223" t="s">
        <v>126</v>
      </c>
    </row>
    <row r="879" spans="1:65" s="2" customFormat="1" ht="16.5" customHeight="1">
      <c r="A879" s="34"/>
      <c r="B879" s="35"/>
      <c r="C879" s="224" t="s">
        <v>1092</v>
      </c>
      <c r="D879" s="224" t="s">
        <v>251</v>
      </c>
      <c r="E879" s="225" t="s">
        <v>1093</v>
      </c>
      <c r="F879" s="226" t="s">
        <v>1094</v>
      </c>
      <c r="G879" s="227" t="s">
        <v>212</v>
      </c>
      <c r="H879" s="228">
        <v>117.3</v>
      </c>
      <c r="I879" s="229"/>
      <c r="J879" s="230">
        <f>ROUND(I879*H879,2)</f>
        <v>0</v>
      </c>
      <c r="K879" s="226" t="s">
        <v>132</v>
      </c>
      <c r="L879" s="231"/>
      <c r="M879" s="232" t="s">
        <v>19</v>
      </c>
      <c r="N879" s="233" t="s">
        <v>43</v>
      </c>
      <c r="O879" s="64"/>
      <c r="P879" s="182">
        <f>O879*H879</f>
        <v>0</v>
      </c>
      <c r="Q879" s="182">
        <v>5.6120000000000003E-2</v>
      </c>
      <c r="R879" s="182">
        <f>Q879*H879</f>
        <v>6.5828760000000006</v>
      </c>
      <c r="S879" s="182">
        <v>0</v>
      </c>
      <c r="T879" s="183">
        <f>S879*H879</f>
        <v>0</v>
      </c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R879" s="184" t="s">
        <v>176</v>
      </c>
      <c r="AT879" s="184" t="s">
        <v>251</v>
      </c>
      <c r="AU879" s="184" t="s">
        <v>82</v>
      </c>
      <c r="AY879" s="17" t="s">
        <v>126</v>
      </c>
      <c r="BE879" s="185">
        <f>IF(N879="základní",J879,0)</f>
        <v>0</v>
      </c>
      <c r="BF879" s="185">
        <f>IF(N879="snížená",J879,0)</f>
        <v>0</v>
      </c>
      <c r="BG879" s="185">
        <f>IF(N879="zákl. přenesená",J879,0)</f>
        <v>0</v>
      </c>
      <c r="BH879" s="185">
        <f>IF(N879="sníž. přenesená",J879,0)</f>
        <v>0</v>
      </c>
      <c r="BI879" s="185">
        <f>IF(N879="nulová",J879,0)</f>
        <v>0</v>
      </c>
      <c r="BJ879" s="17" t="s">
        <v>80</v>
      </c>
      <c r="BK879" s="185">
        <f>ROUND(I879*H879,2)</f>
        <v>0</v>
      </c>
      <c r="BL879" s="17" t="s">
        <v>133</v>
      </c>
      <c r="BM879" s="184" t="s">
        <v>1095</v>
      </c>
    </row>
    <row r="880" spans="1:65" s="13" customFormat="1">
      <c r="B880" s="191"/>
      <c r="C880" s="192"/>
      <c r="D880" s="193" t="s">
        <v>137</v>
      </c>
      <c r="E880" s="194" t="s">
        <v>19</v>
      </c>
      <c r="F880" s="195" t="s">
        <v>1090</v>
      </c>
      <c r="G880" s="192"/>
      <c r="H880" s="194" t="s">
        <v>19</v>
      </c>
      <c r="I880" s="196"/>
      <c r="J880" s="192"/>
      <c r="K880" s="192"/>
      <c r="L880" s="197"/>
      <c r="M880" s="198"/>
      <c r="N880" s="199"/>
      <c r="O880" s="199"/>
      <c r="P880" s="199"/>
      <c r="Q880" s="199"/>
      <c r="R880" s="199"/>
      <c r="S880" s="199"/>
      <c r="T880" s="200"/>
      <c r="AT880" s="201" t="s">
        <v>137</v>
      </c>
      <c r="AU880" s="201" t="s">
        <v>82</v>
      </c>
      <c r="AV880" s="13" t="s">
        <v>80</v>
      </c>
      <c r="AW880" s="13" t="s">
        <v>33</v>
      </c>
      <c r="AX880" s="13" t="s">
        <v>72</v>
      </c>
      <c r="AY880" s="201" t="s">
        <v>126</v>
      </c>
    </row>
    <row r="881" spans="1:65" s="14" customFormat="1">
      <c r="B881" s="202"/>
      <c r="C881" s="203"/>
      <c r="D881" s="193" t="s">
        <v>137</v>
      </c>
      <c r="E881" s="204" t="s">
        <v>19</v>
      </c>
      <c r="F881" s="205" t="s">
        <v>842</v>
      </c>
      <c r="G881" s="203"/>
      <c r="H881" s="206">
        <v>115</v>
      </c>
      <c r="I881" s="207"/>
      <c r="J881" s="203"/>
      <c r="K881" s="203"/>
      <c r="L881" s="208"/>
      <c r="M881" s="209"/>
      <c r="N881" s="210"/>
      <c r="O881" s="210"/>
      <c r="P881" s="210"/>
      <c r="Q881" s="210"/>
      <c r="R881" s="210"/>
      <c r="S881" s="210"/>
      <c r="T881" s="211"/>
      <c r="AT881" s="212" t="s">
        <v>137</v>
      </c>
      <c r="AU881" s="212" t="s">
        <v>82</v>
      </c>
      <c r="AV881" s="14" t="s">
        <v>82</v>
      </c>
      <c r="AW881" s="14" t="s">
        <v>33</v>
      </c>
      <c r="AX881" s="14" t="s">
        <v>72</v>
      </c>
      <c r="AY881" s="212" t="s">
        <v>126</v>
      </c>
    </row>
    <row r="882" spans="1:65" s="15" customFormat="1">
      <c r="B882" s="213"/>
      <c r="C882" s="214"/>
      <c r="D882" s="193" t="s">
        <v>137</v>
      </c>
      <c r="E882" s="215" t="s">
        <v>19</v>
      </c>
      <c r="F882" s="216" t="s">
        <v>140</v>
      </c>
      <c r="G882" s="214"/>
      <c r="H882" s="217">
        <v>115</v>
      </c>
      <c r="I882" s="218"/>
      <c r="J882" s="214"/>
      <c r="K882" s="214"/>
      <c r="L882" s="219"/>
      <c r="M882" s="220"/>
      <c r="N882" s="221"/>
      <c r="O882" s="221"/>
      <c r="P882" s="221"/>
      <c r="Q882" s="221"/>
      <c r="R882" s="221"/>
      <c r="S882" s="221"/>
      <c r="T882" s="222"/>
      <c r="AT882" s="223" t="s">
        <v>137</v>
      </c>
      <c r="AU882" s="223" t="s">
        <v>82</v>
      </c>
      <c r="AV882" s="15" t="s">
        <v>133</v>
      </c>
      <c r="AW882" s="15" t="s">
        <v>33</v>
      </c>
      <c r="AX882" s="15" t="s">
        <v>80</v>
      </c>
      <c r="AY882" s="223" t="s">
        <v>126</v>
      </c>
    </row>
    <row r="883" spans="1:65" s="14" customFormat="1">
      <c r="B883" s="202"/>
      <c r="C883" s="203"/>
      <c r="D883" s="193" t="s">
        <v>137</v>
      </c>
      <c r="E883" s="203"/>
      <c r="F883" s="205" t="s">
        <v>1096</v>
      </c>
      <c r="G883" s="203"/>
      <c r="H883" s="206">
        <v>117.3</v>
      </c>
      <c r="I883" s="207"/>
      <c r="J883" s="203"/>
      <c r="K883" s="203"/>
      <c r="L883" s="208"/>
      <c r="M883" s="209"/>
      <c r="N883" s="210"/>
      <c r="O883" s="210"/>
      <c r="P883" s="210"/>
      <c r="Q883" s="210"/>
      <c r="R883" s="210"/>
      <c r="S883" s="210"/>
      <c r="T883" s="211"/>
      <c r="AT883" s="212" t="s">
        <v>137</v>
      </c>
      <c r="AU883" s="212" t="s">
        <v>82</v>
      </c>
      <c r="AV883" s="14" t="s">
        <v>82</v>
      </c>
      <c r="AW883" s="14" t="s">
        <v>4</v>
      </c>
      <c r="AX883" s="14" t="s">
        <v>80</v>
      </c>
      <c r="AY883" s="212" t="s">
        <v>126</v>
      </c>
    </row>
    <row r="884" spans="1:65" s="2" customFormat="1" ht="16.5" customHeight="1">
      <c r="A884" s="34"/>
      <c r="B884" s="35"/>
      <c r="C884" s="224" t="s">
        <v>1097</v>
      </c>
      <c r="D884" s="224" t="s">
        <v>251</v>
      </c>
      <c r="E884" s="225" t="s">
        <v>1098</v>
      </c>
      <c r="F884" s="226" t="s">
        <v>1099</v>
      </c>
      <c r="G884" s="227" t="s">
        <v>212</v>
      </c>
      <c r="H884" s="228">
        <v>20</v>
      </c>
      <c r="I884" s="229"/>
      <c r="J884" s="230">
        <f>ROUND(I884*H884,2)</f>
        <v>0</v>
      </c>
      <c r="K884" s="226" t="s">
        <v>132</v>
      </c>
      <c r="L884" s="231"/>
      <c r="M884" s="232" t="s">
        <v>19</v>
      </c>
      <c r="N884" s="233" t="s">
        <v>43</v>
      </c>
      <c r="O884" s="64"/>
      <c r="P884" s="182">
        <f>O884*H884</f>
        <v>0</v>
      </c>
      <c r="Q884" s="182">
        <v>4.4999999999999998E-2</v>
      </c>
      <c r="R884" s="182">
        <f>Q884*H884</f>
        <v>0.89999999999999991</v>
      </c>
      <c r="S884" s="182">
        <v>0</v>
      </c>
      <c r="T884" s="183">
        <f>S884*H884</f>
        <v>0</v>
      </c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R884" s="184" t="s">
        <v>176</v>
      </c>
      <c r="AT884" s="184" t="s">
        <v>251</v>
      </c>
      <c r="AU884" s="184" t="s">
        <v>82</v>
      </c>
      <c r="AY884" s="17" t="s">
        <v>126</v>
      </c>
      <c r="BE884" s="185">
        <f>IF(N884="základní",J884,0)</f>
        <v>0</v>
      </c>
      <c r="BF884" s="185">
        <f>IF(N884="snížená",J884,0)</f>
        <v>0</v>
      </c>
      <c r="BG884" s="185">
        <f>IF(N884="zákl. přenesená",J884,0)</f>
        <v>0</v>
      </c>
      <c r="BH884" s="185">
        <f>IF(N884="sníž. přenesená",J884,0)</f>
        <v>0</v>
      </c>
      <c r="BI884" s="185">
        <f>IF(N884="nulová",J884,0)</f>
        <v>0</v>
      </c>
      <c r="BJ884" s="17" t="s">
        <v>80</v>
      </c>
      <c r="BK884" s="185">
        <f>ROUND(I884*H884,2)</f>
        <v>0</v>
      </c>
      <c r="BL884" s="17" t="s">
        <v>133</v>
      </c>
      <c r="BM884" s="184" t="s">
        <v>1100</v>
      </c>
    </row>
    <row r="885" spans="1:65" s="13" customFormat="1">
      <c r="B885" s="191"/>
      <c r="C885" s="192"/>
      <c r="D885" s="193" t="s">
        <v>137</v>
      </c>
      <c r="E885" s="194" t="s">
        <v>19</v>
      </c>
      <c r="F885" s="195" t="s">
        <v>1091</v>
      </c>
      <c r="G885" s="192"/>
      <c r="H885" s="194" t="s">
        <v>19</v>
      </c>
      <c r="I885" s="196"/>
      <c r="J885" s="192"/>
      <c r="K885" s="192"/>
      <c r="L885" s="197"/>
      <c r="M885" s="198"/>
      <c r="N885" s="199"/>
      <c r="O885" s="199"/>
      <c r="P885" s="199"/>
      <c r="Q885" s="199"/>
      <c r="R885" s="199"/>
      <c r="S885" s="199"/>
      <c r="T885" s="200"/>
      <c r="AT885" s="201" t="s">
        <v>137</v>
      </c>
      <c r="AU885" s="201" t="s">
        <v>82</v>
      </c>
      <c r="AV885" s="13" t="s">
        <v>80</v>
      </c>
      <c r="AW885" s="13" t="s">
        <v>33</v>
      </c>
      <c r="AX885" s="13" t="s">
        <v>72</v>
      </c>
      <c r="AY885" s="201" t="s">
        <v>126</v>
      </c>
    </row>
    <row r="886" spans="1:65" s="14" customFormat="1">
      <c r="B886" s="202"/>
      <c r="C886" s="203"/>
      <c r="D886" s="193" t="s">
        <v>137</v>
      </c>
      <c r="E886" s="204" t="s">
        <v>19</v>
      </c>
      <c r="F886" s="205" t="s">
        <v>195</v>
      </c>
      <c r="G886" s="203"/>
      <c r="H886" s="206">
        <v>20</v>
      </c>
      <c r="I886" s="207"/>
      <c r="J886" s="203"/>
      <c r="K886" s="203"/>
      <c r="L886" s="208"/>
      <c r="M886" s="209"/>
      <c r="N886" s="210"/>
      <c r="O886" s="210"/>
      <c r="P886" s="210"/>
      <c r="Q886" s="210"/>
      <c r="R886" s="210"/>
      <c r="S886" s="210"/>
      <c r="T886" s="211"/>
      <c r="AT886" s="212" t="s">
        <v>137</v>
      </c>
      <c r="AU886" s="212" t="s">
        <v>82</v>
      </c>
      <c r="AV886" s="14" t="s">
        <v>82</v>
      </c>
      <c r="AW886" s="14" t="s">
        <v>33</v>
      </c>
      <c r="AX886" s="14" t="s">
        <v>72</v>
      </c>
      <c r="AY886" s="212" t="s">
        <v>126</v>
      </c>
    </row>
    <row r="887" spans="1:65" s="15" customFormat="1">
      <c r="B887" s="213"/>
      <c r="C887" s="214"/>
      <c r="D887" s="193" t="s">
        <v>137</v>
      </c>
      <c r="E887" s="215" t="s">
        <v>19</v>
      </c>
      <c r="F887" s="216" t="s">
        <v>140</v>
      </c>
      <c r="G887" s="214"/>
      <c r="H887" s="217">
        <v>20</v>
      </c>
      <c r="I887" s="218"/>
      <c r="J887" s="214"/>
      <c r="K887" s="214"/>
      <c r="L887" s="219"/>
      <c r="M887" s="220"/>
      <c r="N887" s="221"/>
      <c r="O887" s="221"/>
      <c r="P887" s="221"/>
      <c r="Q887" s="221"/>
      <c r="R887" s="221"/>
      <c r="S887" s="221"/>
      <c r="T887" s="222"/>
      <c r="AT887" s="223" t="s">
        <v>137</v>
      </c>
      <c r="AU887" s="223" t="s">
        <v>82</v>
      </c>
      <c r="AV887" s="15" t="s">
        <v>133</v>
      </c>
      <c r="AW887" s="15" t="s">
        <v>33</v>
      </c>
      <c r="AX887" s="15" t="s">
        <v>80</v>
      </c>
      <c r="AY887" s="223" t="s">
        <v>126</v>
      </c>
    </row>
    <row r="888" spans="1:65" s="2" customFormat="1" ht="55.5" customHeight="1">
      <c r="A888" s="34"/>
      <c r="B888" s="35"/>
      <c r="C888" s="173" t="s">
        <v>1101</v>
      </c>
      <c r="D888" s="173" t="s">
        <v>128</v>
      </c>
      <c r="E888" s="174" t="s">
        <v>1102</v>
      </c>
      <c r="F888" s="175" t="s">
        <v>1103</v>
      </c>
      <c r="G888" s="176" t="s">
        <v>277</v>
      </c>
      <c r="H888" s="177">
        <v>5</v>
      </c>
      <c r="I888" s="178"/>
      <c r="J888" s="179">
        <f>ROUND(I888*H888,2)</f>
        <v>0</v>
      </c>
      <c r="K888" s="175" t="s">
        <v>132</v>
      </c>
      <c r="L888" s="39"/>
      <c r="M888" s="180" t="s">
        <v>19</v>
      </c>
      <c r="N888" s="181" t="s">
        <v>43</v>
      </c>
      <c r="O888" s="64"/>
      <c r="P888" s="182">
        <f>O888*H888</f>
        <v>0</v>
      </c>
      <c r="Q888" s="182">
        <v>0</v>
      </c>
      <c r="R888" s="182">
        <f>Q888*H888</f>
        <v>0</v>
      </c>
      <c r="S888" s="182">
        <v>8.2000000000000003E-2</v>
      </c>
      <c r="T888" s="183">
        <f>S888*H888</f>
        <v>0.41000000000000003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184" t="s">
        <v>133</v>
      </c>
      <c r="AT888" s="184" t="s">
        <v>128</v>
      </c>
      <c r="AU888" s="184" t="s">
        <v>82</v>
      </c>
      <c r="AY888" s="17" t="s">
        <v>126</v>
      </c>
      <c r="BE888" s="185">
        <f>IF(N888="základní",J888,0)</f>
        <v>0</v>
      </c>
      <c r="BF888" s="185">
        <f>IF(N888="snížená",J888,0)</f>
        <v>0</v>
      </c>
      <c r="BG888" s="185">
        <f>IF(N888="zákl. přenesená",J888,0)</f>
        <v>0</v>
      </c>
      <c r="BH888" s="185">
        <f>IF(N888="sníž. přenesená",J888,0)</f>
        <v>0</v>
      </c>
      <c r="BI888" s="185">
        <f>IF(N888="nulová",J888,0)</f>
        <v>0</v>
      </c>
      <c r="BJ888" s="17" t="s">
        <v>80</v>
      </c>
      <c r="BK888" s="185">
        <f>ROUND(I888*H888,2)</f>
        <v>0</v>
      </c>
      <c r="BL888" s="17" t="s">
        <v>133</v>
      </c>
      <c r="BM888" s="184" t="s">
        <v>1104</v>
      </c>
    </row>
    <row r="889" spans="1:65" s="2" customFormat="1">
      <c r="A889" s="34"/>
      <c r="B889" s="35"/>
      <c r="C889" s="36"/>
      <c r="D889" s="186" t="s">
        <v>135</v>
      </c>
      <c r="E889" s="36"/>
      <c r="F889" s="187" t="s">
        <v>1105</v>
      </c>
      <c r="G889" s="36"/>
      <c r="H889" s="36"/>
      <c r="I889" s="188"/>
      <c r="J889" s="36"/>
      <c r="K889" s="36"/>
      <c r="L889" s="39"/>
      <c r="M889" s="189"/>
      <c r="N889" s="190"/>
      <c r="O889" s="64"/>
      <c r="P889" s="64"/>
      <c r="Q889" s="64"/>
      <c r="R889" s="64"/>
      <c r="S889" s="64"/>
      <c r="T889" s="65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T889" s="17" t="s">
        <v>135</v>
      </c>
      <c r="AU889" s="17" t="s">
        <v>82</v>
      </c>
    </row>
    <row r="890" spans="1:65" s="13" customFormat="1">
      <c r="B890" s="191"/>
      <c r="C890" s="192"/>
      <c r="D890" s="193" t="s">
        <v>137</v>
      </c>
      <c r="E890" s="194" t="s">
        <v>19</v>
      </c>
      <c r="F890" s="195" t="s">
        <v>1106</v>
      </c>
      <c r="G890" s="192"/>
      <c r="H890" s="194" t="s">
        <v>19</v>
      </c>
      <c r="I890" s="196"/>
      <c r="J890" s="192"/>
      <c r="K890" s="192"/>
      <c r="L890" s="197"/>
      <c r="M890" s="198"/>
      <c r="N890" s="199"/>
      <c r="O890" s="199"/>
      <c r="P890" s="199"/>
      <c r="Q890" s="199"/>
      <c r="R890" s="199"/>
      <c r="S890" s="199"/>
      <c r="T890" s="200"/>
      <c r="AT890" s="201" t="s">
        <v>137</v>
      </c>
      <c r="AU890" s="201" t="s">
        <v>82</v>
      </c>
      <c r="AV890" s="13" t="s">
        <v>80</v>
      </c>
      <c r="AW890" s="13" t="s">
        <v>33</v>
      </c>
      <c r="AX890" s="13" t="s">
        <v>72</v>
      </c>
      <c r="AY890" s="201" t="s">
        <v>126</v>
      </c>
    </row>
    <row r="891" spans="1:65" s="14" customFormat="1">
      <c r="B891" s="202"/>
      <c r="C891" s="203"/>
      <c r="D891" s="193" t="s">
        <v>137</v>
      </c>
      <c r="E891" s="204" t="s">
        <v>19</v>
      </c>
      <c r="F891" s="205" t="s">
        <v>158</v>
      </c>
      <c r="G891" s="203"/>
      <c r="H891" s="206">
        <v>5</v>
      </c>
      <c r="I891" s="207"/>
      <c r="J891" s="203"/>
      <c r="K891" s="203"/>
      <c r="L891" s="208"/>
      <c r="M891" s="209"/>
      <c r="N891" s="210"/>
      <c r="O891" s="210"/>
      <c r="P891" s="210"/>
      <c r="Q891" s="210"/>
      <c r="R891" s="210"/>
      <c r="S891" s="210"/>
      <c r="T891" s="211"/>
      <c r="AT891" s="212" t="s">
        <v>137</v>
      </c>
      <c r="AU891" s="212" t="s">
        <v>82</v>
      </c>
      <c r="AV891" s="14" t="s">
        <v>82</v>
      </c>
      <c r="AW891" s="14" t="s">
        <v>33</v>
      </c>
      <c r="AX891" s="14" t="s">
        <v>72</v>
      </c>
      <c r="AY891" s="212" t="s">
        <v>126</v>
      </c>
    </row>
    <row r="892" spans="1:65" s="15" customFormat="1">
      <c r="B892" s="213"/>
      <c r="C892" s="214"/>
      <c r="D892" s="193" t="s">
        <v>137</v>
      </c>
      <c r="E892" s="215" t="s">
        <v>19</v>
      </c>
      <c r="F892" s="216" t="s">
        <v>140</v>
      </c>
      <c r="G892" s="214"/>
      <c r="H892" s="217">
        <v>5</v>
      </c>
      <c r="I892" s="218"/>
      <c r="J892" s="214"/>
      <c r="K892" s="214"/>
      <c r="L892" s="219"/>
      <c r="M892" s="220"/>
      <c r="N892" s="221"/>
      <c r="O892" s="221"/>
      <c r="P892" s="221"/>
      <c r="Q892" s="221"/>
      <c r="R892" s="221"/>
      <c r="S892" s="221"/>
      <c r="T892" s="222"/>
      <c r="AT892" s="223" t="s">
        <v>137</v>
      </c>
      <c r="AU892" s="223" t="s">
        <v>82</v>
      </c>
      <c r="AV892" s="15" t="s">
        <v>133</v>
      </c>
      <c r="AW892" s="15" t="s">
        <v>33</v>
      </c>
      <c r="AX892" s="15" t="s">
        <v>80</v>
      </c>
      <c r="AY892" s="223" t="s">
        <v>126</v>
      </c>
    </row>
    <row r="893" spans="1:65" s="2" customFormat="1" ht="55.5" customHeight="1">
      <c r="A893" s="34"/>
      <c r="B893" s="35"/>
      <c r="C893" s="173" t="s">
        <v>1107</v>
      </c>
      <c r="D893" s="173" t="s">
        <v>128</v>
      </c>
      <c r="E893" s="174" t="s">
        <v>1108</v>
      </c>
      <c r="F893" s="175" t="s">
        <v>1109</v>
      </c>
      <c r="G893" s="176" t="s">
        <v>277</v>
      </c>
      <c r="H893" s="177">
        <v>2</v>
      </c>
      <c r="I893" s="178"/>
      <c r="J893" s="179">
        <f>ROUND(I893*H893,2)</f>
        <v>0</v>
      </c>
      <c r="K893" s="175" t="s">
        <v>132</v>
      </c>
      <c r="L893" s="39"/>
      <c r="M893" s="180" t="s">
        <v>19</v>
      </c>
      <c r="N893" s="181" t="s">
        <v>43</v>
      </c>
      <c r="O893" s="64"/>
      <c r="P893" s="182">
        <f>O893*H893</f>
        <v>0</v>
      </c>
      <c r="Q893" s="182">
        <v>0</v>
      </c>
      <c r="R893" s="182">
        <f>Q893*H893</f>
        <v>0</v>
      </c>
      <c r="S893" s="182">
        <v>4.0000000000000001E-3</v>
      </c>
      <c r="T893" s="183">
        <f>S893*H893</f>
        <v>8.0000000000000002E-3</v>
      </c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R893" s="184" t="s">
        <v>133</v>
      </c>
      <c r="AT893" s="184" t="s">
        <v>128</v>
      </c>
      <c r="AU893" s="184" t="s">
        <v>82</v>
      </c>
      <c r="AY893" s="17" t="s">
        <v>126</v>
      </c>
      <c r="BE893" s="185">
        <f>IF(N893="základní",J893,0)</f>
        <v>0</v>
      </c>
      <c r="BF893" s="185">
        <f>IF(N893="snížená",J893,0)</f>
        <v>0</v>
      </c>
      <c r="BG893" s="185">
        <f>IF(N893="zákl. přenesená",J893,0)</f>
        <v>0</v>
      </c>
      <c r="BH893" s="185">
        <f>IF(N893="sníž. přenesená",J893,0)</f>
        <v>0</v>
      </c>
      <c r="BI893" s="185">
        <f>IF(N893="nulová",J893,0)</f>
        <v>0</v>
      </c>
      <c r="BJ893" s="17" t="s">
        <v>80</v>
      </c>
      <c r="BK893" s="185">
        <f>ROUND(I893*H893,2)</f>
        <v>0</v>
      </c>
      <c r="BL893" s="17" t="s">
        <v>133</v>
      </c>
      <c r="BM893" s="184" t="s">
        <v>1110</v>
      </c>
    </row>
    <row r="894" spans="1:65" s="2" customFormat="1">
      <c r="A894" s="34"/>
      <c r="B894" s="35"/>
      <c r="C894" s="36"/>
      <c r="D894" s="186" t="s">
        <v>135</v>
      </c>
      <c r="E894" s="36"/>
      <c r="F894" s="187" t="s">
        <v>1111</v>
      </c>
      <c r="G894" s="36"/>
      <c r="H894" s="36"/>
      <c r="I894" s="188"/>
      <c r="J894" s="36"/>
      <c r="K894" s="36"/>
      <c r="L894" s="39"/>
      <c r="M894" s="189"/>
      <c r="N894" s="190"/>
      <c r="O894" s="64"/>
      <c r="P894" s="64"/>
      <c r="Q894" s="64"/>
      <c r="R894" s="64"/>
      <c r="S894" s="64"/>
      <c r="T894" s="65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T894" s="17" t="s">
        <v>135</v>
      </c>
      <c r="AU894" s="17" t="s">
        <v>82</v>
      </c>
    </row>
    <row r="895" spans="1:65" s="13" customFormat="1" ht="22.5">
      <c r="B895" s="191"/>
      <c r="C895" s="192"/>
      <c r="D895" s="193" t="s">
        <v>137</v>
      </c>
      <c r="E895" s="194" t="s">
        <v>19</v>
      </c>
      <c r="F895" s="195" t="s">
        <v>1112</v>
      </c>
      <c r="G895" s="192"/>
      <c r="H895" s="194" t="s">
        <v>19</v>
      </c>
      <c r="I895" s="196"/>
      <c r="J895" s="192"/>
      <c r="K895" s="192"/>
      <c r="L895" s="197"/>
      <c r="M895" s="198"/>
      <c r="N895" s="199"/>
      <c r="O895" s="199"/>
      <c r="P895" s="199"/>
      <c r="Q895" s="199"/>
      <c r="R895" s="199"/>
      <c r="S895" s="199"/>
      <c r="T895" s="200"/>
      <c r="AT895" s="201" t="s">
        <v>137</v>
      </c>
      <c r="AU895" s="201" t="s">
        <v>82</v>
      </c>
      <c r="AV895" s="13" t="s">
        <v>80</v>
      </c>
      <c r="AW895" s="13" t="s">
        <v>33</v>
      </c>
      <c r="AX895" s="13" t="s">
        <v>72</v>
      </c>
      <c r="AY895" s="201" t="s">
        <v>126</v>
      </c>
    </row>
    <row r="896" spans="1:65" s="14" customFormat="1">
      <c r="B896" s="202"/>
      <c r="C896" s="203"/>
      <c r="D896" s="193" t="s">
        <v>137</v>
      </c>
      <c r="E896" s="204" t="s">
        <v>19</v>
      </c>
      <c r="F896" s="205" t="s">
        <v>82</v>
      </c>
      <c r="G896" s="203"/>
      <c r="H896" s="206">
        <v>2</v>
      </c>
      <c r="I896" s="207"/>
      <c r="J896" s="203"/>
      <c r="K896" s="203"/>
      <c r="L896" s="208"/>
      <c r="M896" s="209"/>
      <c r="N896" s="210"/>
      <c r="O896" s="210"/>
      <c r="P896" s="210"/>
      <c r="Q896" s="210"/>
      <c r="R896" s="210"/>
      <c r="S896" s="210"/>
      <c r="T896" s="211"/>
      <c r="AT896" s="212" t="s">
        <v>137</v>
      </c>
      <c r="AU896" s="212" t="s">
        <v>82</v>
      </c>
      <c r="AV896" s="14" t="s">
        <v>82</v>
      </c>
      <c r="AW896" s="14" t="s">
        <v>33</v>
      </c>
      <c r="AX896" s="14" t="s">
        <v>72</v>
      </c>
      <c r="AY896" s="212" t="s">
        <v>126</v>
      </c>
    </row>
    <row r="897" spans="1:65" s="15" customFormat="1">
      <c r="B897" s="213"/>
      <c r="C897" s="214"/>
      <c r="D897" s="193" t="s">
        <v>137</v>
      </c>
      <c r="E897" s="215" t="s">
        <v>19</v>
      </c>
      <c r="F897" s="216" t="s">
        <v>140</v>
      </c>
      <c r="G897" s="214"/>
      <c r="H897" s="217">
        <v>2</v>
      </c>
      <c r="I897" s="218"/>
      <c r="J897" s="214"/>
      <c r="K897" s="214"/>
      <c r="L897" s="219"/>
      <c r="M897" s="220"/>
      <c r="N897" s="221"/>
      <c r="O897" s="221"/>
      <c r="P897" s="221"/>
      <c r="Q897" s="221"/>
      <c r="R897" s="221"/>
      <c r="S897" s="221"/>
      <c r="T897" s="222"/>
      <c r="AT897" s="223" t="s">
        <v>137</v>
      </c>
      <c r="AU897" s="223" t="s">
        <v>82</v>
      </c>
      <c r="AV897" s="15" t="s">
        <v>133</v>
      </c>
      <c r="AW897" s="15" t="s">
        <v>33</v>
      </c>
      <c r="AX897" s="15" t="s">
        <v>80</v>
      </c>
      <c r="AY897" s="223" t="s">
        <v>126</v>
      </c>
    </row>
    <row r="898" spans="1:65" s="12" customFormat="1" ht="22.9" customHeight="1">
      <c r="B898" s="157"/>
      <c r="C898" s="158"/>
      <c r="D898" s="159" t="s">
        <v>71</v>
      </c>
      <c r="E898" s="171" t="s">
        <v>1113</v>
      </c>
      <c r="F898" s="171" t="s">
        <v>1114</v>
      </c>
      <c r="G898" s="158"/>
      <c r="H898" s="158"/>
      <c r="I898" s="161"/>
      <c r="J898" s="172">
        <f>BK898</f>
        <v>0</v>
      </c>
      <c r="K898" s="158"/>
      <c r="L898" s="163"/>
      <c r="M898" s="164"/>
      <c r="N898" s="165"/>
      <c r="O898" s="165"/>
      <c r="P898" s="166">
        <f>SUM(P899:P917)</f>
        <v>0</v>
      </c>
      <c r="Q898" s="165"/>
      <c r="R898" s="166">
        <f>SUM(R899:R917)</f>
        <v>0</v>
      </c>
      <c r="S898" s="165"/>
      <c r="T898" s="167">
        <f>SUM(T899:T917)</f>
        <v>0</v>
      </c>
      <c r="AR898" s="168" t="s">
        <v>80</v>
      </c>
      <c r="AT898" s="169" t="s">
        <v>71</v>
      </c>
      <c r="AU898" s="169" t="s">
        <v>80</v>
      </c>
      <c r="AY898" s="168" t="s">
        <v>126</v>
      </c>
      <c r="BK898" s="170">
        <f>SUM(BK899:BK917)</f>
        <v>0</v>
      </c>
    </row>
    <row r="899" spans="1:65" s="2" customFormat="1" ht="37.9" customHeight="1">
      <c r="A899" s="34"/>
      <c r="B899" s="35"/>
      <c r="C899" s="173" t="s">
        <v>1115</v>
      </c>
      <c r="D899" s="173" t="s">
        <v>128</v>
      </c>
      <c r="E899" s="174" t="s">
        <v>1116</v>
      </c>
      <c r="F899" s="175" t="s">
        <v>1117</v>
      </c>
      <c r="G899" s="176" t="s">
        <v>254</v>
      </c>
      <c r="H899" s="177">
        <v>363.62200000000001</v>
      </c>
      <c r="I899" s="178"/>
      <c r="J899" s="179">
        <f>ROUND(I899*H899,2)</f>
        <v>0</v>
      </c>
      <c r="K899" s="175" t="s">
        <v>132</v>
      </c>
      <c r="L899" s="39"/>
      <c r="M899" s="180" t="s">
        <v>19</v>
      </c>
      <c r="N899" s="181" t="s">
        <v>43</v>
      </c>
      <c r="O899" s="64"/>
      <c r="P899" s="182">
        <f>O899*H899</f>
        <v>0</v>
      </c>
      <c r="Q899" s="182">
        <v>0</v>
      </c>
      <c r="R899" s="182">
        <f>Q899*H899</f>
        <v>0</v>
      </c>
      <c r="S899" s="182">
        <v>0</v>
      </c>
      <c r="T899" s="183">
        <f>S899*H899</f>
        <v>0</v>
      </c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R899" s="184" t="s">
        <v>133</v>
      </c>
      <c r="AT899" s="184" t="s">
        <v>128</v>
      </c>
      <c r="AU899" s="184" t="s">
        <v>82</v>
      </c>
      <c r="AY899" s="17" t="s">
        <v>126</v>
      </c>
      <c r="BE899" s="185">
        <f>IF(N899="základní",J899,0)</f>
        <v>0</v>
      </c>
      <c r="BF899" s="185">
        <f>IF(N899="snížená",J899,0)</f>
        <v>0</v>
      </c>
      <c r="BG899" s="185">
        <f>IF(N899="zákl. přenesená",J899,0)</f>
        <v>0</v>
      </c>
      <c r="BH899" s="185">
        <f>IF(N899="sníž. přenesená",J899,0)</f>
        <v>0</v>
      </c>
      <c r="BI899" s="185">
        <f>IF(N899="nulová",J899,0)</f>
        <v>0</v>
      </c>
      <c r="BJ899" s="17" t="s">
        <v>80</v>
      </c>
      <c r="BK899" s="185">
        <f>ROUND(I899*H899,2)</f>
        <v>0</v>
      </c>
      <c r="BL899" s="17" t="s">
        <v>133</v>
      </c>
      <c r="BM899" s="184" t="s">
        <v>1118</v>
      </c>
    </row>
    <row r="900" spans="1:65" s="2" customFormat="1">
      <c r="A900" s="34"/>
      <c r="B900" s="35"/>
      <c r="C900" s="36"/>
      <c r="D900" s="186" t="s">
        <v>135</v>
      </c>
      <c r="E900" s="36"/>
      <c r="F900" s="187" t="s">
        <v>1119</v>
      </c>
      <c r="G900" s="36"/>
      <c r="H900" s="36"/>
      <c r="I900" s="188"/>
      <c r="J900" s="36"/>
      <c r="K900" s="36"/>
      <c r="L900" s="39"/>
      <c r="M900" s="189"/>
      <c r="N900" s="190"/>
      <c r="O900" s="64"/>
      <c r="P900" s="64"/>
      <c r="Q900" s="64"/>
      <c r="R900" s="64"/>
      <c r="S900" s="64"/>
      <c r="T900" s="65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T900" s="17" t="s">
        <v>135</v>
      </c>
      <c r="AU900" s="17" t="s">
        <v>82</v>
      </c>
    </row>
    <row r="901" spans="1:65" s="2" customFormat="1" ht="49.15" customHeight="1">
      <c r="A901" s="34"/>
      <c r="B901" s="35"/>
      <c r="C901" s="173" t="s">
        <v>1120</v>
      </c>
      <c r="D901" s="173" t="s">
        <v>128</v>
      </c>
      <c r="E901" s="174" t="s">
        <v>1121</v>
      </c>
      <c r="F901" s="175" t="s">
        <v>1122</v>
      </c>
      <c r="G901" s="176" t="s">
        <v>254</v>
      </c>
      <c r="H901" s="177">
        <v>3272.598</v>
      </c>
      <c r="I901" s="178"/>
      <c r="J901" s="179">
        <f>ROUND(I901*H901,2)</f>
        <v>0</v>
      </c>
      <c r="K901" s="175" t="s">
        <v>132</v>
      </c>
      <c r="L901" s="39"/>
      <c r="M901" s="180" t="s">
        <v>19</v>
      </c>
      <c r="N901" s="181" t="s">
        <v>43</v>
      </c>
      <c r="O901" s="64"/>
      <c r="P901" s="182">
        <f>O901*H901</f>
        <v>0</v>
      </c>
      <c r="Q901" s="182">
        <v>0</v>
      </c>
      <c r="R901" s="182">
        <f>Q901*H901</f>
        <v>0</v>
      </c>
      <c r="S901" s="182">
        <v>0</v>
      </c>
      <c r="T901" s="183">
        <f>S901*H901</f>
        <v>0</v>
      </c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R901" s="184" t="s">
        <v>133</v>
      </c>
      <c r="AT901" s="184" t="s">
        <v>128</v>
      </c>
      <c r="AU901" s="184" t="s">
        <v>82</v>
      </c>
      <c r="AY901" s="17" t="s">
        <v>126</v>
      </c>
      <c r="BE901" s="185">
        <f>IF(N901="základní",J901,0)</f>
        <v>0</v>
      </c>
      <c r="BF901" s="185">
        <f>IF(N901="snížená",J901,0)</f>
        <v>0</v>
      </c>
      <c r="BG901" s="185">
        <f>IF(N901="zákl. přenesená",J901,0)</f>
        <v>0</v>
      </c>
      <c r="BH901" s="185">
        <f>IF(N901="sníž. přenesená",J901,0)</f>
        <v>0</v>
      </c>
      <c r="BI901" s="185">
        <f>IF(N901="nulová",J901,0)</f>
        <v>0</v>
      </c>
      <c r="BJ901" s="17" t="s">
        <v>80</v>
      </c>
      <c r="BK901" s="185">
        <f>ROUND(I901*H901,2)</f>
        <v>0</v>
      </c>
      <c r="BL901" s="17" t="s">
        <v>133</v>
      </c>
      <c r="BM901" s="184" t="s">
        <v>1123</v>
      </c>
    </row>
    <row r="902" spans="1:65" s="2" customFormat="1">
      <c r="A902" s="34"/>
      <c r="B902" s="35"/>
      <c r="C902" s="36"/>
      <c r="D902" s="186" t="s">
        <v>135</v>
      </c>
      <c r="E902" s="36"/>
      <c r="F902" s="187" t="s">
        <v>1124</v>
      </c>
      <c r="G902" s="36"/>
      <c r="H902" s="36"/>
      <c r="I902" s="188"/>
      <c r="J902" s="36"/>
      <c r="K902" s="36"/>
      <c r="L902" s="39"/>
      <c r="M902" s="189"/>
      <c r="N902" s="190"/>
      <c r="O902" s="64"/>
      <c r="P902" s="64"/>
      <c r="Q902" s="64"/>
      <c r="R902" s="64"/>
      <c r="S902" s="64"/>
      <c r="T902" s="65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T902" s="17" t="s">
        <v>135</v>
      </c>
      <c r="AU902" s="17" t="s">
        <v>82</v>
      </c>
    </row>
    <row r="903" spans="1:65" s="14" customFormat="1">
      <c r="B903" s="202"/>
      <c r="C903" s="203"/>
      <c r="D903" s="193" t="s">
        <v>137</v>
      </c>
      <c r="E903" s="203"/>
      <c r="F903" s="205" t="s">
        <v>1125</v>
      </c>
      <c r="G903" s="203"/>
      <c r="H903" s="206">
        <v>3272.598</v>
      </c>
      <c r="I903" s="207"/>
      <c r="J903" s="203"/>
      <c r="K903" s="203"/>
      <c r="L903" s="208"/>
      <c r="M903" s="209"/>
      <c r="N903" s="210"/>
      <c r="O903" s="210"/>
      <c r="P903" s="210"/>
      <c r="Q903" s="210"/>
      <c r="R903" s="210"/>
      <c r="S903" s="210"/>
      <c r="T903" s="211"/>
      <c r="AT903" s="212" t="s">
        <v>137</v>
      </c>
      <c r="AU903" s="212" t="s">
        <v>82</v>
      </c>
      <c r="AV903" s="14" t="s">
        <v>82</v>
      </c>
      <c r="AW903" s="14" t="s">
        <v>4</v>
      </c>
      <c r="AX903" s="14" t="s">
        <v>80</v>
      </c>
      <c r="AY903" s="212" t="s">
        <v>126</v>
      </c>
    </row>
    <row r="904" spans="1:65" s="2" customFormat="1" ht="24.2" customHeight="1">
      <c r="A904" s="34"/>
      <c r="B904" s="35"/>
      <c r="C904" s="173" t="s">
        <v>1126</v>
      </c>
      <c r="D904" s="173" t="s">
        <v>128</v>
      </c>
      <c r="E904" s="174" t="s">
        <v>1127</v>
      </c>
      <c r="F904" s="175" t="s">
        <v>1128</v>
      </c>
      <c r="G904" s="176" t="s">
        <v>254</v>
      </c>
      <c r="H904" s="177">
        <v>363.62200000000001</v>
      </c>
      <c r="I904" s="178"/>
      <c r="J904" s="179">
        <f>ROUND(I904*H904,2)</f>
        <v>0</v>
      </c>
      <c r="K904" s="175" t="s">
        <v>132</v>
      </c>
      <c r="L904" s="39"/>
      <c r="M904" s="180" t="s">
        <v>19</v>
      </c>
      <c r="N904" s="181" t="s">
        <v>43</v>
      </c>
      <c r="O904" s="64"/>
      <c r="P904" s="182">
        <f>O904*H904</f>
        <v>0</v>
      </c>
      <c r="Q904" s="182">
        <v>0</v>
      </c>
      <c r="R904" s="182">
        <f>Q904*H904</f>
        <v>0</v>
      </c>
      <c r="S904" s="182">
        <v>0</v>
      </c>
      <c r="T904" s="183">
        <f>S904*H904</f>
        <v>0</v>
      </c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R904" s="184" t="s">
        <v>133</v>
      </c>
      <c r="AT904" s="184" t="s">
        <v>128</v>
      </c>
      <c r="AU904" s="184" t="s">
        <v>82</v>
      </c>
      <c r="AY904" s="17" t="s">
        <v>126</v>
      </c>
      <c r="BE904" s="185">
        <f>IF(N904="základní",J904,0)</f>
        <v>0</v>
      </c>
      <c r="BF904" s="185">
        <f>IF(N904="snížená",J904,0)</f>
        <v>0</v>
      </c>
      <c r="BG904" s="185">
        <f>IF(N904="zákl. přenesená",J904,0)</f>
        <v>0</v>
      </c>
      <c r="BH904" s="185">
        <f>IF(N904="sníž. přenesená",J904,0)</f>
        <v>0</v>
      </c>
      <c r="BI904" s="185">
        <f>IF(N904="nulová",J904,0)</f>
        <v>0</v>
      </c>
      <c r="BJ904" s="17" t="s">
        <v>80</v>
      </c>
      <c r="BK904" s="185">
        <f>ROUND(I904*H904,2)</f>
        <v>0</v>
      </c>
      <c r="BL904" s="17" t="s">
        <v>133</v>
      </c>
      <c r="BM904" s="184" t="s">
        <v>1129</v>
      </c>
    </row>
    <row r="905" spans="1:65" s="2" customFormat="1">
      <c r="A905" s="34"/>
      <c r="B905" s="35"/>
      <c r="C905" s="36"/>
      <c r="D905" s="186" t="s">
        <v>135</v>
      </c>
      <c r="E905" s="36"/>
      <c r="F905" s="187" t="s">
        <v>1130</v>
      </c>
      <c r="G905" s="36"/>
      <c r="H905" s="36"/>
      <c r="I905" s="188"/>
      <c r="J905" s="36"/>
      <c r="K905" s="36"/>
      <c r="L905" s="39"/>
      <c r="M905" s="189"/>
      <c r="N905" s="190"/>
      <c r="O905" s="64"/>
      <c r="P905" s="64"/>
      <c r="Q905" s="64"/>
      <c r="R905" s="64"/>
      <c r="S905" s="64"/>
      <c r="T905" s="65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T905" s="17" t="s">
        <v>135</v>
      </c>
      <c r="AU905" s="17" t="s">
        <v>82</v>
      </c>
    </row>
    <row r="906" spans="1:65" s="2" customFormat="1" ht="44.25" customHeight="1">
      <c r="A906" s="34"/>
      <c r="B906" s="35"/>
      <c r="C906" s="173" t="s">
        <v>1131</v>
      </c>
      <c r="D906" s="173" t="s">
        <v>128</v>
      </c>
      <c r="E906" s="174" t="s">
        <v>1132</v>
      </c>
      <c r="F906" s="175" t="s">
        <v>1133</v>
      </c>
      <c r="G906" s="176" t="s">
        <v>254</v>
      </c>
      <c r="H906" s="177">
        <v>76.676000000000002</v>
      </c>
      <c r="I906" s="178"/>
      <c r="J906" s="179">
        <f>ROUND(I906*H906,2)</f>
        <v>0</v>
      </c>
      <c r="K906" s="175" t="s">
        <v>132</v>
      </c>
      <c r="L906" s="39"/>
      <c r="M906" s="180" t="s">
        <v>19</v>
      </c>
      <c r="N906" s="181" t="s">
        <v>43</v>
      </c>
      <c r="O906" s="64"/>
      <c r="P906" s="182">
        <f>O906*H906</f>
        <v>0</v>
      </c>
      <c r="Q906" s="182">
        <v>0</v>
      </c>
      <c r="R906" s="182">
        <f>Q906*H906</f>
        <v>0</v>
      </c>
      <c r="S906" s="182">
        <v>0</v>
      </c>
      <c r="T906" s="183">
        <f>S906*H906</f>
        <v>0</v>
      </c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R906" s="184" t="s">
        <v>133</v>
      </c>
      <c r="AT906" s="184" t="s">
        <v>128</v>
      </c>
      <c r="AU906" s="184" t="s">
        <v>82</v>
      </c>
      <c r="AY906" s="17" t="s">
        <v>126</v>
      </c>
      <c r="BE906" s="185">
        <f>IF(N906="základní",J906,0)</f>
        <v>0</v>
      </c>
      <c r="BF906" s="185">
        <f>IF(N906="snížená",J906,0)</f>
        <v>0</v>
      </c>
      <c r="BG906" s="185">
        <f>IF(N906="zákl. přenesená",J906,0)</f>
        <v>0</v>
      </c>
      <c r="BH906" s="185">
        <f>IF(N906="sníž. přenesená",J906,0)</f>
        <v>0</v>
      </c>
      <c r="BI906" s="185">
        <f>IF(N906="nulová",J906,0)</f>
        <v>0</v>
      </c>
      <c r="BJ906" s="17" t="s">
        <v>80</v>
      </c>
      <c r="BK906" s="185">
        <f>ROUND(I906*H906,2)</f>
        <v>0</v>
      </c>
      <c r="BL906" s="17" t="s">
        <v>133</v>
      </c>
      <c r="BM906" s="184" t="s">
        <v>1134</v>
      </c>
    </row>
    <row r="907" spans="1:65" s="2" customFormat="1">
      <c r="A907" s="34"/>
      <c r="B907" s="35"/>
      <c r="C907" s="36"/>
      <c r="D907" s="186" t="s">
        <v>135</v>
      </c>
      <c r="E907" s="36"/>
      <c r="F907" s="187" t="s">
        <v>1135</v>
      </c>
      <c r="G907" s="36"/>
      <c r="H907" s="36"/>
      <c r="I907" s="188"/>
      <c r="J907" s="36"/>
      <c r="K907" s="36"/>
      <c r="L907" s="39"/>
      <c r="M907" s="189"/>
      <c r="N907" s="190"/>
      <c r="O907" s="64"/>
      <c r="P907" s="64"/>
      <c r="Q907" s="64"/>
      <c r="R907" s="64"/>
      <c r="S907" s="64"/>
      <c r="T907" s="65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T907" s="17" t="s">
        <v>135</v>
      </c>
      <c r="AU907" s="17" t="s">
        <v>82</v>
      </c>
    </row>
    <row r="908" spans="1:65" s="14" customFormat="1">
      <c r="B908" s="202"/>
      <c r="C908" s="203"/>
      <c r="D908" s="193" t="s">
        <v>137</v>
      </c>
      <c r="E908" s="204" t="s">
        <v>19</v>
      </c>
      <c r="F908" s="205" t="s">
        <v>1136</v>
      </c>
      <c r="G908" s="203"/>
      <c r="H908" s="206">
        <v>76.676000000000002</v>
      </c>
      <c r="I908" s="207"/>
      <c r="J908" s="203"/>
      <c r="K908" s="203"/>
      <c r="L908" s="208"/>
      <c r="M908" s="209"/>
      <c r="N908" s="210"/>
      <c r="O908" s="210"/>
      <c r="P908" s="210"/>
      <c r="Q908" s="210"/>
      <c r="R908" s="210"/>
      <c r="S908" s="210"/>
      <c r="T908" s="211"/>
      <c r="AT908" s="212" t="s">
        <v>137</v>
      </c>
      <c r="AU908" s="212" t="s">
        <v>82</v>
      </c>
      <c r="AV908" s="14" t="s">
        <v>82</v>
      </c>
      <c r="AW908" s="14" t="s">
        <v>33</v>
      </c>
      <c r="AX908" s="14" t="s">
        <v>72</v>
      </c>
      <c r="AY908" s="212" t="s">
        <v>126</v>
      </c>
    </row>
    <row r="909" spans="1:65" s="15" customFormat="1">
      <c r="B909" s="213"/>
      <c r="C909" s="214"/>
      <c r="D909" s="193" t="s">
        <v>137</v>
      </c>
      <c r="E909" s="215" t="s">
        <v>19</v>
      </c>
      <c r="F909" s="216" t="s">
        <v>140</v>
      </c>
      <c r="G909" s="214"/>
      <c r="H909" s="217">
        <v>76.676000000000002</v>
      </c>
      <c r="I909" s="218"/>
      <c r="J909" s="214"/>
      <c r="K909" s="214"/>
      <c r="L909" s="219"/>
      <c r="M909" s="220"/>
      <c r="N909" s="221"/>
      <c r="O909" s="221"/>
      <c r="P909" s="221"/>
      <c r="Q909" s="221"/>
      <c r="R909" s="221"/>
      <c r="S909" s="221"/>
      <c r="T909" s="222"/>
      <c r="AT909" s="223" t="s">
        <v>137</v>
      </c>
      <c r="AU909" s="223" t="s">
        <v>82</v>
      </c>
      <c r="AV909" s="15" t="s">
        <v>133</v>
      </c>
      <c r="AW909" s="15" t="s">
        <v>33</v>
      </c>
      <c r="AX909" s="15" t="s">
        <v>80</v>
      </c>
      <c r="AY909" s="223" t="s">
        <v>126</v>
      </c>
    </row>
    <row r="910" spans="1:65" s="2" customFormat="1" ht="44.25" customHeight="1">
      <c r="A910" s="34"/>
      <c r="B910" s="35"/>
      <c r="C910" s="173" t="s">
        <v>1137</v>
      </c>
      <c r="D910" s="173" t="s">
        <v>128</v>
      </c>
      <c r="E910" s="174" t="s">
        <v>1138</v>
      </c>
      <c r="F910" s="175" t="s">
        <v>1139</v>
      </c>
      <c r="G910" s="176" t="s">
        <v>254</v>
      </c>
      <c r="H910" s="177">
        <v>13.2</v>
      </c>
      <c r="I910" s="178"/>
      <c r="J910" s="179">
        <f>ROUND(I910*H910,2)</f>
        <v>0</v>
      </c>
      <c r="K910" s="175" t="s">
        <v>132</v>
      </c>
      <c r="L910" s="39"/>
      <c r="M910" s="180" t="s">
        <v>19</v>
      </c>
      <c r="N910" s="181" t="s">
        <v>43</v>
      </c>
      <c r="O910" s="64"/>
      <c r="P910" s="182">
        <f>O910*H910</f>
        <v>0</v>
      </c>
      <c r="Q910" s="182">
        <v>0</v>
      </c>
      <c r="R910" s="182">
        <f>Q910*H910</f>
        <v>0</v>
      </c>
      <c r="S910" s="182">
        <v>0</v>
      </c>
      <c r="T910" s="183">
        <f>S910*H910</f>
        <v>0</v>
      </c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R910" s="184" t="s">
        <v>133</v>
      </c>
      <c r="AT910" s="184" t="s">
        <v>128</v>
      </c>
      <c r="AU910" s="184" t="s">
        <v>82</v>
      </c>
      <c r="AY910" s="17" t="s">
        <v>126</v>
      </c>
      <c r="BE910" s="185">
        <f>IF(N910="základní",J910,0)</f>
        <v>0</v>
      </c>
      <c r="BF910" s="185">
        <f>IF(N910="snížená",J910,0)</f>
        <v>0</v>
      </c>
      <c r="BG910" s="185">
        <f>IF(N910="zákl. přenesená",J910,0)</f>
        <v>0</v>
      </c>
      <c r="BH910" s="185">
        <f>IF(N910="sníž. přenesená",J910,0)</f>
        <v>0</v>
      </c>
      <c r="BI910" s="185">
        <f>IF(N910="nulová",J910,0)</f>
        <v>0</v>
      </c>
      <c r="BJ910" s="17" t="s">
        <v>80</v>
      </c>
      <c r="BK910" s="185">
        <f>ROUND(I910*H910,2)</f>
        <v>0</v>
      </c>
      <c r="BL910" s="17" t="s">
        <v>133</v>
      </c>
      <c r="BM910" s="184" t="s">
        <v>1140</v>
      </c>
    </row>
    <row r="911" spans="1:65" s="2" customFormat="1">
      <c r="A911" s="34"/>
      <c r="B911" s="35"/>
      <c r="C911" s="36"/>
      <c r="D911" s="186" t="s">
        <v>135</v>
      </c>
      <c r="E911" s="36"/>
      <c r="F911" s="187" t="s">
        <v>1141</v>
      </c>
      <c r="G911" s="36"/>
      <c r="H911" s="36"/>
      <c r="I911" s="188"/>
      <c r="J911" s="36"/>
      <c r="K911" s="36"/>
      <c r="L911" s="39"/>
      <c r="M911" s="189"/>
      <c r="N911" s="190"/>
      <c r="O911" s="64"/>
      <c r="P911" s="64"/>
      <c r="Q911" s="64"/>
      <c r="R911" s="64"/>
      <c r="S911" s="64"/>
      <c r="T911" s="65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T911" s="17" t="s">
        <v>135</v>
      </c>
      <c r="AU911" s="17" t="s">
        <v>82</v>
      </c>
    </row>
    <row r="912" spans="1:65" s="14" customFormat="1">
      <c r="B912" s="202"/>
      <c r="C912" s="203"/>
      <c r="D912" s="193" t="s">
        <v>137</v>
      </c>
      <c r="E912" s="204" t="s">
        <v>19</v>
      </c>
      <c r="F912" s="205" t="s">
        <v>1142</v>
      </c>
      <c r="G912" s="203"/>
      <c r="H912" s="206">
        <v>13.2</v>
      </c>
      <c r="I912" s="207"/>
      <c r="J912" s="203"/>
      <c r="K912" s="203"/>
      <c r="L912" s="208"/>
      <c r="M912" s="209"/>
      <c r="N912" s="210"/>
      <c r="O912" s="210"/>
      <c r="P912" s="210"/>
      <c r="Q912" s="210"/>
      <c r="R912" s="210"/>
      <c r="S912" s="210"/>
      <c r="T912" s="211"/>
      <c r="AT912" s="212" t="s">
        <v>137</v>
      </c>
      <c r="AU912" s="212" t="s">
        <v>82</v>
      </c>
      <c r="AV912" s="14" t="s">
        <v>82</v>
      </c>
      <c r="AW912" s="14" t="s">
        <v>33</v>
      </c>
      <c r="AX912" s="14" t="s">
        <v>72</v>
      </c>
      <c r="AY912" s="212" t="s">
        <v>126</v>
      </c>
    </row>
    <row r="913" spans="1:65" s="15" customFormat="1">
      <c r="B913" s="213"/>
      <c r="C913" s="214"/>
      <c r="D913" s="193" t="s">
        <v>137</v>
      </c>
      <c r="E913" s="215" t="s">
        <v>19</v>
      </c>
      <c r="F913" s="216" t="s">
        <v>140</v>
      </c>
      <c r="G913" s="214"/>
      <c r="H913" s="217">
        <v>13.2</v>
      </c>
      <c r="I913" s="218"/>
      <c r="J913" s="214"/>
      <c r="K913" s="214"/>
      <c r="L913" s="219"/>
      <c r="M913" s="220"/>
      <c r="N913" s="221"/>
      <c r="O913" s="221"/>
      <c r="P913" s="221"/>
      <c r="Q913" s="221"/>
      <c r="R913" s="221"/>
      <c r="S913" s="221"/>
      <c r="T913" s="222"/>
      <c r="AT913" s="223" t="s">
        <v>137</v>
      </c>
      <c r="AU913" s="223" t="s">
        <v>82</v>
      </c>
      <c r="AV913" s="15" t="s">
        <v>133</v>
      </c>
      <c r="AW913" s="15" t="s">
        <v>33</v>
      </c>
      <c r="AX913" s="15" t="s">
        <v>80</v>
      </c>
      <c r="AY913" s="223" t="s">
        <v>126</v>
      </c>
    </row>
    <row r="914" spans="1:65" s="2" customFormat="1" ht="44.25" customHeight="1">
      <c r="A914" s="34"/>
      <c r="B914" s="35"/>
      <c r="C914" s="173" t="s">
        <v>1143</v>
      </c>
      <c r="D914" s="173" t="s">
        <v>128</v>
      </c>
      <c r="E914" s="174" t="s">
        <v>262</v>
      </c>
      <c r="F914" s="175" t="s">
        <v>263</v>
      </c>
      <c r="G914" s="176" t="s">
        <v>254</v>
      </c>
      <c r="H914" s="177">
        <v>273.74599999999998</v>
      </c>
      <c r="I914" s="178"/>
      <c r="J914" s="179">
        <f>ROUND(I914*H914,2)</f>
        <v>0</v>
      </c>
      <c r="K914" s="175" t="s">
        <v>132</v>
      </c>
      <c r="L914" s="39"/>
      <c r="M914" s="180" t="s">
        <v>19</v>
      </c>
      <c r="N914" s="181" t="s">
        <v>43</v>
      </c>
      <c r="O914" s="64"/>
      <c r="P914" s="182">
        <f>O914*H914</f>
        <v>0</v>
      </c>
      <c r="Q914" s="182">
        <v>0</v>
      </c>
      <c r="R914" s="182">
        <f>Q914*H914</f>
        <v>0</v>
      </c>
      <c r="S914" s="182">
        <v>0</v>
      </c>
      <c r="T914" s="183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184" t="s">
        <v>133</v>
      </c>
      <c r="AT914" s="184" t="s">
        <v>128</v>
      </c>
      <c r="AU914" s="184" t="s">
        <v>82</v>
      </c>
      <c r="AY914" s="17" t="s">
        <v>126</v>
      </c>
      <c r="BE914" s="185">
        <f>IF(N914="základní",J914,0)</f>
        <v>0</v>
      </c>
      <c r="BF914" s="185">
        <f>IF(N914="snížená",J914,0)</f>
        <v>0</v>
      </c>
      <c r="BG914" s="185">
        <f>IF(N914="zákl. přenesená",J914,0)</f>
        <v>0</v>
      </c>
      <c r="BH914" s="185">
        <f>IF(N914="sníž. přenesená",J914,0)</f>
        <v>0</v>
      </c>
      <c r="BI914" s="185">
        <f>IF(N914="nulová",J914,0)</f>
        <v>0</v>
      </c>
      <c r="BJ914" s="17" t="s">
        <v>80</v>
      </c>
      <c r="BK914" s="185">
        <f>ROUND(I914*H914,2)</f>
        <v>0</v>
      </c>
      <c r="BL914" s="17" t="s">
        <v>133</v>
      </c>
      <c r="BM914" s="184" t="s">
        <v>1144</v>
      </c>
    </row>
    <row r="915" spans="1:65" s="2" customFormat="1">
      <c r="A915" s="34"/>
      <c r="B915" s="35"/>
      <c r="C915" s="36"/>
      <c r="D915" s="186" t="s">
        <v>135</v>
      </c>
      <c r="E915" s="36"/>
      <c r="F915" s="187" t="s">
        <v>265</v>
      </c>
      <c r="G915" s="36"/>
      <c r="H915" s="36"/>
      <c r="I915" s="188"/>
      <c r="J915" s="36"/>
      <c r="K915" s="36"/>
      <c r="L915" s="39"/>
      <c r="M915" s="189"/>
      <c r="N915" s="190"/>
      <c r="O915" s="64"/>
      <c r="P915" s="64"/>
      <c r="Q915" s="64"/>
      <c r="R915" s="64"/>
      <c r="S915" s="64"/>
      <c r="T915" s="65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T915" s="17" t="s">
        <v>135</v>
      </c>
      <c r="AU915" s="17" t="s">
        <v>82</v>
      </c>
    </row>
    <row r="916" spans="1:65" s="14" customFormat="1">
      <c r="B916" s="202"/>
      <c r="C916" s="203"/>
      <c r="D916" s="193" t="s">
        <v>137</v>
      </c>
      <c r="E916" s="204" t="s">
        <v>19</v>
      </c>
      <c r="F916" s="205" t="s">
        <v>1145</v>
      </c>
      <c r="G916" s="203"/>
      <c r="H916" s="206">
        <v>273.74599999999998</v>
      </c>
      <c r="I916" s="207"/>
      <c r="J916" s="203"/>
      <c r="K916" s="203"/>
      <c r="L916" s="208"/>
      <c r="M916" s="209"/>
      <c r="N916" s="210"/>
      <c r="O916" s="210"/>
      <c r="P916" s="210"/>
      <c r="Q916" s="210"/>
      <c r="R916" s="210"/>
      <c r="S916" s="210"/>
      <c r="T916" s="211"/>
      <c r="AT916" s="212" t="s">
        <v>137</v>
      </c>
      <c r="AU916" s="212" t="s">
        <v>82</v>
      </c>
      <c r="AV916" s="14" t="s">
        <v>82</v>
      </c>
      <c r="AW916" s="14" t="s">
        <v>33</v>
      </c>
      <c r="AX916" s="14" t="s">
        <v>72</v>
      </c>
      <c r="AY916" s="212" t="s">
        <v>126</v>
      </c>
    </row>
    <row r="917" spans="1:65" s="15" customFormat="1">
      <c r="B917" s="213"/>
      <c r="C917" s="214"/>
      <c r="D917" s="193" t="s">
        <v>137</v>
      </c>
      <c r="E917" s="215" t="s">
        <v>19</v>
      </c>
      <c r="F917" s="216" t="s">
        <v>140</v>
      </c>
      <c r="G917" s="214"/>
      <c r="H917" s="217">
        <v>273.74599999999998</v>
      </c>
      <c r="I917" s="218"/>
      <c r="J917" s="214"/>
      <c r="K917" s="214"/>
      <c r="L917" s="219"/>
      <c r="M917" s="220"/>
      <c r="N917" s="221"/>
      <c r="O917" s="221"/>
      <c r="P917" s="221"/>
      <c r="Q917" s="221"/>
      <c r="R917" s="221"/>
      <c r="S917" s="221"/>
      <c r="T917" s="222"/>
      <c r="AT917" s="223" t="s">
        <v>137</v>
      </c>
      <c r="AU917" s="223" t="s">
        <v>82</v>
      </c>
      <c r="AV917" s="15" t="s">
        <v>133</v>
      </c>
      <c r="AW917" s="15" t="s">
        <v>33</v>
      </c>
      <c r="AX917" s="15" t="s">
        <v>80</v>
      </c>
      <c r="AY917" s="223" t="s">
        <v>126</v>
      </c>
    </row>
    <row r="918" spans="1:65" s="12" customFormat="1" ht="22.9" customHeight="1">
      <c r="B918" s="157"/>
      <c r="C918" s="158"/>
      <c r="D918" s="159" t="s">
        <v>71</v>
      </c>
      <c r="E918" s="171" t="s">
        <v>1146</v>
      </c>
      <c r="F918" s="171" t="s">
        <v>1147</v>
      </c>
      <c r="G918" s="158"/>
      <c r="H918" s="158"/>
      <c r="I918" s="161"/>
      <c r="J918" s="172">
        <f>BK918</f>
        <v>0</v>
      </c>
      <c r="K918" s="158"/>
      <c r="L918" s="163"/>
      <c r="M918" s="164"/>
      <c r="N918" s="165"/>
      <c r="O918" s="165"/>
      <c r="P918" s="166">
        <f>SUM(P919:P922)</f>
        <v>0</v>
      </c>
      <c r="Q918" s="165"/>
      <c r="R918" s="166">
        <f>SUM(R919:R922)</f>
        <v>0</v>
      </c>
      <c r="S918" s="165"/>
      <c r="T918" s="167">
        <f>SUM(T919:T922)</f>
        <v>0</v>
      </c>
      <c r="AR918" s="168" t="s">
        <v>80</v>
      </c>
      <c r="AT918" s="169" t="s">
        <v>71</v>
      </c>
      <c r="AU918" s="169" t="s">
        <v>80</v>
      </c>
      <c r="AY918" s="168" t="s">
        <v>126</v>
      </c>
      <c r="BK918" s="170">
        <f>SUM(BK919:BK922)</f>
        <v>0</v>
      </c>
    </row>
    <row r="919" spans="1:65" s="2" customFormat="1" ht="37.9" customHeight="1">
      <c r="A919" s="34"/>
      <c r="B919" s="35"/>
      <c r="C919" s="173" t="s">
        <v>1148</v>
      </c>
      <c r="D919" s="173" t="s">
        <v>128</v>
      </c>
      <c r="E919" s="174" t="s">
        <v>1149</v>
      </c>
      <c r="F919" s="175" t="s">
        <v>1150</v>
      </c>
      <c r="G919" s="176" t="s">
        <v>254</v>
      </c>
      <c r="H919" s="177">
        <v>2362.087</v>
      </c>
      <c r="I919" s="178"/>
      <c r="J919" s="179">
        <f>ROUND(I919*H919,2)</f>
        <v>0</v>
      </c>
      <c r="K919" s="175" t="s">
        <v>132</v>
      </c>
      <c r="L919" s="39"/>
      <c r="M919" s="180" t="s">
        <v>19</v>
      </c>
      <c r="N919" s="181" t="s">
        <v>43</v>
      </c>
      <c r="O919" s="64"/>
      <c r="P919" s="182">
        <f>O919*H919</f>
        <v>0</v>
      </c>
      <c r="Q919" s="182">
        <v>0</v>
      </c>
      <c r="R919" s="182">
        <f>Q919*H919</f>
        <v>0</v>
      </c>
      <c r="S919" s="182">
        <v>0</v>
      </c>
      <c r="T919" s="183">
        <f>S919*H919</f>
        <v>0</v>
      </c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R919" s="184" t="s">
        <v>133</v>
      </c>
      <c r="AT919" s="184" t="s">
        <v>128</v>
      </c>
      <c r="AU919" s="184" t="s">
        <v>82</v>
      </c>
      <c r="AY919" s="17" t="s">
        <v>126</v>
      </c>
      <c r="BE919" s="185">
        <f>IF(N919="základní",J919,0)</f>
        <v>0</v>
      </c>
      <c r="BF919" s="185">
        <f>IF(N919="snížená",J919,0)</f>
        <v>0</v>
      </c>
      <c r="BG919" s="185">
        <f>IF(N919="zákl. přenesená",J919,0)</f>
        <v>0</v>
      </c>
      <c r="BH919" s="185">
        <f>IF(N919="sníž. přenesená",J919,0)</f>
        <v>0</v>
      </c>
      <c r="BI919" s="185">
        <f>IF(N919="nulová",J919,0)</f>
        <v>0</v>
      </c>
      <c r="BJ919" s="17" t="s">
        <v>80</v>
      </c>
      <c r="BK919" s="185">
        <f>ROUND(I919*H919,2)</f>
        <v>0</v>
      </c>
      <c r="BL919" s="17" t="s">
        <v>133</v>
      </c>
      <c r="BM919" s="184" t="s">
        <v>1151</v>
      </c>
    </row>
    <row r="920" spans="1:65" s="2" customFormat="1">
      <c r="A920" s="34"/>
      <c r="B920" s="35"/>
      <c r="C920" s="36"/>
      <c r="D920" s="186" t="s">
        <v>135</v>
      </c>
      <c r="E920" s="36"/>
      <c r="F920" s="187" t="s">
        <v>1152</v>
      </c>
      <c r="G920" s="36"/>
      <c r="H920" s="36"/>
      <c r="I920" s="188"/>
      <c r="J920" s="36"/>
      <c r="K920" s="36"/>
      <c r="L920" s="39"/>
      <c r="M920" s="189"/>
      <c r="N920" s="190"/>
      <c r="O920" s="64"/>
      <c r="P920" s="64"/>
      <c r="Q920" s="64"/>
      <c r="R920" s="64"/>
      <c r="S920" s="64"/>
      <c r="T920" s="65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T920" s="17" t="s">
        <v>135</v>
      </c>
      <c r="AU920" s="17" t="s">
        <v>82</v>
      </c>
    </row>
    <row r="921" spans="1:65" s="2" customFormat="1" ht="44.25" customHeight="1">
      <c r="A921" s="34"/>
      <c r="B921" s="35"/>
      <c r="C921" s="173" t="s">
        <v>1153</v>
      </c>
      <c r="D921" s="173" t="s">
        <v>128</v>
      </c>
      <c r="E921" s="174" t="s">
        <v>1154</v>
      </c>
      <c r="F921" s="175" t="s">
        <v>1155</v>
      </c>
      <c r="G921" s="176" t="s">
        <v>254</v>
      </c>
      <c r="H921" s="177">
        <v>2362.087</v>
      </c>
      <c r="I921" s="178"/>
      <c r="J921" s="179">
        <f>ROUND(I921*H921,2)</f>
        <v>0</v>
      </c>
      <c r="K921" s="175" t="s">
        <v>132</v>
      </c>
      <c r="L921" s="39"/>
      <c r="M921" s="180" t="s">
        <v>19</v>
      </c>
      <c r="N921" s="181" t="s">
        <v>43</v>
      </c>
      <c r="O921" s="64"/>
      <c r="P921" s="182">
        <f>O921*H921</f>
        <v>0</v>
      </c>
      <c r="Q921" s="182">
        <v>0</v>
      </c>
      <c r="R921" s="182">
        <f>Q921*H921</f>
        <v>0</v>
      </c>
      <c r="S921" s="182">
        <v>0</v>
      </c>
      <c r="T921" s="183">
        <f>S921*H921</f>
        <v>0</v>
      </c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R921" s="184" t="s">
        <v>133</v>
      </c>
      <c r="AT921" s="184" t="s">
        <v>128</v>
      </c>
      <c r="AU921" s="184" t="s">
        <v>82</v>
      </c>
      <c r="AY921" s="17" t="s">
        <v>126</v>
      </c>
      <c r="BE921" s="185">
        <f>IF(N921="základní",J921,0)</f>
        <v>0</v>
      </c>
      <c r="BF921" s="185">
        <f>IF(N921="snížená",J921,0)</f>
        <v>0</v>
      </c>
      <c r="BG921" s="185">
        <f>IF(N921="zákl. přenesená",J921,0)</f>
        <v>0</v>
      </c>
      <c r="BH921" s="185">
        <f>IF(N921="sníž. přenesená",J921,0)</f>
        <v>0</v>
      </c>
      <c r="BI921" s="185">
        <f>IF(N921="nulová",J921,0)</f>
        <v>0</v>
      </c>
      <c r="BJ921" s="17" t="s">
        <v>80</v>
      </c>
      <c r="BK921" s="185">
        <f>ROUND(I921*H921,2)</f>
        <v>0</v>
      </c>
      <c r="BL921" s="17" t="s">
        <v>133</v>
      </c>
      <c r="BM921" s="184" t="s">
        <v>1156</v>
      </c>
    </row>
    <row r="922" spans="1:65" s="2" customFormat="1">
      <c r="A922" s="34"/>
      <c r="B922" s="35"/>
      <c r="C922" s="36"/>
      <c r="D922" s="186" t="s">
        <v>135</v>
      </c>
      <c r="E922" s="36"/>
      <c r="F922" s="187" t="s">
        <v>1157</v>
      </c>
      <c r="G922" s="36"/>
      <c r="H922" s="36"/>
      <c r="I922" s="188"/>
      <c r="J922" s="36"/>
      <c r="K922" s="36"/>
      <c r="L922" s="39"/>
      <c r="M922" s="189"/>
      <c r="N922" s="190"/>
      <c r="O922" s="64"/>
      <c r="P922" s="64"/>
      <c r="Q922" s="64"/>
      <c r="R922" s="64"/>
      <c r="S922" s="64"/>
      <c r="T922" s="65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T922" s="17" t="s">
        <v>135</v>
      </c>
      <c r="AU922" s="17" t="s">
        <v>82</v>
      </c>
    </row>
    <row r="923" spans="1:65" s="12" customFormat="1" ht="25.9" customHeight="1">
      <c r="B923" s="157"/>
      <c r="C923" s="158"/>
      <c r="D923" s="159" t="s">
        <v>71</v>
      </c>
      <c r="E923" s="160" t="s">
        <v>1158</v>
      </c>
      <c r="F923" s="160" t="s">
        <v>1159</v>
      </c>
      <c r="G923" s="158"/>
      <c r="H923" s="158"/>
      <c r="I923" s="161"/>
      <c r="J923" s="162">
        <f>BK923</f>
        <v>0</v>
      </c>
      <c r="K923" s="158"/>
      <c r="L923" s="163"/>
      <c r="M923" s="164"/>
      <c r="N923" s="165"/>
      <c r="O923" s="165"/>
      <c r="P923" s="166">
        <f>P924</f>
        <v>0</v>
      </c>
      <c r="Q923" s="165"/>
      <c r="R923" s="166">
        <f>R924</f>
        <v>5.1999999999999998E-3</v>
      </c>
      <c r="S923" s="165"/>
      <c r="T923" s="167">
        <f>T924</f>
        <v>0</v>
      </c>
      <c r="AR923" s="168" t="s">
        <v>82</v>
      </c>
      <c r="AT923" s="169" t="s">
        <v>71</v>
      </c>
      <c r="AU923" s="169" t="s">
        <v>72</v>
      </c>
      <c r="AY923" s="168" t="s">
        <v>126</v>
      </c>
      <c r="BK923" s="170">
        <f>BK924</f>
        <v>0</v>
      </c>
    </row>
    <row r="924" spans="1:65" s="12" customFormat="1" ht="22.9" customHeight="1">
      <c r="B924" s="157"/>
      <c r="C924" s="158"/>
      <c r="D924" s="159" t="s">
        <v>71</v>
      </c>
      <c r="E924" s="171" t="s">
        <v>1160</v>
      </c>
      <c r="F924" s="171" t="s">
        <v>1161</v>
      </c>
      <c r="G924" s="158"/>
      <c r="H924" s="158"/>
      <c r="I924" s="161"/>
      <c r="J924" s="172">
        <f>BK924</f>
        <v>0</v>
      </c>
      <c r="K924" s="158"/>
      <c r="L924" s="163"/>
      <c r="M924" s="164"/>
      <c r="N924" s="165"/>
      <c r="O924" s="165"/>
      <c r="P924" s="166">
        <f>SUM(P925:P933)</f>
        <v>0</v>
      </c>
      <c r="Q924" s="165"/>
      <c r="R924" s="166">
        <f>SUM(R925:R933)</f>
        <v>5.1999999999999998E-3</v>
      </c>
      <c r="S924" s="165"/>
      <c r="T924" s="167">
        <f>SUM(T925:T933)</f>
        <v>0</v>
      </c>
      <c r="AR924" s="168" t="s">
        <v>82</v>
      </c>
      <c r="AT924" s="169" t="s">
        <v>71</v>
      </c>
      <c r="AU924" s="169" t="s">
        <v>80</v>
      </c>
      <c r="AY924" s="168" t="s">
        <v>126</v>
      </c>
      <c r="BK924" s="170">
        <f>SUM(BK925:BK933)</f>
        <v>0</v>
      </c>
    </row>
    <row r="925" spans="1:65" s="2" customFormat="1" ht="44.25" customHeight="1">
      <c r="A925" s="34"/>
      <c r="B925" s="35"/>
      <c r="C925" s="173" t="s">
        <v>1162</v>
      </c>
      <c r="D925" s="173" t="s">
        <v>128</v>
      </c>
      <c r="E925" s="174" t="s">
        <v>1163</v>
      </c>
      <c r="F925" s="175" t="s">
        <v>1164</v>
      </c>
      <c r="G925" s="176" t="s">
        <v>131</v>
      </c>
      <c r="H925" s="177">
        <v>7.8</v>
      </c>
      <c r="I925" s="178"/>
      <c r="J925" s="179">
        <f>ROUND(I925*H925,2)</f>
        <v>0</v>
      </c>
      <c r="K925" s="175" t="s">
        <v>132</v>
      </c>
      <c r="L925" s="39"/>
      <c r="M925" s="180" t="s">
        <v>19</v>
      </c>
      <c r="N925" s="181" t="s">
        <v>43</v>
      </c>
      <c r="O925" s="64"/>
      <c r="P925" s="182">
        <f>O925*H925</f>
        <v>0</v>
      </c>
      <c r="Q925" s="182">
        <v>4.0000000000000002E-4</v>
      </c>
      <c r="R925" s="182">
        <f>Q925*H925</f>
        <v>3.1199999999999999E-3</v>
      </c>
      <c r="S925" s="182">
        <v>0</v>
      </c>
      <c r="T925" s="183">
        <f>S925*H925</f>
        <v>0</v>
      </c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R925" s="184" t="s">
        <v>231</v>
      </c>
      <c r="AT925" s="184" t="s">
        <v>128</v>
      </c>
      <c r="AU925" s="184" t="s">
        <v>82</v>
      </c>
      <c r="AY925" s="17" t="s">
        <v>126</v>
      </c>
      <c r="BE925" s="185">
        <f>IF(N925="základní",J925,0)</f>
        <v>0</v>
      </c>
      <c r="BF925" s="185">
        <f>IF(N925="snížená",J925,0)</f>
        <v>0</v>
      </c>
      <c r="BG925" s="185">
        <f>IF(N925="zákl. přenesená",J925,0)</f>
        <v>0</v>
      </c>
      <c r="BH925" s="185">
        <f>IF(N925="sníž. přenesená",J925,0)</f>
        <v>0</v>
      </c>
      <c r="BI925" s="185">
        <f>IF(N925="nulová",J925,0)</f>
        <v>0</v>
      </c>
      <c r="BJ925" s="17" t="s">
        <v>80</v>
      </c>
      <c r="BK925" s="185">
        <f>ROUND(I925*H925,2)</f>
        <v>0</v>
      </c>
      <c r="BL925" s="17" t="s">
        <v>231</v>
      </c>
      <c r="BM925" s="184" t="s">
        <v>1165</v>
      </c>
    </row>
    <row r="926" spans="1:65" s="2" customFormat="1">
      <c r="A926" s="34"/>
      <c r="B926" s="35"/>
      <c r="C926" s="36"/>
      <c r="D926" s="186" t="s">
        <v>135</v>
      </c>
      <c r="E926" s="36"/>
      <c r="F926" s="187" t="s">
        <v>1166</v>
      </c>
      <c r="G926" s="36"/>
      <c r="H926" s="36"/>
      <c r="I926" s="188"/>
      <c r="J926" s="36"/>
      <c r="K926" s="36"/>
      <c r="L926" s="39"/>
      <c r="M926" s="189"/>
      <c r="N926" s="190"/>
      <c r="O926" s="64"/>
      <c r="P926" s="64"/>
      <c r="Q926" s="64"/>
      <c r="R926" s="64"/>
      <c r="S926" s="64"/>
      <c r="T926" s="65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T926" s="17" t="s">
        <v>135</v>
      </c>
      <c r="AU926" s="17" t="s">
        <v>82</v>
      </c>
    </row>
    <row r="927" spans="1:65" s="13" customFormat="1">
      <c r="B927" s="191"/>
      <c r="C927" s="192"/>
      <c r="D927" s="193" t="s">
        <v>137</v>
      </c>
      <c r="E927" s="194" t="s">
        <v>19</v>
      </c>
      <c r="F927" s="195" t="s">
        <v>1167</v>
      </c>
      <c r="G927" s="192"/>
      <c r="H927" s="194" t="s">
        <v>19</v>
      </c>
      <c r="I927" s="196"/>
      <c r="J927" s="192"/>
      <c r="K927" s="192"/>
      <c r="L927" s="197"/>
      <c r="M927" s="198"/>
      <c r="N927" s="199"/>
      <c r="O927" s="199"/>
      <c r="P927" s="199"/>
      <c r="Q927" s="199"/>
      <c r="R927" s="199"/>
      <c r="S927" s="199"/>
      <c r="T927" s="200"/>
      <c r="AT927" s="201" t="s">
        <v>137</v>
      </c>
      <c r="AU927" s="201" t="s">
        <v>82</v>
      </c>
      <c r="AV927" s="13" t="s">
        <v>80</v>
      </c>
      <c r="AW927" s="13" t="s">
        <v>33</v>
      </c>
      <c r="AX927" s="13" t="s">
        <v>72</v>
      </c>
      <c r="AY927" s="201" t="s">
        <v>126</v>
      </c>
    </row>
    <row r="928" spans="1:65" s="14" customFormat="1">
      <c r="B928" s="202"/>
      <c r="C928" s="203"/>
      <c r="D928" s="193" t="s">
        <v>137</v>
      </c>
      <c r="E928" s="204" t="s">
        <v>19</v>
      </c>
      <c r="F928" s="205" t="s">
        <v>788</v>
      </c>
      <c r="G928" s="203"/>
      <c r="H928" s="206">
        <v>7.8</v>
      </c>
      <c r="I928" s="207"/>
      <c r="J928" s="203"/>
      <c r="K928" s="203"/>
      <c r="L928" s="208"/>
      <c r="M928" s="209"/>
      <c r="N928" s="210"/>
      <c r="O928" s="210"/>
      <c r="P928" s="210"/>
      <c r="Q928" s="210"/>
      <c r="R928" s="210"/>
      <c r="S928" s="210"/>
      <c r="T928" s="211"/>
      <c r="AT928" s="212" t="s">
        <v>137</v>
      </c>
      <c r="AU928" s="212" t="s">
        <v>82</v>
      </c>
      <c r="AV928" s="14" t="s">
        <v>82</v>
      </c>
      <c r="AW928" s="14" t="s">
        <v>33</v>
      </c>
      <c r="AX928" s="14" t="s">
        <v>72</v>
      </c>
      <c r="AY928" s="212" t="s">
        <v>126</v>
      </c>
    </row>
    <row r="929" spans="1:65" s="15" customFormat="1">
      <c r="B929" s="213"/>
      <c r="C929" s="214"/>
      <c r="D929" s="193" t="s">
        <v>137</v>
      </c>
      <c r="E929" s="215" t="s">
        <v>19</v>
      </c>
      <c r="F929" s="216" t="s">
        <v>140</v>
      </c>
      <c r="G929" s="214"/>
      <c r="H929" s="217">
        <v>7.8</v>
      </c>
      <c r="I929" s="218"/>
      <c r="J929" s="214"/>
      <c r="K929" s="214"/>
      <c r="L929" s="219"/>
      <c r="M929" s="220"/>
      <c r="N929" s="221"/>
      <c r="O929" s="221"/>
      <c r="P929" s="221"/>
      <c r="Q929" s="221"/>
      <c r="R929" s="221"/>
      <c r="S929" s="221"/>
      <c r="T929" s="222"/>
      <c r="AT929" s="223" t="s">
        <v>137</v>
      </c>
      <c r="AU929" s="223" t="s">
        <v>82</v>
      </c>
      <c r="AV929" s="15" t="s">
        <v>133</v>
      </c>
      <c r="AW929" s="15" t="s">
        <v>33</v>
      </c>
      <c r="AX929" s="15" t="s">
        <v>80</v>
      </c>
      <c r="AY929" s="223" t="s">
        <v>126</v>
      </c>
    </row>
    <row r="930" spans="1:65" s="2" customFormat="1" ht="24.2" customHeight="1">
      <c r="A930" s="34"/>
      <c r="B930" s="35"/>
      <c r="C930" s="173" t="s">
        <v>1168</v>
      </c>
      <c r="D930" s="173" t="s">
        <v>128</v>
      </c>
      <c r="E930" s="174" t="s">
        <v>1169</v>
      </c>
      <c r="F930" s="175" t="s">
        <v>1170</v>
      </c>
      <c r="G930" s="176" t="s">
        <v>212</v>
      </c>
      <c r="H930" s="177">
        <v>13</v>
      </c>
      <c r="I930" s="178"/>
      <c r="J930" s="179">
        <f>ROUND(I930*H930,2)</f>
        <v>0</v>
      </c>
      <c r="K930" s="175" t="s">
        <v>132</v>
      </c>
      <c r="L930" s="39"/>
      <c r="M930" s="180" t="s">
        <v>19</v>
      </c>
      <c r="N930" s="181" t="s">
        <v>43</v>
      </c>
      <c r="O930" s="64"/>
      <c r="P930" s="182">
        <f>O930*H930</f>
        <v>0</v>
      </c>
      <c r="Q930" s="182">
        <v>1.6000000000000001E-4</v>
      </c>
      <c r="R930" s="182">
        <f>Q930*H930</f>
        <v>2.0800000000000003E-3</v>
      </c>
      <c r="S930" s="182">
        <v>0</v>
      </c>
      <c r="T930" s="183">
        <f>S930*H930</f>
        <v>0</v>
      </c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R930" s="184" t="s">
        <v>231</v>
      </c>
      <c r="AT930" s="184" t="s">
        <v>128</v>
      </c>
      <c r="AU930" s="184" t="s">
        <v>82</v>
      </c>
      <c r="AY930" s="17" t="s">
        <v>126</v>
      </c>
      <c r="BE930" s="185">
        <f>IF(N930="základní",J930,0)</f>
        <v>0</v>
      </c>
      <c r="BF930" s="185">
        <f>IF(N930="snížená",J930,0)</f>
        <v>0</v>
      </c>
      <c r="BG930" s="185">
        <f>IF(N930="zákl. přenesená",J930,0)</f>
        <v>0</v>
      </c>
      <c r="BH930" s="185">
        <f>IF(N930="sníž. přenesená",J930,0)</f>
        <v>0</v>
      </c>
      <c r="BI930" s="185">
        <f>IF(N930="nulová",J930,0)</f>
        <v>0</v>
      </c>
      <c r="BJ930" s="17" t="s">
        <v>80</v>
      </c>
      <c r="BK930" s="185">
        <f>ROUND(I930*H930,2)</f>
        <v>0</v>
      </c>
      <c r="BL930" s="17" t="s">
        <v>231</v>
      </c>
      <c r="BM930" s="184" t="s">
        <v>1171</v>
      </c>
    </row>
    <row r="931" spans="1:65" s="2" customFormat="1">
      <c r="A931" s="34"/>
      <c r="B931" s="35"/>
      <c r="C931" s="36"/>
      <c r="D931" s="186" t="s">
        <v>135</v>
      </c>
      <c r="E931" s="36"/>
      <c r="F931" s="187" t="s">
        <v>1172</v>
      </c>
      <c r="G931" s="36"/>
      <c r="H931" s="36"/>
      <c r="I931" s="188"/>
      <c r="J931" s="36"/>
      <c r="K931" s="36"/>
      <c r="L931" s="39"/>
      <c r="M931" s="189"/>
      <c r="N931" s="190"/>
      <c r="O931" s="64"/>
      <c r="P931" s="64"/>
      <c r="Q931" s="64"/>
      <c r="R931" s="64"/>
      <c r="S931" s="64"/>
      <c r="T931" s="65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T931" s="17" t="s">
        <v>135</v>
      </c>
      <c r="AU931" s="17" t="s">
        <v>82</v>
      </c>
    </row>
    <row r="932" spans="1:65" s="2" customFormat="1" ht="44.25" customHeight="1">
      <c r="A932" s="34"/>
      <c r="B932" s="35"/>
      <c r="C932" s="173" t="s">
        <v>1173</v>
      </c>
      <c r="D932" s="173" t="s">
        <v>128</v>
      </c>
      <c r="E932" s="174" t="s">
        <v>1174</v>
      </c>
      <c r="F932" s="175" t="s">
        <v>1175</v>
      </c>
      <c r="G932" s="176" t="s">
        <v>1176</v>
      </c>
      <c r="H932" s="235"/>
      <c r="I932" s="178"/>
      <c r="J932" s="179">
        <f>ROUND(I932*H932,2)</f>
        <v>0</v>
      </c>
      <c r="K932" s="175" t="s">
        <v>132</v>
      </c>
      <c r="L932" s="39"/>
      <c r="M932" s="180" t="s">
        <v>19</v>
      </c>
      <c r="N932" s="181" t="s">
        <v>43</v>
      </c>
      <c r="O932" s="64"/>
      <c r="P932" s="182">
        <f>O932*H932</f>
        <v>0</v>
      </c>
      <c r="Q932" s="182">
        <v>0</v>
      </c>
      <c r="R932" s="182">
        <f>Q932*H932</f>
        <v>0</v>
      </c>
      <c r="S932" s="182">
        <v>0</v>
      </c>
      <c r="T932" s="183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184" t="s">
        <v>231</v>
      </c>
      <c r="AT932" s="184" t="s">
        <v>128</v>
      </c>
      <c r="AU932" s="184" t="s">
        <v>82</v>
      </c>
      <c r="AY932" s="17" t="s">
        <v>126</v>
      </c>
      <c r="BE932" s="185">
        <f>IF(N932="základní",J932,0)</f>
        <v>0</v>
      </c>
      <c r="BF932" s="185">
        <f>IF(N932="snížená",J932,0)</f>
        <v>0</v>
      </c>
      <c r="BG932" s="185">
        <f>IF(N932="zákl. přenesená",J932,0)</f>
        <v>0</v>
      </c>
      <c r="BH932" s="185">
        <f>IF(N932="sníž. přenesená",J932,0)</f>
        <v>0</v>
      </c>
      <c r="BI932" s="185">
        <f>IF(N932="nulová",J932,0)</f>
        <v>0</v>
      </c>
      <c r="BJ932" s="17" t="s">
        <v>80</v>
      </c>
      <c r="BK932" s="185">
        <f>ROUND(I932*H932,2)</f>
        <v>0</v>
      </c>
      <c r="BL932" s="17" t="s">
        <v>231</v>
      </c>
      <c r="BM932" s="184" t="s">
        <v>1177</v>
      </c>
    </row>
    <row r="933" spans="1:65" s="2" customFormat="1">
      <c r="A933" s="34"/>
      <c r="B933" s="35"/>
      <c r="C933" s="36"/>
      <c r="D933" s="186" t="s">
        <v>135</v>
      </c>
      <c r="E933" s="36"/>
      <c r="F933" s="187" t="s">
        <v>1178</v>
      </c>
      <c r="G933" s="36"/>
      <c r="H933" s="36"/>
      <c r="I933" s="188"/>
      <c r="J933" s="36"/>
      <c r="K933" s="36"/>
      <c r="L933" s="39"/>
      <c r="M933" s="189"/>
      <c r="N933" s="190"/>
      <c r="O933" s="64"/>
      <c r="P933" s="64"/>
      <c r="Q933" s="64"/>
      <c r="R933" s="64"/>
      <c r="S933" s="64"/>
      <c r="T933" s="65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135</v>
      </c>
      <c r="AU933" s="17" t="s">
        <v>82</v>
      </c>
    </row>
    <row r="934" spans="1:65" s="12" customFormat="1" ht="25.9" customHeight="1">
      <c r="B934" s="157"/>
      <c r="C934" s="158"/>
      <c r="D934" s="159" t="s">
        <v>71</v>
      </c>
      <c r="E934" s="160" t="s">
        <v>251</v>
      </c>
      <c r="F934" s="160" t="s">
        <v>1179</v>
      </c>
      <c r="G934" s="158"/>
      <c r="H934" s="158"/>
      <c r="I934" s="161"/>
      <c r="J934" s="162">
        <f>BK934</f>
        <v>0</v>
      </c>
      <c r="K934" s="158"/>
      <c r="L934" s="163"/>
      <c r="M934" s="164"/>
      <c r="N934" s="165"/>
      <c r="O934" s="165"/>
      <c r="P934" s="166">
        <f>P935</f>
        <v>0</v>
      </c>
      <c r="Q934" s="165"/>
      <c r="R934" s="166">
        <f>R935</f>
        <v>41.158971000000001</v>
      </c>
      <c r="S934" s="165"/>
      <c r="T934" s="167">
        <f>T935</f>
        <v>0</v>
      </c>
      <c r="AR934" s="168" t="s">
        <v>147</v>
      </c>
      <c r="AT934" s="169" t="s">
        <v>71</v>
      </c>
      <c r="AU934" s="169" t="s">
        <v>72</v>
      </c>
      <c r="AY934" s="168" t="s">
        <v>126</v>
      </c>
      <c r="BK934" s="170">
        <f>BK935</f>
        <v>0</v>
      </c>
    </row>
    <row r="935" spans="1:65" s="12" customFormat="1" ht="22.9" customHeight="1">
      <c r="B935" s="157"/>
      <c r="C935" s="158"/>
      <c r="D935" s="159" t="s">
        <v>71</v>
      </c>
      <c r="E935" s="171" t="s">
        <v>1180</v>
      </c>
      <c r="F935" s="171" t="s">
        <v>1181</v>
      </c>
      <c r="G935" s="158"/>
      <c r="H935" s="158"/>
      <c r="I935" s="161"/>
      <c r="J935" s="172">
        <f>BK935</f>
        <v>0</v>
      </c>
      <c r="K935" s="158"/>
      <c r="L935" s="163"/>
      <c r="M935" s="164"/>
      <c r="N935" s="165"/>
      <c r="O935" s="165"/>
      <c r="P935" s="166">
        <f>SUM(P936:P1002)</f>
        <v>0</v>
      </c>
      <c r="Q935" s="165"/>
      <c r="R935" s="166">
        <f>SUM(R936:R1002)</f>
        <v>41.158971000000001</v>
      </c>
      <c r="S935" s="165"/>
      <c r="T935" s="167">
        <f>SUM(T936:T1002)</f>
        <v>0</v>
      </c>
      <c r="AR935" s="168" t="s">
        <v>147</v>
      </c>
      <c r="AT935" s="169" t="s">
        <v>71</v>
      </c>
      <c r="AU935" s="169" t="s">
        <v>80</v>
      </c>
      <c r="AY935" s="168" t="s">
        <v>126</v>
      </c>
      <c r="BK935" s="170">
        <f>SUM(BK936:BK1002)</f>
        <v>0</v>
      </c>
    </row>
    <row r="936" spans="1:65" s="2" customFormat="1" ht="37.9" customHeight="1">
      <c r="A936" s="34"/>
      <c r="B936" s="35"/>
      <c r="C936" s="173" t="s">
        <v>1182</v>
      </c>
      <c r="D936" s="173" t="s">
        <v>128</v>
      </c>
      <c r="E936" s="174" t="s">
        <v>1183</v>
      </c>
      <c r="F936" s="175" t="s">
        <v>1184</v>
      </c>
      <c r="G936" s="176" t="s">
        <v>212</v>
      </c>
      <c r="H936" s="177">
        <v>128</v>
      </c>
      <c r="I936" s="178"/>
      <c r="J936" s="179">
        <f>ROUND(I936*H936,2)</f>
        <v>0</v>
      </c>
      <c r="K936" s="175" t="s">
        <v>132</v>
      </c>
      <c r="L936" s="39"/>
      <c r="M936" s="180" t="s">
        <v>19</v>
      </c>
      <c r="N936" s="181" t="s">
        <v>43</v>
      </c>
      <c r="O936" s="64"/>
      <c r="P936" s="182">
        <f>O936*H936</f>
        <v>0</v>
      </c>
      <c r="Q936" s="182">
        <v>0.32</v>
      </c>
      <c r="R936" s="182">
        <f>Q936*H936</f>
        <v>40.96</v>
      </c>
      <c r="S936" s="182">
        <v>0</v>
      </c>
      <c r="T936" s="183">
        <f>S936*H936</f>
        <v>0</v>
      </c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R936" s="184" t="s">
        <v>553</v>
      </c>
      <c r="AT936" s="184" t="s">
        <v>128</v>
      </c>
      <c r="AU936" s="184" t="s">
        <v>82</v>
      </c>
      <c r="AY936" s="17" t="s">
        <v>126</v>
      </c>
      <c r="BE936" s="185">
        <f>IF(N936="základní",J936,0)</f>
        <v>0</v>
      </c>
      <c r="BF936" s="185">
        <f>IF(N936="snížená",J936,0)</f>
        <v>0</v>
      </c>
      <c r="BG936" s="185">
        <f>IF(N936="zákl. přenesená",J936,0)</f>
        <v>0</v>
      </c>
      <c r="BH936" s="185">
        <f>IF(N936="sníž. přenesená",J936,0)</f>
        <v>0</v>
      </c>
      <c r="BI936" s="185">
        <f>IF(N936="nulová",J936,0)</f>
        <v>0</v>
      </c>
      <c r="BJ936" s="17" t="s">
        <v>80</v>
      </c>
      <c r="BK936" s="185">
        <f>ROUND(I936*H936,2)</f>
        <v>0</v>
      </c>
      <c r="BL936" s="17" t="s">
        <v>553</v>
      </c>
      <c r="BM936" s="184" t="s">
        <v>1185</v>
      </c>
    </row>
    <row r="937" spans="1:65" s="2" customFormat="1">
      <c r="A937" s="34"/>
      <c r="B937" s="35"/>
      <c r="C937" s="36"/>
      <c r="D937" s="186" t="s">
        <v>135</v>
      </c>
      <c r="E937" s="36"/>
      <c r="F937" s="187" t="s">
        <v>1186</v>
      </c>
      <c r="G937" s="36"/>
      <c r="H937" s="36"/>
      <c r="I937" s="188"/>
      <c r="J937" s="36"/>
      <c r="K937" s="36"/>
      <c r="L937" s="39"/>
      <c r="M937" s="189"/>
      <c r="N937" s="190"/>
      <c r="O937" s="64"/>
      <c r="P937" s="64"/>
      <c r="Q937" s="64"/>
      <c r="R937" s="64"/>
      <c r="S937" s="64"/>
      <c r="T937" s="65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T937" s="17" t="s">
        <v>135</v>
      </c>
      <c r="AU937" s="17" t="s">
        <v>82</v>
      </c>
    </row>
    <row r="938" spans="1:65" s="13" customFormat="1">
      <c r="B938" s="191"/>
      <c r="C938" s="192"/>
      <c r="D938" s="193" t="s">
        <v>137</v>
      </c>
      <c r="E938" s="194" t="s">
        <v>19</v>
      </c>
      <c r="F938" s="195" t="s">
        <v>453</v>
      </c>
      <c r="G938" s="192"/>
      <c r="H938" s="194" t="s">
        <v>19</v>
      </c>
      <c r="I938" s="196"/>
      <c r="J938" s="192"/>
      <c r="K938" s="192"/>
      <c r="L938" s="197"/>
      <c r="M938" s="198"/>
      <c r="N938" s="199"/>
      <c r="O938" s="199"/>
      <c r="P938" s="199"/>
      <c r="Q938" s="199"/>
      <c r="R938" s="199"/>
      <c r="S938" s="199"/>
      <c r="T938" s="200"/>
      <c r="AT938" s="201" t="s">
        <v>137</v>
      </c>
      <c r="AU938" s="201" t="s">
        <v>82</v>
      </c>
      <c r="AV938" s="13" t="s">
        <v>80</v>
      </c>
      <c r="AW938" s="13" t="s">
        <v>33</v>
      </c>
      <c r="AX938" s="13" t="s">
        <v>72</v>
      </c>
      <c r="AY938" s="201" t="s">
        <v>126</v>
      </c>
    </row>
    <row r="939" spans="1:65" s="13" customFormat="1">
      <c r="B939" s="191"/>
      <c r="C939" s="192"/>
      <c r="D939" s="193" t="s">
        <v>137</v>
      </c>
      <c r="E939" s="194" t="s">
        <v>19</v>
      </c>
      <c r="F939" s="195" t="s">
        <v>454</v>
      </c>
      <c r="G939" s="192"/>
      <c r="H939" s="194" t="s">
        <v>19</v>
      </c>
      <c r="I939" s="196"/>
      <c r="J939" s="192"/>
      <c r="K939" s="192"/>
      <c r="L939" s="197"/>
      <c r="M939" s="198"/>
      <c r="N939" s="199"/>
      <c r="O939" s="199"/>
      <c r="P939" s="199"/>
      <c r="Q939" s="199"/>
      <c r="R939" s="199"/>
      <c r="S939" s="199"/>
      <c r="T939" s="200"/>
      <c r="AT939" s="201" t="s">
        <v>137</v>
      </c>
      <c r="AU939" s="201" t="s">
        <v>82</v>
      </c>
      <c r="AV939" s="13" t="s">
        <v>80</v>
      </c>
      <c r="AW939" s="13" t="s">
        <v>33</v>
      </c>
      <c r="AX939" s="13" t="s">
        <v>72</v>
      </c>
      <c r="AY939" s="201" t="s">
        <v>126</v>
      </c>
    </row>
    <row r="940" spans="1:65" s="14" customFormat="1">
      <c r="B940" s="202"/>
      <c r="C940" s="203"/>
      <c r="D940" s="193" t="s">
        <v>137</v>
      </c>
      <c r="E940" s="204" t="s">
        <v>19</v>
      </c>
      <c r="F940" s="205" t="s">
        <v>1187</v>
      </c>
      <c r="G940" s="203"/>
      <c r="H940" s="206">
        <v>40</v>
      </c>
      <c r="I940" s="207"/>
      <c r="J940" s="203"/>
      <c r="K940" s="203"/>
      <c r="L940" s="208"/>
      <c r="M940" s="209"/>
      <c r="N940" s="210"/>
      <c r="O940" s="210"/>
      <c r="P940" s="210"/>
      <c r="Q940" s="210"/>
      <c r="R940" s="210"/>
      <c r="S940" s="210"/>
      <c r="T940" s="211"/>
      <c r="AT940" s="212" t="s">
        <v>137</v>
      </c>
      <c r="AU940" s="212" t="s">
        <v>82</v>
      </c>
      <c r="AV940" s="14" t="s">
        <v>82</v>
      </c>
      <c r="AW940" s="14" t="s">
        <v>33</v>
      </c>
      <c r="AX940" s="14" t="s">
        <v>72</v>
      </c>
      <c r="AY940" s="212" t="s">
        <v>126</v>
      </c>
    </row>
    <row r="941" spans="1:65" s="13" customFormat="1">
      <c r="B941" s="191"/>
      <c r="C941" s="192"/>
      <c r="D941" s="193" t="s">
        <v>137</v>
      </c>
      <c r="E941" s="194" t="s">
        <v>19</v>
      </c>
      <c r="F941" s="195" t="s">
        <v>456</v>
      </c>
      <c r="G941" s="192"/>
      <c r="H941" s="194" t="s">
        <v>19</v>
      </c>
      <c r="I941" s="196"/>
      <c r="J941" s="192"/>
      <c r="K941" s="192"/>
      <c r="L941" s="197"/>
      <c r="M941" s="198"/>
      <c r="N941" s="199"/>
      <c r="O941" s="199"/>
      <c r="P941" s="199"/>
      <c r="Q941" s="199"/>
      <c r="R941" s="199"/>
      <c r="S941" s="199"/>
      <c r="T941" s="200"/>
      <c r="AT941" s="201" t="s">
        <v>137</v>
      </c>
      <c r="AU941" s="201" t="s">
        <v>82</v>
      </c>
      <c r="AV941" s="13" t="s">
        <v>80</v>
      </c>
      <c r="AW941" s="13" t="s">
        <v>33</v>
      </c>
      <c r="AX941" s="13" t="s">
        <v>72</v>
      </c>
      <c r="AY941" s="201" t="s">
        <v>126</v>
      </c>
    </row>
    <row r="942" spans="1:65" s="14" customFormat="1">
      <c r="B942" s="202"/>
      <c r="C942" s="203"/>
      <c r="D942" s="193" t="s">
        <v>137</v>
      </c>
      <c r="E942" s="204" t="s">
        <v>19</v>
      </c>
      <c r="F942" s="205" t="s">
        <v>310</v>
      </c>
      <c r="G942" s="203"/>
      <c r="H942" s="206">
        <v>29</v>
      </c>
      <c r="I942" s="207"/>
      <c r="J942" s="203"/>
      <c r="K942" s="203"/>
      <c r="L942" s="208"/>
      <c r="M942" s="209"/>
      <c r="N942" s="210"/>
      <c r="O942" s="210"/>
      <c r="P942" s="210"/>
      <c r="Q942" s="210"/>
      <c r="R942" s="210"/>
      <c r="S942" s="210"/>
      <c r="T942" s="211"/>
      <c r="AT942" s="212" t="s">
        <v>137</v>
      </c>
      <c r="AU942" s="212" t="s">
        <v>82</v>
      </c>
      <c r="AV942" s="14" t="s">
        <v>82</v>
      </c>
      <c r="AW942" s="14" t="s">
        <v>33</v>
      </c>
      <c r="AX942" s="14" t="s">
        <v>72</v>
      </c>
      <c r="AY942" s="212" t="s">
        <v>126</v>
      </c>
    </row>
    <row r="943" spans="1:65" s="13" customFormat="1">
      <c r="B943" s="191"/>
      <c r="C943" s="192"/>
      <c r="D943" s="193" t="s">
        <v>137</v>
      </c>
      <c r="E943" s="194" t="s">
        <v>19</v>
      </c>
      <c r="F943" s="195" t="s">
        <v>458</v>
      </c>
      <c r="G943" s="192"/>
      <c r="H943" s="194" t="s">
        <v>19</v>
      </c>
      <c r="I943" s="196"/>
      <c r="J943" s="192"/>
      <c r="K943" s="192"/>
      <c r="L943" s="197"/>
      <c r="M943" s="198"/>
      <c r="N943" s="199"/>
      <c r="O943" s="199"/>
      <c r="P943" s="199"/>
      <c r="Q943" s="199"/>
      <c r="R943" s="199"/>
      <c r="S943" s="199"/>
      <c r="T943" s="200"/>
      <c r="AT943" s="201" t="s">
        <v>137</v>
      </c>
      <c r="AU943" s="201" t="s">
        <v>82</v>
      </c>
      <c r="AV943" s="13" t="s">
        <v>80</v>
      </c>
      <c r="AW943" s="13" t="s">
        <v>33</v>
      </c>
      <c r="AX943" s="13" t="s">
        <v>72</v>
      </c>
      <c r="AY943" s="201" t="s">
        <v>126</v>
      </c>
    </row>
    <row r="944" spans="1:65" s="14" customFormat="1">
      <c r="B944" s="202"/>
      <c r="C944" s="203"/>
      <c r="D944" s="193" t="s">
        <v>137</v>
      </c>
      <c r="E944" s="204" t="s">
        <v>19</v>
      </c>
      <c r="F944" s="205" t="s">
        <v>530</v>
      </c>
      <c r="G944" s="203"/>
      <c r="H944" s="206">
        <v>59</v>
      </c>
      <c r="I944" s="207"/>
      <c r="J944" s="203"/>
      <c r="K944" s="203"/>
      <c r="L944" s="208"/>
      <c r="M944" s="209"/>
      <c r="N944" s="210"/>
      <c r="O944" s="210"/>
      <c r="P944" s="210"/>
      <c r="Q944" s="210"/>
      <c r="R944" s="210"/>
      <c r="S944" s="210"/>
      <c r="T944" s="211"/>
      <c r="AT944" s="212" t="s">
        <v>137</v>
      </c>
      <c r="AU944" s="212" t="s">
        <v>82</v>
      </c>
      <c r="AV944" s="14" t="s">
        <v>82</v>
      </c>
      <c r="AW944" s="14" t="s">
        <v>33</v>
      </c>
      <c r="AX944" s="14" t="s">
        <v>72</v>
      </c>
      <c r="AY944" s="212" t="s">
        <v>126</v>
      </c>
    </row>
    <row r="945" spans="1:65" s="15" customFormat="1">
      <c r="B945" s="213"/>
      <c r="C945" s="214"/>
      <c r="D945" s="193" t="s">
        <v>137</v>
      </c>
      <c r="E945" s="215" t="s">
        <v>19</v>
      </c>
      <c r="F945" s="216" t="s">
        <v>140</v>
      </c>
      <c r="G945" s="214"/>
      <c r="H945" s="217">
        <v>128</v>
      </c>
      <c r="I945" s="218"/>
      <c r="J945" s="214"/>
      <c r="K945" s="214"/>
      <c r="L945" s="219"/>
      <c r="M945" s="220"/>
      <c r="N945" s="221"/>
      <c r="O945" s="221"/>
      <c r="P945" s="221"/>
      <c r="Q945" s="221"/>
      <c r="R945" s="221"/>
      <c r="S945" s="221"/>
      <c r="T945" s="222"/>
      <c r="AT945" s="223" t="s">
        <v>137</v>
      </c>
      <c r="AU945" s="223" t="s">
        <v>82</v>
      </c>
      <c r="AV945" s="15" t="s">
        <v>133</v>
      </c>
      <c r="AW945" s="15" t="s">
        <v>33</v>
      </c>
      <c r="AX945" s="15" t="s">
        <v>80</v>
      </c>
      <c r="AY945" s="223" t="s">
        <v>126</v>
      </c>
    </row>
    <row r="946" spans="1:65" s="2" customFormat="1" ht="33" customHeight="1">
      <c r="A946" s="34"/>
      <c r="B946" s="35"/>
      <c r="C946" s="173" t="s">
        <v>1188</v>
      </c>
      <c r="D946" s="173" t="s">
        <v>128</v>
      </c>
      <c r="E946" s="174" t="s">
        <v>1189</v>
      </c>
      <c r="F946" s="175" t="s">
        <v>1190</v>
      </c>
      <c r="G946" s="176" t="s">
        <v>212</v>
      </c>
      <c r="H946" s="177">
        <v>128</v>
      </c>
      <c r="I946" s="178"/>
      <c r="J946" s="179">
        <f>ROUND(I946*H946,2)</f>
        <v>0</v>
      </c>
      <c r="K946" s="175" t="s">
        <v>132</v>
      </c>
      <c r="L946" s="39"/>
      <c r="M946" s="180" t="s">
        <v>19</v>
      </c>
      <c r="N946" s="181" t="s">
        <v>43</v>
      </c>
      <c r="O946" s="64"/>
      <c r="P946" s="182">
        <f>O946*H946</f>
        <v>0</v>
      </c>
      <c r="Q946" s="182">
        <v>9.0000000000000006E-5</v>
      </c>
      <c r="R946" s="182">
        <f>Q946*H946</f>
        <v>1.1520000000000001E-2</v>
      </c>
      <c r="S946" s="182">
        <v>0</v>
      </c>
      <c r="T946" s="183">
        <f>S946*H946</f>
        <v>0</v>
      </c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R946" s="184" t="s">
        <v>553</v>
      </c>
      <c r="AT946" s="184" t="s">
        <v>128</v>
      </c>
      <c r="AU946" s="184" t="s">
        <v>82</v>
      </c>
      <c r="AY946" s="17" t="s">
        <v>126</v>
      </c>
      <c r="BE946" s="185">
        <f>IF(N946="základní",J946,0)</f>
        <v>0</v>
      </c>
      <c r="BF946" s="185">
        <f>IF(N946="snížená",J946,0)</f>
        <v>0</v>
      </c>
      <c r="BG946" s="185">
        <f>IF(N946="zákl. přenesená",J946,0)</f>
        <v>0</v>
      </c>
      <c r="BH946" s="185">
        <f>IF(N946="sníž. přenesená",J946,0)</f>
        <v>0</v>
      </c>
      <c r="BI946" s="185">
        <f>IF(N946="nulová",J946,0)</f>
        <v>0</v>
      </c>
      <c r="BJ946" s="17" t="s">
        <v>80</v>
      </c>
      <c r="BK946" s="185">
        <f>ROUND(I946*H946,2)</f>
        <v>0</v>
      </c>
      <c r="BL946" s="17" t="s">
        <v>553</v>
      </c>
      <c r="BM946" s="184" t="s">
        <v>1191</v>
      </c>
    </row>
    <row r="947" spans="1:65" s="2" customFormat="1">
      <c r="A947" s="34"/>
      <c r="B947" s="35"/>
      <c r="C947" s="36"/>
      <c r="D947" s="186" t="s">
        <v>135</v>
      </c>
      <c r="E947" s="36"/>
      <c r="F947" s="187" t="s">
        <v>1192</v>
      </c>
      <c r="G947" s="36"/>
      <c r="H947" s="36"/>
      <c r="I947" s="188"/>
      <c r="J947" s="36"/>
      <c r="K947" s="36"/>
      <c r="L947" s="39"/>
      <c r="M947" s="189"/>
      <c r="N947" s="190"/>
      <c r="O947" s="64"/>
      <c r="P947" s="64"/>
      <c r="Q947" s="64"/>
      <c r="R947" s="64"/>
      <c r="S947" s="64"/>
      <c r="T947" s="65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T947" s="17" t="s">
        <v>135</v>
      </c>
      <c r="AU947" s="17" t="s">
        <v>82</v>
      </c>
    </row>
    <row r="948" spans="1:65" s="13" customFormat="1">
      <c r="B948" s="191"/>
      <c r="C948" s="192"/>
      <c r="D948" s="193" t="s">
        <v>137</v>
      </c>
      <c r="E948" s="194" t="s">
        <v>19</v>
      </c>
      <c r="F948" s="195" t="s">
        <v>453</v>
      </c>
      <c r="G948" s="192"/>
      <c r="H948" s="194" t="s">
        <v>19</v>
      </c>
      <c r="I948" s="196"/>
      <c r="J948" s="192"/>
      <c r="K948" s="192"/>
      <c r="L948" s="197"/>
      <c r="M948" s="198"/>
      <c r="N948" s="199"/>
      <c r="O948" s="199"/>
      <c r="P948" s="199"/>
      <c r="Q948" s="199"/>
      <c r="R948" s="199"/>
      <c r="S948" s="199"/>
      <c r="T948" s="200"/>
      <c r="AT948" s="201" t="s">
        <v>137</v>
      </c>
      <c r="AU948" s="201" t="s">
        <v>82</v>
      </c>
      <c r="AV948" s="13" t="s">
        <v>80</v>
      </c>
      <c r="AW948" s="13" t="s">
        <v>33</v>
      </c>
      <c r="AX948" s="13" t="s">
        <v>72</v>
      </c>
      <c r="AY948" s="201" t="s">
        <v>126</v>
      </c>
    </row>
    <row r="949" spans="1:65" s="13" customFormat="1">
      <c r="B949" s="191"/>
      <c r="C949" s="192"/>
      <c r="D949" s="193" t="s">
        <v>137</v>
      </c>
      <c r="E949" s="194" t="s">
        <v>19</v>
      </c>
      <c r="F949" s="195" t="s">
        <v>454</v>
      </c>
      <c r="G949" s="192"/>
      <c r="H949" s="194" t="s">
        <v>19</v>
      </c>
      <c r="I949" s="196"/>
      <c r="J949" s="192"/>
      <c r="K949" s="192"/>
      <c r="L949" s="197"/>
      <c r="M949" s="198"/>
      <c r="N949" s="199"/>
      <c r="O949" s="199"/>
      <c r="P949" s="199"/>
      <c r="Q949" s="199"/>
      <c r="R949" s="199"/>
      <c r="S949" s="199"/>
      <c r="T949" s="200"/>
      <c r="AT949" s="201" t="s">
        <v>137</v>
      </c>
      <c r="AU949" s="201" t="s">
        <v>82</v>
      </c>
      <c r="AV949" s="13" t="s">
        <v>80</v>
      </c>
      <c r="AW949" s="13" t="s">
        <v>33</v>
      </c>
      <c r="AX949" s="13" t="s">
        <v>72</v>
      </c>
      <c r="AY949" s="201" t="s">
        <v>126</v>
      </c>
    </row>
    <row r="950" spans="1:65" s="14" customFormat="1">
      <c r="B950" s="202"/>
      <c r="C950" s="203"/>
      <c r="D950" s="193" t="s">
        <v>137</v>
      </c>
      <c r="E950" s="204" t="s">
        <v>19</v>
      </c>
      <c r="F950" s="205" t="s">
        <v>1187</v>
      </c>
      <c r="G950" s="203"/>
      <c r="H950" s="206">
        <v>40</v>
      </c>
      <c r="I950" s="207"/>
      <c r="J950" s="203"/>
      <c r="K950" s="203"/>
      <c r="L950" s="208"/>
      <c r="M950" s="209"/>
      <c r="N950" s="210"/>
      <c r="O950" s="210"/>
      <c r="P950" s="210"/>
      <c r="Q950" s="210"/>
      <c r="R950" s="210"/>
      <c r="S950" s="210"/>
      <c r="T950" s="211"/>
      <c r="AT950" s="212" t="s">
        <v>137</v>
      </c>
      <c r="AU950" s="212" t="s">
        <v>82</v>
      </c>
      <c r="AV950" s="14" t="s">
        <v>82</v>
      </c>
      <c r="AW950" s="14" t="s">
        <v>33</v>
      </c>
      <c r="AX950" s="14" t="s">
        <v>72</v>
      </c>
      <c r="AY950" s="212" t="s">
        <v>126</v>
      </c>
    </row>
    <row r="951" spans="1:65" s="13" customFormat="1">
      <c r="B951" s="191"/>
      <c r="C951" s="192"/>
      <c r="D951" s="193" t="s">
        <v>137</v>
      </c>
      <c r="E951" s="194" t="s">
        <v>19</v>
      </c>
      <c r="F951" s="195" t="s">
        <v>456</v>
      </c>
      <c r="G951" s="192"/>
      <c r="H951" s="194" t="s">
        <v>19</v>
      </c>
      <c r="I951" s="196"/>
      <c r="J951" s="192"/>
      <c r="K951" s="192"/>
      <c r="L951" s="197"/>
      <c r="M951" s="198"/>
      <c r="N951" s="199"/>
      <c r="O951" s="199"/>
      <c r="P951" s="199"/>
      <c r="Q951" s="199"/>
      <c r="R951" s="199"/>
      <c r="S951" s="199"/>
      <c r="T951" s="200"/>
      <c r="AT951" s="201" t="s">
        <v>137</v>
      </c>
      <c r="AU951" s="201" t="s">
        <v>82</v>
      </c>
      <c r="AV951" s="13" t="s">
        <v>80</v>
      </c>
      <c r="AW951" s="13" t="s">
        <v>33</v>
      </c>
      <c r="AX951" s="13" t="s">
        <v>72</v>
      </c>
      <c r="AY951" s="201" t="s">
        <v>126</v>
      </c>
    </row>
    <row r="952" spans="1:65" s="14" customFormat="1">
      <c r="B952" s="202"/>
      <c r="C952" s="203"/>
      <c r="D952" s="193" t="s">
        <v>137</v>
      </c>
      <c r="E952" s="204" t="s">
        <v>19</v>
      </c>
      <c r="F952" s="205" t="s">
        <v>310</v>
      </c>
      <c r="G952" s="203"/>
      <c r="H952" s="206">
        <v>29</v>
      </c>
      <c r="I952" s="207"/>
      <c r="J952" s="203"/>
      <c r="K952" s="203"/>
      <c r="L952" s="208"/>
      <c r="M952" s="209"/>
      <c r="N952" s="210"/>
      <c r="O952" s="210"/>
      <c r="P952" s="210"/>
      <c r="Q952" s="210"/>
      <c r="R952" s="210"/>
      <c r="S952" s="210"/>
      <c r="T952" s="211"/>
      <c r="AT952" s="212" t="s">
        <v>137</v>
      </c>
      <c r="AU952" s="212" t="s">
        <v>82</v>
      </c>
      <c r="AV952" s="14" t="s">
        <v>82</v>
      </c>
      <c r="AW952" s="14" t="s">
        <v>33</v>
      </c>
      <c r="AX952" s="14" t="s">
        <v>72</v>
      </c>
      <c r="AY952" s="212" t="s">
        <v>126</v>
      </c>
    </row>
    <row r="953" spans="1:65" s="13" customFormat="1">
      <c r="B953" s="191"/>
      <c r="C953" s="192"/>
      <c r="D953" s="193" t="s">
        <v>137</v>
      </c>
      <c r="E953" s="194" t="s">
        <v>19</v>
      </c>
      <c r="F953" s="195" t="s">
        <v>458</v>
      </c>
      <c r="G953" s="192"/>
      <c r="H953" s="194" t="s">
        <v>19</v>
      </c>
      <c r="I953" s="196"/>
      <c r="J953" s="192"/>
      <c r="K953" s="192"/>
      <c r="L953" s="197"/>
      <c r="M953" s="198"/>
      <c r="N953" s="199"/>
      <c r="O953" s="199"/>
      <c r="P953" s="199"/>
      <c r="Q953" s="199"/>
      <c r="R953" s="199"/>
      <c r="S953" s="199"/>
      <c r="T953" s="200"/>
      <c r="AT953" s="201" t="s">
        <v>137</v>
      </c>
      <c r="AU953" s="201" t="s">
        <v>82</v>
      </c>
      <c r="AV953" s="13" t="s">
        <v>80</v>
      </c>
      <c r="AW953" s="13" t="s">
        <v>33</v>
      </c>
      <c r="AX953" s="13" t="s">
        <v>72</v>
      </c>
      <c r="AY953" s="201" t="s">
        <v>126</v>
      </c>
    </row>
    <row r="954" spans="1:65" s="14" customFormat="1">
      <c r="B954" s="202"/>
      <c r="C954" s="203"/>
      <c r="D954" s="193" t="s">
        <v>137</v>
      </c>
      <c r="E954" s="204" t="s">
        <v>19</v>
      </c>
      <c r="F954" s="205" t="s">
        <v>530</v>
      </c>
      <c r="G954" s="203"/>
      <c r="H954" s="206">
        <v>59</v>
      </c>
      <c r="I954" s="207"/>
      <c r="J954" s="203"/>
      <c r="K954" s="203"/>
      <c r="L954" s="208"/>
      <c r="M954" s="209"/>
      <c r="N954" s="210"/>
      <c r="O954" s="210"/>
      <c r="P954" s="210"/>
      <c r="Q954" s="210"/>
      <c r="R954" s="210"/>
      <c r="S954" s="210"/>
      <c r="T954" s="211"/>
      <c r="AT954" s="212" t="s">
        <v>137</v>
      </c>
      <c r="AU954" s="212" t="s">
        <v>82</v>
      </c>
      <c r="AV954" s="14" t="s">
        <v>82</v>
      </c>
      <c r="AW954" s="14" t="s">
        <v>33</v>
      </c>
      <c r="AX954" s="14" t="s">
        <v>72</v>
      </c>
      <c r="AY954" s="212" t="s">
        <v>126</v>
      </c>
    </row>
    <row r="955" spans="1:65" s="15" customFormat="1">
      <c r="B955" s="213"/>
      <c r="C955" s="214"/>
      <c r="D955" s="193" t="s">
        <v>137</v>
      </c>
      <c r="E955" s="215" t="s">
        <v>19</v>
      </c>
      <c r="F955" s="216" t="s">
        <v>140</v>
      </c>
      <c r="G955" s="214"/>
      <c r="H955" s="217">
        <v>128</v>
      </c>
      <c r="I955" s="218"/>
      <c r="J955" s="214"/>
      <c r="K955" s="214"/>
      <c r="L955" s="219"/>
      <c r="M955" s="220"/>
      <c r="N955" s="221"/>
      <c r="O955" s="221"/>
      <c r="P955" s="221"/>
      <c r="Q955" s="221"/>
      <c r="R955" s="221"/>
      <c r="S955" s="221"/>
      <c r="T955" s="222"/>
      <c r="AT955" s="223" t="s">
        <v>137</v>
      </c>
      <c r="AU955" s="223" t="s">
        <v>82</v>
      </c>
      <c r="AV955" s="15" t="s">
        <v>133</v>
      </c>
      <c r="AW955" s="15" t="s">
        <v>33</v>
      </c>
      <c r="AX955" s="15" t="s">
        <v>80</v>
      </c>
      <c r="AY955" s="223" t="s">
        <v>126</v>
      </c>
    </row>
    <row r="956" spans="1:65" s="2" customFormat="1" ht="37.9" customHeight="1">
      <c r="A956" s="34"/>
      <c r="B956" s="35"/>
      <c r="C956" s="173" t="s">
        <v>1193</v>
      </c>
      <c r="D956" s="173" t="s">
        <v>128</v>
      </c>
      <c r="E956" s="174" t="s">
        <v>1194</v>
      </c>
      <c r="F956" s="175" t="s">
        <v>1195</v>
      </c>
      <c r="G956" s="176" t="s">
        <v>212</v>
      </c>
      <c r="H956" s="177">
        <v>19</v>
      </c>
      <c r="I956" s="178"/>
      <c r="J956" s="179">
        <f>ROUND(I956*H956,2)</f>
        <v>0</v>
      </c>
      <c r="K956" s="175" t="s">
        <v>132</v>
      </c>
      <c r="L956" s="39"/>
      <c r="M956" s="180" t="s">
        <v>19</v>
      </c>
      <c r="N956" s="181" t="s">
        <v>43</v>
      </c>
      <c r="O956" s="64"/>
      <c r="P956" s="182">
        <f>O956*H956</f>
        <v>0</v>
      </c>
      <c r="Q956" s="182">
        <v>0</v>
      </c>
      <c r="R956" s="182">
        <f>Q956*H956</f>
        <v>0</v>
      </c>
      <c r="S956" s="182">
        <v>0</v>
      </c>
      <c r="T956" s="183">
        <f>S956*H956</f>
        <v>0</v>
      </c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R956" s="184" t="s">
        <v>553</v>
      </c>
      <c r="AT956" s="184" t="s">
        <v>128</v>
      </c>
      <c r="AU956" s="184" t="s">
        <v>82</v>
      </c>
      <c r="AY956" s="17" t="s">
        <v>126</v>
      </c>
      <c r="BE956" s="185">
        <f>IF(N956="základní",J956,0)</f>
        <v>0</v>
      </c>
      <c r="BF956" s="185">
        <f>IF(N956="snížená",J956,0)</f>
        <v>0</v>
      </c>
      <c r="BG956" s="185">
        <f>IF(N956="zákl. přenesená",J956,0)</f>
        <v>0</v>
      </c>
      <c r="BH956" s="185">
        <f>IF(N956="sníž. přenesená",J956,0)</f>
        <v>0</v>
      </c>
      <c r="BI956" s="185">
        <f>IF(N956="nulová",J956,0)</f>
        <v>0</v>
      </c>
      <c r="BJ956" s="17" t="s">
        <v>80</v>
      </c>
      <c r="BK956" s="185">
        <f>ROUND(I956*H956,2)</f>
        <v>0</v>
      </c>
      <c r="BL956" s="17" t="s">
        <v>553</v>
      </c>
      <c r="BM956" s="184" t="s">
        <v>1196</v>
      </c>
    </row>
    <row r="957" spans="1:65" s="2" customFormat="1">
      <c r="A957" s="34"/>
      <c r="B957" s="35"/>
      <c r="C957" s="36"/>
      <c r="D957" s="186" t="s">
        <v>135</v>
      </c>
      <c r="E957" s="36"/>
      <c r="F957" s="187" t="s">
        <v>1197</v>
      </c>
      <c r="G957" s="36"/>
      <c r="H957" s="36"/>
      <c r="I957" s="188"/>
      <c r="J957" s="36"/>
      <c r="K957" s="36"/>
      <c r="L957" s="39"/>
      <c r="M957" s="189"/>
      <c r="N957" s="190"/>
      <c r="O957" s="64"/>
      <c r="P957" s="64"/>
      <c r="Q957" s="64"/>
      <c r="R957" s="64"/>
      <c r="S957" s="64"/>
      <c r="T957" s="65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T957" s="17" t="s">
        <v>135</v>
      </c>
      <c r="AU957" s="17" t="s">
        <v>82</v>
      </c>
    </row>
    <row r="958" spans="1:65" s="13" customFormat="1">
      <c r="B958" s="191"/>
      <c r="C958" s="192"/>
      <c r="D958" s="193" t="s">
        <v>137</v>
      </c>
      <c r="E958" s="194" t="s">
        <v>19</v>
      </c>
      <c r="F958" s="195" t="s">
        <v>1198</v>
      </c>
      <c r="G958" s="192"/>
      <c r="H958" s="194" t="s">
        <v>19</v>
      </c>
      <c r="I958" s="196"/>
      <c r="J958" s="192"/>
      <c r="K958" s="192"/>
      <c r="L958" s="197"/>
      <c r="M958" s="198"/>
      <c r="N958" s="199"/>
      <c r="O958" s="199"/>
      <c r="P958" s="199"/>
      <c r="Q958" s="199"/>
      <c r="R958" s="199"/>
      <c r="S958" s="199"/>
      <c r="T958" s="200"/>
      <c r="AT958" s="201" t="s">
        <v>137</v>
      </c>
      <c r="AU958" s="201" t="s">
        <v>82</v>
      </c>
      <c r="AV958" s="13" t="s">
        <v>80</v>
      </c>
      <c r="AW958" s="13" t="s">
        <v>33</v>
      </c>
      <c r="AX958" s="13" t="s">
        <v>72</v>
      </c>
      <c r="AY958" s="201" t="s">
        <v>126</v>
      </c>
    </row>
    <row r="959" spans="1:65" s="14" customFormat="1">
      <c r="B959" s="202"/>
      <c r="C959" s="203"/>
      <c r="D959" s="193" t="s">
        <v>137</v>
      </c>
      <c r="E959" s="204" t="s">
        <v>19</v>
      </c>
      <c r="F959" s="205" t="s">
        <v>250</v>
      </c>
      <c r="G959" s="203"/>
      <c r="H959" s="206">
        <v>19</v>
      </c>
      <c r="I959" s="207"/>
      <c r="J959" s="203"/>
      <c r="K959" s="203"/>
      <c r="L959" s="208"/>
      <c r="M959" s="209"/>
      <c r="N959" s="210"/>
      <c r="O959" s="210"/>
      <c r="P959" s="210"/>
      <c r="Q959" s="210"/>
      <c r="R959" s="210"/>
      <c r="S959" s="210"/>
      <c r="T959" s="211"/>
      <c r="AT959" s="212" t="s">
        <v>137</v>
      </c>
      <c r="AU959" s="212" t="s">
        <v>82</v>
      </c>
      <c r="AV959" s="14" t="s">
        <v>82</v>
      </c>
      <c r="AW959" s="14" t="s">
        <v>33</v>
      </c>
      <c r="AX959" s="14" t="s">
        <v>72</v>
      </c>
      <c r="AY959" s="212" t="s">
        <v>126</v>
      </c>
    </row>
    <row r="960" spans="1:65" s="15" customFormat="1">
      <c r="B960" s="213"/>
      <c r="C960" s="214"/>
      <c r="D960" s="193" t="s">
        <v>137</v>
      </c>
      <c r="E960" s="215" t="s">
        <v>19</v>
      </c>
      <c r="F960" s="216" t="s">
        <v>140</v>
      </c>
      <c r="G960" s="214"/>
      <c r="H960" s="217">
        <v>19</v>
      </c>
      <c r="I960" s="218"/>
      <c r="J960" s="214"/>
      <c r="K960" s="214"/>
      <c r="L960" s="219"/>
      <c r="M960" s="220"/>
      <c r="N960" s="221"/>
      <c r="O960" s="221"/>
      <c r="P960" s="221"/>
      <c r="Q960" s="221"/>
      <c r="R960" s="221"/>
      <c r="S960" s="221"/>
      <c r="T960" s="222"/>
      <c r="AT960" s="223" t="s">
        <v>137</v>
      </c>
      <c r="AU960" s="223" t="s">
        <v>82</v>
      </c>
      <c r="AV960" s="15" t="s">
        <v>133</v>
      </c>
      <c r="AW960" s="15" t="s">
        <v>33</v>
      </c>
      <c r="AX960" s="15" t="s">
        <v>80</v>
      </c>
      <c r="AY960" s="223" t="s">
        <v>126</v>
      </c>
    </row>
    <row r="961" spans="1:65" s="2" customFormat="1" ht="24.2" customHeight="1">
      <c r="A961" s="34"/>
      <c r="B961" s="35"/>
      <c r="C961" s="224" t="s">
        <v>1199</v>
      </c>
      <c r="D961" s="224" t="s">
        <v>251</v>
      </c>
      <c r="E961" s="225" t="s">
        <v>1200</v>
      </c>
      <c r="F961" s="226" t="s">
        <v>1201</v>
      </c>
      <c r="G961" s="227" t="s">
        <v>212</v>
      </c>
      <c r="H961" s="228">
        <v>19.95</v>
      </c>
      <c r="I961" s="229"/>
      <c r="J961" s="230">
        <f>ROUND(I961*H961,2)</f>
        <v>0</v>
      </c>
      <c r="K961" s="226" t="s">
        <v>132</v>
      </c>
      <c r="L961" s="231"/>
      <c r="M961" s="232" t="s">
        <v>19</v>
      </c>
      <c r="N961" s="233" t="s">
        <v>43</v>
      </c>
      <c r="O961" s="64"/>
      <c r="P961" s="182">
        <f>O961*H961</f>
        <v>0</v>
      </c>
      <c r="Q961" s="182">
        <v>7.7999999999999999E-4</v>
      </c>
      <c r="R961" s="182">
        <f>Q961*H961</f>
        <v>1.5560999999999998E-2</v>
      </c>
      <c r="S961" s="182">
        <v>0</v>
      </c>
      <c r="T961" s="183">
        <f>S961*H961</f>
        <v>0</v>
      </c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R961" s="184" t="s">
        <v>905</v>
      </c>
      <c r="AT961" s="184" t="s">
        <v>251</v>
      </c>
      <c r="AU961" s="184" t="s">
        <v>82</v>
      </c>
      <c r="AY961" s="17" t="s">
        <v>126</v>
      </c>
      <c r="BE961" s="185">
        <f>IF(N961="základní",J961,0)</f>
        <v>0</v>
      </c>
      <c r="BF961" s="185">
        <f>IF(N961="snížená",J961,0)</f>
        <v>0</v>
      </c>
      <c r="BG961" s="185">
        <f>IF(N961="zákl. přenesená",J961,0)</f>
        <v>0</v>
      </c>
      <c r="BH961" s="185">
        <f>IF(N961="sníž. přenesená",J961,0)</f>
        <v>0</v>
      </c>
      <c r="BI961" s="185">
        <f>IF(N961="nulová",J961,0)</f>
        <v>0</v>
      </c>
      <c r="BJ961" s="17" t="s">
        <v>80</v>
      </c>
      <c r="BK961" s="185">
        <f>ROUND(I961*H961,2)</f>
        <v>0</v>
      </c>
      <c r="BL961" s="17" t="s">
        <v>905</v>
      </c>
      <c r="BM961" s="184" t="s">
        <v>1202</v>
      </c>
    </row>
    <row r="962" spans="1:65" s="14" customFormat="1">
      <c r="B962" s="202"/>
      <c r="C962" s="203"/>
      <c r="D962" s="193" t="s">
        <v>137</v>
      </c>
      <c r="E962" s="204" t="s">
        <v>19</v>
      </c>
      <c r="F962" s="205" t="s">
        <v>250</v>
      </c>
      <c r="G962" s="203"/>
      <c r="H962" s="206">
        <v>19</v>
      </c>
      <c r="I962" s="207"/>
      <c r="J962" s="203"/>
      <c r="K962" s="203"/>
      <c r="L962" s="208"/>
      <c r="M962" s="209"/>
      <c r="N962" s="210"/>
      <c r="O962" s="210"/>
      <c r="P962" s="210"/>
      <c r="Q962" s="210"/>
      <c r="R962" s="210"/>
      <c r="S962" s="210"/>
      <c r="T962" s="211"/>
      <c r="AT962" s="212" t="s">
        <v>137</v>
      </c>
      <c r="AU962" s="212" t="s">
        <v>82</v>
      </c>
      <c r="AV962" s="14" t="s">
        <v>82</v>
      </c>
      <c r="AW962" s="14" t="s">
        <v>33</v>
      </c>
      <c r="AX962" s="14" t="s">
        <v>72</v>
      </c>
      <c r="AY962" s="212" t="s">
        <v>126</v>
      </c>
    </row>
    <row r="963" spans="1:65" s="15" customFormat="1">
      <c r="B963" s="213"/>
      <c r="C963" s="214"/>
      <c r="D963" s="193" t="s">
        <v>137</v>
      </c>
      <c r="E963" s="215" t="s">
        <v>19</v>
      </c>
      <c r="F963" s="216" t="s">
        <v>140</v>
      </c>
      <c r="G963" s="214"/>
      <c r="H963" s="217">
        <v>19</v>
      </c>
      <c r="I963" s="218"/>
      <c r="J963" s="214"/>
      <c r="K963" s="214"/>
      <c r="L963" s="219"/>
      <c r="M963" s="220"/>
      <c r="N963" s="221"/>
      <c r="O963" s="221"/>
      <c r="P963" s="221"/>
      <c r="Q963" s="221"/>
      <c r="R963" s="221"/>
      <c r="S963" s="221"/>
      <c r="T963" s="222"/>
      <c r="AT963" s="223" t="s">
        <v>137</v>
      </c>
      <c r="AU963" s="223" t="s">
        <v>82</v>
      </c>
      <c r="AV963" s="15" t="s">
        <v>133</v>
      </c>
      <c r="AW963" s="15" t="s">
        <v>33</v>
      </c>
      <c r="AX963" s="15" t="s">
        <v>80</v>
      </c>
      <c r="AY963" s="223" t="s">
        <v>126</v>
      </c>
    </row>
    <row r="964" spans="1:65" s="14" customFormat="1">
      <c r="B964" s="202"/>
      <c r="C964" s="203"/>
      <c r="D964" s="193" t="s">
        <v>137</v>
      </c>
      <c r="E964" s="203"/>
      <c r="F964" s="205" t="s">
        <v>1203</v>
      </c>
      <c r="G964" s="203"/>
      <c r="H964" s="206">
        <v>19.95</v>
      </c>
      <c r="I964" s="207"/>
      <c r="J964" s="203"/>
      <c r="K964" s="203"/>
      <c r="L964" s="208"/>
      <c r="M964" s="209"/>
      <c r="N964" s="210"/>
      <c r="O964" s="210"/>
      <c r="P964" s="210"/>
      <c r="Q964" s="210"/>
      <c r="R964" s="210"/>
      <c r="S964" s="210"/>
      <c r="T964" s="211"/>
      <c r="AT964" s="212" t="s">
        <v>137</v>
      </c>
      <c r="AU964" s="212" t="s">
        <v>82</v>
      </c>
      <c r="AV964" s="14" t="s">
        <v>82</v>
      </c>
      <c r="AW964" s="14" t="s">
        <v>4</v>
      </c>
      <c r="AX964" s="14" t="s">
        <v>80</v>
      </c>
      <c r="AY964" s="212" t="s">
        <v>126</v>
      </c>
    </row>
    <row r="965" spans="1:65" s="2" customFormat="1" ht="37.9" customHeight="1">
      <c r="A965" s="34"/>
      <c r="B965" s="35"/>
      <c r="C965" s="173" t="s">
        <v>1204</v>
      </c>
      <c r="D965" s="173" t="s">
        <v>128</v>
      </c>
      <c r="E965" s="174" t="s">
        <v>1194</v>
      </c>
      <c r="F965" s="175" t="s">
        <v>1195</v>
      </c>
      <c r="G965" s="176" t="s">
        <v>212</v>
      </c>
      <c r="H965" s="177">
        <v>38</v>
      </c>
      <c r="I965" s="178"/>
      <c r="J965" s="179">
        <f>ROUND(I965*H965,2)</f>
        <v>0</v>
      </c>
      <c r="K965" s="175" t="s">
        <v>132</v>
      </c>
      <c r="L965" s="39"/>
      <c r="M965" s="180" t="s">
        <v>19</v>
      </c>
      <c r="N965" s="181" t="s">
        <v>43</v>
      </c>
      <c r="O965" s="64"/>
      <c r="P965" s="182">
        <f>O965*H965</f>
        <v>0</v>
      </c>
      <c r="Q965" s="182">
        <v>0</v>
      </c>
      <c r="R965" s="182">
        <f>Q965*H965</f>
        <v>0</v>
      </c>
      <c r="S965" s="182">
        <v>0</v>
      </c>
      <c r="T965" s="183">
        <f>S965*H965</f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184" t="s">
        <v>553</v>
      </c>
      <c r="AT965" s="184" t="s">
        <v>128</v>
      </c>
      <c r="AU965" s="184" t="s">
        <v>82</v>
      </c>
      <c r="AY965" s="17" t="s">
        <v>126</v>
      </c>
      <c r="BE965" s="185">
        <f>IF(N965="základní",J965,0)</f>
        <v>0</v>
      </c>
      <c r="BF965" s="185">
        <f>IF(N965="snížená",J965,0)</f>
        <v>0</v>
      </c>
      <c r="BG965" s="185">
        <f>IF(N965="zákl. přenesená",J965,0)</f>
        <v>0</v>
      </c>
      <c r="BH965" s="185">
        <f>IF(N965="sníž. přenesená",J965,0)</f>
        <v>0</v>
      </c>
      <c r="BI965" s="185">
        <f>IF(N965="nulová",J965,0)</f>
        <v>0</v>
      </c>
      <c r="BJ965" s="17" t="s">
        <v>80</v>
      </c>
      <c r="BK965" s="185">
        <f>ROUND(I965*H965,2)</f>
        <v>0</v>
      </c>
      <c r="BL965" s="17" t="s">
        <v>553</v>
      </c>
      <c r="BM965" s="184" t="s">
        <v>1205</v>
      </c>
    </row>
    <row r="966" spans="1:65" s="2" customFormat="1">
      <c r="A966" s="34"/>
      <c r="B966" s="35"/>
      <c r="C966" s="36"/>
      <c r="D966" s="186" t="s">
        <v>135</v>
      </c>
      <c r="E966" s="36"/>
      <c r="F966" s="187" t="s">
        <v>1197</v>
      </c>
      <c r="G966" s="36"/>
      <c r="H966" s="36"/>
      <c r="I966" s="188"/>
      <c r="J966" s="36"/>
      <c r="K966" s="36"/>
      <c r="L966" s="39"/>
      <c r="M966" s="189"/>
      <c r="N966" s="190"/>
      <c r="O966" s="64"/>
      <c r="P966" s="64"/>
      <c r="Q966" s="64"/>
      <c r="R966" s="64"/>
      <c r="S966" s="64"/>
      <c r="T966" s="65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T966" s="17" t="s">
        <v>135</v>
      </c>
      <c r="AU966" s="17" t="s">
        <v>82</v>
      </c>
    </row>
    <row r="967" spans="1:65" s="13" customFormat="1">
      <c r="B967" s="191"/>
      <c r="C967" s="192"/>
      <c r="D967" s="193" t="s">
        <v>137</v>
      </c>
      <c r="E967" s="194" t="s">
        <v>19</v>
      </c>
      <c r="F967" s="195" t="s">
        <v>1206</v>
      </c>
      <c r="G967" s="192"/>
      <c r="H967" s="194" t="s">
        <v>19</v>
      </c>
      <c r="I967" s="196"/>
      <c r="J967" s="192"/>
      <c r="K967" s="192"/>
      <c r="L967" s="197"/>
      <c r="M967" s="198"/>
      <c r="N967" s="199"/>
      <c r="O967" s="199"/>
      <c r="P967" s="199"/>
      <c r="Q967" s="199"/>
      <c r="R967" s="199"/>
      <c r="S967" s="199"/>
      <c r="T967" s="200"/>
      <c r="AT967" s="201" t="s">
        <v>137</v>
      </c>
      <c r="AU967" s="201" t="s">
        <v>82</v>
      </c>
      <c r="AV967" s="13" t="s">
        <v>80</v>
      </c>
      <c r="AW967" s="13" t="s">
        <v>33</v>
      </c>
      <c r="AX967" s="13" t="s">
        <v>72</v>
      </c>
      <c r="AY967" s="201" t="s">
        <v>126</v>
      </c>
    </row>
    <row r="968" spans="1:65" s="14" customFormat="1">
      <c r="B968" s="202"/>
      <c r="C968" s="203"/>
      <c r="D968" s="193" t="s">
        <v>137</v>
      </c>
      <c r="E968" s="204" t="s">
        <v>19</v>
      </c>
      <c r="F968" s="205" t="s">
        <v>1207</v>
      </c>
      <c r="G968" s="203"/>
      <c r="H968" s="206">
        <v>38</v>
      </c>
      <c r="I968" s="207"/>
      <c r="J968" s="203"/>
      <c r="K968" s="203"/>
      <c r="L968" s="208"/>
      <c r="M968" s="209"/>
      <c r="N968" s="210"/>
      <c r="O968" s="210"/>
      <c r="P968" s="210"/>
      <c r="Q968" s="210"/>
      <c r="R968" s="210"/>
      <c r="S968" s="210"/>
      <c r="T968" s="211"/>
      <c r="AT968" s="212" t="s">
        <v>137</v>
      </c>
      <c r="AU968" s="212" t="s">
        <v>82</v>
      </c>
      <c r="AV968" s="14" t="s">
        <v>82</v>
      </c>
      <c r="AW968" s="14" t="s">
        <v>33</v>
      </c>
      <c r="AX968" s="14" t="s">
        <v>72</v>
      </c>
      <c r="AY968" s="212" t="s">
        <v>126</v>
      </c>
    </row>
    <row r="969" spans="1:65" s="15" customFormat="1">
      <c r="B969" s="213"/>
      <c r="C969" s="214"/>
      <c r="D969" s="193" t="s">
        <v>137</v>
      </c>
      <c r="E969" s="215" t="s">
        <v>19</v>
      </c>
      <c r="F969" s="216" t="s">
        <v>140</v>
      </c>
      <c r="G969" s="214"/>
      <c r="H969" s="217">
        <v>38</v>
      </c>
      <c r="I969" s="218"/>
      <c r="J969" s="214"/>
      <c r="K969" s="214"/>
      <c r="L969" s="219"/>
      <c r="M969" s="220"/>
      <c r="N969" s="221"/>
      <c r="O969" s="221"/>
      <c r="P969" s="221"/>
      <c r="Q969" s="221"/>
      <c r="R969" s="221"/>
      <c r="S969" s="221"/>
      <c r="T969" s="222"/>
      <c r="AT969" s="223" t="s">
        <v>137</v>
      </c>
      <c r="AU969" s="223" t="s">
        <v>82</v>
      </c>
      <c r="AV969" s="15" t="s">
        <v>133</v>
      </c>
      <c r="AW969" s="15" t="s">
        <v>33</v>
      </c>
      <c r="AX969" s="15" t="s">
        <v>80</v>
      </c>
      <c r="AY969" s="223" t="s">
        <v>126</v>
      </c>
    </row>
    <row r="970" spans="1:65" s="2" customFormat="1" ht="21.75" customHeight="1">
      <c r="A970" s="34"/>
      <c r="B970" s="35"/>
      <c r="C970" s="224" t="s">
        <v>1208</v>
      </c>
      <c r="D970" s="224" t="s">
        <v>251</v>
      </c>
      <c r="E970" s="225" t="s">
        <v>1209</v>
      </c>
      <c r="F970" s="226" t="s">
        <v>1210</v>
      </c>
      <c r="G970" s="227" t="s">
        <v>212</v>
      </c>
      <c r="H970" s="228">
        <v>39.9</v>
      </c>
      <c r="I970" s="229"/>
      <c r="J970" s="230">
        <f>ROUND(I970*H970,2)</f>
        <v>0</v>
      </c>
      <c r="K970" s="226" t="s">
        <v>19</v>
      </c>
      <c r="L970" s="231"/>
      <c r="M970" s="232" t="s">
        <v>19</v>
      </c>
      <c r="N970" s="233" t="s">
        <v>43</v>
      </c>
      <c r="O970" s="64"/>
      <c r="P970" s="182">
        <f>O970*H970</f>
        <v>0</v>
      </c>
      <c r="Q970" s="182">
        <v>7.5000000000000002E-4</v>
      </c>
      <c r="R970" s="182">
        <f>Q970*H970</f>
        <v>2.9925E-2</v>
      </c>
      <c r="S970" s="182">
        <v>0</v>
      </c>
      <c r="T970" s="183">
        <f>S970*H970</f>
        <v>0</v>
      </c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R970" s="184" t="s">
        <v>905</v>
      </c>
      <c r="AT970" s="184" t="s">
        <v>251</v>
      </c>
      <c r="AU970" s="184" t="s">
        <v>82</v>
      </c>
      <c r="AY970" s="17" t="s">
        <v>126</v>
      </c>
      <c r="BE970" s="185">
        <f>IF(N970="základní",J970,0)</f>
        <v>0</v>
      </c>
      <c r="BF970" s="185">
        <f>IF(N970="snížená",J970,0)</f>
        <v>0</v>
      </c>
      <c r="BG970" s="185">
        <f>IF(N970="zákl. přenesená",J970,0)</f>
        <v>0</v>
      </c>
      <c r="BH970" s="185">
        <f>IF(N970="sníž. přenesená",J970,0)</f>
        <v>0</v>
      </c>
      <c r="BI970" s="185">
        <f>IF(N970="nulová",J970,0)</f>
        <v>0</v>
      </c>
      <c r="BJ970" s="17" t="s">
        <v>80</v>
      </c>
      <c r="BK970" s="185">
        <f>ROUND(I970*H970,2)</f>
        <v>0</v>
      </c>
      <c r="BL970" s="17" t="s">
        <v>905</v>
      </c>
      <c r="BM970" s="184" t="s">
        <v>1211</v>
      </c>
    </row>
    <row r="971" spans="1:65" s="14" customFormat="1">
      <c r="B971" s="202"/>
      <c r="C971" s="203"/>
      <c r="D971" s="193" t="s">
        <v>137</v>
      </c>
      <c r="E971" s="204" t="s">
        <v>19</v>
      </c>
      <c r="F971" s="205" t="s">
        <v>273</v>
      </c>
      <c r="G971" s="203"/>
      <c r="H971" s="206">
        <v>38</v>
      </c>
      <c r="I971" s="207"/>
      <c r="J971" s="203"/>
      <c r="K971" s="203"/>
      <c r="L971" s="208"/>
      <c r="M971" s="209"/>
      <c r="N971" s="210"/>
      <c r="O971" s="210"/>
      <c r="P971" s="210"/>
      <c r="Q971" s="210"/>
      <c r="R971" s="210"/>
      <c r="S971" s="210"/>
      <c r="T971" s="211"/>
      <c r="AT971" s="212" t="s">
        <v>137</v>
      </c>
      <c r="AU971" s="212" t="s">
        <v>82</v>
      </c>
      <c r="AV971" s="14" t="s">
        <v>82</v>
      </c>
      <c r="AW971" s="14" t="s">
        <v>33</v>
      </c>
      <c r="AX971" s="14" t="s">
        <v>72</v>
      </c>
      <c r="AY971" s="212" t="s">
        <v>126</v>
      </c>
    </row>
    <row r="972" spans="1:65" s="15" customFormat="1">
      <c r="B972" s="213"/>
      <c r="C972" s="214"/>
      <c r="D972" s="193" t="s">
        <v>137</v>
      </c>
      <c r="E972" s="215" t="s">
        <v>19</v>
      </c>
      <c r="F972" s="216" t="s">
        <v>140</v>
      </c>
      <c r="G972" s="214"/>
      <c r="H972" s="217">
        <v>38</v>
      </c>
      <c r="I972" s="218"/>
      <c r="J972" s="214"/>
      <c r="K972" s="214"/>
      <c r="L972" s="219"/>
      <c r="M972" s="220"/>
      <c r="N972" s="221"/>
      <c r="O972" s="221"/>
      <c r="P972" s="221"/>
      <c r="Q972" s="221"/>
      <c r="R972" s="221"/>
      <c r="S972" s="221"/>
      <c r="T972" s="222"/>
      <c r="AT972" s="223" t="s">
        <v>137</v>
      </c>
      <c r="AU972" s="223" t="s">
        <v>82</v>
      </c>
      <c r="AV972" s="15" t="s">
        <v>133</v>
      </c>
      <c r="AW972" s="15" t="s">
        <v>33</v>
      </c>
      <c r="AX972" s="15" t="s">
        <v>80</v>
      </c>
      <c r="AY972" s="223" t="s">
        <v>126</v>
      </c>
    </row>
    <row r="973" spans="1:65" s="14" customFormat="1">
      <c r="B973" s="202"/>
      <c r="C973" s="203"/>
      <c r="D973" s="193" t="s">
        <v>137</v>
      </c>
      <c r="E973" s="203"/>
      <c r="F973" s="205" t="s">
        <v>1212</v>
      </c>
      <c r="G973" s="203"/>
      <c r="H973" s="206">
        <v>39.9</v>
      </c>
      <c r="I973" s="207"/>
      <c r="J973" s="203"/>
      <c r="K973" s="203"/>
      <c r="L973" s="208"/>
      <c r="M973" s="209"/>
      <c r="N973" s="210"/>
      <c r="O973" s="210"/>
      <c r="P973" s="210"/>
      <c r="Q973" s="210"/>
      <c r="R973" s="210"/>
      <c r="S973" s="210"/>
      <c r="T973" s="211"/>
      <c r="AT973" s="212" t="s">
        <v>137</v>
      </c>
      <c r="AU973" s="212" t="s">
        <v>82</v>
      </c>
      <c r="AV973" s="14" t="s">
        <v>82</v>
      </c>
      <c r="AW973" s="14" t="s">
        <v>4</v>
      </c>
      <c r="AX973" s="14" t="s">
        <v>80</v>
      </c>
      <c r="AY973" s="212" t="s">
        <v>126</v>
      </c>
    </row>
    <row r="974" spans="1:65" s="2" customFormat="1" ht="37.9" customHeight="1">
      <c r="A974" s="34"/>
      <c r="B974" s="35"/>
      <c r="C974" s="173" t="s">
        <v>1213</v>
      </c>
      <c r="D974" s="173" t="s">
        <v>128</v>
      </c>
      <c r="E974" s="174" t="s">
        <v>1214</v>
      </c>
      <c r="F974" s="175" t="s">
        <v>1215</v>
      </c>
      <c r="G974" s="176" t="s">
        <v>212</v>
      </c>
      <c r="H974" s="177">
        <v>28</v>
      </c>
      <c r="I974" s="178"/>
      <c r="J974" s="179">
        <f>ROUND(I974*H974,2)</f>
        <v>0</v>
      </c>
      <c r="K974" s="175" t="s">
        <v>132</v>
      </c>
      <c r="L974" s="39"/>
      <c r="M974" s="180" t="s">
        <v>19</v>
      </c>
      <c r="N974" s="181" t="s">
        <v>43</v>
      </c>
      <c r="O974" s="64"/>
      <c r="P974" s="182">
        <f>O974*H974</f>
        <v>0</v>
      </c>
      <c r="Q974" s="182">
        <v>0</v>
      </c>
      <c r="R974" s="182">
        <f>Q974*H974</f>
        <v>0</v>
      </c>
      <c r="S974" s="182">
        <v>0</v>
      </c>
      <c r="T974" s="183">
        <f>S974*H974</f>
        <v>0</v>
      </c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R974" s="184" t="s">
        <v>553</v>
      </c>
      <c r="AT974" s="184" t="s">
        <v>128</v>
      </c>
      <c r="AU974" s="184" t="s">
        <v>82</v>
      </c>
      <c r="AY974" s="17" t="s">
        <v>126</v>
      </c>
      <c r="BE974" s="185">
        <f>IF(N974="základní",J974,0)</f>
        <v>0</v>
      </c>
      <c r="BF974" s="185">
        <f>IF(N974="snížená",J974,0)</f>
        <v>0</v>
      </c>
      <c r="BG974" s="185">
        <f>IF(N974="zákl. přenesená",J974,0)</f>
        <v>0</v>
      </c>
      <c r="BH974" s="185">
        <f>IF(N974="sníž. přenesená",J974,0)</f>
        <v>0</v>
      </c>
      <c r="BI974" s="185">
        <f>IF(N974="nulová",J974,0)</f>
        <v>0</v>
      </c>
      <c r="BJ974" s="17" t="s">
        <v>80</v>
      </c>
      <c r="BK974" s="185">
        <f>ROUND(I974*H974,2)</f>
        <v>0</v>
      </c>
      <c r="BL974" s="17" t="s">
        <v>553</v>
      </c>
      <c r="BM974" s="184" t="s">
        <v>1216</v>
      </c>
    </row>
    <row r="975" spans="1:65" s="2" customFormat="1">
      <c r="A975" s="34"/>
      <c r="B975" s="35"/>
      <c r="C975" s="36"/>
      <c r="D975" s="186" t="s">
        <v>135</v>
      </c>
      <c r="E975" s="36"/>
      <c r="F975" s="187" t="s">
        <v>1217</v>
      </c>
      <c r="G975" s="36"/>
      <c r="H975" s="36"/>
      <c r="I975" s="188"/>
      <c r="J975" s="36"/>
      <c r="K975" s="36"/>
      <c r="L975" s="39"/>
      <c r="M975" s="189"/>
      <c r="N975" s="190"/>
      <c r="O975" s="64"/>
      <c r="P975" s="64"/>
      <c r="Q975" s="64"/>
      <c r="R975" s="64"/>
      <c r="S975" s="64"/>
      <c r="T975" s="65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T975" s="17" t="s">
        <v>135</v>
      </c>
      <c r="AU975" s="17" t="s">
        <v>82</v>
      </c>
    </row>
    <row r="976" spans="1:65" s="13" customFormat="1">
      <c r="B976" s="191"/>
      <c r="C976" s="192"/>
      <c r="D976" s="193" t="s">
        <v>137</v>
      </c>
      <c r="E976" s="194" t="s">
        <v>19</v>
      </c>
      <c r="F976" s="195" t="s">
        <v>456</v>
      </c>
      <c r="G976" s="192"/>
      <c r="H976" s="194" t="s">
        <v>19</v>
      </c>
      <c r="I976" s="196"/>
      <c r="J976" s="192"/>
      <c r="K976" s="192"/>
      <c r="L976" s="197"/>
      <c r="M976" s="198"/>
      <c r="N976" s="199"/>
      <c r="O976" s="199"/>
      <c r="P976" s="199"/>
      <c r="Q976" s="199"/>
      <c r="R976" s="199"/>
      <c r="S976" s="199"/>
      <c r="T976" s="200"/>
      <c r="AT976" s="201" t="s">
        <v>137</v>
      </c>
      <c r="AU976" s="201" t="s">
        <v>82</v>
      </c>
      <c r="AV976" s="13" t="s">
        <v>80</v>
      </c>
      <c r="AW976" s="13" t="s">
        <v>33</v>
      </c>
      <c r="AX976" s="13" t="s">
        <v>72</v>
      </c>
      <c r="AY976" s="201" t="s">
        <v>126</v>
      </c>
    </row>
    <row r="977" spans="1:65" s="14" customFormat="1">
      <c r="B977" s="202"/>
      <c r="C977" s="203"/>
      <c r="D977" s="193" t="s">
        <v>137</v>
      </c>
      <c r="E977" s="204" t="s">
        <v>19</v>
      </c>
      <c r="F977" s="205" t="s">
        <v>304</v>
      </c>
      <c r="G977" s="203"/>
      <c r="H977" s="206">
        <v>28</v>
      </c>
      <c r="I977" s="207"/>
      <c r="J977" s="203"/>
      <c r="K977" s="203"/>
      <c r="L977" s="208"/>
      <c r="M977" s="209"/>
      <c r="N977" s="210"/>
      <c r="O977" s="210"/>
      <c r="P977" s="210"/>
      <c r="Q977" s="210"/>
      <c r="R977" s="210"/>
      <c r="S977" s="210"/>
      <c r="T977" s="211"/>
      <c r="AT977" s="212" t="s">
        <v>137</v>
      </c>
      <c r="AU977" s="212" t="s">
        <v>82</v>
      </c>
      <c r="AV977" s="14" t="s">
        <v>82</v>
      </c>
      <c r="AW977" s="14" t="s">
        <v>33</v>
      </c>
      <c r="AX977" s="14" t="s">
        <v>72</v>
      </c>
      <c r="AY977" s="212" t="s">
        <v>126</v>
      </c>
    </row>
    <row r="978" spans="1:65" s="15" customFormat="1">
      <c r="B978" s="213"/>
      <c r="C978" s="214"/>
      <c r="D978" s="193" t="s">
        <v>137</v>
      </c>
      <c r="E978" s="215" t="s">
        <v>19</v>
      </c>
      <c r="F978" s="216" t="s">
        <v>140</v>
      </c>
      <c r="G978" s="214"/>
      <c r="H978" s="217">
        <v>28</v>
      </c>
      <c r="I978" s="218"/>
      <c r="J978" s="214"/>
      <c r="K978" s="214"/>
      <c r="L978" s="219"/>
      <c r="M978" s="220"/>
      <c r="N978" s="221"/>
      <c r="O978" s="221"/>
      <c r="P978" s="221"/>
      <c r="Q978" s="221"/>
      <c r="R978" s="221"/>
      <c r="S978" s="221"/>
      <c r="T978" s="222"/>
      <c r="AT978" s="223" t="s">
        <v>137</v>
      </c>
      <c r="AU978" s="223" t="s">
        <v>82</v>
      </c>
      <c r="AV978" s="15" t="s">
        <v>133</v>
      </c>
      <c r="AW978" s="15" t="s">
        <v>33</v>
      </c>
      <c r="AX978" s="15" t="s">
        <v>80</v>
      </c>
      <c r="AY978" s="223" t="s">
        <v>126</v>
      </c>
    </row>
    <row r="979" spans="1:65" s="2" customFormat="1" ht="21.75" customHeight="1">
      <c r="A979" s="34"/>
      <c r="B979" s="35"/>
      <c r="C979" s="224" t="s">
        <v>1218</v>
      </c>
      <c r="D979" s="224" t="s">
        <v>251</v>
      </c>
      <c r="E979" s="225" t="s">
        <v>1219</v>
      </c>
      <c r="F979" s="226" t="s">
        <v>1220</v>
      </c>
      <c r="G979" s="227" t="s">
        <v>212</v>
      </c>
      <c r="H979" s="228">
        <v>29.4</v>
      </c>
      <c r="I979" s="229"/>
      <c r="J979" s="230">
        <f>ROUND(I979*H979,2)</f>
        <v>0</v>
      </c>
      <c r="K979" s="226" t="s">
        <v>19</v>
      </c>
      <c r="L979" s="231"/>
      <c r="M979" s="232" t="s">
        <v>19</v>
      </c>
      <c r="N979" s="233" t="s">
        <v>43</v>
      </c>
      <c r="O979" s="64"/>
      <c r="P979" s="182">
        <f>O979*H979</f>
        <v>0</v>
      </c>
      <c r="Q979" s="182">
        <v>7.5000000000000002E-4</v>
      </c>
      <c r="R979" s="182">
        <f>Q979*H979</f>
        <v>2.205E-2</v>
      </c>
      <c r="S979" s="182">
        <v>0</v>
      </c>
      <c r="T979" s="183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184" t="s">
        <v>905</v>
      </c>
      <c r="AT979" s="184" t="s">
        <v>251</v>
      </c>
      <c r="AU979" s="184" t="s">
        <v>82</v>
      </c>
      <c r="AY979" s="17" t="s">
        <v>126</v>
      </c>
      <c r="BE979" s="185">
        <f>IF(N979="základní",J979,0)</f>
        <v>0</v>
      </c>
      <c r="BF979" s="185">
        <f>IF(N979="snížená",J979,0)</f>
        <v>0</v>
      </c>
      <c r="BG979" s="185">
        <f>IF(N979="zákl. přenesená",J979,0)</f>
        <v>0</v>
      </c>
      <c r="BH979" s="185">
        <f>IF(N979="sníž. přenesená",J979,0)</f>
        <v>0</v>
      </c>
      <c r="BI979" s="185">
        <f>IF(N979="nulová",J979,0)</f>
        <v>0</v>
      </c>
      <c r="BJ979" s="17" t="s">
        <v>80</v>
      </c>
      <c r="BK979" s="185">
        <f>ROUND(I979*H979,2)</f>
        <v>0</v>
      </c>
      <c r="BL979" s="17" t="s">
        <v>905</v>
      </c>
      <c r="BM979" s="184" t="s">
        <v>1221</v>
      </c>
    </row>
    <row r="980" spans="1:65" s="14" customFormat="1">
      <c r="B980" s="202"/>
      <c r="C980" s="203"/>
      <c r="D980" s="193" t="s">
        <v>137</v>
      </c>
      <c r="E980" s="204" t="s">
        <v>19</v>
      </c>
      <c r="F980" s="205" t="s">
        <v>304</v>
      </c>
      <c r="G980" s="203"/>
      <c r="H980" s="206">
        <v>28</v>
      </c>
      <c r="I980" s="207"/>
      <c r="J980" s="203"/>
      <c r="K980" s="203"/>
      <c r="L980" s="208"/>
      <c r="M980" s="209"/>
      <c r="N980" s="210"/>
      <c r="O980" s="210"/>
      <c r="P980" s="210"/>
      <c r="Q980" s="210"/>
      <c r="R980" s="210"/>
      <c r="S980" s="210"/>
      <c r="T980" s="211"/>
      <c r="AT980" s="212" t="s">
        <v>137</v>
      </c>
      <c r="AU980" s="212" t="s">
        <v>82</v>
      </c>
      <c r="AV980" s="14" t="s">
        <v>82</v>
      </c>
      <c r="AW980" s="14" t="s">
        <v>33</v>
      </c>
      <c r="AX980" s="14" t="s">
        <v>72</v>
      </c>
      <c r="AY980" s="212" t="s">
        <v>126</v>
      </c>
    </row>
    <row r="981" spans="1:65" s="15" customFormat="1">
      <c r="B981" s="213"/>
      <c r="C981" s="214"/>
      <c r="D981" s="193" t="s">
        <v>137</v>
      </c>
      <c r="E981" s="215" t="s">
        <v>19</v>
      </c>
      <c r="F981" s="216" t="s">
        <v>140</v>
      </c>
      <c r="G981" s="214"/>
      <c r="H981" s="217">
        <v>28</v>
      </c>
      <c r="I981" s="218"/>
      <c r="J981" s="214"/>
      <c r="K981" s="214"/>
      <c r="L981" s="219"/>
      <c r="M981" s="220"/>
      <c r="N981" s="221"/>
      <c r="O981" s="221"/>
      <c r="P981" s="221"/>
      <c r="Q981" s="221"/>
      <c r="R981" s="221"/>
      <c r="S981" s="221"/>
      <c r="T981" s="222"/>
      <c r="AT981" s="223" t="s">
        <v>137</v>
      </c>
      <c r="AU981" s="223" t="s">
        <v>82</v>
      </c>
      <c r="AV981" s="15" t="s">
        <v>133</v>
      </c>
      <c r="AW981" s="15" t="s">
        <v>33</v>
      </c>
      <c r="AX981" s="15" t="s">
        <v>80</v>
      </c>
      <c r="AY981" s="223" t="s">
        <v>126</v>
      </c>
    </row>
    <row r="982" spans="1:65" s="14" customFormat="1">
      <c r="B982" s="202"/>
      <c r="C982" s="203"/>
      <c r="D982" s="193" t="s">
        <v>137</v>
      </c>
      <c r="E982" s="203"/>
      <c r="F982" s="205" t="s">
        <v>1222</v>
      </c>
      <c r="G982" s="203"/>
      <c r="H982" s="206">
        <v>29.4</v>
      </c>
      <c r="I982" s="207"/>
      <c r="J982" s="203"/>
      <c r="K982" s="203"/>
      <c r="L982" s="208"/>
      <c r="M982" s="209"/>
      <c r="N982" s="210"/>
      <c r="O982" s="210"/>
      <c r="P982" s="210"/>
      <c r="Q982" s="210"/>
      <c r="R982" s="210"/>
      <c r="S982" s="210"/>
      <c r="T982" s="211"/>
      <c r="AT982" s="212" t="s">
        <v>137</v>
      </c>
      <c r="AU982" s="212" t="s">
        <v>82</v>
      </c>
      <c r="AV982" s="14" t="s">
        <v>82</v>
      </c>
      <c r="AW982" s="14" t="s">
        <v>4</v>
      </c>
      <c r="AX982" s="14" t="s">
        <v>80</v>
      </c>
      <c r="AY982" s="212" t="s">
        <v>126</v>
      </c>
    </row>
    <row r="983" spans="1:65" s="2" customFormat="1" ht="37.9" customHeight="1">
      <c r="A983" s="34"/>
      <c r="B983" s="35"/>
      <c r="C983" s="173" t="s">
        <v>1223</v>
      </c>
      <c r="D983" s="173" t="s">
        <v>128</v>
      </c>
      <c r="E983" s="174" t="s">
        <v>1214</v>
      </c>
      <c r="F983" s="175" t="s">
        <v>1215</v>
      </c>
      <c r="G983" s="176" t="s">
        <v>212</v>
      </c>
      <c r="H983" s="177">
        <v>58</v>
      </c>
      <c r="I983" s="178"/>
      <c r="J983" s="179">
        <f>ROUND(I983*H983,2)</f>
        <v>0</v>
      </c>
      <c r="K983" s="175" t="s">
        <v>132</v>
      </c>
      <c r="L983" s="39"/>
      <c r="M983" s="180" t="s">
        <v>19</v>
      </c>
      <c r="N983" s="181" t="s">
        <v>43</v>
      </c>
      <c r="O983" s="64"/>
      <c r="P983" s="182">
        <f>O983*H983</f>
        <v>0</v>
      </c>
      <c r="Q983" s="182">
        <v>0</v>
      </c>
      <c r="R983" s="182">
        <f>Q983*H983</f>
        <v>0</v>
      </c>
      <c r="S983" s="182">
        <v>0</v>
      </c>
      <c r="T983" s="183">
        <f>S983*H983</f>
        <v>0</v>
      </c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R983" s="184" t="s">
        <v>553</v>
      </c>
      <c r="AT983" s="184" t="s">
        <v>128</v>
      </c>
      <c r="AU983" s="184" t="s">
        <v>82</v>
      </c>
      <c r="AY983" s="17" t="s">
        <v>126</v>
      </c>
      <c r="BE983" s="185">
        <f>IF(N983="základní",J983,0)</f>
        <v>0</v>
      </c>
      <c r="BF983" s="185">
        <f>IF(N983="snížená",J983,0)</f>
        <v>0</v>
      </c>
      <c r="BG983" s="185">
        <f>IF(N983="zákl. přenesená",J983,0)</f>
        <v>0</v>
      </c>
      <c r="BH983" s="185">
        <f>IF(N983="sníž. přenesená",J983,0)</f>
        <v>0</v>
      </c>
      <c r="BI983" s="185">
        <f>IF(N983="nulová",J983,0)</f>
        <v>0</v>
      </c>
      <c r="BJ983" s="17" t="s">
        <v>80</v>
      </c>
      <c r="BK983" s="185">
        <f>ROUND(I983*H983,2)</f>
        <v>0</v>
      </c>
      <c r="BL983" s="17" t="s">
        <v>553</v>
      </c>
      <c r="BM983" s="184" t="s">
        <v>1224</v>
      </c>
    </row>
    <row r="984" spans="1:65" s="2" customFormat="1">
      <c r="A984" s="34"/>
      <c r="B984" s="35"/>
      <c r="C984" s="36"/>
      <c r="D984" s="186" t="s">
        <v>135</v>
      </c>
      <c r="E984" s="36"/>
      <c r="F984" s="187" t="s">
        <v>1217</v>
      </c>
      <c r="G984" s="36"/>
      <c r="H984" s="36"/>
      <c r="I984" s="188"/>
      <c r="J984" s="36"/>
      <c r="K984" s="36"/>
      <c r="L984" s="39"/>
      <c r="M984" s="189"/>
      <c r="N984" s="190"/>
      <c r="O984" s="64"/>
      <c r="P984" s="64"/>
      <c r="Q984" s="64"/>
      <c r="R984" s="64"/>
      <c r="S984" s="64"/>
      <c r="T984" s="65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T984" s="17" t="s">
        <v>135</v>
      </c>
      <c r="AU984" s="17" t="s">
        <v>82</v>
      </c>
    </row>
    <row r="985" spans="1:65" s="13" customFormat="1">
      <c r="B985" s="191"/>
      <c r="C985" s="192"/>
      <c r="D985" s="193" t="s">
        <v>137</v>
      </c>
      <c r="E985" s="194" t="s">
        <v>19</v>
      </c>
      <c r="F985" s="195" t="s">
        <v>1225</v>
      </c>
      <c r="G985" s="192"/>
      <c r="H985" s="194" t="s">
        <v>19</v>
      </c>
      <c r="I985" s="196"/>
      <c r="J985" s="192"/>
      <c r="K985" s="192"/>
      <c r="L985" s="197"/>
      <c r="M985" s="198"/>
      <c r="N985" s="199"/>
      <c r="O985" s="199"/>
      <c r="P985" s="199"/>
      <c r="Q985" s="199"/>
      <c r="R985" s="199"/>
      <c r="S985" s="199"/>
      <c r="T985" s="200"/>
      <c r="AT985" s="201" t="s">
        <v>137</v>
      </c>
      <c r="AU985" s="201" t="s">
        <v>82</v>
      </c>
      <c r="AV985" s="13" t="s">
        <v>80</v>
      </c>
      <c r="AW985" s="13" t="s">
        <v>33</v>
      </c>
      <c r="AX985" s="13" t="s">
        <v>72</v>
      </c>
      <c r="AY985" s="201" t="s">
        <v>126</v>
      </c>
    </row>
    <row r="986" spans="1:65" s="14" customFormat="1">
      <c r="B986" s="202"/>
      <c r="C986" s="203"/>
      <c r="D986" s="193" t="s">
        <v>137</v>
      </c>
      <c r="E986" s="204" t="s">
        <v>19</v>
      </c>
      <c r="F986" s="205" t="s">
        <v>524</v>
      </c>
      <c r="G986" s="203"/>
      <c r="H986" s="206">
        <v>58</v>
      </c>
      <c r="I986" s="207"/>
      <c r="J986" s="203"/>
      <c r="K986" s="203"/>
      <c r="L986" s="208"/>
      <c r="M986" s="209"/>
      <c r="N986" s="210"/>
      <c r="O986" s="210"/>
      <c r="P986" s="210"/>
      <c r="Q986" s="210"/>
      <c r="R986" s="210"/>
      <c r="S986" s="210"/>
      <c r="T986" s="211"/>
      <c r="AT986" s="212" t="s">
        <v>137</v>
      </c>
      <c r="AU986" s="212" t="s">
        <v>82</v>
      </c>
      <c r="AV986" s="14" t="s">
        <v>82</v>
      </c>
      <c r="AW986" s="14" t="s">
        <v>33</v>
      </c>
      <c r="AX986" s="14" t="s">
        <v>72</v>
      </c>
      <c r="AY986" s="212" t="s">
        <v>126</v>
      </c>
    </row>
    <row r="987" spans="1:65" s="15" customFormat="1">
      <c r="B987" s="213"/>
      <c r="C987" s="214"/>
      <c r="D987" s="193" t="s">
        <v>137</v>
      </c>
      <c r="E987" s="215" t="s">
        <v>19</v>
      </c>
      <c r="F987" s="216" t="s">
        <v>140</v>
      </c>
      <c r="G987" s="214"/>
      <c r="H987" s="217">
        <v>58</v>
      </c>
      <c r="I987" s="218"/>
      <c r="J987" s="214"/>
      <c r="K987" s="214"/>
      <c r="L987" s="219"/>
      <c r="M987" s="220"/>
      <c r="N987" s="221"/>
      <c r="O987" s="221"/>
      <c r="P987" s="221"/>
      <c r="Q987" s="221"/>
      <c r="R987" s="221"/>
      <c r="S987" s="221"/>
      <c r="T987" s="222"/>
      <c r="AT987" s="223" t="s">
        <v>137</v>
      </c>
      <c r="AU987" s="223" t="s">
        <v>82</v>
      </c>
      <c r="AV987" s="15" t="s">
        <v>133</v>
      </c>
      <c r="AW987" s="15" t="s">
        <v>33</v>
      </c>
      <c r="AX987" s="15" t="s">
        <v>80</v>
      </c>
      <c r="AY987" s="223" t="s">
        <v>126</v>
      </c>
    </row>
    <row r="988" spans="1:65" s="2" customFormat="1" ht="21.75" customHeight="1">
      <c r="A988" s="34"/>
      <c r="B988" s="35"/>
      <c r="C988" s="224" t="s">
        <v>1226</v>
      </c>
      <c r="D988" s="224" t="s">
        <v>251</v>
      </c>
      <c r="E988" s="225" t="s">
        <v>1219</v>
      </c>
      <c r="F988" s="226" t="s">
        <v>1220</v>
      </c>
      <c r="G988" s="227" t="s">
        <v>212</v>
      </c>
      <c r="H988" s="228">
        <v>60.9</v>
      </c>
      <c r="I988" s="229"/>
      <c r="J988" s="230">
        <f>ROUND(I988*H988,2)</f>
        <v>0</v>
      </c>
      <c r="K988" s="226" t="s">
        <v>19</v>
      </c>
      <c r="L988" s="231"/>
      <c r="M988" s="232" t="s">
        <v>19</v>
      </c>
      <c r="N988" s="233" t="s">
        <v>43</v>
      </c>
      <c r="O988" s="64"/>
      <c r="P988" s="182">
        <f>O988*H988</f>
        <v>0</v>
      </c>
      <c r="Q988" s="182">
        <v>7.5000000000000002E-4</v>
      </c>
      <c r="R988" s="182">
        <f>Q988*H988</f>
        <v>4.5675E-2</v>
      </c>
      <c r="S988" s="182">
        <v>0</v>
      </c>
      <c r="T988" s="183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184" t="s">
        <v>905</v>
      </c>
      <c r="AT988" s="184" t="s">
        <v>251</v>
      </c>
      <c r="AU988" s="184" t="s">
        <v>82</v>
      </c>
      <c r="AY988" s="17" t="s">
        <v>126</v>
      </c>
      <c r="BE988" s="185">
        <f>IF(N988="základní",J988,0)</f>
        <v>0</v>
      </c>
      <c r="BF988" s="185">
        <f>IF(N988="snížená",J988,0)</f>
        <v>0</v>
      </c>
      <c r="BG988" s="185">
        <f>IF(N988="zákl. přenesená",J988,0)</f>
        <v>0</v>
      </c>
      <c r="BH988" s="185">
        <f>IF(N988="sníž. přenesená",J988,0)</f>
        <v>0</v>
      </c>
      <c r="BI988" s="185">
        <f>IF(N988="nulová",J988,0)</f>
        <v>0</v>
      </c>
      <c r="BJ988" s="17" t="s">
        <v>80</v>
      </c>
      <c r="BK988" s="185">
        <f>ROUND(I988*H988,2)</f>
        <v>0</v>
      </c>
      <c r="BL988" s="17" t="s">
        <v>905</v>
      </c>
      <c r="BM988" s="184" t="s">
        <v>1227</v>
      </c>
    </row>
    <row r="989" spans="1:65" s="14" customFormat="1">
      <c r="B989" s="202"/>
      <c r="C989" s="203"/>
      <c r="D989" s="193" t="s">
        <v>137</v>
      </c>
      <c r="E989" s="204" t="s">
        <v>19</v>
      </c>
      <c r="F989" s="205" t="s">
        <v>524</v>
      </c>
      <c r="G989" s="203"/>
      <c r="H989" s="206">
        <v>58</v>
      </c>
      <c r="I989" s="207"/>
      <c r="J989" s="203"/>
      <c r="K989" s="203"/>
      <c r="L989" s="208"/>
      <c r="M989" s="209"/>
      <c r="N989" s="210"/>
      <c r="O989" s="210"/>
      <c r="P989" s="210"/>
      <c r="Q989" s="210"/>
      <c r="R989" s="210"/>
      <c r="S989" s="210"/>
      <c r="T989" s="211"/>
      <c r="AT989" s="212" t="s">
        <v>137</v>
      </c>
      <c r="AU989" s="212" t="s">
        <v>82</v>
      </c>
      <c r="AV989" s="14" t="s">
        <v>82</v>
      </c>
      <c r="AW989" s="14" t="s">
        <v>33</v>
      </c>
      <c r="AX989" s="14" t="s">
        <v>72</v>
      </c>
      <c r="AY989" s="212" t="s">
        <v>126</v>
      </c>
    </row>
    <row r="990" spans="1:65" s="15" customFormat="1">
      <c r="B990" s="213"/>
      <c r="C990" s="214"/>
      <c r="D990" s="193" t="s">
        <v>137</v>
      </c>
      <c r="E990" s="215" t="s">
        <v>19</v>
      </c>
      <c r="F990" s="216" t="s">
        <v>140</v>
      </c>
      <c r="G990" s="214"/>
      <c r="H990" s="217">
        <v>58</v>
      </c>
      <c r="I990" s="218"/>
      <c r="J990" s="214"/>
      <c r="K990" s="214"/>
      <c r="L990" s="219"/>
      <c r="M990" s="220"/>
      <c r="N990" s="221"/>
      <c r="O990" s="221"/>
      <c r="P990" s="221"/>
      <c r="Q990" s="221"/>
      <c r="R990" s="221"/>
      <c r="S990" s="221"/>
      <c r="T990" s="222"/>
      <c r="AT990" s="223" t="s">
        <v>137</v>
      </c>
      <c r="AU990" s="223" t="s">
        <v>82</v>
      </c>
      <c r="AV990" s="15" t="s">
        <v>133</v>
      </c>
      <c r="AW990" s="15" t="s">
        <v>33</v>
      </c>
      <c r="AX990" s="15" t="s">
        <v>80</v>
      </c>
      <c r="AY990" s="223" t="s">
        <v>126</v>
      </c>
    </row>
    <row r="991" spans="1:65" s="14" customFormat="1">
      <c r="B991" s="202"/>
      <c r="C991" s="203"/>
      <c r="D991" s="193" t="s">
        <v>137</v>
      </c>
      <c r="E991" s="203"/>
      <c r="F991" s="205" t="s">
        <v>1228</v>
      </c>
      <c r="G991" s="203"/>
      <c r="H991" s="206">
        <v>60.9</v>
      </c>
      <c r="I991" s="207"/>
      <c r="J991" s="203"/>
      <c r="K991" s="203"/>
      <c r="L991" s="208"/>
      <c r="M991" s="209"/>
      <c r="N991" s="210"/>
      <c r="O991" s="210"/>
      <c r="P991" s="210"/>
      <c r="Q991" s="210"/>
      <c r="R991" s="210"/>
      <c r="S991" s="210"/>
      <c r="T991" s="211"/>
      <c r="AT991" s="212" t="s">
        <v>137</v>
      </c>
      <c r="AU991" s="212" t="s">
        <v>82</v>
      </c>
      <c r="AV991" s="14" t="s">
        <v>82</v>
      </c>
      <c r="AW991" s="14" t="s">
        <v>4</v>
      </c>
      <c r="AX991" s="14" t="s">
        <v>80</v>
      </c>
      <c r="AY991" s="212" t="s">
        <v>126</v>
      </c>
    </row>
    <row r="992" spans="1:65" s="2" customFormat="1" ht="37.9" customHeight="1">
      <c r="A992" s="34"/>
      <c r="B992" s="35"/>
      <c r="C992" s="173" t="s">
        <v>1229</v>
      </c>
      <c r="D992" s="173" t="s">
        <v>128</v>
      </c>
      <c r="E992" s="174" t="s">
        <v>1230</v>
      </c>
      <c r="F992" s="175" t="s">
        <v>1231</v>
      </c>
      <c r="G992" s="176" t="s">
        <v>212</v>
      </c>
      <c r="H992" s="177">
        <v>58</v>
      </c>
      <c r="I992" s="178"/>
      <c r="J992" s="179">
        <f>ROUND(I992*H992,2)</f>
        <v>0</v>
      </c>
      <c r="K992" s="175" t="s">
        <v>132</v>
      </c>
      <c r="L992" s="39"/>
      <c r="M992" s="180" t="s">
        <v>19</v>
      </c>
      <c r="N992" s="181" t="s">
        <v>43</v>
      </c>
      <c r="O992" s="64"/>
      <c r="P992" s="182">
        <f>O992*H992</f>
        <v>0</v>
      </c>
      <c r="Q992" s="182">
        <v>0</v>
      </c>
      <c r="R992" s="182">
        <f>Q992*H992</f>
        <v>0</v>
      </c>
      <c r="S992" s="182">
        <v>0</v>
      </c>
      <c r="T992" s="183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184" t="s">
        <v>553</v>
      </c>
      <c r="AT992" s="184" t="s">
        <v>128</v>
      </c>
      <c r="AU992" s="184" t="s">
        <v>82</v>
      </c>
      <c r="AY992" s="17" t="s">
        <v>126</v>
      </c>
      <c r="BE992" s="185">
        <f>IF(N992="základní",J992,0)</f>
        <v>0</v>
      </c>
      <c r="BF992" s="185">
        <f>IF(N992="snížená",J992,0)</f>
        <v>0</v>
      </c>
      <c r="BG992" s="185">
        <f>IF(N992="zákl. přenesená",J992,0)</f>
        <v>0</v>
      </c>
      <c r="BH992" s="185">
        <f>IF(N992="sníž. přenesená",J992,0)</f>
        <v>0</v>
      </c>
      <c r="BI992" s="185">
        <f>IF(N992="nulová",J992,0)</f>
        <v>0</v>
      </c>
      <c r="BJ992" s="17" t="s">
        <v>80</v>
      </c>
      <c r="BK992" s="185">
        <f>ROUND(I992*H992,2)</f>
        <v>0</v>
      </c>
      <c r="BL992" s="17" t="s">
        <v>553</v>
      </c>
      <c r="BM992" s="184" t="s">
        <v>1232</v>
      </c>
    </row>
    <row r="993" spans="1:65" s="2" customFormat="1">
      <c r="A993" s="34"/>
      <c r="B993" s="35"/>
      <c r="C993" s="36"/>
      <c r="D993" s="186" t="s">
        <v>135</v>
      </c>
      <c r="E993" s="36"/>
      <c r="F993" s="187" t="s">
        <v>1233</v>
      </c>
      <c r="G993" s="36"/>
      <c r="H993" s="36"/>
      <c r="I993" s="188"/>
      <c r="J993" s="36"/>
      <c r="K993" s="36"/>
      <c r="L993" s="39"/>
      <c r="M993" s="189"/>
      <c r="N993" s="190"/>
      <c r="O993" s="64"/>
      <c r="P993" s="64"/>
      <c r="Q993" s="64"/>
      <c r="R993" s="64"/>
      <c r="S993" s="64"/>
      <c r="T993" s="65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T993" s="17" t="s">
        <v>135</v>
      </c>
      <c r="AU993" s="17" t="s">
        <v>82</v>
      </c>
    </row>
    <row r="994" spans="1:65" s="13" customFormat="1">
      <c r="B994" s="191"/>
      <c r="C994" s="192"/>
      <c r="D994" s="193" t="s">
        <v>137</v>
      </c>
      <c r="E994" s="194" t="s">
        <v>19</v>
      </c>
      <c r="F994" s="195" t="s">
        <v>1234</v>
      </c>
      <c r="G994" s="192"/>
      <c r="H994" s="194" t="s">
        <v>19</v>
      </c>
      <c r="I994" s="196"/>
      <c r="J994" s="192"/>
      <c r="K994" s="192"/>
      <c r="L994" s="197"/>
      <c r="M994" s="198"/>
      <c r="N994" s="199"/>
      <c r="O994" s="199"/>
      <c r="P994" s="199"/>
      <c r="Q994" s="199"/>
      <c r="R994" s="199"/>
      <c r="S994" s="199"/>
      <c r="T994" s="200"/>
      <c r="AT994" s="201" t="s">
        <v>137</v>
      </c>
      <c r="AU994" s="201" t="s">
        <v>82</v>
      </c>
      <c r="AV994" s="13" t="s">
        <v>80</v>
      </c>
      <c r="AW994" s="13" t="s">
        <v>33</v>
      </c>
      <c r="AX994" s="13" t="s">
        <v>72</v>
      </c>
      <c r="AY994" s="201" t="s">
        <v>126</v>
      </c>
    </row>
    <row r="995" spans="1:65" s="14" customFormat="1">
      <c r="B995" s="202"/>
      <c r="C995" s="203"/>
      <c r="D995" s="193" t="s">
        <v>137</v>
      </c>
      <c r="E995" s="204" t="s">
        <v>19</v>
      </c>
      <c r="F995" s="205" t="s">
        <v>524</v>
      </c>
      <c r="G995" s="203"/>
      <c r="H995" s="206">
        <v>58</v>
      </c>
      <c r="I995" s="207"/>
      <c r="J995" s="203"/>
      <c r="K995" s="203"/>
      <c r="L995" s="208"/>
      <c r="M995" s="209"/>
      <c r="N995" s="210"/>
      <c r="O995" s="210"/>
      <c r="P995" s="210"/>
      <c r="Q995" s="210"/>
      <c r="R995" s="210"/>
      <c r="S995" s="210"/>
      <c r="T995" s="211"/>
      <c r="AT995" s="212" t="s">
        <v>137</v>
      </c>
      <c r="AU995" s="212" t="s">
        <v>82</v>
      </c>
      <c r="AV995" s="14" t="s">
        <v>82</v>
      </c>
      <c r="AW995" s="14" t="s">
        <v>33</v>
      </c>
      <c r="AX995" s="14" t="s">
        <v>72</v>
      </c>
      <c r="AY995" s="212" t="s">
        <v>126</v>
      </c>
    </row>
    <row r="996" spans="1:65" s="15" customFormat="1">
      <c r="B996" s="213"/>
      <c r="C996" s="214"/>
      <c r="D996" s="193" t="s">
        <v>137</v>
      </c>
      <c r="E996" s="215" t="s">
        <v>19</v>
      </c>
      <c r="F996" s="216" t="s">
        <v>140</v>
      </c>
      <c r="G996" s="214"/>
      <c r="H996" s="217">
        <v>58</v>
      </c>
      <c r="I996" s="218"/>
      <c r="J996" s="214"/>
      <c r="K996" s="214"/>
      <c r="L996" s="219"/>
      <c r="M996" s="220"/>
      <c r="N996" s="221"/>
      <c r="O996" s="221"/>
      <c r="P996" s="221"/>
      <c r="Q996" s="221"/>
      <c r="R996" s="221"/>
      <c r="S996" s="221"/>
      <c r="T996" s="222"/>
      <c r="AT996" s="223" t="s">
        <v>137</v>
      </c>
      <c r="AU996" s="223" t="s">
        <v>82</v>
      </c>
      <c r="AV996" s="15" t="s">
        <v>133</v>
      </c>
      <c r="AW996" s="15" t="s">
        <v>33</v>
      </c>
      <c r="AX996" s="15" t="s">
        <v>80</v>
      </c>
      <c r="AY996" s="223" t="s">
        <v>126</v>
      </c>
    </row>
    <row r="997" spans="1:65" s="2" customFormat="1" ht="33" customHeight="1">
      <c r="A997" s="34"/>
      <c r="B997" s="35"/>
      <c r="C997" s="224" t="s">
        <v>1235</v>
      </c>
      <c r="D997" s="224" t="s">
        <v>251</v>
      </c>
      <c r="E997" s="225" t="s">
        <v>1236</v>
      </c>
      <c r="F997" s="226" t="s">
        <v>1237</v>
      </c>
      <c r="G997" s="227" t="s">
        <v>212</v>
      </c>
      <c r="H997" s="228">
        <v>58</v>
      </c>
      <c r="I997" s="229"/>
      <c r="J997" s="230">
        <f>ROUND(I997*H997,2)</f>
        <v>0</v>
      </c>
      <c r="K997" s="226" t="s">
        <v>132</v>
      </c>
      <c r="L997" s="231"/>
      <c r="M997" s="232" t="s">
        <v>19</v>
      </c>
      <c r="N997" s="233" t="s">
        <v>43</v>
      </c>
      <c r="O997" s="64"/>
      <c r="P997" s="182">
        <f>O997*H997</f>
        <v>0</v>
      </c>
      <c r="Q997" s="182">
        <v>1.2800000000000001E-3</v>
      </c>
      <c r="R997" s="182">
        <f>Q997*H997</f>
        <v>7.424E-2</v>
      </c>
      <c r="S997" s="182">
        <v>0</v>
      </c>
      <c r="T997" s="183">
        <f>S997*H997</f>
        <v>0</v>
      </c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R997" s="184" t="s">
        <v>905</v>
      </c>
      <c r="AT997" s="184" t="s">
        <v>251</v>
      </c>
      <c r="AU997" s="184" t="s">
        <v>82</v>
      </c>
      <c r="AY997" s="17" t="s">
        <v>126</v>
      </c>
      <c r="BE997" s="185">
        <f>IF(N997="základní",J997,0)</f>
        <v>0</v>
      </c>
      <c r="BF997" s="185">
        <f>IF(N997="snížená",J997,0)</f>
        <v>0</v>
      </c>
      <c r="BG997" s="185">
        <f>IF(N997="zákl. přenesená",J997,0)</f>
        <v>0</v>
      </c>
      <c r="BH997" s="185">
        <f>IF(N997="sníž. přenesená",J997,0)</f>
        <v>0</v>
      </c>
      <c r="BI997" s="185">
        <f>IF(N997="nulová",J997,0)</f>
        <v>0</v>
      </c>
      <c r="BJ997" s="17" t="s">
        <v>80</v>
      </c>
      <c r="BK997" s="185">
        <f>ROUND(I997*H997,2)</f>
        <v>0</v>
      </c>
      <c r="BL997" s="17" t="s">
        <v>905</v>
      </c>
      <c r="BM997" s="184" t="s">
        <v>1238</v>
      </c>
    </row>
    <row r="998" spans="1:65" s="14" customFormat="1">
      <c r="B998" s="202"/>
      <c r="C998" s="203"/>
      <c r="D998" s="193" t="s">
        <v>137</v>
      </c>
      <c r="E998" s="204" t="s">
        <v>19</v>
      </c>
      <c r="F998" s="205" t="s">
        <v>524</v>
      </c>
      <c r="G998" s="203"/>
      <c r="H998" s="206">
        <v>58</v>
      </c>
      <c r="I998" s="207"/>
      <c r="J998" s="203"/>
      <c r="K998" s="203"/>
      <c r="L998" s="208"/>
      <c r="M998" s="209"/>
      <c r="N998" s="210"/>
      <c r="O998" s="210"/>
      <c r="P998" s="210"/>
      <c r="Q998" s="210"/>
      <c r="R998" s="210"/>
      <c r="S998" s="210"/>
      <c r="T998" s="211"/>
      <c r="AT998" s="212" t="s">
        <v>137</v>
      </c>
      <c r="AU998" s="212" t="s">
        <v>82</v>
      </c>
      <c r="AV998" s="14" t="s">
        <v>82</v>
      </c>
      <c r="AW998" s="14" t="s">
        <v>33</v>
      </c>
      <c r="AX998" s="14" t="s">
        <v>72</v>
      </c>
      <c r="AY998" s="212" t="s">
        <v>126</v>
      </c>
    </row>
    <row r="999" spans="1:65" s="15" customFormat="1">
      <c r="B999" s="213"/>
      <c r="C999" s="214"/>
      <c r="D999" s="193" t="s">
        <v>137</v>
      </c>
      <c r="E999" s="215" t="s">
        <v>19</v>
      </c>
      <c r="F999" s="216" t="s">
        <v>140</v>
      </c>
      <c r="G999" s="214"/>
      <c r="H999" s="217">
        <v>58</v>
      </c>
      <c r="I999" s="218"/>
      <c r="J999" s="214"/>
      <c r="K999" s="214"/>
      <c r="L999" s="219"/>
      <c r="M999" s="220"/>
      <c r="N999" s="221"/>
      <c r="O999" s="221"/>
      <c r="P999" s="221"/>
      <c r="Q999" s="221"/>
      <c r="R999" s="221"/>
      <c r="S999" s="221"/>
      <c r="T999" s="222"/>
      <c r="AT999" s="223" t="s">
        <v>137</v>
      </c>
      <c r="AU999" s="223" t="s">
        <v>82</v>
      </c>
      <c r="AV999" s="15" t="s">
        <v>133</v>
      </c>
      <c r="AW999" s="15" t="s">
        <v>33</v>
      </c>
      <c r="AX999" s="15" t="s">
        <v>80</v>
      </c>
      <c r="AY999" s="223" t="s">
        <v>126</v>
      </c>
    </row>
    <row r="1000" spans="1:65" s="2" customFormat="1" ht="16.5" customHeight="1">
      <c r="A1000" s="34"/>
      <c r="B1000" s="35"/>
      <c r="C1000" s="173" t="s">
        <v>1239</v>
      </c>
      <c r="D1000" s="173" t="s">
        <v>128</v>
      </c>
      <c r="E1000" s="174" t="s">
        <v>1240</v>
      </c>
      <c r="F1000" s="175" t="s">
        <v>1241</v>
      </c>
      <c r="G1000" s="176" t="s">
        <v>212</v>
      </c>
      <c r="H1000" s="177">
        <v>124</v>
      </c>
      <c r="I1000" s="178"/>
      <c r="J1000" s="179">
        <f>ROUND(I1000*H1000,2)</f>
        <v>0</v>
      </c>
      <c r="K1000" s="175" t="s">
        <v>19</v>
      </c>
      <c r="L1000" s="39"/>
      <c r="M1000" s="180" t="s">
        <v>19</v>
      </c>
      <c r="N1000" s="181" t="s">
        <v>43</v>
      </c>
      <c r="O1000" s="64"/>
      <c r="P1000" s="182">
        <f>O1000*H1000</f>
        <v>0</v>
      </c>
      <c r="Q1000" s="182">
        <v>0</v>
      </c>
      <c r="R1000" s="182">
        <f>Q1000*H1000</f>
        <v>0</v>
      </c>
      <c r="S1000" s="182">
        <v>0</v>
      </c>
      <c r="T1000" s="183">
        <f>S1000*H1000</f>
        <v>0</v>
      </c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R1000" s="184" t="s">
        <v>553</v>
      </c>
      <c r="AT1000" s="184" t="s">
        <v>128</v>
      </c>
      <c r="AU1000" s="184" t="s">
        <v>82</v>
      </c>
      <c r="AY1000" s="17" t="s">
        <v>126</v>
      </c>
      <c r="BE1000" s="185">
        <f>IF(N1000="základní",J1000,0)</f>
        <v>0</v>
      </c>
      <c r="BF1000" s="185">
        <f>IF(N1000="snížená",J1000,0)</f>
        <v>0</v>
      </c>
      <c r="BG1000" s="185">
        <f>IF(N1000="zákl. přenesená",J1000,0)</f>
        <v>0</v>
      </c>
      <c r="BH1000" s="185">
        <f>IF(N1000="sníž. přenesená",J1000,0)</f>
        <v>0</v>
      </c>
      <c r="BI1000" s="185">
        <f>IF(N1000="nulová",J1000,0)</f>
        <v>0</v>
      </c>
      <c r="BJ1000" s="17" t="s">
        <v>80</v>
      </c>
      <c r="BK1000" s="185">
        <f>ROUND(I1000*H1000,2)</f>
        <v>0</v>
      </c>
      <c r="BL1000" s="17" t="s">
        <v>553</v>
      </c>
      <c r="BM1000" s="184" t="s">
        <v>1242</v>
      </c>
    </row>
    <row r="1001" spans="1:65" s="14" customFormat="1">
      <c r="B1001" s="202"/>
      <c r="C1001" s="203"/>
      <c r="D1001" s="193" t="s">
        <v>137</v>
      </c>
      <c r="E1001" s="204" t="s">
        <v>19</v>
      </c>
      <c r="F1001" s="205" t="s">
        <v>1243</v>
      </c>
      <c r="G1001" s="203"/>
      <c r="H1001" s="206">
        <v>124</v>
      </c>
      <c r="I1001" s="207"/>
      <c r="J1001" s="203"/>
      <c r="K1001" s="203"/>
      <c r="L1001" s="208"/>
      <c r="M1001" s="209"/>
      <c r="N1001" s="210"/>
      <c r="O1001" s="210"/>
      <c r="P1001" s="210"/>
      <c r="Q1001" s="210"/>
      <c r="R1001" s="210"/>
      <c r="S1001" s="210"/>
      <c r="T1001" s="211"/>
      <c r="AT1001" s="212" t="s">
        <v>137</v>
      </c>
      <c r="AU1001" s="212" t="s">
        <v>82</v>
      </c>
      <c r="AV1001" s="14" t="s">
        <v>82</v>
      </c>
      <c r="AW1001" s="14" t="s">
        <v>33</v>
      </c>
      <c r="AX1001" s="14" t="s">
        <v>72</v>
      </c>
      <c r="AY1001" s="212" t="s">
        <v>126</v>
      </c>
    </row>
    <row r="1002" spans="1:65" s="15" customFormat="1">
      <c r="B1002" s="213"/>
      <c r="C1002" s="214"/>
      <c r="D1002" s="193" t="s">
        <v>137</v>
      </c>
      <c r="E1002" s="215" t="s">
        <v>19</v>
      </c>
      <c r="F1002" s="216" t="s">
        <v>140</v>
      </c>
      <c r="G1002" s="214"/>
      <c r="H1002" s="217">
        <v>124</v>
      </c>
      <c r="I1002" s="218"/>
      <c r="J1002" s="214"/>
      <c r="K1002" s="214"/>
      <c r="L1002" s="219"/>
      <c r="M1002" s="236"/>
      <c r="N1002" s="237"/>
      <c r="O1002" s="237"/>
      <c r="P1002" s="237"/>
      <c r="Q1002" s="237"/>
      <c r="R1002" s="237"/>
      <c r="S1002" s="237"/>
      <c r="T1002" s="238"/>
      <c r="AT1002" s="223" t="s">
        <v>137</v>
      </c>
      <c r="AU1002" s="223" t="s">
        <v>82</v>
      </c>
      <c r="AV1002" s="15" t="s">
        <v>133</v>
      </c>
      <c r="AW1002" s="15" t="s">
        <v>33</v>
      </c>
      <c r="AX1002" s="15" t="s">
        <v>80</v>
      </c>
      <c r="AY1002" s="223" t="s">
        <v>126</v>
      </c>
    </row>
    <row r="1003" spans="1:65" s="2" customFormat="1" ht="6.95" customHeight="1">
      <c r="A1003" s="34"/>
      <c r="B1003" s="47"/>
      <c r="C1003" s="48"/>
      <c r="D1003" s="48"/>
      <c r="E1003" s="48"/>
      <c r="F1003" s="48"/>
      <c r="G1003" s="48"/>
      <c r="H1003" s="48"/>
      <c r="I1003" s="48"/>
      <c r="J1003" s="48"/>
      <c r="K1003" s="48"/>
      <c r="L1003" s="39"/>
      <c r="M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</row>
  </sheetData>
  <sheetProtection algorithmName="SHA-512" hashValue="eOfjTd9N4qRSzX9t5C8R8/7sgFRVz87I9UiQ4T9Xez5UwvKtIERLVlTDhS1pK7S+zrL8urLE1yMFxWbz2+neVw==" saltValue="uymyCwxRq8eQYWn0K5EJbYYEYLgdM+lny4FVmE8IZtmqL2srzGmAUdqi6cnJUq75rm0ZlTC+87nSSqUeshETzg==" spinCount="100000" sheet="1" objects="1" scenarios="1" formatColumns="0" formatRows="0" autoFilter="0"/>
  <autoFilter ref="C93:K1002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8" r:id="rId1"/>
    <hyperlink ref="F103" r:id="rId2"/>
    <hyperlink ref="F108" r:id="rId3"/>
    <hyperlink ref="F113" r:id="rId4"/>
    <hyperlink ref="F118" r:id="rId5"/>
    <hyperlink ref="F123" r:id="rId6"/>
    <hyperlink ref="F128" r:id="rId7"/>
    <hyperlink ref="F133" r:id="rId8"/>
    <hyperlink ref="F138" r:id="rId9"/>
    <hyperlink ref="F143" r:id="rId10"/>
    <hyperlink ref="F148" r:id="rId11"/>
    <hyperlink ref="F153" r:id="rId12"/>
    <hyperlink ref="F158" r:id="rId13"/>
    <hyperlink ref="F162" r:id="rId14"/>
    <hyperlink ref="F167" r:id="rId15"/>
    <hyperlink ref="F175" r:id="rId16"/>
    <hyperlink ref="F180" r:id="rId17"/>
    <hyperlink ref="F189" r:id="rId18"/>
    <hyperlink ref="F194" r:id="rId19"/>
    <hyperlink ref="F198" r:id="rId20"/>
    <hyperlink ref="F203" r:id="rId21"/>
    <hyperlink ref="F210" r:id="rId22"/>
    <hyperlink ref="F215" r:id="rId23"/>
    <hyperlink ref="F220" r:id="rId24"/>
    <hyperlink ref="F225" r:id="rId25"/>
    <hyperlink ref="F230" r:id="rId26"/>
    <hyperlink ref="F235" r:id="rId27"/>
    <hyperlink ref="F240" r:id="rId28"/>
    <hyperlink ref="F245" r:id="rId29"/>
    <hyperlink ref="F250" r:id="rId30"/>
    <hyperlink ref="F255" r:id="rId31"/>
    <hyperlink ref="F260" r:id="rId32"/>
    <hyperlink ref="F264" r:id="rId33"/>
    <hyperlink ref="F269" r:id="rId34"/>
    <hyperlink ref="F271" r:id="rId35"/>
    <hyperlink ref="F273" r:id="rId36"/>
    <hyperlink ref="F275" r:id="rId37"/>
    <hyperlink ref="F280" r:id="rId38"/>
    <hyperlink ref="F285" r:id="rId39"/>
    <hyperlink ref="F291" r:id="rId40"/>
    <hyperlink ref="F296" r:id="rId41"/>
    <hyperlink ref="F303" r:id="rId42"/>
    <hyperlink ref="F308" r:id="rId43"/>
    <hyperlink ref="F316" r:id="rId44"/>
    <hyperlink ref="F325" r:id="rId45"/>
    <hyperlink ref="F337" r:id="rId46"/>
    <hyperlink ref="F342" r:id="rId47"/>
    <hyperlink ref="F356" r:id="rId48"/>
    <hyperlink ref="F365" r:id="rId49"/>
    <hyperlink ref="F373" r:id="rId50"/>
    <hyperlink ref="F378" r:id="rId51"/>
    <hyperlink ref="F400" r:id="rId52"/>
    <hyperlink ref="F416" r:id="rId53"/>
    <hyperlink ref="F423" r:id="rId54"/>
    <hyperlink ref="F428" r:id="rId55"/>
    <hyperlink ref="F433" r:id="rId56"/>
    <hyperlink ref="F442" r:id="rId57"/>
    <hyperlink ref="F446" r:id="rId58"/>
    <hyperlink ref="F455" r:id="rId59"/>
    <hyperlink ref="F460" r:id="rId60"/>
    <hyperlink ref="F468" r:id="rId61"/>
    <hyperlink ref="F473" r:id="rId62"/>
    <hyperlink ref="F478" r:id="rId63"/>
    <hyperlink ref="F483" r:id="rId64"/>
    <hyperlink ref="F488" r:id="rId65"/>
    <hyperlink ref="F496" r:id="rId66"/>
    <hyperlink ref="F507" r:id="rId67"/>
    <hyperlink ref="F513" r:id="rId68"/>
    <hyperlink ref="F517" r:id="rId69"/>
    <hyperlink ref="F526" r:id="rId70"/>
    <hyperlink ref="F535" r:id="rId71"/>
    <hyperlink ref="F541" r:id="rId72"/>
    <hyperlink ref="F546" r:id="rId73"/>
    <hyperlink ref="F551" r:id="rId74"/>
    <hyperlink ref="F563" r:id="rId75"/>
    <hyperlink ref="F568" r:id="rId76"/>
    <hyperlink ref="F573" r:id="rId77"/>
    <hyperlink ref="F579" r:id="rId78"/>
    <hyperlink ref="F585" r:id="rId79"/>
    <hyperlink ref="F590" r:id="rId80"/>
    <hyperlink ref="F603" r:id="rId81"/>
    <hyperlink ref="F611" r:id="rId82"/>
    <hyperlink ref="F619" r:id="rId83"/>
    <hyperlink ref="F627" r:id="rId84"/>
    <hyperlink ref="F639" r:id="rId85"/>
    <hyperlink ref="F646" r:id="rId86"/>
    <hyperlink ref="F651" r:id="rId87"/>
    <hyperlink ref="F654" r:id="rId88"/>
    <hyperlink ref="F660" r:id="rId89"/>
    <hyperlink ref="F664" r:id="rId90"/>
    <hyperlink ref="F666" r:id="rId91"/>
    <hyperlink ref="F676" r:id="rId92"/>
    <hyperlink ref="F681" r:id="rId93"/>
    <hyperlink ref="F683" r:id="rId94"/>
    <hyperlink ref="F685" r:id="rId95"/>
    <hyperlink ref="F687" r:id="rId96"/>
    <hyperlink ref="F693" r:id="rId97"/>
    <hyperlink ref="F696" r:id="rId98"/>
    <hyperlink ref="F699" r:id="rId99"/>
    <hyperlink ref="F702" r:id="rId100"/>
    <hyperlink ref="F707" r:id="rId101"/>
    <hyperlink ref="F711" r:id="rId102"/>
    <hyperlink ref="F718" r:id="rId103"/>
    <hyperlink ref="F812" r:id="rId104"/>
    <hyperlink ref="F831" r:id="rId105"/>
    <hyperlink ref="F836" r:id="rId106"/>
    <hyperlink ref="F841" r:id="rId107"/>
    <hyperlink ref="F846" r:id="rId108"/>
    <hyperlink ref="F851" r:id="rId109"/>
    <hyperlink ref="F856" r:id="rId110"/>
    <hyperlink ref="F873" r:id="rId111"/>
    <hyperlink ref="F889" r:id="rId112"/>
    <hyperlink ref="F894" r:id="rId113"/>
    <hyperlink ref="F900" r:id="rId114"/>
    <hyperlink ref="F902" r:id="rId115"/>
    <hyperlink ref="F905" r:id="rId116"/>
    <hyperlink ref="F907" r:id="rId117"/>
    <hyperlink ref="F911" r:id="rId118"/>
    <hyperlink ref="F915" r:id="rId119"/>
    <hyperlink ref="F920" r:id="rId120"/>
    <hyperlink ref="F922" r:id="rId121"/>
    <hyperlink ref="F926" r:id="rId122"/>
    <hyperlink ref="F931" r:id="rId123"/>
    <hyperlink ref="F933" r:id="rId124"/>
    <hyperlink ref="F937" r:id="rId125"/>
    <hyperlink ref="F947" r:id="rId126"/>
    <hyperlink ref="F957" r:id="rId127"/>
    <hyperlink ref="F966" r:id="rId128"/>
    <hyperlink ref="F975" r:id="rId129"/>
    <hyperlink ref="F984" r:id="rId130"/>
    <hyperlink ref="F993" r:id="rId13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3"/>
  <sheetViews>
    <sheetView showGridLines="0" workbookViewId="0">
      <selection activeCell="F130" sqref="F1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7" t="s">
        <v>85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hidden="1" customHeight="1">
      <c r="B4" s="20"/>
      <c r="D4" s="103" t="s">
        <v>89</v>
      </c>
      <c r="L4" s="20"/>
      <c r="M4" s="104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6" t="str">
        <f>'Rekapitulace stavby'!K6</f>
        <v>Parkoviště na ul. Obránců míru za bytovým domem č.p.761</v>
      </c>
      <c r="F7" s="287"/>
      <c r="G7" s="287"/>
      <c r="H7" s="287"/>
      <c r="L7" s="20"/>
    </row>
    <row r="8" spans="1:46" s="2" customFormat="1" ht="12" hidden="1" customHeight="1">
      <c r="A8" s="34"/>
      <c r="B8" s="39"/>
      <c r="C8" s="34"/>
      <c r="D8" s="105" t="s">
        <v>90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8" t="s">
        <v>1244</v>
      </c>
      <c r="F9" s="289"/>
      <c r="G9" s="289"/>
      <c r="H9" s="28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14. 8. 2022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0" t="str">
        <f>'Rekapitulace stavby'!E14</f>
        <v>Vyplň údaj</v>
      </c>
      <c r="F18" s="291"/>
      <c r="G18" s="291"/>
      <c r="H18" s="291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92" t="s">
        <v>19</v>
      </c>
      <c r="F27" s="292"/>
      <c r="G27" s="292"/>
      <c r="H27" s="29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6" t="s">
        <v>42</v>
      </c>
      <c r="E33" s="105" t="s">
        <v>43</v>
      </c>
      <c r="F33" s="117">
        <f>ROUND((SUM(BE83:BE142)),  2)</f>
        <v>0</v>
      </c>
      <c r="G33" s="34"/>
      <c r="H33" s="34"/>
      <c r="I33" s="118">
        <v>0.21</v>
      </c>
      <c r="J33" s="117">
        <f>ROUND(((SUM(BE83:BE142))*I33),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5" t="s">
        <v>44</v>
      </c>
      <c r="F34" s="117">
        <f>ROUND((SUM(BF83:BF142)),  2)</f>
        <v>0</v>
      </c>
      <c r="G34" s="34"/>
      <c r="H34" s="34"/>
      <c r="I34" s="118">
        <v>0.15</v>
      </c>
      <c r="J34" s="117">
        <f>ROUND(((SUM(BF83:BF142))*I34),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ROUND((SUM(BG83:BG142)),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ROUND((SUM(BH83:BH142)),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ROUND((SUM(BI83:BI142)),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idden="1"/>
    <row r="42" spans="1:31" hidden="1"/>
    <row r="43" spans="1:31" hidden="1"/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4" t="str">
        <f>E7</f>
        <v>Parkoviště na ul. Obránců míru za bytovým domem č.p.761</v>
      </c>
      <c r="F48" s="285"/>
      <c r="G48" s="285"/>
      <c r="H48" s="285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68" t="str">
        <f>E9</f>
        <v>02 - SO 801 Vegetační úpravy</v>
      </c>
      <c r="F50" s="283"/>
      <c r="G50" s="283"/>
      <c r="H50" s="283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Kopřivnice</v>
      </c>
      <c r="G52" s="36"/>
      <c r="H52" s="36"/>
      <c r="I52" s="29" t="s">
        <v>23</v>
      </c>
      <c r="J52" s="59" t="str">
        <f>IF(J12="","",J12)</f>
        <v>14. 8. 2022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Kopřivnice</v>
      </c>
      <c r="G54" s="36"/>
      <c r="H54" s="36"/>
      <c r="I54" s="29" t="s">
        <v>31</v>
      </c>
      <c r="J54" s="32" t="str">
        <f>E21</f>
        <v>ing.Ondřej Bojko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93</v>
      </c>
      <c r="D57" s="131"/>
      <c r="E57" s="131"/>
      <c r="F57" s="131"/>
      <c r="G57" s="131"/>
      <c r="H57" s="131"/>
      <c r="I57" s="131"/>
      <c r="J57" s="132" t="s">
        <v>94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95</v>
      </c>
    </row>
    <row r="60" spans="1:47" s="9" customFormat="1" ht="24.95" customHeight="1">
      <c r="B60" s="134"/>
      <c r="C60" s="135"/>
      <c r="D60" s="136" t="s">
        <v>96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97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10" customFormat="1" ht="14.85" customHeight="1">
      <c r="B62" s="140"/>
      <c r="C62" s="141"/>
      <c r="D62" s="142" t="s">
        <v>1245</v>
      </c>
      <c r="E62" s="143"/>
      <c r="F62" s="143"/>
      <c r="G62" s="143"/>
      <c r="H62" s="143"/>
      <c r="I62" s="143"/>
      <c r="J62" s="144">
        <f>J86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106</v>
      </c>
      <c r="E63" s="143"/>
      <c r="F63" s="143"/>
      <c r="G63" s="143"/>
      <c r="H63" s="143"/>
      <c r="I63" s="143"/>
      <c r="J63" s="144">
        <f>J140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111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284" t="str">
        <f>E7</f>
        <v>Parkoviště na ul. Obránců míru za bytovým domem č.p.761</v>
      </c>
      <c r="F73" s="285"/>
      <c r="G73" s="285"/>
      <c r="H73" s="285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90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268" t="str">
        <f>E9</f>
        <v>02 - SO 801 Vegetační úpravy</v>
      </c>
      <c r="F75" s="283"/>
      <c r="G75" s="283"/>
      <c r="H75" s="283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Kopřivnice</v>
      </c>
      <c r="G77" s="36"/>
      <c r="H77" s="36"/>
      <c r="I77" s="29" t="s">
        <v>23</v>
      </c>
      <c r="J77" s="59" t="str">
        <f>IF(J12="","",J12)</f>
        <v>14. 8. 2022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25</v>
      </c>
      <c r="D79" s="36"/>
      <c r="E79" s="36"/>
      <c r="F79" s="27" t="str">
        <f>E15</f>
        <v>Město Kopřivnice</v>
      </c>
      <c r="G79" s="36"/>
      <c r="H79" s="36"/>
      <c r="I79" s="29" t="s">
        <v>31</v>
      </c>
      <c r="J79" s="32" t="str">
        <f>E21</f>
        <v>ing.Ondřej Bojko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6"/>
      <c r="E80" s="36"/>
      <c r="F80" s="27" t="str">
        <f>IF(E18="","",E18)</f>
        <v>Vyplň údaj</v>
      </c>
      <c r="G80" s="36"/>
      <c r="H80" s="36"/>
      <c r="I80" s="29" t="s">
        <v>34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112</v>
      </c>
      <c r="D82" s="149" t="s">
        <v>57</v>
      </c>
      <c r="E82" s="149" t="s">
        <v>53</v>
      </c>
      <c r="F82" s="149" t="s">
        <v>54</v>
      </c>
      <c r="G82" s="149" t="s">
        <v>113</v>
      </c>
      <c r="H82" s="149" t="s">
        <v>114</v>
      </c>
      <c r="I82" s="149" t="s">
        <v>115</v>
      </c>
      <c r="J82" s="149" t="s">
        <v>94</v>
      </c>
      <c r="K82" s="150" t="s">
        <v>116</v>
      </c>
      <c r="L82" s="151"/>
      <c r="M82" s="68" t="s">
        <v>19</v>
      </c>
      <c r="N82" s="69" t="s">
        <v>42</v>
      </c>
      <c r="O82" s="69" t="s">
        <v>117</v>
      </c>
      <c r="P82" s="69" t="s">
        <v>118</v>
      </c>
      <c r="Q82" s="69" t="s">
        <v>119</v>
      </c>
      <c r="R82" s="69" t="s">
        <v>120</v>
      </c>
      <c r="S82" s="69" t="s">
        <v>121</v>
      </c>
      <c r="T82" s="70" t="s">
        <v>122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123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</f>
        <v>0</v>
      </c>
      <c r="Q83" s="72"/>
      <c r="R83" s="154">
        <f>R84</f>
        <v>2.16E-3</v>
      </c>
      <c r="S83" s="72"/>
      <c r="T83" s="155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71</v>
      </c>
      <c r="AU83" s="17" t="s">
        <v>95</v>
      </c>
      <c r="BK83" s="156">
        <f>BK84</f>
        <v>0</v>
      </c>
    </row>
    <row r="84" spans="1:65" s="12" customFormat="1" ht="25.9" customHeight="1">
      <c r="B84" s="157"/>
      <c r="C84" s="158"/>
      <c r="D84" s="159" t="s">
        <v>71</v>
      </c>
      <c r="E84" s="160" t="s">
        <v>124</v>
      </c>
      <c r="F84" s="160" t="s">
        <v>125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P85+P140</f>
        <v>0</v>
      </c>
      <c r="Q84" s="165"/>
      <c r="R84" s="166">
        <f>R85+R140</f>
        <v>2.16E-3</v>
      </c>
      <c r="S84" s="165"/>
      <c r="T84" s="167">
        <f>T85+T140</f>
        <v>0</v>
      </c>
      <c r="AR84" s="168" t="s">
        <v>80</v>
      </c>
      <c r="AT84" s="169" t="s">
        <v>71</v>
      </c>
      <c r="AU84" s="169" t="s">
        <v>72</v>
      </c>
      <c r="AY84" s="168" t="s">
        <v>126</v>
      </c>
      <c r="BK84" s="170">
        <f>BK85+BK140</f>
        <v>0</v>
      </c>
    </row>
    <row r="85" spans="1:65" s="12" customFormat="1" ht="22.9" customHeight="1">
      <c r="B85" s="157"/>
      <c r="C85" s="158"/>
      <c r="D85" s="159" t="s">
        <v>71</v>
      </c>
      <c r="E85" s="171" t="s">
        <v>80</v>
      </c>
      <c r="F85" s="171" t="s">
        <v>127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P86</f>
        <v>0</v>
      </c>
      <c r="Q85" s="165"/>
      <c r="R85" s="166">
        <f>R86</f>
        <v>2.16E-3</v>
      </c>
      <c r="S85" s="165"/>
      <c r="T85" s="167">
        <f>T86</f>
        <v>0</v>
      </c>
      <c r="AR85" s="168" t="s">
        <v>80</v>
      </c>
      <c r="AT85" s="169" t="s">
        <v>71</v>
      </c>
      <c r="AU85" s="169" t="s">
        <v>80</v>
      </c>
      <c r="AY85" s="168" t="s">
        <v>126</v>
      </c>
      <c r="BK85" s="170">
        <f>BK86</f>
        <v>0</v>
      </c>
    </row>
    <row r="86" spans="1:65" s="12" customFormat="1" ht="20.85" customHeight="1">
      <c r="B86" s="157"/>
      <c r="C86" s="158"/>
      <c r="D86" s="159" t="s">
        <v>71</v>
      </c>
      <c r="E86" s="171" t="s">
        <v>243</v>
      </c>
      <c r="F86" s="171" t="s">
        <v>1246</v>
      </c>
      <c r="G86" s="158"/>
      <c r="H86" s="158"/>
      <c r="I86" s="161"/>
      <c r="J86" s="172">
        <f>BK86</f>
        <v>0</v>
      </c>
      <c r="K86" s="158"/>
      <c r="L86" s="163"/>
      <c r="M86" s="164"/>
      <c r="N86" s="165"/>
      <c r="O86" s="165"/>
      <c r="P86" s="166">
        <f>SUM(P87:P139)</f>
        <v>0</v>
      </c>
      <c r="Q86" s="165"/>
      <c r="R86" s="166">
        <f>SUM(R87:R139)</f>
        <v>2.16E-3</v>
      </c>
      <c r="S86" s="165"/>
      <c r="T86" s="167">
        <f>SUM(T87:T139)</f>
        <v>0</v>
      </c>
      <c r="AR86" s="168" t="s">
        <v>80</v>
      </c>
      <c r="AT86" s="169" t="s">
        <v>71</v>
      </c>
      <c r="AU86" s="169" t="s">
        <v>82</v>
      </c>
      <c r="AY86" s="168" t="s">
        <v>126</v>
      </c>
      <c r="BK86" s="170">
        <f>SUM(BK87:BK139)</f>
        <v>0</v>
      </c>
    </row>
    <row r="87" spans="1:65" s="2" customFormat="1" ht="37.9" customHeight="1">
      <c r="A87" s="34"/>
      <c r="B87" s="35"/>
      <c r="C87" s="173" t="s">
        <v>80</v>
      </c>
      <c r="D87" s="173" t="s">
        <v>128</v>
      </c>
      <c r="E87" s="174" t="s">
        <v>1247</v>
      </c>
      <c r="F87" s="175" t="s">
        <v>1248</v>
      </c>
      <c r="G87" s="176" t="s">
        <v>277</v>
      </c>
      <c r="H87" s="177">
        <v>44</v>
      </c>
      <c r="I87" s="178"/>
      <c r="J87" s="179">
        <f>ROUND(I87*H87,2)</f>
        <v>0</v>
      </c>
      <c r="K87" s="175" t="s">
        <v>132</v>
      </c>
      <c r="L87" s="39"/>
      <c r="M87" s="180" t="s">
        <v>19</v>
      </c>
      <c r="N87" s="181" t="s">
        <v>43</v>
      </c>
      <c r="O87" s="64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4" t="s">
        <v>133</v>
      </c>
      <c r="AT87" s="184" t="s">
        <v>128</v>
      </c>
      <c r="AU87" s="184" t="s">
        <v>147</v>
      </c>
      <c r="AY87" s="17" t="s">
        <v>126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7" t="s">
        <v>80</v>
      </c>
      <c r="BK87" s="185">
        <f>ROUND(I87*H87,2)</f>
        <v>0</v>
      </c>
      <c r="BL87" s="17" t="s">
        <v>133</v>
      </c>
      <c r="BM87" s="184" t="s">
        <v>1249</v>
      </c>
    </row>
    <row r="88" spans="1:65" s="2" customFormat="1">
      <c r="A88" s="34"/>
      <c r="B88" s="35"/>
      <c r="C88" s="36"/>
      <c r="D88" s="186" t="s">
        <v>135</v>
      </c>
      <c r="E88" s="36"/>
      <c r="F88" s="187" t="s">
        <v>1250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135</v>
      </c>
      <c r="AU88" s="17" t="s">
        <v>147</v>
      </c>
    </row>
    <row r="89" spans="1:65" s="13" customFormat="1">
      <c r="B89" s="191"/>
      <c r="C89" s="192"/>
      <c r="D89" s="193" t="s">
        <v>137</v>
      </c>
      <c r="E89" s="194" t="s">
        <v>19</v>
      </c>
      <c r="F89" s="195" t="s">
        <v>1251</v>
      </c>
      <c r="G89" s="192"/>
      <c r="H89" s="194" t="s">
        <v>19</v>
      </c>
      <c r="I89" s="196"/>
      <c r="J89" s="192"/>
      <c r="K89" s="192"/>
      <c r="L89" s="197"/>
      <c r="M89" s="198"/>
      <c r="N89" s="199"/>
      <c r="O89" s="199"/>
      <c r="P89" s="199"/>
      <c r="Q89" s="199"/>
      <c r="R89" s="199"/>
      <c r="S89" s="199"/>
      <c r="T89" s="200"/>
      <c r="AT89" s="201" t="s">
        <v>137</v>
      </c>
      <c r="AU89" s="201" t="s">
        <v>147</v>
      </c>
      <c r="AV89" s="13" t="s">
        <v>80</v>
      </c>
      <c r="AW89" s="13" t="s">
        <v>33</v>
      </c>
      <c r="AX89" s="13" t="s">
        <v>72</v>
      </c>
      <c r="AY89" s="201" t="s">
        <v>126</v>
      </c>
    </row>
    <row r="90" spans="1:65" s="14" customFormat="1">
      <c r="B90" s="202"/>
      <c r="C90" s="203"/>
      <c r="D90" s="193" t="s">
        <v>137</v>
      </c>
      <c r="E90" s="204" t="s">
        <v>19</v>
      </c>
      <c r="F90" s="205" t="s">
        <v>400</v>
      </c>
      <c r="G90" s="203"/>
      <c r="H90" s="206">
        <v>44</v>
      </c>
      <c r="I90" s="207"/>
      <c r="J90" s="203"/>
      <c r="K90" s="203"/>
      <c r="L90" s="208"/>
      <c r="M90" s="209"/>
      <c r="N90" s="210"/>
      <c r="O90" s="210"/>
      <c r="P90" s="210"/>
      <c r="Q90" s="210"/>
      <c r="R90" s="210"/>
      <c r="S90" s="210"/>
      <c r="T90" s="211"/>
      <c r="AT90" s="212" t="s">
        <v>137</v>
      </c>
      <c r="AU90" s="212" t="s">
        <v>147</v>
      </c>
      <c r="AV90" s="14" t="s">
        <v>82</v>
      </c>
      <c r="AW90" s="14" t="s">
        <v>33</v>
      </c>
      <c r="AX90" s="14" t="s">
        <v>72</v>
      </c>
      <c r="AY90" s="212" t="s">
        <v>126</v>
      </c>
    </row>
    <row r="91" spans="1:65" s="15" customFormat="1">
      <c r="B91" s="213"/>
      <c r="C91" s="214"/>
      <c r="D91" s="193" t="s">
        <v>137</v>
      </c>
      <c r="E91" s="215" t="s">
        <v>19</v>
      </c>
      <c r="F91" s="216" t="s">
        <v>140</v>
      </c>
      <c r="G91" s="214"/>
      <c r="H91" s="217">
        <v>44</v>
      </c>
      <c r="I91" s="218"/>
      <c r="J91" s="214"/>
      <c r="K91" s="214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137</v>
      </c>
      <c r="AU91" s="223" t="s">
        <v>147</v>
      </c>
      <c r="AV91" s="15" t="s">
        <v>133</v>
      </c>
      <c r="AW91" s="15" t="s">
        <v>33</v>
      </c>
      <c r="AX91" s="15" t="s">
        <v>80</v>
      </c>
      <c r="AY91" s="223" t="s">
        <v>126</v>
      </c>
    </row>
    <row r="92" spans="1:65" s="2" customFormat="1" ht="37.9" customHeight="1">
      <c r="A92" s="34"/>
      <c r="B92" s="35"/>
      <c r="C92" s="173" t="s">
        <v>82</v>
      </c>
      <c r="D92" s="173" t="s">
        <v>128</v>
      </c>
      <c r="E92" s="174" t="s">
        <v>1247</v>
      </c>
      <c r="F92" s="175" t="s">
        <v>1248</v>
      </c>
      <c r="G92" s="176" t="s">
        <v>277</v>
      </c>
      <c r="H92" s="177">
        <v>6</v>
      </c>
      <c r="I92" s="178"/>
      <c r="J92" s="179">
        <f>ROUND(I92*H92,2)</f>
        <v>0</v>
      </c>
      <c r="K92" s="175" t="s">
        <v>132</v>
      </c>
      <c r="L92" s="39"/>
      <c r="M92" s="180" t="s">
        <v>19</v>
      </c>
      <c r="N92" s="181" t="s">
        <v>43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133</v>
      </c>
      <c r="AT92" s="184" t="s">
        <v>128</v>
      </c>
      <c r="AU92" s="184" t="s">
        <v>147</v>
      </c>
      <c r="AY92" s="17" t="s">
        <v>126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80</v>
      </c>
      <c r="BK92" s="185">
        <f>ROUND(I92*H92,2)</f>
        <v>0</v>
      </c>
      <c r="BL92" s="17" t="s">
        <v>133</v>
      </c>
      <c r="BM92" s="184" t="s">
        <v>1252</v>
      </c>
    </row>
    <row r="93" spans="1:65" s="2" customFormat="1">
      <c r="A93" s="34"/>
      <c r="B93" s="35"/>
      <c r="C93" s="36"/>
      <c r="D93" s="186" t="s">
        <v>135</v>
      </c>
      <c r="E93" s="36"/>
      <c r="F93" s="187" t="s">
        <v>1250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135</v>
      </c>
      <c r="AU93" s="17" t="s">
        <v>147</v>
      </c>
    </row>
    <row r="94" spans="1:65" s="13" customFormat="1">
      <c r="B94" s="191"/>
      <c r="C94" s="192"/>
      <c r="D94" s="193" t="s">
        <v>137</v>
      </c>
      <c r="E94" s="194" t="s">
        <v>19</v>
      </c>
      <c r="F94" s="195" t="s">
        <v>1253</v>
      </c>
      <c r="G94" s="192"/>
      <c r="H94" s="194" t="s">
        <v>19</v>
      </c>
      <c r="I94" s="196"/>
      <c r="J94" s="192"/>
      <c r="K94" s="192"/>
      <c r="L94" s="197"/>
      <c r="M94" s="198"/>
      <c r="N94" s="199"/>
      <c r="O94" s="199"/>
      <c r="P94" s="199"/>
      <c r="Q94" s="199"/>
      <c r="R94" s="199"/>
      <c r="S94" s="199"/>
      <c r="T94" s="200"/>
      <c r="AT94" s="201" t="s">
        <v>137</v>
      </c>
      <c r="AU94" s="201" t="s">
        <v>147</v>
      </c>
      <c r="AV94" s="13" t="s">
        <v>80</v>
      </c>
      <c r="AW94" s="13" t="s">
        <v>33</v>
      </c>
      <c r="AX94" s="13" t="s">
        <v>72</v>
      </c>
      <c r="AY94" s="201" t="s">
        <v>126</v>
      </c>
    </row>
    <row r="95" spans="1:65" s="14" customFormat="1">
      <c r="B95" s="202"/>
      <c r="C95" s="203"/>
      <c r="D95" s="193" t="s">
        <v>137</v>
      </c>
      <c r="E95" s="204" t="s">
        <v>19</v>
      </c>
      <c r="F95" s="205" t="s">
        <v>153</v>
      </c>
      <c r="G95" s="203"/>
      <c r="H95" s="206">
        <v>6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137</v>
      </c>
      <c r="AU95" s="212" t="s">
        <v>147</v>
      </c>
      <c r="AV95" s="14" t="s">
        <v>82</v>
      </c>
      <c r="AW95" s="14" t="s">
        <v>33</v>
      </c>
      <c r="AX95" s="14" t="s">
        <v>72</v>
      </c>
      <c r="AY95" s="212" t="s">
        <v>126</v>
      </c>
    </row>
    <row r="96" spans="1:65" s="15" customFormat="1">
      <c r="B96" s="213"/>
      <c r="C96" s="214"/>
      <c r="D96" s="193" t="s">
        <v>137</v>
      </c>
      <c r="E96" s="215" t="s">
        <v>19</v>
      </c>
      <c r="F96" s="216" t="s">
        <v>140</v>
      </c>
      <c r="G96" s="214"/>
      <c r="H96" s="217">
        <v>6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137</v>
      </c>
      <c r="AU96" s="223" t="s">
        <v>147</v>
      </c>
      <c r="AV96" s="15" t="s">
        <v>133</v>
      </c>
      <c r="AW96" s="15" t="s">
        <v>33</v>
      </c>
      <c r="AX96" s="15" t="s">
        <v>80</v>
      </c>
      <c r="AY96" s="223" t="s">
        <v>126</v>
      </c>
    </row>
    <row r="97" spans="1:65" s="2" customFormat="1" ht="55.5" customHeight="1">
      <c r="A97" s="34"/>
      <c r="B97" s="35"/>
      <c r="C97" s="173" t="s">
        <v>147</v>
      </c>
      <c r="D97" s="173" t="s">
        <v>128</v>
      </c>
      <c r="E97" s="174" t="s">
        <v>1254</v>
      </c>
      <c r="F97" s="175" t="s">
        <v>1255</v>
      </c>
      <c r="G97" s="176" t="s">
        <v>131</v>
      </c>
      <c r="H97" s="177">
        <v>24</v>
      </c>
      <c r="I97" s="178"/>
      <c r="J97" s="179">
        <f>ROUND(I97*H97,2)</f>
        <v>0</v>
      </c>
      <c r="K97" s="175" t="s">
        <v>132</v>
      </c>
      <c r="L97" s="39"/>
      <c r="M97" s="180" t="s">
        <v>19</v>
      </c>
      <c r="N97" s="181" t="s">
        <v>43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133</v>
      </c>
      <c r="AT97" s="184" t="s">
        <v>128</v>
      </c>
      <c r="AU97" s="184" t="s">
        <v>147</v>
      </c>
      <c r="AY97" s="17" t="s">
        <v>126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80</v>
      </c>
      <c r="BK97" s="185">
        <f>ROUND(I97*H97,2)</f>
        <v>0</v>
      </c>
      <c r="BL97" s="17" t="s">
        <v>133</v>
      </c>
      <c r="BM97" s="184" t="s">
        <v>1256</v>
      </c>
    </row>
    <row r="98" spans="1:65" s="2" customFormat="1">
      <c r="A98" s="34"/>
      <c r="B98" s="35"/>
      <c r="C98" s="36"/>
      <c r="D98" s="186" t="s">
        <v>135</v>
      </c>
      <c r="E98" s="36"/>
      <c r="F98" s="187" t="s">
        <v>1257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135</v>
      </c>
      <c r="AU98" s="17" t="s">
        <v>147</v>
      </c>
    </row>
    <row r="99" spans="1:65" s="2" customFormat="1" ht="33" customHeight="1">
      <c r="A99" s="34"/>
      <c r="B99" s="35"/>
      <c r="C99" s="173" t="s">
        <v>133</v>
      </c>
      <c r="D99" s="173" t="s">
        <v>128</v>
      </c>
      <c r="E99" s="174" t="s">
        <v>1258</v>
      </c>
      <c r="F99" s="175" t="s">
        <v>1259</v>
      </c>
      <c r="G99" s="176" t="s">
        <v>131</v>
      </c>
      <c r="H99" s="177">
        <v>24</v>
      </c>
      <c r="I99" s="178"/>
      <c r="J99" s="179">
        <f>ROUND(I99*H99,2)</f>
        <v>0</v>
      </c>
      <c r="K99" s="175" t="s">
        <v>132</v>
      </c>
      <c r="L99" s="39"/>
      <c r="M99" s="180" t="s">
        <v>19</v>
      </c>
      <c r="N99" s="181" t="s">
        <v>43</v>
      </c>
      <c r="O99" s="64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133</v>
      </c>
      <c r="AT99" s="184" t="s">
        <v>128</v>
      </c>
      <c r="AU99" s="184" t="s">
        <v>147</v>
      </c>
      <c r="AY99" s="17" t="s">
        <v>126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7" t="s">
        <v>80</v>
      </c>
      <c r="BK99" s="185">
        <f>ROUND(I99*H99,2)</f>
        <v>0</v>
      </c>
      <c r="BL99" s="17" t="s">
        <v>133</v>
      </c>
      <c r="BM99" s="184" t="s">
        <v>1260</v>
      </c>
    </row>
    <row r="100" spans="1:65" s="2" customFormat="1">
      <c r="A100" s="34"/>
      <c r="B100" s="35"/>
      <c r="C100" s="36"/>
      <c r="D100" s="186" t="s">
        <v>135</v>
      </c>
      <c r="E100" s="36"/>
      <c r="F100" s="187" t="s">
        <v>1261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135</v>
      </c>
      <c r="AU100" s="17" t="s">
        <v>147</v>
      </c>
    </row>
    <row r="101" spans="1:65" s="2" customFormat="1" ht="37.9" customHeight="1">
      <c r="A101" s="34"/>
      <c r="B101" s="35"/>
      <c r="C101" s="173" t="s">
        <v>158</v>
      </c>
      <c r="D101" s="173" t="s">
        <v>128</v>
      </c>
      <c r="E101" s="174" t="s">
        <v>1262</v>
      </c>
      <c r="F101" s="175" t="s">
        <v>1263</v>
      </c>
      <c r="G101" s="176" t="s">
        <v>277</v>
      </c>
      <c r="H101" s="177">
        <v>44</v>
      </c>
      <c r="I101" s="178"/>
      <c r="J101" s="179">
        <f>ROUND(I101*H101,2)</f>
        <v>0</v>
      </c>
      <c r="K101" s="175" t="s">
        <v>132</v>
      </c>
      <c r="L101" s="39"/>
      <c r="M101" s="180" t="s">
        <v>19</v>
      </c>
      <c r="N101" s="181" t="s">
        <v>43</v>
      </c>
      <c r="O101" s="64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133</v>
      </c>
      <c r="AT101" s="184" t="s">
        <v>128</v>
      </c>
      <c r="AU101" s="184" t="s">
        <v>147</v>
      </c>
      <c r="AY101" s="17" t="s">
        <v>126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80</v>
      </c>
      <c r="BK101" s="185">
        <f>ROUND(I101*H101,2)</f>
        <v>0</v>
      </c>
      <c r="BL101" s="17" t="s">
        <v>133</v>
      </c>
      <c r="BM101" s="184" t="s">
        <v>1264</v>
      </c>
    </row>
    <row r="102" spans="1:65" s="2" customFormat="1">
      <c r="A102" s="34"/>
      <c r="B102" s="35"/>
      <c r="C102" s="36"/>
      <c r="D102" s="186" t="s">
        <v>135</v>
      </c>
      <c r="E102" s="36"/>
      <c r="F102" s="187" t="s">
        <v>1265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135</v>
      </c>
      <c r="AU102" s="17" t="s">
        <v>147</v>
      </c>
    </row>
    <row r="103" spans="1:65" s="2" customFormat="1" ht="37.9" customHeight="1">
      <c r="A103" s="34"/>
      <c r="B103" s="35"/>
      <c r="C103" s="173" t="s">
        <v>153</v>
      </c>
      <c r="D103" s="173" t="s">
        <v>128</v>
      </c>
      <c r="E103" s="174" t="s">
        <v>1266</v>
      </c>
      <c r="F103" s="175" t="s">
        <v>1267</v>
      </c>
      <c r="G103" s="176" t="s">
        <v>277</v>
      </c>
      <c r="H103" s="177">
        <v>6</v>
      </c>
      <c r="I103" s="178"/>
      <c r="J103" s="179">
        <f>ROUND(I103*H103,2)</f>
        <v>0</v>
      </c>
      <c r="K103" s="175" t="s">
        <v>132</v>
      </c>
      <c r="L103" s="39"/>
      <c r="M103" s="180" t="s">
        <v>19</v>
      </c>
      <c r="N103" s="181" t="s">
        <v>43</v>
      </c>
      <c r="O103" s="64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133</v>
      </c>
      <c r="AT103" s="184" t="s">
        <v>128</v>
      </c>
      <c r="AU103" s="184" t="s">
        <v>147</v>
      </c>
      <c r="AY103" s="17" t="s">
        <v>126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80</v>
      </c>
      <c r="BK103" s="185">
        <f>ROUND(I103*H103,2)</f>
        <v>0</v>
      </c>
      <c r="BL103" s="17" t="s">
        <v>133</v>
      </c>
      <c r="BM103" s="184" t="s">
        <v>1268</v>
      </c>
    </row>
    <row r="104" spans="1:65" s="2" customFormat="1">
      <c r="A104" s="34"/>
      <c r="B104" s="35"/>
      <c r="C104" s="36"/>
      <c r="D104" s="186" t="s">
        <v>135</v>
      </c>
      <c r="E104" s="36"/>
      <c r="F104" s="187" t="s">
        <v>1269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135</v>
      </c>
      <c r="AU104" s="17" t="s">
        <v>147</v>
      </c>
    </row>
    <row r="105" spans="1:65" s="2" customFormat="1" ht="21.75" customHeight="1">
      <c r="A105" s="34"/>
      <c r="B105" s="35"/>
      <c r="C105" s="173" t="s">
        <v>169</v>
      </c>
      <c r="D105" s="173" t="s">
        <v>128</v>
      </c>
      <c r="E105" s="174" t="s">
        <v>1270</v>
      </c>
      <c r="F105" s="175" t="s">
        <v>1271</v>
      </c>
      <c r="G105" s="176" t="s">
        <v>277</v>
      </c>
      <c r="H105" s="177">
        <v>6</v>
      </c>
      <c r="I105" s="178"/>
      <c r="J105" s="179">
        <f>ROUND(I105*H105,2)</f>
        <v>0</v>
      </c>
      <c r="K105" s="175" t="s">
        <v>132</v>
      </c>
      <c r="L105" s="39"/>
      <c r="M105" s="180" t="s">
        <v>19</v>
      </c>
      <c r="N105" s="181" t="s">
        <v>43</v>
      </c>
      <c r="O105" s="64"/>
      <c r="P105" s="182">
        <f>O105*H105</f>
        <v>0</v>
      </c>
      <c r="Q105" s="182">
        <v>6.0000000000000002E-5</v>
      </c>
      <c r="R105" s="182">
        <f>Q105*H105</f>
        <v>3.6000000000000002E-4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133</v>
      </c>
      <c r="AT105" s="184" t="s">
        <v>128</v>
      </c>
      <c r="AU105" s="184" t="s">
        <v>147</v>
      </c>
      <c r="AY105" s="17" t="s">
        <v>126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80</v>
      </c>
      <c r="BK105" s="185">
        <f>ROUND(I105*H105,2)</f>
        <v>0</v>
      </c>
      <c r="BL105" s="17" t="s">
        <v>133</v>
      </c>
      <c r="BM105" s="184" t="s">
        <v>1272</v>
      </c>
    </row>
    <row r="106" spans="1:65" s="2" customFormat="1">
      <c r="A106" s="34"/>
      <c r="B106" s="35"/>
      <c r="C106" s="36"/>
      <c r="D106" s="186" t="s">
        <v>135</v>
      </c>
      <c r="E106" s="36"/>
      <c r="F106" s="187" t="s">
        <v>1273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135</v>
      </c>
      <c r="AU106" s="17" t="s">
        <v>147</v>
      </c>
    </row>
    <row r="107" spans="1:65" s="2" customFormat="1" ht="55.5" customHeight="1">
      <c r="A107" s="34"/>
      <c r="B107" s="35"/>
      <c r="C107" s="173" t="s">
        <v>176</v>
      </c>
      <c r="D107" s="173" t="s">
        <v>128</v>
      </c>
      <c r="E107" s="174" t="s">
        <v>1274</v>
      </c>
      <c r="F107" s="175" t="s">
        <v>1275</v>
      </c>
      <c r="G107" s="176" t="s">
        <v>277</v>
      </c>
      <c r="H107" s="177">
        <v>6</v>
      </c>
      <c r="I107" s="178"/>
      <c r="J107" s="179">
        <f>ROUND(I107*H107,2)</f>
        <v>0</v>
      </c>
      <c r="K107" s="175" t="s">
        <v>132</v>
      </c>
      <c r="L107" s="39"/>
      <c r="M107" s="180" t="s">
        <v>19</v>
      </c>
      <c r="N107" s="181" t="s">
        <v>43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133</v>
      </c>
      <c r="AT107" s="184" t="s">
        <v>128</v>
      </c>
      <c r="AU107" s="184" t="s">
        <v>147</v>
      </c>
      <c r="AY107" s="17" t="s">
        <v>126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80</v>
      </c>
      <c r="BK107" s="185">
        <f>ROUND(I107*H107,2)</f>
        <v>0</v>
      </c>
      <c r="BL107" s="17" t="s">
        <v>133</v>
      </c>
      <c r="BM107" s="184" t="s">
        <v>1276</v>
      </c>
    </row>
    <row r="108" spans="1:65" s="2" customFormat="1">
      <c r="A108" s="34"/>
      <c r="B108" s="35"/>
      <c r="C108" s="36"/>
      <c r="D108" s="186" t="s">
        <v>135</v>
      </c>
      <c r="E108" s="36"/>
      <c r="F108" s="187" t="s">
        <v>1277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135</v>
      </c>
      <c r="AU108" s="17" t="s">
        <v>147</v>
      </c>
    </row>
    <row r="109" spans="1:65" s="2" customFormat="1" ht="37.9" customHeight="1">
      <c r="A109" s="34"/>
      <c r="B109" s="35"/>
      <c r="C109" s="173" t="s">
        <v>183</v>
      </c>
      <c r="D109" s="173" t="s">
        <v>128</v>
      </c>
      <c r="E109" s="174" t="s">
        <v>1278</v>
      </c>
      <c r="F109" s="175" t="s">
        <v>1279</v>
      </c>
      <c r="G109" s="176" t="s">
        <v>131</v>
      </c>
      <c r="H109" s="177">
        <v>5</v>
      </c>
      <c r="I109" s="178"/>
      <c r="J109" s="179">
        <f>ROUND(I109*H109,2)</f>
        <v>0</v>
      </c>
      <c r="K109" s="175" t="s">
        <v>132</v>
      </c>
      <c r="L109" s="39"/>
      <c r="M109" s="180" t="s">
        <v>19</v>
      </c>
      <c r="N109" s="181" t="s">
        <v>43</v>
      </c>
      <c r="O109" s="64"/>
      <c r="P109" s="182">
        <f>O109*H109</f>
        <v>0</v>
      </c>
      <c r="Q109" s="182">
        <v>3.6000000000000002E-4</v>
      </c>
      <c r="R109" s="182">
        <f>Q109*H109</f>
        <v>1.8000000000000002E-3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133</v>
      </c>
      <c r="AT109" s="184" t="s">
        <v>128</v>
      </c>
      <c r="AU109" s="184" t="s">
        <v>147</v>
      </c>
      <c r="AY109" s="17" t="s">
        <v>126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80</v>
      </c>
      <c r="BK109" s="185">
        <f>ROUND(I109*H109,2)</f>
        <v>0</v>
      </c>
      <c r="BL109" s="17" t="s">
        <v>133</v>
      </c>
      <c r="BM109" s="184" t="s">
        <v>1280</v>
      </c>
    </row>
    <row r="110" spans="1:65" s="2" customFormat="1">
      <c r="A110" s="34"/>
      <c r="B110" s="35"/>
      <c r="C110" s="36"/>
      <c r="D110" s="186" t="s">
        <v>135</v>
      </c>
      <c r="E110" s="36"/>
      <c r="F110" s="187" t="s">
        <v>1281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135</v>
      </c>
      <c r="AU110" s="17" t="s">
        <v>147</v>
      </c>
    </row>
    <row r="111" spans="1:65" s="2" customFormat="1" ht="33" customHeight="1">
      <c r="A111" s="34"/>
      <c r="B111" s="35"/>
      <c r="C111" s="173" t="s">
        <v>189</v>
      </c>
      <c r="D111" s="173" t="s">
        <v>128</v>
      </c>
      <c r="E111" s="174" t="s">
        <v>1282</v>
      </c>
      <c r="F111" s="175" t="s">
        <v>1283</v>
      </c>
      <c r="G111" s="176" t="s">
        <v>131</v>
      </c>
      <c r="H111" s="177">
        <v>34</v>
      </c>
      <c r="I111" s="178"/>
      <c r="J111" s="179">
        <f>ROUND(I111*H111,2)</f>
        <v>0</v>
      </c>
      <c r="K111" s="175" t="s">
        <v>132</v>
      </c>
      <c r="L111" s="39"/>
      <c r="M111" s="180" t="s">
        <v>19</v>
      </c>
      <c r="N111" s="181" t="s">
        <v>43</v>
      </c>
      <c r="O111" s="64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133</v>
      </c>
      <c r="AT111" s="184" t="s">
        <v>128</v>
      </c>
      <c r="AU111" s="184" t="s">
        <v>147</v>
      </c>
      <c r="AY111" s="17" t="s">
        <v>126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80</v>
      </c>
      <c r="BK111" s="185">
        <f>ROUND(I111*H111,2)</f>
        <v>0</v>
      </c>
      <c r="BL111" s="17" t="s">
        <v>133</v>
      </c>
      <c r="BM111" s="184" t="s">
        <v>1284</v>
      </c>
    </row>
    <row r="112" spans="1:65" s="2" customFormat="1">
      <c r="A112" s="34"/>
      <c r="B112" s="35"/>
      <c r="C112" s="36"/>
      <c r="D112" s="186" t="s">
        <v>135</v>
      </c>
      <c r="E112" s="36"/>
      <c r="F112" s="187" t="s">
        <v>1285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135</v>
      </c>
      <c r="AU112" s="17" t="s">
        <v>147</v>
      </c>
    </row>
    <row r="113" spans="1:65" s="2" customFormat="1" ht="24.2" customHeight="1">
      <c r="A113" s="34"/>
      <c r="B113" s="35"/>
      <c r="C113" s="173" t="s">
        <v>196</v>
      </c>
      <c r="D113" s="173" t="s">
        <v>128</v>
      </c>
      <c r="E113" s="174" t="s">
        <v>1286</v>
      </c>
      <c r="F113" s="175" t="s">
        <v>1287</v>
      </c>
      <c r="G113" s="176" t="s">
        <v>225</v>
      </c>
      <c r="H113" s="177">
        <v>15.12</v>
      </c>
      <c r="I113" s="178"/>
      <c r="J113" s="179">
        <f>ROUND(I113*H113,2)</f>
        <v>0</v>
      </c>
      <c r="K113" s="175" t="s">
        <v>132</v>
      </c>
      <c r="L113" s="39"/>
      <c r="M113" s="180" t="s">
        <v>19</v>
      </c>
      <c r="N113" s="181" t="s">
        <v>43</v>
      </c>
      <c r="O113" s="64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133</v>
      </c>
      <c r="AT113" s="184" t="s">
        <v>128</v>
      </c>
      <c r="AU113" s="184" t="s">
        <v>147</v>
      </c>
      <c r="AY113" s="17" t="s">
        <v>126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80</v>
      </c>
      <c r="BK113" s="185">
        <f>ROUND(I113*H113,2)</f>
        <v>0</v>
      </c>
      <c r="BL113" s="17" t="s">
        <v>133</v>
      </c>
      <c r="BM113" s="184" t="s">
        <v>1288</v>
      </c>
    </row>
    <row r="114" spans="1:65" s="2" customFormat="1">
      <c r="A114" s="34"/>
      <c r="B114" s="35"/>
      <c r="C114" s="36"/>
      <c r="D114" s="186" t="s">
        <v>135</v>
      </c>
      <c r="E114" s="36"/>
      <c r="F114" s="187" t="s">
        <v>1289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135</v>
      </c>
      <c r="AU114" s="17" t="s">
        <v>147</v>
      </c>
    </row>
    <row r="115" spans="1:65" s="2" customFormat="1" ht="24.2" customHeight="1">
      <c r="A115" s="34"/>
      <c r="B115" s="35"/>
      <c r="C115" s="173" t="s">
        <v>203</v>
      </c>
      <c r="D115" s="173" t="s">
        <v>128</v>
      </c>
      <c r="E115" s="174" t="s">
        <v>1290</v>
      </c>
      <c r="F115" s="175" t="s">
        <v>1291</v>
      </c>
      <c r="G115" s="176" t="s">
        <v>225</v>
      </c>
      <c r="H115" s="177">
        <v>75.599999999999994</v>
      </c>
      <c r="I115" s="178"/>
      <c r="J115" s="179">
        <f>ROUND(I115*H115,2)</f>
        <v>0</v>
      </c>
      <c r="K115" s="175" t="s">
        <v>132</v>
      </c>
      <c r="L115" s="39"/>
      <c r="M115" s="180" t="s">
        <v>19</v>
      </c>
      <c r="N115" s="181" t="s">
        <v>43</v>
      </c>
      <c r="O115" s="64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133</v>
      </c>
      <c r="AT115" s="184" t="s">
        <v>128</v>
      </c>
      <c r="AU115" s="184" t="s">
        <v>147</v>
      </c>
      <c r="AY115" s="17" t="s">
        <v>126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80</v>
      </c>
      <c r="BK115" s="185">
        <f>ROUND(I115*H115,2)</f>
        <v>0</v>
      </c>
      <c r="BL115" s="17" t="s">
        <v>133</v>
      </c>
      <c r="BM115" s="184" t="s">
        <v>1292</v>
      </c>
    </row>
    <row r="116" spans="1:65" s="2" customFormat="1">
      <c r="A116" s="34"/>
      <c r="B116" s="35"/>
      <c r="C116" s="36"/>
      <c r="D116" s="186" t="s">
        <v>135</v>
      </c>
      <c r="E116" s="36"/>
      <c r="F116" s="187" t="s">
        <v>1293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135</v>
      </c>
      <c r="AU116" s="17" t="s">
        <v>147</v>
      </c>
    </row>
    <row r="117" spans="1:65" s="2" customFormat="1" ht="29.25">
      <c r="A117" s="34"/>
      <c r="B117" s="35"/>
      <c r="C117" s="36"/>
      <c r="D117" s="193" t="s">
        <v>795</v>
      </c>
      <c r="E117" s="36"/>
      <c r="F117" s="234" t="s">
        <v>1294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795</v>
      </c>
      <c r="AU117" s="17" t="s">
        <v>147</v>
      </c>
    </row>
    <row r="118" spans="1:65" s="2" customFormat="1" ht="62.65" customHeight="1">
      <c r="A118" s="34"/>
      <c r="B118" s="35"/>
      <c r="C118" s="173" t="s">
        <v>209</v>
      </c>
      <c r="D118" s="173" t="s">
        <v>128</v>
      </c>
      <c r="E118" s="174" t="s">
        <v>257</v>
      </c>
      <c r="F118" s="175" t="s">
        <v>258</v>
      </c>
      <c r="G118" s="176" t="s">
        <v>225</v>
      </c>
      <c r="H118" s="177">
        <v>17.399999999999999</v>
      </c>
      <c r="I118" s="178"/>
      <c r="J118" s="179">
        <f>ROUND(I118*H118,2)</f>
        <v>0</v>
      </c>
      <c r="K118" s="175" t="s">
        <v>132</v>
      </c>
      <c r="L118" s="39"/>
      <c r="M118" s="180" t="s">
        <v>19</v>
      </c>
      <c r="N118" s="181" t="s">
        <v>43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133</v>
      </c>
      <c r="AT118" s="184" t="s">
        <v>128</v>
      </c>
      <c r="AU118" s="184" t="s">
        <v>147</v>
      </c>
      <c r="AY118" s="17" t="s">
        <v>126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80</v>
      </c>
      <c r="BK118" s="185">
        <f>ROUND(I118*H118,2)</f>
        <v>0</v>
      </c>
      <c r="BL118" s="17" t="s">
        <v>133</v>
      </c>
      <c r="BM118" s="184" t="s">
        <v>1295</v>
      </c>
    </row>
    <row r="119" spans="1:65" s="2" customFormat="1">
      <c r="A119" s="34"/>
      <c r="B119" s="35"/>
      <c r="C119" s="36"/>
      <c r="D119" s="186" t="s">
        <v>135</v>
      </c>
      <c r="E119" s="36"/>
      <c r="F119" s="187" t="s">
        <v>260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135</v>
      </c>
      <c r="AU119" s="17" t="s">
        <v>147</v>
      </c>
    </row>
    <row r="120" spans="1:65" s="2" customFormat="1" ht="44.25" customHeight="1">
      <c r="A120" s="34"/>
      <c r="B120" s="35"/>
      <c r="C120" s="173" t="s">
        <v>216</v>
      </c>
      <c r="D120" s="173" t="s">
        <v>128</v>
      </c>
      <c r="E120" s="174" t="s">
        <v>1296</v>
      </c>
      <c r="F120" s="175" t="s">
        <v>1297</v>
      </c>
      <c r="G120" s="176" t="s">
        <v>225</v>
      </c>
      <c r="H120" s="177">
        <v>17.399999999999999</v>
      </c>
      <c r="I120" s="178"/>
      <c r="J120" s="179">
        <f>ROUND(I120*H120,2)</f>
        <v>0</v>
      </c>
      <c r="K120" s="175" t="s">
        <v>132</v>
      </c>
      <c r="L120" s="39"/>
      <c r="M120" s="180" t="s">
        <v>19</v>
      </c>
      <c r="N120" s="181" t="s">
        <v>43</v>
      </c>
      <c r="O120" s="64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133</v>
      </c>
      <c r="AT120" s="184" t="s">
        <v>128</v>
      </c>
      <c r="AU120" s="184" t="s">
        <v>147</v>
      </c>
      <c r="AY120" s="17" t="s">
        <v>126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7" t="s">
        <v>80</v>
      </c>
      <c r="BK120" s="185">
        <f>ROUND(I120*H120,2)</f>
        <v>0</v>
      </c>
      <c r="BL120" s="17" t="s">
        <v>133</v>
      </c>
      <c r="BM120" s="184" t="s">
        <v>1298</v>
      </c>
    </row>
    <row r="121" spans="1:65" s="2" customFormat="1">
      <c r="A121" s="34"/>
      <c r="B121" s="35"/>
      <c r="C121" s="36"/>
      <c r="D121" s="186" t="s">
        <v>135</v>
      </c>
      <c r="E121" s="36"/>
      <c r="F121" s="187" t="s">
        <v>1299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135</v>
      </c>
      <c r="AU121" s="17" t="s">
        <v>147</v>
      </c>
    </row>
    <row r="122" spans="1:65" s="2" customFormat="1" ht="29.25">
      <c r="A122" s="34"/>
      <c r="B122" s="35"/>
      <c r="C122" s="36"/>
      <c r="D122" s="193" t="s">
        <v>795</v>
      </c>
      <c r="E122" s="36"/>
      <c r="F122" s="234" t="s">
        <v>1300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795</v>
      </c>
      <c r="AU122" s="17" t="s">
        <v>147</v>
      </c>
    </row>
    <row r="123" spans="1:65" s="2" customFormat="1" ht="33" customHeight="1">
      <c r="A123" s="34"/>
      <c r="B123" s="35"/>
      <c r="C123" s="224" t="s">
        <v>8</v>
      </c>
      <c r="D123" s="224" t="s">
        <v>251</v>
      </c>
      <c r="E123" s="225" t="s">
        <v>1301</v>
      </c>
      <c r="F123" s="226" t="s">
        <v>1302</v>
      </c>
      <c r="G123" s="227" t="s">
        <v>1303</v>
      </c>
      <c r="H123" s="228">
        <v>6</v>
      </c>
      <c r="I123" s="229"/>
      <c r="J123" s="230">
        <f>ROUND(I123*H123,2)</f>
        <v>0</v>
      </c>
      <c r="K123" s="226" t="s">
        <v>19</v>
      </c>
      <c r="L123" s="231"/>
      <c r="M123" s="232" t="s">
        <v>19</v>
      </c>
      <c r="N123" s="233" t="s">
        <v>43</v>
      </c>
      <c r="O123" s="64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4" t="s">
        <v>176</v>
      </c>
      <c r="AT123" s="184" t="s">
        <v>251</v>
      </c>
      <c r="AU123" s="184" t="s">
        <v>147</v>
      </c>
      <c r="AY123" s="17" t="s">
        <v>126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7" t="s">
        <v>80</v>
      </c>
      <c r="BK123" s="185">
        <f>ROUND(I123*H123,2)</f>
        <v>0</v>
      </c>
      <c r="BL123" s="17" t="s">
        <v>133</v>
      </c>
      <c r="BM123" s="184" t="s">
        <v>1304</v>
      </c>
    </row>
    <row r="124" spans="1:65" s="2" customFormat="1" ht="19.5">
      <c r="A124" s="34"/>
      <c r="B124" s="35"/>
      <c r="C124" s="36"/>
      <c r="D124" s="193" t="s">
        <v>795</v>
      </c>
      <c r="E124" s="36"/>
      <c r="F124" s="234" t="s">
        <v>1305</v>
      </c>
      <c r="G124" s="36"/>
      <c r="H124" s="36"/>
      <c r="I124" s="188"/>
      <c r="J124" s="36"/>
      <c r="K124" s="36"/>
      <c r="L124" s="39"/>
      <c r="M124" s="189"/>
      <c r="N124" s="190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795</v>
      </c>
      <c r="AU124" s="17" t="s">
        <v>147</v>
      </c>
    </row>
    <row r="125" spans="1:65" s="2" customFormat="1" ht="24.2" customHeight="1">
      <c r="A125" s="34"/>
      <c r="B125" s="35"/>
      <c r="C125" s="224" t="s">
        <v>231</v>
      </c>
      <c r="D125" s="224" t="s">
        <v>251</v>
      </c>
      <c r="E125" s="225" t="s">
        <v>1306</v>
      </c>
      <c r="F125" s="226" t="s">
        <v>1307</v>
      </c>
      <c r="G125" s="227" t="s">
        <v>1303</v>
      </c>
      <c r="H125" s="228">
        <v>44</v>
      </c>
      <c r="I125" s="229"/>
      <c r="J125" s="230">
        <f>ROUND(I125*H125,2)</f>
        <v>0</v>
      </c>
      <c r="K125" s="226" t="s">
        <v>19</v>
      </c>
      <c r="L125" s="231"/>
      <c r="M125" s="232" t="s">
        <v>19</v>
      </c>
      <c r="N125" s="233" t="s">
        <v>43</v>
      </c>
      <c r="O125" s="64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176</v>
      </c>
      <c r="AT125" s="184" t="s">
        <v>251</v>
      </c>
      <c r="AU125" s="184" t="s">
        <v>147</v>
      </c>
      <c r="AY125" s="17" t="s">
        <v>126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80</v>
      </c>
      <c r="BK125" s="185">
        <f>ROUND(I125*H125,2)</f>
        <v>0</v>
      </c>
      <c r="BL125" s="17" t="s">
        <v>133</v>
      </c>
      <c r="BM125" s="184" t="s">
        <v>1308</v>
      </c>
    </row>
    <row r="126" spans="1:65" s="2" customFormat="1" ht="16.5" customHeight="1">
      <c r="A126" s="34"/>
      <c r="B126" s="35"/>
      <c r="C126" s="224" t="s">
        <v>236</v>
      </c>
      <c r="D126" s="224" t="s">
        <v>251</v>
      </c>
      <c r="E126" s="225" t="s">
        <v>1309</v>
      </c>
      <c r="F126" s="226" t="s">
        <v>1310</v>
      </c>
      <c r="G126" s="227" t="s">
        <v>225</v>
      </c>
      <c r="H126" s="228">
        <v>3.4</v>
      </c>
      <c r="I126" s="229"/>
      <c r="J126" s="230">
        <f>ROUND(I126*H126,2)</f>
        <v>0</v>
      </c>
      <c r="K126" s="226" t="s">
        <v>19</v>
      </c>
      <c r="L126" s="231"/>
      <c r="M126" s="232" t="s">
        <v>19</v>
      </c>
      <c r="N126" s="233" t="s">
        <v>43</v>
      </c>
      <c r="O126" s="64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176</v>
      </c>
      <c r="AT126" s="184" t="s">
        <v>251</v>
      </c>
      <c r="AU126" s="184" t="s">
        <v>147</v>
      </c>
      <c r="AY126" s="17" t="s">
        <v>126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7" t="s">
        <v>80</v>
      </c>
      <c r="BK126" s="185">
        <f>ROUND(I126*H126,2)</f>
        <v>0</v>
      </c>
      <c r="BL126" s="17" t="s">
        <v>133</v>
      </c>
      <c r="BM126" s="184" t="s">
        <v>1311</v>
      </c>
    </row>
    <row r="127" spans="1:65" s="2" customFormat="1" ht="19.5">
      <c r="A127" s="34"/>
      <c r="B127" s="35"/>
      <c r="C127" s="36"/>
      <c r="D127" s="193" t="s">
        <v>795</v>
      </c>
      <c r="E127" s="36"/>
      <c r="F127" s="234" t="s">
        <v>1312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795</v>
      </c>
      <c r="AU127" s="17" t="s">
        <v>147</v>
      </c>
    </row>
    <row r="128" spans="1:65" s="2" customFormat="1" ht="16.5" customHeight="1">
      <c r="A128" s="34"/>
      <c r="B128" s="35"/>
      <c r="C128" s="224" t="s">
        <v>243</v>
      </c>
      <c r="D128" s="224" t="s">
        <v>251</v>
      </c>
      <c r="E128" s="225" t="s">
        <v>1313</v>
      </c>
      <c r="F128" s="226" t="s">
        <v>1314</v>
      </c>
      <c r="G128" s="227" t="s">
        <v>1303</v>
      </c>
      <c r="H128" s="228">
        <v>136</v>
      </c>
      <c r="I128" s="229"/>
      <c r="J128" s="230">
        <f>ROUND(I128*H128,2)</f>
        <v>0</v>
      </c>
      <c r="K128" s="226" t="s">
        <v>19</v>
      </c>
      <c r="L128" s="231"/>
      <c r="M128" s="232" t="s">
        <v>19</v>
      </c>
      <c r="N128" s="233" t="s">
        <v>43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176</v>
      </c>
      <c r="AT128" s="184" t="s">
        <v>251</v>
      </c>
      <c r="AU128" s="184" t="s">
        <v>147</v>
      </c>
      <c r="AY128" s="17" t="s">
        <v>126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80</v>
      </c>
      <c r="BK128" s="185">
        <f>ROUND(I128*H128,2)</f>
        <v>0</v>
      </c>
      <c r="BL128" s="17" t="s">
        <v>133</v>
      </c>
      <c r="BM128" s="184" t="s">
        <v>1315</v>
      </c>
    </row>
    <row r="129" spans="1:65" s="2" customFormat="1" ht="19.5">
      <c r="A129" s="34"/>
      <c r="B129" s="35"/>
      <c r="C129" s="36"/>
      <c r="D129" s="193" t="s">
        <v>795</v>
      </c>
      <c r="E129" s="36"/>
      <c r="F129" s="234" t="s">
        <v>1312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795</v>
      </c>
      <c r="AU129" s="17" t="s">
        <v>147</v>
      </c>
    </row>
    <row r="130" spans="1:65" s="2" customFormat="1" ht="16.5" customHeight="1">
      <c r="A130" s="34"/>
      <c r="B130" s="35"/>
      <c r="C130" s="224" t="s">
        <v>250</v>
      </c>
      <c r="D130" s="224" t="s">
        <v>251</v>
      </c>
      <c r="E130" s="225" t="s">
        <v>1316</v>
      </c>
      <c r="F130" s="226" t="s">
        <v>1317</v>
      </c>
      <c r="G130" s="227" t="s">
        <v>1318</v>
      </c>
      <c r="H130" s="228">
        <v>45</v>
      </c>
      <c r="I130" s="229"/>
      <c r="J130" s="230">
        <f>ROUND(I130*H130,2)</f>
        <v>0</v>
      </c>
      <c r="K130" s="226" t="s">
        <v>19</v>
      </c>
      <c r="L130" s="231"/>
      <c r="M130" s="232" t="s">
        <v>19</v>
      </c>
      <c r="N130" s="233" t="s">
        <v>43</v>
      </c>
      <c r="O130" s="64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176</v>
      </c>
      <c r="AT130" s="184" t="s">
        <v>251</v>
      </c>
      <c r="AU130" s="184" t="s">
        <v>147</v>
      </c>
      <c r="AY130" s="17" t="s">
        <v>126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80</v>
      </c>
      <c r="BK130" s="185">
        <f>ROUND(I130*H130,2)</f>
        <v>0</v>
      </c>
      <c r="BL130" s="17" t="s">
        <v>133</v>
      </c>
      <c r="BM130" s="184" t="s">
        <v>1319</v>
      </c>
    </row>
    <row r="131" spans="1:65" s="2" customFormat="1" ht="16.5" customHeight="1">
      <c r="A131" s="34"/>
      <c r="B131" s="35"/>
      <c r="C131" s="224" t="s">
        <v>195</v>
      </c>
      <c r="D131" s="224" t="s">
        <v>251</v>
      </c>
      <c r="E131" s="225" t="s">
        <v>1320</v>
      </c>
      <c r="F131" s="226" t="s">
        <v>1380</v>
      </c>
      <c r="G131" s="227" t="s">
        <v>573</v>
      </c>
      <c r="H131" s="228">
        <v>21</v>
      </c>
      <c r="I131" s="229"/>
      <c r="J131" s="230">
        <f>ROUND(I131*H131,2)</f>
        <v>0</v>
      </c>
      <c r="K131" s="226" t="s">
        <v>19</v>
      </c>
      <c r="L131" s="231"/>
      <c r="M131" s="232" t="s">
        <v>19</v>
      </c>
      <c r="N131" s="233" t="s">
        <v>43</v>
      </c>
      <c r="O131" s="64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176</v>
      </c>
      <c r="AT131" s="184" t="s">
        <v>251</v>
      </c>
      <c r="AU131" s="184" t="s">
        <v>147</v>
      </c>
      <c r="AY131" s="17" t="s">
        <v>126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80</v>
      </c>
      <c r="BK131" s="185">
        <f>ROUND(I131*H131,2)</f>
        <v>0</v>
      </c>
      <c r="BL131" s="17" t="s">
        <v>133</v>
      </c>
      <c r="BM131" s="184" t="s">
        <v>1321</v>
      </c>
    </row>
    <row r="132" spans="1:65" s="2" customFormat="1" ht="19.5">
      <c r="A132" s="34"/>
      <c r="B132" s="35"/>
      <c r="C132" s="36"/>
      <c r="D132" s="193" t="s">
        <v>795</v>
      </c>
      <c r="E132" s="36"/>
      <c r="F132" s="234" t="s">
        <v>1312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795</v>
      </c>
      <c r="AU132" s="17" t="s">
        <v>147</v>
      </c>
    </row>
    <row r="133" spans="1:65" s="2" customFormat="1" ht="16.5" customHeight="1">
      <c r="A133" s="34"/>
      <c r="B133" s="35"/>
      <c r="C133" s="224" t="s">
        <v>7</v>
      </c>
      <c r="D133" s="224" t="s">
        <v>251</v>
      </c>
      <c r="E133" s="225" t="s">
        <v>1322</v>
      </c>
      <c r="F133" s="226" t="s">
        <v>1323</v>
      </c>
      <c r="G133" s="227" t="s">
        <v>1303</v>
      </c>
      <c r="H133" s="228">
        <v>18</v>
      </c>
      <c r="I133" s="229"/>
      <c r="J133" s="230">
        <f>ROUND(I133*H133,2)</f>
        <v>0</v>
      </c>
      <c r="K133" s="226" t="s">
        <v>19</v>
      </c>
      <c r="L133" s="231"/>
      <c r="M133" s="232" t="s">
        <v>19</v>
      </c>
      <c r="N133" s="233" t="s">
        <v>43</v>
      </c>
      <c r="O133" s="64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176</v>
      </c>
      <c r="AT133" s="184" t="s">
        <v>251</v>
      </c>
      <c r="AU133" s="184" t="s">
        <v>147</v>
      </c>
      <c r="AY133" s="17" t="s">
        <v>126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80</v>
      </c>
      <c r="BK133" s="185">
        <f>ROUND(I133*H133,2)</f>
        <v>0</v>
      </c>
      <c r="BL133" s="17" t="s">
        <v>133</v>
      </c>
      <c r="BM133" s="184" t="s">
        <v>1324</v>
      </c>
    </row>
    <row r="134" spans="1:65" s="2" customFormat="1" ht="19.5">
      <c r="A134" s="34"/>
      <c r="B134" s="35"/>
      <c r="C134" s="36"/>
      <c r="D134" s="193" t="s">
        <v>795</v>
      </c>
      <c r="E134" s="36"/>
      <c r="F134" s="234" t="s">
        <v>1325</v>
      </c>
      <c r="G134" s="36"/>
      <c r="H134" s="36"/>
      <c r="I134" s="188"/>
      <c r="J134" s="36"/>
      <c r="K134" s="36"/>
      <c r="L134" s="39"/>
      <c r="M134" s="189"/>
      <c r="N134" s="190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795</v>
      </c>
      <c r="AU134" s="17" t="s">
        <v>147</v>
      </c>
    </row>
    <row r="135" spans="1:65" s="2" customFormat="1" ht="16.5" customHeight="1">
      <c r="A135" s="34"/>
      <c r="B135" s="35"/>
      <c r="C135" s="224" t="s">
        <v>267</v>
      </c>
      <c r="D135" s="224" t="s">
        <v>251</v>
      </c>
      <c r="E135" s="225" t="s">
        <v>1326</v>
      </c>
      <c r="F135" s="226" t="s">
        <v>1327</v>
      </c>
      <c r="G135" s="227" t="s">
        <v>1328</v>
      </c>
      <c r="H135" s="228">
        <v>6</v>
      </c>
      <c r="I135" s="229"/>
      <c r="J135" s="230">
        <f>ROUND(I135*H135,2)</f>
        <v>0</v>
      </c>
      <c r="K135" s="226" t="s">
        <v>19</v>
      </c>
      <c r="L135" s="231"/>
      <c r="M135" s="232" t="s">
        <v>19</v>
      </c>
      <c r="N135" s="233" t="s">
        <v>43</v>
      </c>
      <c r="O135" s="64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176</v>
      </c>
      <c r="AT135" s="184" t="s">
        <v>251</v>
      </c>
      <c r="AU135" s="184" t="s">
        <v>147</v>
      </c>
      <c r="AY135" s="17" t="s">
        <v>126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80</v>
      </c>
      <c r="BK135" s="185">
        <f>ROUND(I135*H135,2)</f>
        <v>0</v>
      </c>
      <c r="BL135" s="17" t="s">
        <v>133</v>
      </c>
      <c r="BM135" s="184" t="s">
        <v>1329</v>
      </c>
    </row>
    <row r="136" spans="1:65" s="2" customFormat="1" ht="24.2" customHeight="1">
      <c r="A136" s="34"/>
      <c r="B136" s="35"/>
      <c r="C136" s="224" t="s">
        <v>274</v>
      </c>
      <c r="D136" s="224" t="s">
        <v>251</v>
      </c>
      <c r="E136" s="225" t="s">
        <v>1330</v>
      </c>
      <c r="F136" s="226" t="s">
        <v>1331</v>
      </c>
      <c r="G136" s="227" t="s">
        <v>131</v>
      </c>
      <c r="H136" s="228">
        <v>5</v>
      </c>
      <c r="I136" s="229"/>
      <c r="J136" s="230">
        <f>ROUND(I136*H136,2)</f>
        <v>0</v>
      </c>
      <c r="K136" s="226" t="s">
        <v>19</v>
      </c>
      <c r="L136" s="231"/>
      <c r="M136" s="232" t="s">
        <v>19</v>
      </c>
      <c r="N136" s="233" t="s">
        <v>43</v>
      </c>
      <c r="O136" s="64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176</v>
      </c>
      <c r="AT136" s="184" t="s">
        <v>251</v>
      </c>
      <c r="AU136" s="184" t="s">
        <v>147</v>
      </c>
      <c r="AY136" s="17" t="s">
        <v>126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7" t="s">
        <v>80</v>
      </c>
      <c r="BK136" s="185">
        <f>ROUND(I136*H136,2)</f>
        <v>0</v>
      </c>
      <c r="BL136" s="17" t="s">
        <v>133</v>
      </c>
      <c r="BM136" s="184" t="s">
        <v>1332</v>
      </c>
    </row>
    <row r="137" spans="1:65" s="2" customFormat="1" ht="16.5" customHeight="1">
      <c r="A137" s="34"/>
      <c r="B137" s="35"/>
      <c r="C137" s="224" t="s">
        <v>281</v>
      </c>
      <c r="D137" s="224" t="s">
        <v>251</v>
      </c>
      <c r="E137" s="225" t="s">
        <v>1333</v>
      </c>
      <c r="F137" s="226" t="s">
        <v>1334</v>
      </c>
      <c r="G137" s="227" t="s">
        <v>1303</v>
      </c>
      <c r="H137" s="228">
        <v>6</v>
      </c>
      <c r="I137" s="229"/>
      <c r="J137" s="230">
        <f>ROUND(I137*H137,2)</f>
        <v>0</v>
      </c>
      <c r="K137" s="226" t="s">
        <v>19</v>
      </c>
      <c r="L137" s="231"/>
      <c r="M137" s="232" t="s">
        <v>19</v>
      </c>
      <c r="N137" s="233" t="s">
        <v>43</v>
      </c>
      <c r="O137" s="64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176</v>
      </c>
      <c r="AT137" s="184" t="s">
        <v>251</v>
      </c>
      <c r="AU137" s="184" t="s">
        <v>147</v>
      </c>
      <c r="AY137" s="17" t="s">
        <v>126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80</v>
      </c>
      <c r="BK137" s="185">
        <f>ROUND(I137*H137,2)</f>
        <v>0</v>
      </c>
      <c r="BL137" s="17" t="s">
        <v>133</v>
      </c>
      <c r="BM137" s="184" t="s">
        <v>1335</v>
      </c>
    </row>
    <row r="138" spans="1:65" s="2" customFormat="1" ht="16.5" customHeight="1">
      <c r="A138" s="34"/>
      <c r="B138" s="35"/>
      <c r="C138" s="224" t="s">
        <v>287</v>
      </c>
      <c r="D138" s="224" t="s">
        <v>251</v>
      </c>
      <c r="E138" s="225" t="s">
        <v>1336</v>
      </c>
      <c r="F138" s="226" t="s">
        <v>1337</v>
      </c>
      <c r="G138" s="227" t="s">
        <v>225</v>
      </c>
      <c r="H138" s="228">
        <v>14</v>
      </c>
      <c r="I138" s="229"/>
      <c r="J138" s="230">
        <f>ROUND(I138*H138,2)</f>
        <v>0</v>
      </c>
      <c r="K138" s="226" t="s">
        <v>19</v>
      </c>
      <c r="L138" s="231"/>
      <c r="M138" s="232" t="s">
        <v>19</v>
      </c>
      <c r="N138" s="233" t="s">
        <v>43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176</v>
      </c>
      <c r="AT138" s="184" t="s">
        <v>251</v>
      </c>
      <c r="AU138" s="184" t="s">
        <v>147</v>
      </c>
      <c r="AY138" s="17" t="s">
        <v>126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80</v>
      </c>
      <c r="BK138" s="185">
        <f>ROUND(I138*H138,2)</f>
        <v>0</v>
      </c>
      <c r="BL138" s="17" t="s">
        <v>133</v>
      </c>
      <c r="BM138" s="184" t="s">
        <v>1338</v>
      </c>
    </row>
    <row r="139" spans="1:65" s="2" customFormat="1" ht="19.5">
      <c r="A139" s="34"/>
      <c r="B139" s="35"/>
      <c r="C139" s="36"/>
      <c r="D139" s="193" t="s">
        <v>795</v>
      </c>
      <c r="E139" s="36"/>
      <c r="F139" s="234" t="s">
        <v>1339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795</v>
      </c>
      <c r="AU139" s="17" t="s">
        <v>147</v>
      </c>
    </row>
    <row r="140" spans="1:65" s="12" customFormat="1" ht="22.9" customHeight="1">
      <c r="B140" s="157"/>
      <c r="C140" s="158"/>
      <c r="D140" s="159" t="s">
        <v>71</v>
      </c>
      <c r="E140" s="171" t="s">
        <v>1146</v>
      </c>
      <c r="F140" s="171" t="s">
        <v>1147</v>
      </c>
      <c r="G140" s="158"/>
      <c r="H140" s="158"/>
      <c r="I140" s="161"/>
      <c r="J140" s="172">
        <f>BK140</f>
        <v>0</v>
      </c>
      <c r="K140" s="158"/>
      <c r="L140" s="163"/>
      <c r="M140" s="164"/>
      <c r="N140" s="165"/>
      <c r="O140" s="165"/>
      <c r="P140" s="166">
        <f>SUM(P141:P142)</f>
        <v>0</v>
      </c>
      <c r="Q140" s="165"/>
      <c r="R140" s="166">
        <f>SUM(R141:R142)</f>
        <v>0</v>
      </c>
      <c r="S140" s="165"/>
      <c r="T140" s="167">
        <f>SUM(T141:T142)</f>
        <v>0</v>
      </c>
      <c r="AR140" s="168" t="s">
        <v>80</v>
      </c>
      <c r="AT140" s="169" t="s">
        <v>71</v>
      </c>
      <c r="AU140" s="169" t="s">
        <v>80</v>
      </c>
      <c r="AY140" s="168" t="s">
        <v>126</v>
      </c>
      <c r="BK140" s="170">
        <f>SUM(BK141:BK142)</f>
        <v>0</v>
      </c>
    </row>
    <row r="141" spans="1:65" s="2" customFormat="1" ht="24.2" customHeight="1">
      <c r="A141" s="34"/>
      <c r="B141" s="35"/>
      <c r="C141" s="173" t="s">
        <v>292</v>
      </c>
      <c r="D141" s="173" t="s">
        <v>128</v>
      </c>
      <c r="E141" s="174" t="s">
        <v>1340</v>
      </c>
      <c r="F141" s="175" t="s">
        <v>1341</v>
      </c>
      <c r="G141" s="176" t="s">
        <v>254</v>
      </c>
      <c r="H141" s="177">
        <v>0.96199999999999997</v>
      </c>
      <c r="I141" s="178"/>
      <c r="J141" s="179">
        <f>ROUND(I141*H141,2)</f>
        <v>0</v>
      </c>
      <c r="K141" s="175" t="s">
        <v>132</v>
      </c>
      <c r="L141" s="39"/>
      <c r="M141" s="180" t="s">
        <v>19</v>
      </c>
      <c r="N141" s="181" t="s">
        <v>43</v>
      </c>
      <c r="O141" s="6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133</v>
      </c>
      <c r="AT141" s="184" t="s">
        <v>128</v>
      </c>
      <c r="AU141" s="184" t="s">
        <v>82</v>
      </c>
      <c r="AY141" s="17" t="s">
        <v>126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80</v>
      </c>
      <c r="BK141" s="185">
        <f>ROUND(I141*H141,2)</f>
        <v>0</v>
      </c>
      <c r="BL141" s="17" t="s">
        <v>133</v>
      </c>
      <c r="BM141" s="184" t="s">
        <v>1342</v>
      </c>
    </row>
    <row r="142" spans="1:65" s="2" customFormat="1">
      <c r="A142" s="34"/>
      <c r="B142" s="35"/>
      <c r="C142" s="36"/>
      <c r="D142" s="186" t="s">
        <v>135</v>
      </c>
      <c r="E142" s="36"/>
      <c r="F142" s="187" t="s">
        <v>1343</v>
      </c>
      <c r="G142" s="36"/>
      <c r="H142" s="36"/>
      <c r="I142" s="188"/>
      <c r="J142" s="36"/>
      <c r="K142" s="36"/>
      <c r="L142" s="39"/>
      <c r="M142" s="239"/>
      <c r="N142" s="240"/>
      <c r="O142" s="241"/>
      <c r="P142" s="241"/>
      <c r="Q142" s="241"/>
      <c r="R142" s="241"/>
      <c r="S142" s="241"/>
      <c r="T142" s="24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135</v>
      </c>
      <c r="AU142" s="17" t="s">
        <v>82</v>
      </c>
    </row>
    <row r="143" spans="1:65" s="2" customFormat="1" ht="6.95" customHeight="1">
      <c r="A143" s="34"/>
      <c r="B143" s="47"/>
      <c r="C143" s="48"/>
      <c r="D143" s="48"/>
      <c r="E143" s="48"/>
      <c r="F143" s="48"/>
      <c r="G143" s="48"/>
      <c r="H143" s="48"/>
      <c r="I143" s="48"/>
      <c r="J143" s="48"/>
      <c r="K143" s="48"/>
      <c r="L143" s="39"/>
      <c r="M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</sheetData>
  <sheetProtection sheet="1" objects="1" scenarios="1" formatColumns="0" formatRows="0" autoFilter="0"/>
  <autoFilter ref="C82:K14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8" r:id="rId3"/>
    <hyperlink ref="F100" r:id="rId4"/>
    <hyperlink ref="F102" r:id="rId5"/>
    <hyperlink ref="F104" r:id="rId6"/>
    <hyperlink ref="F106" r:id="rId7"/>
    <hyperlink ref="F108" r:id="rId8"/>
    <hyperlink ref="F110" r:id="rId9"/>
    <hyperlink ref="F112" r:id="rId10"/>
    <hyperlink ref="F114" r:id="rId11"/>
    <hyperlink ref="F116" r:id="rId12"/>
    <hyperlink ref="F119" r:id="rId13"/>
    <hyperlink ref="F121" r:id="rId14"/>
    <hyperlink ref="F142" r:id="rId1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99"/>
  <sheetViews>
    <sheetView showGridLines="0" workbookViewId="0">
      <selection activeCell="W95" sqref="W9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7" t="s">
        <v>88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hidden="1" customHeight="1">
      <c r="B4" s="20"/>
      <c r="D4" s="103" t="s">
        <v>89</v>
      </c>
      <c r="L4" s="20"/>
      <c r="M4" s="104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6" t="str">
        <f>'Rekapitulace stavby'!K6</f>
        <v>Parkoviště na ul. Obránců míru za bytovým domem č.p.761</v>
      </c>
      <c r="F7" s="287"/>
      <c r="G7" s="287"/>
      <c r="H7" s="287"/>
      <c r="L7" s="20"/>
    </row>
    <row r="8" spans="1:46" s="2" customFormat="1" ht="12" hidden="1" customHeight="1">
      <c r="A8" s="34"/>
      <c r="B8" s="39"/>
      <c r="C8" s="34"/>
      <c r="D8" s="105" t="s">
        <v>90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8" t="s">
        <v>1344</v>
      </c>
      <c r="F9" s="289"/>
      <c r="G9" s="289"/>
      <c r="H9" s="28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14. 8. 2022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0" t="str">
        <f>'Rekapitulace stavby'!E14</f>
        <v>Vyplň údaj</v>
      </c>
      <c r="F18" s="291"/>
      <c r="G18" s="291"/>
      <c r="H18" s="291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92" t="s">
        <v>19</v>
      </c>
      <c r="F27" s="292"/>
      <c r="G27" s="292"/>
      <c r="H27" s="29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ROUND(J80,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6" t="s">
        <v>42</v>
      </c>
      <c r="E33" s="105" t="s">
        <v>43</v>
      </c>
      <c r="F33" s="117">
        <f>ROUND((SUM(BE80:BE98)),  2)</f>
        <v>0</v>
      </c>
      <c r="G33" s="34"/>
      <c r="H33" s="34"/>
      <c r="I33" s="118">
        <v>0.21</v>
      </c>
      <c r="J33" s="117">
        <f>ROUND(((SUM(BE80:BE98))*I33),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5" t="s">
        <v>44</v>
      </c>
      <c r="F34" s="117">
        <f>ROUND((SUM(BF80:BF98)),  2)</f>
        <v>0</v>
      </c>
      <c r="G34" s="34"/>
      <c r="H34" s="34"/>
      <c r="I34" s="118">
        <v>0.15</v>
      </c>
      <c r="J34" s="117">
        <f>ROUND(((SUM(BF80:BF98))*I34),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ROUND((SUM(BG80:BG98)),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ROUND((SUM(BH80:BH98)),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ROUND((SUM(BI80:BI98)),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idden="1"/>
    <row r="42" spans="1:31" hidden="1"/>
    <row r="43" spans="1:31" hidden="1"/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4" t="str">
        <f>E7</f>
        <v>Parkoviště na ul. Obránců míru za bytovým domem č.p.761</v>
      </c>
      <c r="F48" s="285"/>
      <c r="G48" s="285"/>
      <c r="H48" s="285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68" t="str">
        <f>E9</f>
        <v>03 - VRN</v>
      </c>
      <c r="F50" s="283"/>
      <c r="G50" s="283"/>
      <c r="H50" s="283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Kopřivnice</v>
      </c>
      <c r="G52" s="36"/>
      <c r="H52" s="36"/>
      <c r="I52" s="29" t="s">
        <v>23</v>
      </c>
      <c r="J52" s="59" t="str">
        <f>IF(J12="","",J12)</f>
        <v>14. 8. 2022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Kopřivnice</v>
      </c>
      <c r="G54" s="36"/>
      <c r="H54" s="36"/>
      <c r="I54" s="29" t="s">
        <v>31</v>
      </c>
      <c r="J54" s="32" t="str">
        <f>E21</f>
        <v>ing.Ondřej Bojko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93</v>
      </c>
      <c r="D57" s="131"/>
      <c r="E57" s="131"/>
      <c r="F57" s="131"/>
      <c r="G57" s="131"/>
      <c r="H57" s="131"/>
      <c r="I57" s="131"/>
      <c r="J57" s="132" t="s">
        <v>94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J80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95</v>
      </c>
    </row>
    <row r="60" spans="1:47" s="9" customFormat="1" ht="24.95" customHeight="1">
      <c r="B60" s="134"/>
      <c r="C60" s="135"/>
      <c r="D60" s="136" t="s">
        <v>1345</v>
      </c>
      <c r="E60" s="137"/>
      <c r="F60" s="137"/>
      <c r="G60" s="137"/>
      <c r="H60" s="137"/>
      <c r="I60" s="137"/>
      <c r="J60" s="138">
        <f>J81</f>
        <v>0</v>
      </c>
      <c r="K60" s="135"/>
      <c r="L60" s="139"/>
    </row>
    <row r="61" spans="1:47" s="2" customFormat="1" ht="21.75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0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6.95" customHeight="1">
      <c r="A62" s="34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6" spans="1:63" s="2" customFormat="1" ht="6.95" customHeight="1">
      <c r="A66" s="34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3" s="2" customFormat="1" ht="24.95" customHeight="1">
      <c r="A67" s="34"/>
      <c r="B67" s="35"/>
      <c r="C67" s="23" t="s">
        <v>111</v>
      </c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3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3" s="2" customFormat="1" ht="12" customHeight="1">
      <c r="A69" s="34"/>
      <c r="B69" s="35"/>
      <c r="C69" s="29" t="s">
        <v>16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3" s="2" customFormat="1" ht="16.5" customHeight="1">
      <c r="A70" s="34"/>
      <c r="B70" s="35"/>
      <c r="C70" s="36"/>
      <c r="D70" s="36"/>
      <c r="E70" s="284" t="str">
        <f>E7</f>
        <v>Parkoviště na ul. Obránců míru za bytovým domem č.p.761</v>
      </c>
      <c r="F70" s="285"/>
      <c r="G70" s="285"/>
      <c r="H70" s="285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3" s="2" customFormat="1" ht="12" customHeight="1">
      <c r="A71" s="34"/>
      <c r="B71" s="35"/>
      <c r="C71" s="29" t="s">
        <v>90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3" s="2" customFormat="1" ht="16.5" customHeight="1">
      <c r="A72" s="34"/>
      <c r="B72" s="35"/>
      <c r="C72" s="36"/>
      <c r="D72" s="36"/>
      <c r="E72" s="268" t="str">
        <f>E9</f>
        <v>03 - VRN</v>
      </c>
      <c r="F72" s="283"/>
      <c r="G72" s="283"/>
      <c r="H72" s="283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3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3" s="2" customFormat="1" ht="12" customHeight="1">
      <c r="A74" s="34"/>
      <c r="B74" s="35"/>
      <c r="C74" s="29" t="s">
        <v>21</v>
      </c>
      <c r="D74" s="36"/>
      <c r="E74" s="36"/>
      <c r="F74" s="27" t="str">
        <f>F12</f>
        <v>Kopřivnice</v>
      </c>
      <c r="G74" s="36"/>
      <c r="H74" s="36"/>
      <c r="I74" s="29" t="s">
        <v>23</v>
      </c>
      <c r="J74" s="59" t="str">
        <f>IF(J12="","",J12)</f>
        <v>14. 8. 2022</v>
      </c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3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3" s="2" customFormat="1" ht="15.2" customHeight="1">
      <c r="A76" s="34"/>
      <c r="B76" s="35"/>
      <c r="C76" s="29" t="s">
        <v>25</v>
      </c>
      <c r="D76" s="36"/>
      <c r="E76" s="36"/>
      <c r="F76" s="27" t="str">
        <f>E15</f>
        <v>Město Kopřivnice</v>
      </c>
      <c r="G76" s="36"/>
      <c r="H76" s="36"/>
      <c r="I76" s="29" t="s">
        <v>31</v>
      </c>
      <c r="J76" s="32" t="str">
        <f>E21</f>
        <v>ing.Ondřej Bojko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63" s="2" customFormat="1" ht="15.2" customHeight="1">
      <c r="A77" s="34"/>
      <c r="B77" s="35"/>
      <c r="C77" s="29" t="s">
        <v>29</v>
      </c>
      <c r="D77" s="36"/>
      <c r="E77" s="36"/>
      <c r="F77" s="27" t="str">
        <f>IF(E18="","",E18)</f>
        <v>Vyplň údaj</v>
      </c>
      <c r="G77" s="36"/>
      <c r="H77" s="36"/>
      <c r="I77" s="29" t="s">
        <v>34</v>
      </c>
      <c r="J77" s="32" t="str">
        <f>E24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63" s="2" customFormat="1" ht="10.3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63" s="11" customFormat="1" ht="29.25" customHeight="1">
      <c r="A79" s="146"/>
      <c r="B79" s="147"/>
      <c r="C79" s="148" t="s">
        <v>112</v>
      </c>
      <c r="D79" s="149" t="s">
        <v>57</v>
      </c>
      <c r="E79" s="149" t="s">
        <v>53</v>
      </c>
      <c r="F79" s="149" t="s">
        <v>54</v>
      </c>
      <c r="G79" s="149" t="s">
        <v>113</v>
      </c>
      <c r="H79" s="149" t="s">
        <v>114</v>
      </c>
      <c r="I79" s="149" t="s">
        <v>115</v>
      </c>
      <c r="J79" s="149" t="s">
        <v>94</v>
      </c>
      <c r="K79" s="150" t="s">
        <v>116</v>
      </c>
      <c r="L79" s="151"/>
      <c r="M79" s="68" t="s">
        <v>19</v>
      </c>
      <c r="N79" s="69" t="s">
        <v>42</v>
      </c>
      <c r="O79" s="69" t="s">
        <v>117</v>
      </c>
      <c r="P79" s="69" t="s">
        <v>118</v>
      </c>
      <c r="Q79" s="69" t="s">
        <v>119</v>
      </c>
      <c r="R79" s="69" t="s">
        <v>120</v>
      </c>
      <c r="S79" s="69" t="s">
        <v>121</v>
      </c>
      <c r="T79" s="70" t="s">
        <v>122</v>
      </c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</row>
    <row r="80" spans="1:63" s="2" customFormat="1" ht="22.9" customHeight="1">
      <c r="A80" s="34"/>
      <c r="B80" s="35"/>
      <c r="C80" s="75" t="s">
        <v>123</v>
      </c>
      <c r="D80" s="36"/>
      <c r="E80" s="36"/>
      <c r="F80" s="36"/>
      <c r="G80" s="36"/>
      <c r="H80" s="36"/>
      <c r="I80" s="36"/>
      <c r="J80" s="152">
        <f>BK80</f>
        <v>0</v>
      </c>
      <c r="K80" s="36"/>
      <c r="L80" s="39"/>
      <c r="M80" s="71"/>
      <c r="N80" s="153"/>
      <c r="O80" s="72"/>
      <c r="P80" s="154">
        <f>P81</f>
        <v>0</v>
      </c>
      <c r="Q80" s="72"/>
      <c r="R80" s="154">
        <f>R81</f>
        <v>0</v>
      </c>
      <c r="S80" s="72"/>
      <c r="T80" s="155">
        <f>T81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71</v>
      </c>
      <c r="AU80" s="17" t="s">
        <v>95</v>
      </c>
      <c r="BK80" s="156">
        <f>BK81</f>
        <v>0</v>
      </c>
    </row>
    <row r="81" spans="1:65" s="12" customFormat="1" ht="25.9" customHeight="1">
      <c r="B81" s="157"/>
      <c r="C81" s="158"/>
      <c r="D81" s="159" t="s">
        <v>71</v>
      </c>
      <c r="E81" s="160" t="s">
        <v>87</v>
      </c>
      <c r="F81" s="160" t="s">
        <v>1346</v>
      </c>
      <c r="G81" s="158"/>
      <c r="H81" s="158"/>
      <c r="I81" s="161"/>
      <c r="J81" s="162">
        <f>BK81</f>
        <v>0</v>
      </c>
      <c r="K81" s="158"/>
      <c r="L81" s="163"/>
      <c r="M81" s="164"/>
      <c r="N81" s="165"/>
      <c r="O81" s="165"/>
      <c r="P81" s="166">
        <f>SUM(P82:P98)</f>
        <v>0</v>
      </c>
      <c r="Q81" s="165"/>
      <c r="R81" s="166">
        <f>SUM(R82:R98)</f>
        <v>0</v>
      </c>
      <c r="S81" s="165"/>
      <c r="T81" s="167">
        <f>SUM(T82:T98)</f>
        <v>0</v>
      </c>
      <c r="AR81" s="168" t="s">
        <v>158</v>
      </c>
      <c r="AT81" s="169" t="s">
        <v>71</v>
      </c>
      <c r="AU81" s="169" t="s">
        <v>72</v>
      </c>
      <c r="AY81" s="168" t="s">
        <v>126</v>
      </c>
      <c r="BK81" s="170">
        <f>SUM(BK82:BK98)</f>
        <v>0</v>
      </c>
    </row>
    <row r="82" spans="1:65" s="2" customFormat="1" ht="37.9" customHeight="1">
      <c r="A82" s="34"/>
      <c r="B82" s="35"/>
      <c r="C82" s="173" t="s">
        <v>80</v>
      </c>
      <c r="D82" s="173" t="s">
        <v>128</v>
      </c>
      <c r="E82" s="174" t="s">
        <v>80</v>
      </c>
      <c r="F82" s="175" t="s">
        <v>1347</v>
      </c>
      <c r="G82" s="176" t="s">
        <v>234</v>
      </c>
      <c r="H82" s="177">
        <v>1</v>
      </c>
      <c r="I82" s="178"/>
      <c r="J82" s="179">
        <f>ROUND(I82*H82,2)</f>
        <v>0</v>
      </c>
      <c r="K82" s="175" t="s">
        <v>19</v>
      </c>
      <c r="L82" s="39"/>
      <c r="M82" s="180" t="s">
        <v>19</v>
      </c>
      <c r="N82" s="181" t="s">
        <v>43</v>
      </c>
      <c r="O82" s="64"/>
      <c r="P82" s="182">
        <f>O82*H82</f>
        <v>0</v>
      </c>
      <c r="Q82" s="182">
        <v>0</v>
      </c>
      <c r="R82" s="182">
        <f>Q82*H82</f>
        <v>0</v>
      </c>
      <c r="S82" s="182">
        <v>0</v>
      </c>
      <c r="T82" s="183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84" t="s">
        <v>133</v>
      </c>
      <c r="AT82" s="184" t="s">
        <v>128</v>
      </c>
      <c r="AU82" s="184" t="s">
        <v>80</v>
      </c>
      <c r="AY82" s="17" t="s">
        <v>126</v>
      </c>
      <c r="BE82" s="185">
        <f>IF(N82="základní",J82,0)</f>
        <v>0</v>
      </c>
      <c r="BF82" s="185">
        <f>IF(N82="snížená",J82,0)</f>
        <v>0</v>
      </c>
      <c r="BG82" s="185">
        <f>IF(N82="zákl. přenesená",J82,0)</f>
        <v>0</v>
      </c>
      <c r="BH82" s="185">
        <f>IF(N82="sníž. přenesená",J82,0)</f>
        <v>0</v>
      </c>
      <c r="BI82" s="185">
        <f>IF(N82="nulová",J82,0)</f>
        <v>0</v>
      </c>
      <c r="BJ82" s="17" t="s">
        <v>80</v>
      </c>
      <c r="BK82" s="185">
        <f>ROUND(I82*H82,2)</f>
        <v>0</v>
      </c>
      <c r="BL82" s="17" t="s">
        <v>133</v>
      </c>
      <c r="BM82" s="184" t="s">
        <v>1348</v>
      </c>
    </row>
    <row r="83" spans="1:65" s="2" customFormat="1" ht="37.9" customHeight="1">
      <c r="A83" s="34"/>
      <c r="B83" s="35"/>
      <c r="C83" s="173" t="s">
        <v>82</v>
      </c>
      <c r="D83" s="173" t="s">
        <v>128</v>
      </c>
      <c r="E83" s="174" t="s">
        <v>133</v>
      </c>
      <c r="F83" s="175" t="s">
        <v>1349</v>
      </c>
      <c r="G83" s="176" t="s">
        <v>234</v>
      </c>
      <c r="H83" s="177">
        <v>1</v>
      </c>
      <c r="I83" s="178"/>
      <c r="J83" s="179">
        <f>ROUND(I83*H83,2)</f>
        <v>0</v>
      </c>
      <c r="K83" s="175" t="s">
        <v>19</v>
      </c>
      <c r="L83" s="39"/>
      <c r="M83" s="180" t="s">
        <v>19</v>
      </c>
      <c r="N83" s="181" t="s">
        <v>43</v>
      </c>
      <c r="O83" s="64"/>
      <c r="P83" s="182">
        <f>O83*H83</f>
        <v>0</v>
      </c>
      <c r="Q83" s="182">
        <v>0</v>
      </c>
      <c r="R83" s="182">
        <f>Q83*H83</f>
        <v>0</v>
      </c>
      <c r="S83" s="182">
        <v>0</v>
      </c>
      <c r="T83" s="183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84" t="s">
        <v>133</v>
      </c>
      <c r="AT83" s="184" t="s">
        <v>128</v>
      </c>
      <c r="AU83" s="184" t="s">
        <v>80</v>
      </c>
      <c r="AY83" s="17" t="s">
        <v>126</v>
      </c>
      <c r="BE83" s="185">
        <f>IF(N83="základní",J83,0)</f>
        <v>0</v>
      </c>
      <c r="BF83" s="185">
        <f>IF(N83="snížená",J83,0)</f>
        <v>0</v>
      </c>
      <c r="BG83" s="185">
        <f>IF(N83="zákl. přenesená",J83,0)</f>
        <v>0</v>
      </c>
      <c r="BH83" s="185">
        <f>IF(N83="sníž. přenesená",J83,0)</f>
        <v>0</v>
      </c>
      <c r="BI83" s="185">
        <f>IF(N83="nulová",J83,0)</f>
        <v>0</v>
      </c>
      <c r="BJ83" s="17" t="s">
        <v>80</v>
      </c>
      <c r="BK83" s="185">
        <f>ROUND(I83*H83,2)</f>
        <v>0</v>
      </c>
      <c r="BL83" s="17" t="s">
        <v>133</v>
      </c>
      <c r="BM83" s="184" t="s">
        <v>1350</v>
      </c>
    </row>
    <row r="84" spans="1:65" s="2" customFormat="1" ht="16.5" customHeight="1">
      <c r="A84" s="34"/>
      <c r="B84" s="35"/>
      <c r="C84" s="173" t="s">
        <v>147</v>
      </c>
      <c r="D84" s="173" t="s">
        <v>128</v>
      </c>
      <c r="E84" s="174" t="s">
        <v>1351</v>
      </c>
      <c r="F84" s="175" t="s">
        <v>1352</v>
      </c>
      <c r="G84" s="176" t="s">
        <v>1303</v>
      </c>
      <c r="H84" s="177">
        <v>4</v>
      </c>
      <c r="I84" s="178"/>
      <c r="J84" s="179">
        <f>ROUND(I84*H84,2)</f>
        <v>0</v>
      </c>
      <c r="K84" s="175" t="s">
        <v>1353</v>
      </c>
      <c r="L84" s="39"/>
      <c r="M84" s="180" t="s">
        <v>19</v>
      </c>
      <c r="N84" s="181" t="s">
        <v>43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793</v>
      </c>
      <c r="AT84" s="184" t="s">
        <v>128</v>
      </c>
      <c r="AU84" s="184" t="s">
        <v>80</v>
      </c>
      <c r="AY84" s="17" t="s">
        <v>126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80</v>
      </c>
      <c r="BK84" s="185">
        <f>ROUND(I84*H84,2)</f>
        <v>0</v>
      </c>
      <c r="BL84" s="17" t="s">
        <v>793</v>
      </c>
      <c r="BM84" s="184" t="s">
        <v>1354</v>
      </c>
    </row>
    <row r="85" spans="1:65" s="2" customFormat="1">
      <c r="A85" s="34"/>
      <c r="B85" s="35"/>
      <c r="C85" s="36"/>
      <c r="D85" s="186" t="s">
        <v>135</v>
      </c>
      <c r="E85" s="36"/>
      <c r="F85" s="187" t="s">
        <v>1355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135</v>
      </c>
      <c r="AU85" s="17" t="s">
        <v>80</v>
      </c>
    </row>
    <row r="86" spans="1:65" s="2" customFormat="1" ht="19.5">
      <c r="A86" s="34"/>
      <c r="B86" s="35"/>
      <c r="C86" s="36"/>
      <c r="D86" s="193" t="s">
        <v>795</v>
      </c>
      <c r="E86" s="36"/>
      <c r="F86" s="234" t="s">
        <v>1356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795</v>
      </c>
      <c r="AU86" s="17" t="s">
        <v>80</v>
      </c>
    </row>
    <row r="87" spans="1:65" s="2" customFormat="1" ht="24.2" customHeight="1">
      <c r="A87" s="34"/>
      <c r="B87" s="35"/>
      <c r="C87" s="173" t="s">
        <v>133</v>
      </c>
      <c r="D87" s="173" t="s">
        <v>128</v>
      </c>
      <c r="E87" s="174" t="s">
        <v>1357</v>
      </c>
      <c r="F87" s="175" t="s">
        <v>1358</v>
      </c>
      <c r="G87" s="176" t="s">
        <v>234</v>
      </c>
      <c r="H87" s="177">
        <v>1</v>
      </c>
      <c r="I87" s="178"/>
      <c r="J87" s="179">
        <f>ROUND(I87*H87,2)</f>
        <v>0</v>
      </c>
      <c r="K87" s="175" t="s">
        <v>19</v>
      </c>
      <c r="L87" s="39"/>
      <c r="M87" s="180" t="s">
        <v>19</v>
      </c>
      <c r="N87" s="181" t="s">
        <v>43</v>
      </c>
      <c r="O87" s="64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4" t="s">
        <v>133</v>
      </c>
      <c r="AT87" s="184" t="s">
        <v>128</v>
      </c>
      <c r="AU87" s="184" t="s">
        <v>80</v>
      </c>
      <c r="AY87" s="17" t="s">
        <v>126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7" t="s">
        <v>80</v>
      </c>
      <c r="BK87" s="185">
        <f>ROUND(I87*H87,2)</f>
        <v>0</v>
      </c>
      <c r="BL87" s="17" t="s">
        <v>133</v>
      </c>
      <c r="BM87" s="184" t="s">
        <v>1359</v>
      </c>
    </row>
    <row r="88" spans="1:65" s="2" customFormat="1" ht="16.5" customHeight="1">
      <c r="A88" s="34"/>
      <c r="B88" s="35"/>
      <c r="C88" s="173" t="s">
        <v>158</v>
      </c>
      <c r="D88" s="173" t="s">
        <v>128</v>
      </c>
      <c r="E88" s="174" t="s">
        <v>1360</v>
      </c>
      <c r="F88" s="175" t="s">
        <v>1361</v>
      </c>
      <c r="G88" s="176" t="s">
        <v>234</v>
      </c>
      <c r="H88" s="177">
        <v>1</v>
      </c>
      <c r="I88" s="178"/>
      <c r="J88" s="179">
        <f>ROUND(I88*H88,2)</f>
        <v>0</v>
      </c>
      <c r="K88" s="175" t="s">
        <v>132</v>
      </c>
      <c r="L88" s="39"/>
      <c r="M88" s="180" t="s">
        <v>19</v>
      </c>
      <c r="N88" s="181" t="s">
        <v>43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793</v>
      </c>
      <c r="AT88" s="184" t="s">
        <v>128</v>
      </c>
      <c r="AU88" s="184" t="s">
        <v>80</v>
      </c>
      <c r="AY88" s="17" t="s">
        <v>126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80</v>
      </c>
      <c r="BK88" s="185">
        <f>ROUND(I88*H88,2)</f>
        <v>0</v>
      </c>
      <c r="BL88" s="17" t="s">
        <v>793</v>
      </c>
      <c r="BM88" s="184" t="s">
        <v>1362</v>
      </c>
    </row>
    <row r="89" spans="1:65" s="2" customFormat="1">
      <c r="A89" s="34"/>
      <c r="B89" s="35"/>
      <c r="C89" s="36"/>
      <c r="D89" s="186" t="s">
        <v>135</v>
      </c>
      <c r="E89" s="36"/>
      <c r="F89" s="187" t="s">
        <v>1363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135</v>
      </c>
      <c r="AU89" s="17" t="s">
        <v>80</v>
      </c>
    </row>
    <row r="90" spans="1:65" s="2" customFormat="1" ht="62.65" customHeight="1">
      <c r="A90" s="34"/>
      <c r="B90" s="35"/>
      <c r="C90" s="173" t="s">
        <v>153</v>
      </c>
      <c r="D90" s="173" t="s">
        <v>128</v>
      </c>
      <c r="E90" s="174" t="s">
        <v>1364</v>
      </c>
      <c r="F90" s="175" t="s">
        <v>1365</v>
      </c>
      <c r="G90" s="176" t="s">
        <v>234</v>
      </c>
      <c r="H90" s="177">
        <v>1</v>
      </c>
      <c r="I90" s="178"/>
      <c r="J90" s="179">
        <f>ROUND(I90*H90,2)</f>
        <v>0</v>
      </c>
      <c r="K90" s="175" t="s">
        <v>132</v>
      </c>
      <c r="L90" s="39"/>
      <c r="M90" s="180" t="s">
        <v>19</v>
      </c>
      <c r="N90" s="181" t="s">
        <v>43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793</v>
      </c>
      <c r="AT90" s="184" t="s">
        <v>128</v>
      </c>
      <c r="AU90" s="184" t="s">
        <v>80</v>
      </c>
      <c r="AY90" s="17" t="s">
        <v>126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80</v>
      </c>
      <c r="BK90" s="185">
        <f>ROUND(I90*H90,2)</f>
        <v>0</v>
      </c>
      <c r="BL90" s="17" t="s">
        <v>793</v>
      </c>
      <c r="BM90" s="184" t="s">
        <v>1366</v>
      </c>
    </row>
    <row r="91" spans="1:65" s="2" customFormat="1">
      <c r="A91" s="34"/>
      <c r="B91" s="35"/>
      <c r="C91" s="36"/>
      <c r="D91" s="186" t="s">
        <v>135</v>
      </c>
      <c r="E91" s="36"/>
      <c r="F91" s="187" t="s">
        <v>1367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135</v>
      </c>
      <c r="AU91" s="17" t="s">
        <v>80</v>
      </c>
    </row>
    <row r="92" spans="1:65" s="2" customFormat="1" ht="37.9" customHeight="1">
      <c r="A92" s="34"/>
      <c r="B92" s="35"/>
      <c r="C92" s="173" t="s">
        <v>169</v>
      </c>
      <c r="D92" s="173" t="s">
        <v>128</v>
      </c>
      <c r="E92" s="174" t="s">
        <v>791</v>
      </c>
      <c r="F92" s="175" t="s">
        <v>1368</v>
      </c>
      <c r="G92" s="176" t="s">
        <v>234</v>
      </c>
      <c r="H92" s="177">
        <v>1</v>
      </c>
      <c r="I92" s="178"/>
      <c r="J92" s="179">
        <f>ROUND(I92*H92,2)</f>
        <v>0</v>
      </c>
      <c r="K92" s="175" t="s">
        <v>132</v>
      </c>
      <c r="L92" s="39"/>
      <c r="M92" s="180" t="s">
        <v>19</v>
      </c>
      <c r="N92" s="181" t="s">
        <v>43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793</v>
      </c>
      <c r="AT92" s="184" t="s">
        <v>128</v>
      </c>
      <c r="AU92" s="184" t="s">
        <v>80</v>
      </c>
      <c r="AY92" s="17" t="s">
        <v>126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80</v>
      </c>
      <c r="BK92" s="185">
        <f>ROUND(I92*H92,2)</f>
        <v>0</v>
      </c>
      <c r="BL92" s="17" t="s">
        <v>793</v>
      </c>
      <c r="BM92" s="184" t="s">
        <v>1369</v>
      </c>
    </row>
    <row r="93" spans="1:65" s="2" customFormat="1">
      <c r="A93" s="34"/>
      <c r="B93" s="35"/>
      <c r="C93" s="36"/>
      <c r="D93" s="186" t="s">
        <v>135</v>
      </c>
      <c r="E93" s="36"/>
      <c r="F93" s="187" t="s">
        <v>1370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135</v>
      </c>
      <c r="AU93" s="17" t="s">
        <v>80</v>
      </c>
    </row>
    <row r="94" spans="1:65" s="2" customFormat="1" ht="16.5" customHeight="1">
      <c r="A94" s="34"/>
      <c r="B94" s="35"/>
      <c r="C94" s="173" t="s">
        <v>176</v>
      </c>
      <c r="D94" s="173" t="s">
        <v>128</v>
      </c>
      <c r="E94" s="174" t="s">
        <v>1371</v>
      </c>
      <c r="F94" s="175" t="s">
        <v>1372</v>
      </c>
      <c r="G94" s="176" t="s">
        <v>234</v>
      </c>
      <c r="H94" s="177">
        <v>1</v>
      </c>
      <c r="I94" s="178"/>
      <c r="J94" s="179">
        <f>ROUND(I94*H94,2)</f>
        <v>0</v>
      </c>
      <c r="K94" s="175" t="s">
        <v>132</v>
      </c>
      <c r="L94" s="39"/>
      <c r="M94" s="180" t="s">
        <v>19</v>
      </c>
      <c r="N94" s="181" t="s">
        <v>43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793</v>
      </c>
      <c r="AT94" s="184" t="s">
        <v>128</v>
      </c>
      <c r="AU94" s="184" t="s">
        <v>80</v>
      </c>
      <c r="AY94" s="17" t="s">
        <v>126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80</v>
      </c>
      <c r="BK94" s="185">
        <f>ROUND(I94*H94,2)</f>
        <v>0</v>
      </c>
      <c r="BL94" s="17" t="s">
        <v>793</v>
      </c>
      <c r="BM94" s="184" t="s">
        <v>1373</v>
      </c>
    </row>
    <row r="95" spans="1:65" s="2" customFormat="1">
      <c r="A95" s="34"/>
      <c r="B95" s="35"/>
      <c r="C95" s="36"/>
      <c r="D95" s="186" t="s">
        <v>135</v>
      </c>
      <c r="E95" s="36"/>
      <c r="F95" s="187" t="s">
        <v>1374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135</v>
      </c>
      <c r="AU95" s="17" t="s">
        <v>80</v>
      </c>
    </row>
    <row r="96" spans="1:65" s="2" customFormat="1" ht="39">
      <c r="A96" s="34"/>
      <c r="B96" s="35"/>
      <c r="C96" s="36"/>
      <c r="D96" s="193" t="s">
        <v>795</v>
      </c>
      <c r="E96" s="36"/>
      <c r="F96" s="234" t="s">
        <v>1375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795</v>
      </c>
      <c r="AU96" s="17" t="s">
        <v>80</v>
      </c>
    </row>
    <row r="97" spans="1:65" s="2" customFormat="1" ht="33" customHeight="1">
      <c r="A97" s="34"/>
      <c r="B97" s="35"/>
      <c r="C97" s="173" t="s">
        <v>183</v>
      </c>
      <c r="D97" s="173" t="s">
        <v>128</v>
      </c>
      <c r="E97" s="174" t="s">
        <v>1376</v>
      </c>
      <c r="F97" s="175" t="s">
        <v>1377</v>
      </c>
      <c r="G97" s="176" t="s">
        <v>234</v>
      </c>
      <c r="H97" s="177">
        <v>1</v>
      </c>
      <c r="I97" s="178"/>
      <c r="J97" s="179">
        <f>ROUND(I97*H97,2)</f>
        <v>0</v>
      </c>
      <c r="K97" s="175" t="s">
        <v>132</v>
      </c>
      <c r="L97" s="39"/>
      <c r="M97" s="180" t="s">
        <v>19</v>
      </c>
      <c r="N97" s="181" t="s">
        <v>43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793</v>
      </c>
      <c r="AT97" s="184" t="s">
        <v>128</v>
      </c>
      <c r="AU97" s="184" t="s">
        <v>80</v>
      </c>
      <c r="AY97" s="17" t="s">
        <v>126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80</v>
      </c>
      <c r="BK97" s="185">
        <f>ROUND(I97*H97,2)</f>
        <v>0</v>
      </c>
      <c r="BL97" s="17" t="s">
        <v>793</v>
      </c>
      <c r="BM97" s="184" t="s">
        <v>1378</v>
      </c>
    </row>
    <row r="98" spans="1:65" s="2" customFormat="1">
      <c r="A98" s="34"/>
      <c r="B98" s="35"/>
      <c r="C98" s="36"/>
      <c r="D98" s="186" t="s">
        <v>135</v>
      </c>
      <c r="E98" s="36"/>
      <c r="F98" s="187" t="s">
        <v>1379</v>
      </c>
      <c r="G98" s="36"/>
      <c r="H98" s="36"/>
      <c r="I98" s="188"/>
      <c r="J98" s="36"/>
      <c r="K98" s="36"/>
      <c r="L98" s="39"/>
      <c r="M98" s="239"/>
      <c r="N98" s="240"/>
      <c r="O98" s="241"/>
      <c r="P98" s="241"/>
      <c r="Q98" s="241"/>
      <c r="R98" s="241"/>
      <c r="S98" s="241"/>
      <c r="T98" s="242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135</v>
      </c>
      <c r="AU98" s="17" t="s">
        <v>80</v>
      </c>
    </row>
    <row r="99" spans="1:65" s="2" customFormat="1" ht="6.95" customHeight="1">
      <c r="A99" s="34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39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sheetProtection password="C68C" sheet="1" objects="1" scenarios="1" formatColumns="0" formatRows="0" autoFilter="0"/>
  <autoFilter ref="C79:K98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hyperlinks>
    <hyperlink ref="F85" r:id="rId1"/>
    <hyperlink ref="F89" r:id="rId2"/>
    <hyperlink ref="F91" r:id="rId3"/>
    <hyperlink ref="F93" r:id="rId4"/>
    <hyperlink ref="F95" r:id="rId5"/>
    <hyperlink ref="F98" r:id="rId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SO 101 - Místní komu...</vt:lpstr>
      <vt:lpstr>02 - SO 801 Vegetační úpravy</vt:lpstr>
      <vt:lpstr>03 - VRN</vt:lpstr>
      <vt:lpstr>'01 - SO 101 - Místní komu...'!Názvy_tisku</vt:lpstr>
      <vt:lpstr>'02 - SO 801 Vegetační úpravy'!Názvy_tisku</vt:lpstr>
      <vt:lpstr>'03 - VRN'!Názvy_tisku</vt:lpstr>
      <vt:lpstr>'Rekapitulace stavby'!Názvy_tisku</vt:lpstr>
      <vt:lpstr>'01 - SO 101 - Místní komu...'!Oblast_tisku</vt:lpstr>
      <vt:lpstr>'02 - SO 801 Vegetační úpravy'!Oblast_tisku</vt:lpstr>
      <vt:lpstr>'03 - VRN'!Oblast_tisku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DESKTOP-GN17150\Ivana</dc:creator>
  <cp:lastModifiedBy>pechovji</cp:lastModifiedBy>
  <dcterms:created xsi:type="dcterms:W3CDTF">2022-08-20T12:18:48Z</dcterms:created>
  <dcterms:modified xsi:type="dcterms:W3CDTF">2022-11-18T06:36:05Z</dcterms:modified>
</cp:coreProperties>
</file>