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aldata\d\Documents and Settings\Pavlisková\Dokumenty\Rozpočty\Bojko\Chodník Severní\"/>
    </mc:Choice>
  </mc:AlternateContent>
  <bookViews>
    <workbookView xWindow="0" yWindow="0" windowWidth="0" windowHeight="0"/>
  </bookViews>
  <sheets>
    <sheet name="Rekapitulace stavby" sheetId="1" r:id="rId1"/>
    <sheet name="SO 101 - Místní komunikace" sheetId="2" r:id="rId2"/>
    <sheet name="SO 401 - Veřejné osvětlení" sheetId="3" r:id="rId3"/>
    <sheet name="VRN - vedlejší rozpočtové...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Místní komunikace'!$C$89:$K$619</definedName>
    <definedName name="_xlnm.Print_Area" localSheetId="1">'SO 101 - Místní komunikace'!$C$45:$J$71,'SO 101 - Místní komunikace'!$C$77:$K$619</definedName>
    <definedName name="_xlnm.Print_Titles" localSheetId="1">'SO 101 - Místní komunikace'!$89:$89</definedName>
    <definedName name="_xlnm._FilterDatabase" localSheetId="2" hidden="1">'SO 401 - Veřejné osvětlení'!$C$84:$K$148</definedName>
    <definedName name="_xlnm.Print_Area" localSheetId="2">'SO 401 - Veřejné osvětlení'!$C$45:$J$66,'SO 401 - Veřejné osvětlení'!$C$72:$K$148</definedName>
    <definedName name="_xlnm.Print_Titles" localSheetId="2">'SO 401 - Veřejné osvětlení'!$84:$84</definedName>
    <definedName name="_xlnm._FilterDatabase" localSheetId="3" hidden="1">'VRN - vedlejší rozpočtové...'!$C$85:$K$115</definedName>
    <definedName name="_xlnm.Print_Area" localSheetId="3">'VRN - vedlejší rozpočtové...'!$C$45:$J$67,'VRN - vedlejší rozpočtové...'!$C$73:$K$115</definedName>
    <definedName name="_xlnm.Print_Titles" localSheetId="3">'VRN - vedlejší rozpočtové...'!$85:$85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4"/>
  <c r="BH114"/>
  <c r="BG114"/>
  <c r="BF114"/>
  <c r="T114"/>
  <c r="T113"/>
  <c r="R114"/>
  <c r="R113"/>
  <c r="P114"/>
  <c r="P113"/>
  <c r="BI110"/>
  <c r="BH110"/>
  <c r="BG110"/>
  <c r="BF110"/>
  <c r="T110"/>
  <c r="T109"/>
  <c r="R110"/>
  <c r="R109"/>
  <c r="P110"/>
  <c r="P109"/>
  <c r="BI107"/>
  <c r="BH107"/>
  <c r="BG107"/>
  <c r="BF107"/>
  <c r="T107"/>
  <c r="T106"/>
  <c r="R107"/>
  <c r="R106"/>
  <c r="P107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T93"/>
  <c r="R94"/>
  <c r="R93"/>
  <c r="P94"/>
  <c r="P93"/>
  <c r="BI91"/>
  <c r="BH91"/>
  <c r="BG91"/>
  <c r="BF91"/>
  <c r="T91"/>
  <c r="R91"/>
  <c r="P91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52"/>
  <c r="E7"/>
  <c r="E76"/>
  <c i="3" r="J148"/>
  <c r="T147"/>
  <c r="R147"/>
  <c r="P147"/>
  <c r="BK147"/>
  <c r="J147"/>
  <c r="J64"/>
  <c r="J37"/>
  <c r="J36"/>
  <c i="1" r="AY56"/>
  <c i="3" r="J35"/>
  <c i="1" r="AX56"/>
  <c i="3" r="J65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F81"/>
  <c r="F79"/>
  <c r="E77"/>
  <c r="J54"/>
  <c r="F54"/>
  <c r="F52"/>
  <c r="E50"/>
  <c r="J24"/>
  <c r="E24"/>
  <c r="J55"/>
  <c r="J23"/>
  <c r="J18"/>
  <c r="E18"/>
  <c r="F55"/>
  <c r="J17"/>
  <c r="J12"/>
  <c r="J79"/>
  <c r="E7"/>
  <c r="E75"/>
  <c i="2" r="J37"/>
  <c r="J36"/>
  <c i="1" r="AY55"/>
  <c i="2" r="J35"/>
  <c i="1" r="AX55"/>
  <c i="2" r="BI616"/>
  <c r="BH616"/>
  <c r="BG616"/>
  <c r="BF616"/>
  <c r="T616"/>
  <c r="R616"/>
  <c r="P616"/>
  <c r="BI611"/>
  <c r="BH611"/>
  <c r="BG611"/>
  <c r="BF611"/>
  <c r="T611"/>
  <c r="R611"/>
  <c r="P611"/>
  <c r="BI607"/>
  <c r="BH607"/>
  <c r="BG607"/>
  <c r="BF607"/>
  <c r="T607"/>
  <c r="R607"/>
  <c r="P607"/>
  <c r="BI601"/>
  <c r="BH601"/>
  <c r="BG601"/>
  <c r="BF601"/>
  <c r="T601"/>
  <c r="R601"/>
  <c r="P601"/>
  <c r="BI597"/>
  <c r="BH597"/>
  <c r="BG597"/>
  <c r="BF597"/>
  <c r="T597"/>
  <c r="R597"/>
  <c r="P597"/>
  <c r="BI595"/>
  <c r="BH595"/>
  <c r="BG595"/>
  <c r="BF595"/>
  <c r="T595"/>
  <c r="R595"/>
  <c r="P595"/>
  <c r="BI590"/>
  <c r="BH590"/>
  <c r="BG590"/>
  <c r="BF590"/>
  <c r="T590"/>
  <c r="R590"/>
  <c r="P590"/>
  <c r="BI586"/>
  <c r="BH586"/>
  <c r="BG586"/>
  <c r="BF586"/>
  <c r="T586"/>
  <c r="R586"/>
  <c r="P586"/>
  <c r="BI582"/>
  <c r="BH582"/>
  <c r="BG582"/>
  <c r="BF582"/>
  <c r="T582"/>
  <c r="R582"/>
  <c r="P582"/>
  <c r="BI576"/>
  <c r="BH576"/>
  <c r="BG576"/>
  <c r="BF576"/>
  <c r="T576"/>
  <c r="R576"/>
  <c r="P576"/>
  <c r="BI572"/>
  <c r="BH572"/>
  <c r="BG572"/>
  <c r="BF572"/>
  <c r="T572"/>
  <c r="R572"/>
  <c r="P572"/>
  <c r="BI570"/>
  <c r="BH570"/>
  <c r="BG570"/>
  <c r="BF570"/>
  <c r="T570"/>
  <c r="R570"/>
  <c r="P570"/>
  <c r="BI564"/>
  <c r="BH564"/>
  <c r="BG564"/>
  <c r="BF564"/>
  <c r="T564"/>
  <c r="R564"/>
  <c r="P564"/>
  <c r="BI559"/>
  <c r="BH559"/>
  <c r="BG559"/>
  <c r="BF559"/>
  <c r="T559"/>
  <c r="R559"/>
  <c r="P559"/>
  <c r="BI557"/>
  <c r="BH557"/>
  <c r="BG557"/>
  <c r="BF557"/>
  <c r="T557"/>
  <c r="R557"/>
  <c r="P557"/>
  <c r="BI553"/>
  <c r="BH553"/>
  <c r="BG553"/>
  <c r="BF553"/>
  <c r="T553"/>
  <c r="R553"/>
  <c r="P553"/>
  <c r="BI548"/>
  <c r="BH548"/>
  <c r="BG548"/>
  <c r="BF548"/>
  <c r="T548"/>
  <c r="R548"/>
  <c r="P548"/>
  <c r="BI545"/>
  <c r="BH545"/>
  <c r="BG545"/>
  <c r="BF545"/>
  <c r="T545"/>
  <c r="R545"/>
  <c r="P545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7"/>
  <c r="BH527"/>
  <c r="BG527"/>
  <c r="BF527"/>
  <c r="T527"/>
  <c r="R527"/>
  <c r="P527"/>
  <c r="BI524"/>
  <c r="BH524"/>
  <c r="BG524"/>
  <c r="BF524"/>
  <c r="T524"/>
  <c r="R524"/>
  <c r="P524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3"/>
  <c r="BH503"/>
  <c r="BG503"/>
  <c r="BF503"/>
  <c r="T503"/>
  <c r="R503"/>
  <c r="P503"/>
  <c r="BI500"/>
  <c r="BH500"/>
  <c r="BG500"/>
  <c r="BF500"/>
  <c r="T500"/>
  <c r="R500"/>
  <c r="P500"/>
  <c r="BI494"/>
  <c r="BH494"/>
  <c r="BG494"/>
  <c r="BF494"/>
  <c r="T494"/>
  <c r="R494"/>
  <c r="P494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4"/>
  <c r="BH414"/>
  <c r="BG414"/>
  <c r="BF414"/>
  <c r="T414"/>
  <c r="R414"/>
  <c r="P414"/>
  <c r="BI410"/>
  <c r="BH410"/>
  <c r="BG410"/>
  <c r="BF410"/>
  <c r="T410"/>
  <c r="R410"/>
  <c r="P410"/>
  <c r="BI405"/>
  <c r="BH405"/>
  <c r="BG405"/>
  <c r="BF405"/>
  <c r="T405"/>
  <c r="R405"/>
  <c r="P405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85"/>
  <c r="BH385"/>
  <c r="BG385"/>
  <c r="BF385"/>
  <c r="T385"/>
  <c r="R385"/>
  <c r="P385"/>
  <c r="BI379"/>
  <c r="BH379"/>
  <c r="BG379"/>
  <c r="BF379"/>
  <c r="T379"/>
  <c r="R379"/>
  <c r="P379"/>
  <c r="BI371"/>
  <c r="BH371"/>
  <c r="BG371"/>
  <c r="BF371"/>
  <c r="T371"/>
  <c r="R371"/>
  <c r="P371"/>
  <c r="BI365"/>
  <c r="BH365"/>
  <c r="BG365"/>
  <c r="BF365"/>
  <c r="T365"/>
  <c r="R365"/>
  <c r="P365"/>
  <c r="BI358"/>
  <c r="BH358"/>
  <c r="BG358"/>
  <c r="BF358"/>
  <c r="T358"/>
  <c r="T357"/>
  <c r="R358"/>
  <c r="R357"/>
  <c r="P358"/>
  <c r="P357"/>
  <c r="BI351"/>
  <c r="BH351"/>
  <c r="BG351"/>
  <c r="BF351"/>
  <c r="T351"/>
  <c r="R351"/>
  <c r="P351"/>
  <c r="BI345"/>
  <c r="BH345"/>
  <c r="BG345"/>
  <c r="BF345"/>
  <c r="T345"/>
  <c r="R345"/>
  <c r="P345"/>
  <c r="BI339"/>
  <c r="BH339"/>
  <c r="BG339"/>
  <c r="BF339"/>
  <c r="T339"/>
  <c r="R339"/>
  <c r="P339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0"/>
  <c r="BH320"/>
  <c r="BG320"/>
  <c r="BF320"/>
  <c r="T320"/>
  <c r="R320"/>
  <c r="P320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301"/>
  <c r="BH301"/>
  <c r="BG301"/>
  <c r="BF301"/>
  <c r="T301"/>
  <c r="R301"/>
  <c r="P301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79"/>
  <c r="BH279"/>
  <c r="BG279"/>
  <c r="BF279"/>
  <c r="T279"/>
  <c r="R279"/>
  <c r="P279"/>
  <c r="BI275"/>
  <c r="BH275"/>
  <c r="BG275"/>
  <c r="BF275"/>
  <c r="T275"/>
  <c r="R275"/>
  <c r="P275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5"/>
  <c r="BH125"/>
  <c r="BG125"/>
  <c r="BF125"/>
  <c r="T125"/>
  <c r="R125"/>
  <c r="P125"/>
  <c r="BI119"/>
  <c r="BH119"/>
  <c r="BG119"/>
  <c r="BF119"/>
  <c r="T119"/>
  <c r="R119"/>
  <c r="P119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94"/>
  <c r="BH94"/>
  <c r="BG94"/>
  <c r="BF94"/>
  <c r="T94"/>
  <c r="R94"/>
  <c r="P94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87"/>
  <c r="J17"/>
  <c r="J12"/>
  <c r="J84"/>
  <c r="E7"/>
  <c r="E80"/>
  <c i="1" r="L50"/>
  <c r="AM50"/>
  <c r="AM49"/>
  <c r="L49"/>
  <c r="AM47"/>
  <c r="L47"/>
  <c r="L45"/>
  <c r="L44"/>
  <c i="2" r="BK582"/>
  <c r="BK553"/>
  <c r="BK538"/>
  <c r="J490"/>
  <c r="J480"/>
  <c r="BK444"/>
  <c r="J427"/>
  <c r="BK405"/>
  <c r="J339"/>
  <c r="BK316"/>
  <c r="J290"/>
  <c r="J275"/>
  <c r="J257"/>
  <c r="J202"/>
  <c r="BK125"/>
  <c r="J94"/>
  <c r="J607"/>
  <c r="BK595"/>
  <c r="J572"/>
  <c r="BK557"/>
  <c r="J532"/>
  <c r="BK511"/>
  <c r="BK494"/>
  <c r="J478"/>
  <c r="J465"/>
  <c r="J451"/>
  <c r="BK446"/>
  <c r="BK441"/>
  <c r="J432"/>
  <c r="J396"/>
  <c r="J358"/>
  <c r="BK339"/>
  <c r="J311"/>
  <c r="J262"/>
  <c r="J240"/>
  <c r="BK208"/>
  <c r="BK196"/>
  <c r="J178"/>
  <c r="BK159"/>
  <c r="J137"/>
  <c r="J113"/>
  <c r="BK99"/>
  <c r="BK616"/>
  <c r="BK607"/>
  <c r="J597"/>
  <c r="BK586"/>
  <c r="BK572"/>
  <c r="J553"/>
  <c r="J535"/>
  <c r="BK517"/>
  <c r="J500"/>
  <c r="BK480"/>
  <c r="J466"/>
  <c r="J455"/>
  <c r="BK427"/>
  <c r="J414"/>
  <c r="BK379"/>
  <c r="BK331"/>
  <c r="BK320"/>
  <c r="BK305"/>
  <c r="J288"/>
  <c r="BK240"/>
  <c r="BK214"/>
  <c r="BK190"/>
  <c r="BK149"/>
  <c r="J511"/>
  <c r="J489"/>
  <c r="BK486"/>
  <c r="J463"/>
  <c r="BK448"/>
  <c r="J405"/>
  <c r="J379"/>
  <c r="BK358"/>
  <c r="J331"/>
  <c r="BK279"/>
  <c r="BK228"/>
  <c r="J166"/>
  <c r="BK131"/>
  <c r="BK113"/>
  <c r="BK106"/>
  <c i="3" r="BK146"/>
  <c r="J145"/>
  <c r="BK143"/>
  <c r="BK140"/>
  <c r="BK134"/>
  <c r="BK129"/>
  <c r="J116"/>
  <c r="BK110"/>
  <c r="J101"/>
  <c r="J97"/>
  <c r="J140"/>
  <c r="J136"/>
  <c r="J128"/>
  <c r="BK120"/>
  <c r="BK106"/>
  <c r="BK99"/>
  <c r="BK96"/>
  <c r="BK90"/>
  <c r="J142"/>
  <c r="J134"/>
  <c r="J130"/>
  <c r="J127"/>
  <c r="J125"/>
  <c r="J118"/>
  <c r="BK114"/>
  <c r="J96"/>
  <c r="BK91"/>
  <c r="J139"/>
  <c r="BK132"/>
  <c r="BK127"/>
  <c r="BK123"/>
  <c r="J119"/>
  <c r="BK105"/>
  <c r="J95"/>
  <c r="J92"/>
  <c r="J88"/>
  <c i="4" r="BK98"/>
  <c r="BK114"/>
  <c r="BK94"/>
  <c r="J110"/>
  <c r="BK103"/>
  <c r="J91"/>
  <c r="J103"/>
  <c i="2" r="J586"/>
  <c r="J559"/>
  <c r="J545"/>
  <c r="J527"/>
  <c r="J487"/>
  <c r="BK451"/>
  <c r="BK414"/>
  <c r="BK397"/>
  <c r="J329"/>
  <c r="J301"/>
  <c r="BK288"/>
  <c r="BK262"/>
  <c r="J228"/>
  <c r="BK143"/>
  <c r="J119"/>
  <c r="J616"/>
  <c r="BK601"/>
  <c r="J590"/>
  <c r="J570"/>
  <c r="BK545"/>
  <c r="J524"/>
  <c r="BK503"/>
  <c r="BK489"/>
  <c r="BK477"/>
  <c r="BK463"/>
  <c r="J448"/>
  <c r="BK442"/>
  <c r="J422"/>
  <c r="J392"/>
  <c r="BK351"/>
  <c r="J333"/>
  <c r="J305"/>
  <c r="BK268"/>
  <c r="BK246"/>
  <c r="J214"/>
  <c r="J190"/>
  <c r="J172"/>
  <c r="J149"/>
  <c r="BK119"/>
  <c r="BK101"/>
  <c i="1" r="AS54"/>
  <c i="2" r="J576"/>
  <c r="BK559"/>
  <c r="J548"/>
  <c r="BK527"/>
  <c r="J514"/>
  <c r="J486"/>
  <c r="J477"/>
  <c r="BK459"/>
  <c r="BK432"/>
  <c r="J397"/>
  <c r="BK371"/>
  <c r="BK333"/>
  <c r="BK326"/>
  <c r="BK301"/>
  <c r="BK257"/>
  <c r="J234"/>
  <c r="J208"/>
  <c r="BK184"/>
  <c r="J101"/>
  <c r="J503"/>
  <c r="J488"/>
  <c r="J479"/>
  <c r="BK455"/>
  <c r="J446"/>
  <c r="BK385"/>
  <c r="BK365"/>
  <c r="BK332"/>
  <c r="J316"/>
  <c r="J268"/>
  <c r="BK178"/>
  <c r="J161"/>
  <c r="J143"/>
  <c r="J125"/>
  <c r="J93"/>
  <c i="3" r="J146"/>
  <c r="BK144"/>
  <c r="BK142"/>
  <c r="BK135"/>
  <c r="J132"/>
  <c r="BK112"/>
  <c r="J106"/>
  <c r="BK98"/>
  <c r="BK92"/>
  <c r="BK87"/>
  <c r="BK139"/>
  <c r="BK130"/>
  <c r="J123"/>
  <c r="BK119"/>
  <c r="J105"/>
  <c r="BK97"/>
  <c r="BK95"/>
  <c r="J89"/>
  <c r="BK137"/>
  <c r="J133"/>
  <c r="J129"/>
  <c r="BK126"/>
  <c r="J124"/>
  <c r="BK116"/>
  <c r="J112"/>
  <c r="BK94"/>
  <c r="BK89"/>
  <c r="J138"/>
  <c r="BK131"/>
  <c r="J126"/>
  <c r="J120"/>
  <c r="J114"/>
  <c r="J103"/>
  <c r="J93"/>
  <c r="J91"/>
  <c r="J87"/>
  <c i="4" r="BK100"/>
  <c r="J89"/>
  <c r="J100"/>
  <c r="BK110"/>
  <c i="2" r="J595"/>
  <c r="BK570"/>
  <c r="BK548"/>
  <c r="BK532"/>
  <c r="BK488"/>
  <c r="BK476"/>
  <c r="BK436"/>
  <c r="J410"/>
  <c r="BK396"/>
  <c r="J326"/>
  <c r="BK295"/>
  <c r="J279"/>
  <c r="J252"/>
  <c r="J153"/>
  <c r="BK137"/>
  <c r="BK111"/>
  <c r="BK611"/>
  <c r="BK597"/>
  <c r="BK576"/>
  <c r="BK564"/>
  <c r="BK535"/>
  <c r="BK514"/>
  <c r="BK500"/>
  <c r="BK479"/>
  <c r="J476"/>
  <c r="J459"/>
  <c r="BK449"/>
  <c r="J444"/>
  <c r="J436"/>
  <c r="BK410"/>
  <c r="J365"/>
  <c r="BK345"/>
  <c r="J332"/>
  <c r="J295"/>
  <c r="BK252"/>
  <c r="BK234"/>
  <c r="BK202"/>
  <c r="J184"/>
  <c r="BK166"/>
  <c r="BK153"/>
  <c r="J131"/>
  <c r="J106"/>
  <c r="BK93"/>
  <c r="J611"/>
  <c r="J601"/>
  <c r="BK590"/>
  <c r="J582"/>
  <c r="J564"/>
  <c r="J557"/>
  <c r="J538"/>
  <c r="BK524"/>
  <c r="J517"/>
  <c r="J494"/>
  <c r="BK478"/>
  <c r="BK465"/>
  <c r="J442"/>
  <c r="BK422"/>
  <c r="J385"/>
  <c r="J351"/>
  <c r="BK329"/>
  <c r="BK311"/>
  <c r="BK290"/>
  <c r="J246"/>
  <c r="BK222"/>
  <c r="J196"/>
  <c r="BK161"/>
  <c r="J99"/>
  <c r="BK490"/>
  <c r="BK487"/>
  <c r="BK466"/>
  <c r="J449"/>
  <c r="J441"/>
  <c r="BK392"/>
  <c r="J371"/>
  <c r="J345"/>
  <c r="J320"/>
  <c r="BK275"/>
  <c r="J222"/>
  <c r="BK172"/>
  <c r="J159"/>
  <c r="J111"/>
  <c r="BK94"/>
  <c i="3" r="BK145"/>
  <c r="J144"/>
  <c r="J143"/>
  <c r="J137"/>
  <c r="BK133"/>
  <c r="BK125"/>
  <c r="J108"/>
  <c r="J99"/>
  <c r="BK93"/>
  <c r="BK88"/>
  <c r="J135"/>
  <c r="J131"/>
  <c r="BK124"/>
  <c r="BK118"/>
  <c r="BK103"/>
  <c r="J98"/>
  <c r="J94"/>
  <c r="BK138"/>
  <c r="BK108"/>
  <c r="BK136"/>
  <c r="BK128"/>
  <c r="J110"/>
  <c r="BK101"/>
  <c r="J90"/>
  <c i="4" r="J114"/>
  <c r="BK91"/>
  <c r="J107"/>
  <c r="J98"/>
  <c r="BK107"/>
  <c r="BK89"/>
  <c r="J94"/>
  <c i="2" l="1" r="T92"/>
  <c r="T338"/>
  <c r="T431"/>
  <c r="R450"/>
  <c r="R569"/>
  <c r="R594"/>
  <c r="BK600"/>
  <c r="J600"/>
  <c r="J70"/>
  <c i="3" r="T86"/>
  <c r="R100"/>
  <c r="P122"/>
  <c r="P141"/>
  <c i="4" r="T88"/>
  <c r="P97"/>
  <c i="2" r="T364"/>
  <c r="R431"/>
  <c r="BK450"/>
  <c r="J450"/>
  <c r="J66"/>
  <c r="BK569"/>
  <c r="J569"/>
  <c r="J67"/>
  <c r="P594"/>
  <c r="T600"/>
  <c r="T599"/>
  <c i="3" r="P86"/>
  <c r="P100"/>
  <c r="R122"/>
  <c r="R141"/>
  <c i="4" r="R88"/>
  <c r="BK97"/>
  <c r="J97"/>
  <c r="J63"/>
  <c r="R97"/>
  <c i="2" r="BK92"/>
  <c r="J92"/>
  <c r="J61"/>
  <c r="R92"/>
  <c r="P338"/>
  <c r="BK364"/>
  <c r="J364"/>
  <c r="J64"/>
  <c r="R364"/>
  <c r="BK431"/>
  <c r="J431"/>
  <c r="J65"/>
  <c r="T450"/>
  <c r="T569"/>
  <c r="T594"/>
  <c r="P600"/>
  <c r="P599"/>
  <c i="3" r="BK86"/>
  <c r="BK100"/>
  <c r="J100"/>
  <c r="J61"/>
  <c r="BK122"/>
  <c r="J122"/>
  <c r="J62"/>
  <c r="BK141"/>
  <c r="J141"/>
  <c r="J63"/>
  <c i="4" r="BK88"/>
  <c r="J88"/>
  <c r="J61"/>
  <c i="2" r="P92"/>
  <c r="P91"/>
  <c r="P90"/>
  <c i="1" r="AU55"/>
  <c i="2" r="BK338"/>
  <c r="J338"/>
  <c r="J62"/>
  <c r="R338"/>
  <c r="P364"/>
  <c r="P431"/>
  <c r="P450"/>
  <c r="P569"/>
  <c r="BK594"/>
  <c r="J594"/>
  <c r="J68"/>
  <c r="R600"/>
  <c r="R599"/>
  <c i="3" r="R86"/>
  <c r="R85"/>
  <c r="T100"/>
  <c r="T122"/>
  <c r="T141"/>
  <c i="4" r="P88"/>
  <c r="P87"/>
  <c r="P86"/>
  <c i="1" r="AU57"/>
  <c i="4" r="T97"/>
  <c r="BK93"/>
  <c r="J93"/>
  <c r="J62"/>
  <c r="BK106"/>
  <c r="J106"/>
  <c r="J64"/>
  <c i="2" r="BK357"/>
  <c r="J357"/>
  <c r="J63"/>
  <c i="4" r="BK109"/>
  <c r="J109"/>
  <c r="J65"/>
  <c r="BK113"/>
  <c r="J113"/>
  <c r="J66"/>
  <c r="BE89"/>
  <c r="F55"/>
  <c r="J80"/>
  <c r="J83"/>
  <c r="BE94"/>
  <c r="BE98"/>
  <c r="BE114"/>
  <c i="3" r="J86"/>
  <c r="J60"/>
  <c i="4" r="E48"/>
  <c r="BE91"/>
  <c r="BE100"/>
  <c r="BE103"/>
  <c r="BE107"/>
  <c r="BE110"/>
  <c i="3" r="J52"/>
  <c r="BE89"/>
  <c r="BE96"/>
  <c r="BE98"/>
  <c r="BE106"/>
  <c r="BE108"/>
  <c r="BE114"/>
  <c r="BE116"/>
  <c r="BE124"/>
  <c r="BE132"/>
  <c r="BE134"/>
  <c r="E48"/>
  <c r="F82"/>
  <c r="BE87"/>
  <c r="BE97"/>
  <c r="BE99"/>
  <c r="BE101"/>
  <c r="BE119"/>
  <c r="BE123"/>
  <c r="BE131"/>
  <c r="BE135"/>
  <c r="BE136"/>
  <c r="BE139"/>
  <c r="J82"/>
  <c r="BE88"/>
  <c r="BE90"/>
  <c r="BE91"/>
  <c r="BE92"/>
  <c r="BE93"/>
  <c r="BE110"/>
  <c r="BE112"/>
  <c r="BE125"/>
  <c r="BE128"/>
  <c r="BE129"/>
  <c r="BE133"/>
  <c r="BE137"/>
  <c r="BE94"/>
  <c r="BE95"/>
  <c r="BE103"/>
  <c r="BE105"/>
  <c r="BE118"/>
  <c r="BE120"/>
  <c r="BE126"/>
  <c r="BE127"/>
  <c r="BE130"/>
  <c r="BE138"/>
  <c r="BE140"/>
  <c r="BE142"/>
  <c r="BE143"/>
  <c r="BE144"/>
  <c r="BE145"/>
  <c r="BE146"/>
  <c i="2" r="E48"/>
  <c r="J52"/>
  <c r="J55"/>
  <c r="BE94"/>
  <c r="BE137"/>
  <c r="BE190"/>
  <c r="BE196"/>
  <c r="BE202"/>
  <c r="BE234"/>
  <c r="BE240"/>
  <c r="BE252"/>
  <c r="BE279"/>
  <c r="BE290"/>
  <c r="BE295"/>
  <c r="BE316"/>
  <c r="BE326"/>
  <c r="BE329"/>
  <c r="BE331"/>
  <c r="BE351"/>
  <c r="BE410"/>
  <c r="BE414"/>
  <c r="BE427"/>
  <c r="BE432"/>
  <c r="BE442"/>
  <c r="BE476"/>
  <c r="BE500"/>
  <c r="F55"/>
  <c r="BE93"/>
  <c r="BE106"/>
  <c r="BE119"/>
  <c r="BE125"/>
  <c r="BE131"/>
  <c r="BE153"/>
  <c r="BE172"/>
  <c r="BE228"/>
  <c r="BE246"/>
  <c r="BE257"/>
  <c r="BE262"/>
  <c r="BE268"/>
  <c r="BE333"/>
  <c r="BE339"/>
  <c r="BE358"/>
  <c r="BE392"/>
  <c r="BE396"/>
  <c r="BE405"/>
  <c r="BE436"/>
  <c r="BE444"/>
  <c r="BE446"/>
  <c r="BE448"/>
  <c r="BE451"/>
  <c r="BE466"/>
  <c r="BE478"/>
  <c r="BE488"/>
  <c r="BE494"/>
  <c r="BE524"/>
  <c r="BE548"/>
  <c r="BE570"/>
  <c r="BE572"/>
  <c r="BE582"/>
  <c r="BE590"/>
  <c r="BE597"/>
  <c r="BE601"/>
  <c r="BE611"/>
  <c r="BE111"/>
  <c r="BE143"/>
  <c r="BE161"/>
  <c r="BE178"/>
  <c r="BE214"/>
  <c r="BE275"/>
  <c r="BE288"/>
  <c r="BE311"/>
  <c r="BE320"/>
  <c r="BE365"/>
  <c r="BE371"/>
  <c r="BE397"/>
  <c r="BE422"/>
  <c r="BE486"/>
  <c r="BE487"/>
  <c r="BE503"/>
  <c r="BE511"/>
  <c r="BE517"/>
  <c r="BE532"/>
  <c r="BE535"/>
  <c r="BE538"/>
  <c r="BE553"/>
  <c r="BE559"/>
  <c r="BE564"/>
  <c r="BE586"/>
  <c r="BE595"/>
  <c r="BE607"/>
  <c r="BE616"/>
  <c r="BE99"/>
  <c r="BE101"/>
  <c r="BE113"/>
  <c r="BE149"/>
  <c r="BE159"/>
  <c r="BE166"/>
  <c r="BE184"/>
  <c r="BE208"/>
  <c r="BE222"/>
  <c r="BE301"/>
  <c r="BE305"/>
  <c r="BE332"/>
  <c r="BE345"/>
  <c r="BE379"/>
  <c r="BE385"/>
  <c r="BE441"/>
  <c r="BE449"/>
  <c r="BE455"/>
  <c r="BE459"/>
  <c r="BE463"/>
  <c r="BE465"/>
  <c r="BE477"/>
  <c r="BE479"/>
  <c r="BE480"/>
  <c r="BE489"/>
  <c r="BE490"/>
  <c r="BE514"/>
  <c r="BE527"/>
  <c r="BE545"/>
  <c r="BE557"/>
  <c r="BE576"/>
  <c r="F37"/>
  <c i="1" r="BD55"/>
  <c i="3" r="F35"/>
  <c i="1" r="BB56"/>
  <c i="3" r="F34"/>
  <c i="1" r="BA56"/>
  <c i="4" r="J34"/>
  <c i="1" r="AW57"/>
  <c i="4" r="F36"/>
  <c i="1" r="BC57"/>
  <c i="2" r="J34"/>
  <c i="1" r="AW55"/>
  <c i="3" r="F37"/>
  <c i="1" r="BD56"/>
  <c i="4" r="F34"/>
  <c i="1" r="BA57"/>
  <c i="4" r="F37"/>
  <c i="1" r="BD57"/>
  <c i="2" r="F34"/>
  <c i="1" r="BA55"/>
  <c i="3" r="J34"/>
  <c i="1" r="AW56"/>
  <c i="3" r="F36"/>
  <c i="1" r="BC56"/>
  <c i="4" r="F35"/>
  <c i="1" r="BB57"/>
  <c i="2" r="F35"/>
  <c i="1" r="BB55"/>
  <c i="2" r="F36"/>
  <c i="1" r="BC55"/>
  <c i="4" l="1" r="R87"/>
  <c r="R86"/>
  <c i="3" r="P85"/>
  <c i="1" r="AU56"/>
  <c i="4" r="T87"/>
  <c r="T86"/>
  <c i="3" r="BK85"/>
  <c r="J85"/>
  <c r="J59"/>
  <c r="T85"/>
  <c i="2" r="R91"/>
  <c r="R90"/>
  <c r="T91"/>
  <c r="T90"/>
  <c r="BK599"/>
  <c r="J599"/>
  <c r="J69"/>
  <c i="4" r="BK87"/>
  <c r="J87"/>
  <c r="J60"/>
  <c i="2" r="BK91"/>
  <c r="J91"/>
  <c r="J60"/>
  <c i="1" r="AU54"/>
  <c i="3" r="F33"/>
  <c i="1" r="AZ56"/>
  <c i="3" r="J33"/>
  <c i="1" r="AV56"/>
  <c r="AT56"/>
  <c i="4" r="F33"/>
  <c i="1" r="AZ57"/>
  <c r="BB54"/>
  <c r="AX54"/>
  <c r="BD54"/>
  <c r="W33"/>
  <c i="4" r="J33"/>
  <c i="1" r="AV57"/>
  <c r="AT57"/>
  <c r="BA54"/>
  <c r="AW54"/>
  <c r="AK30"/>
  <c r="BC54"/>
  <c r="W32"/>
  <c i="2" r="F33"/>
  <c i="1" r="AZ55"/>
  <c i="2" r="J33"/>
  <c i="1" r="AV55"/>
  <c r="AT55"/>
  <c i="4" l="1" r="BK86"/>
  <c r="J86"/>
  <c i="2" r="BK90"/>
  <c r="J90"/>
  <c r="J59"/>
  <c i="4" r="J30"/>
  <c i="1" r="AG57"/>
  <c i="3" r="J30"/>
  <c i="1" r="AG56"/>
  <c r="AY54"/>
  <c r="W31"/>
  <c r="AZ54"/>
  <c r="W29"/>
  <c r="W30"/>
  <c i="4" l="1" r="J39"/>
  <c i="3" r="J39"/>
  <c i="4" r="J59"/>
  <c i="1" r="AN56"/>
  <c r="AN57"/>
  <c i="2" r="J30"/>
  <c i="1" r="AG55"/>
  <c r="AG54"/>
  <c r="AK26"/>
  <c r="AV54"/>
  <c r="AK29"/>
  <c r="AK35"/>
  <c i="2" l="1" r="J3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<sst xmlns="http://schemas.openxmlformats.org/spreadsheetml/2006/main">
  <si>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</si>
  <si>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</si>
  <si>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</si>
  <si>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</si>
  <si>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</si>
  <si>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{9427ba3f-d9c8-4e01-990c-1cc18558fa4e}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</si>
  <si>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</si>
  <si>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</si>
  <si>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</si>
  <si>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</si>
  <si>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</si>
  <si>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</si>
  <si>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</si>
  <si>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</si>
  <si>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</si>
  <si>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</si>
  <si>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</si>
  <si>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Chodník ul.Severní + veřejné osvětlení Kopřivnice</t>
  </si>
  <si>
    <t>KSO:</t>
  </si>
  <si>
    <t/>
  </si>
  <si>
    <t>CC-CZ:</t>
  </si>
  <si>
    <t>Místo:</t>
  </si>
  <si>
    <t>Kopřivnice</t>
  </si>
  <si>
    <t>Datum:</t>
  </si>
  <si>
    <t>10. 6. 2022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</si>
  <si>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</si>
  <si>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</si>
  <si>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</si>
  <si>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</si>
  <si>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</si>
  <si>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</si>
  <si>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</si>
  <si>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Dopravné projekce Bojko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</si>
  <si>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</si>
  <si>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</si>
  <si>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</si>
  <si>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</si>
  <si>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</si>
  <si>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</si>
  <si>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</si>
  <si>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</si>
  <si>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</si>
  <si>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</si>
  <si>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</si>
  <si>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</si>
  <si>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</si>
  <si>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</si>
  <si>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</si>
  <si>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</si>
  <si>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</si>
  <si>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</si>
  <si>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</si>
  <si>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</si>
  <si>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</si>
  <si>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</si>
  <si>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</si>
  <si>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</si>
  <si>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</si>
  <si>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</si>
  <si>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</si>
  <si>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</si>
  <si>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</si>
  <si>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</si>
  <si>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</si>
  <si>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</si>
  <si>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</si>
  <si>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</si>
  <si>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</si>
  <si>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</si>
  <si>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</si>
  <si>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</si>
  <si>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</si>
  <si>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</si>
  <si>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</si>
  <si>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</si>
  <si>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</si>
  <si>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</si>
  <si>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</si>
  <si>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Místní komunikace</t>
  </si>
  <si>
    <t>STA</t>
  </si>
  <si>
    <t>1</t>
  </si>
  <si>
    <t>{9fe7062d-28c7-4836-a915-5014c950e6e3}</t>
  </si>
  <si>
    <t>2</t>
  </si>
  <si>
    <t>SO 401</t>
  </si>
  <si>
    <t>Veřejné osvětlení</t>
  </si>
  <si>
    <t>{2553f186-322e-4372-a573-039a1762c22f}</t>
  </si>
  <si>
    <t>VRN</t>
  </si>
  <si>
    <t>vedlejší rozpočtové náklady a provoz investora</t>
  </si>
  <si>
    <t>{0ae158c0-5ff5-4128-8826-cc66942b69fa}</t>
  </si>
  <si>
    <t>KRYCÍ LIST SOUPISU PRACÍ</t>
  </si>
  <si>
    <t>Objekt:</t>
  </si>
  <si>
    <t>SO 101 - Místní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</si>
  <si>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</si>
  <si>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</si>
  <si>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</si>
  <si>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</si>
  <si>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</si>
  <si>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</si>
  <si>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</si>
  <si>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</si>
  <si>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</si>
  <si>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</si>
  <si>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</si>
  <si>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</si>
  <si>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</si>
  <si>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</si>
  <si>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</si>
  <si>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</si>
  <si>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</si>
  <si>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</si>
  <si>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</si>
  <si>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</si>
  <si>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</si>
  <si>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</si>
  <si>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</si>
  <si>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</si>
  <si>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</si>
  <si>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</si>
  <si>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</si>
  <si>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</si>
  <si>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</si>
  <si>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</si>
  <si>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</si>
  <si>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</si>
  <si>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</si>
  <si>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11002</t>
  </si>
  <si>
    <t>Vytýčení stavby, příprava výškového a prostorového osazení, vytýčení sítí</t>
  </si>
  <si>
    <t>soubor</t>
  </si>
  <si>
    <t>4</t>
  </si>
  <si>
    <t>961510005</t>
  </si>
  <si>
    <t>111211101</t>
  </si>
  <si>
    <t>Odstranění křovin a stromů s odstraněním kořenů ručně průměru kmene do 100 mm jakékoliv plochy v rovině nebo ve svahu o sklonu do 1:5</t>
  </si>
  <si>
    <t>m2</t>
  </si>
  <si>
    <t>CS ÚRS 2022 01</t>
  </si>
  <si>
    <t>-1804716733</t>
  </si>
  <si>
    <t>Online PSC</t>
  </si>
  <si>
    <t>https://podminky.urs.cz/item/CS_URS_2022_01/111211101</t>
  </si>
  <si>
    <t>VV</t>
  </si>
  <si>
    <t>dle PD</t>
  </si>
  <si>
    <t>38</t>
  </si>
  <si>
    <t>Součet</t>
  </si>
  <si>
    <t>3</t>
  </si>
  <si>
    <t>111211231</t>
  </si>
  <si>
    <t>Snesení větví stromů na hromady nebo naložení na dopravní prostředek listnatých v rovině nebo ve svahu do 1:3, průměru kmene do 30 cm</t>
  </si>
  <si>
    <t>kus</t>
  </si>
  <si>
    <t>1378571849</t>
  </si>
  <si>
    <t>https://podminky.urs.cz/item/CS_URS_2022_01/111211231</t>
  </si>
  <si>
    <t>111301111</t>
  </si>
  <si>
    <t>Sejmutí drnu tl. do 100 mm, v jakékoliv ploše</t>
  </si>
  <si>
    <t>862006730</t>
  </si>
  <si>
    <t>https://podminky.urs.cz/item/CS_URS_2022_01/111301111</t>
  </si>
  <si>
    <t xml:space="preserve">dle PD </t>
  </si>
  <si>
    <t>470</t>
  </si>
  <si>
    <t>5</t>
  </si>
  <si>
    <t>112101101</t>
  </si>
  <si>
    <t>Odstranění stromů s odřezáním kmene a s odvětvením listnatých, průměru kmene přes 100 do 300 mm</t>
  </si>
  <si>
    <t>-1939795761</t>
  </si>
  <si>
    <t>https://podminky.urs.cz/item/CS_URS_2022_01/112101101</t>
  </si>
  <si>
    <t>8</t>
  </si>
  <si>
    <t>6</t>
  </si>
  <si>
    <t>112251101</t>
  </si>
  <si>
    <t>Odstranění pařezů strojně s jejich vykopáním, vytrháním nebo odstřelením průměru přes 100 do 300 mm</t>
  </si>
  <si>
    <t>1899607047</t>
  </si>
  <si>
    <t>https://podminky.urs.cz/item/CS_URS_2022_01/112251101</t>
  </si>
  <si>
    <t>7</t>
  </si>
  <si>
    <t>162201401</t>
  </si>
  <si>
    <t>Vodorovné přemístění větví, kmenů nebo pařezů s naložením, složením a dopravou do 1000 m větví stromů listnatých, průměru kmene přes 100 do 300 mm</t>
  </si>
  <si>
    <t>-2092090722</t>
  </si>
  <si>
    <t>https://podminky.urs.cz/item/CS_URS_2022_01/162201401</t>
  </si>
  <si>
    <t>větve, ořez větví</t>
  </si>
  <si>
    <t>8*3+80</t>
  </si>
  <si>
    <t>162201411</t>
  </si>
  <si>
    <t>Vodorovné přemístění větví, kmenů nebo pařezů s naložením, složením a dopravou do 1000 m kmenů stromů listnatých, průměru přes 100 do 300 mm</t>
  </si>
  <si>
    <t>-709136866</t>
  </si>
  <si>
    <t>https://podminky.urs.cz/item/CS_URS_2022_01/162201411</t>
  </si>
  <si>
    <t>kmeny</t>
  </si>
  <si>
    <t>9</t>
  </si>
  <si>
    <t>162201421</t>
  </si>
  <si>
    <t>Vodorovné přemístění větví, kmenů nebo pařezů s naložením, složením a dopravou do 1000 m pařezů kmenů, průměru přes 100 do 300 mm</t>
  </si>
  <si>
    <t>1710087613</t>
  </si>
  <si>
    <t>https://podminky.urs.cz/item/CS_URS_2022_01/162201421</t>
  </si>
  <si>
    <t>pařezy</t>
  </si>
  <si>
    <t>10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</si>
  <si>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</si>
  <si>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</si>
  <si>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1593006762</t>
  </si>
  <si>
    <t>https://podminky.urs.cz/item/CS_URS_2022_01/162301931</t>
  </si>
  <si>
    <t>P</t>
  </si>
  <si>
    <t>Poznámka k položce:_x000d_
včetně likvidace</t>
  </si>
  <si>
    <t>104*9</t>
  </si>
  <si>
    <t>11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</si>
  <si>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</si>
  <si>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</si>
  <si>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678818974</t>
  </si>
  <si>
    <t>https://podminky.urs.cz/item/CS_URS_2022_01/162301951</t>
  </si>
  <si>
    <t>8*9</t>
  </si>
  <si>
    <t>12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</si>
  <si>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</si>
  <si>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</si>
  <si>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835098946</t>
  </si>
  <si>
    <t>https://podminky.urs.cz/item/CS_URS_2022_01/162301971</t>
  </si>
  <si>
    <t>13</t>
  </si>
  <si>
    <t>129001101</t>
  </si>
  <si>
    <t>Příplatek k cenám vykopávek za ztížení vykopávky v blízkosti podzemního vedení nebo výbušnin v horninách jakékoliv třídy</t>
  </si>
  <si>
    <t>m3</t>
  </si>
  <si>
    <t>1521901308</t>
  </si>
  <si>
    <t>https://podminky.urs.cz/item/CS_URS_2022_01/129001101</t>
  </si>
  <si>
    <t>24*1,0*0,5</t>
  </si>
  <si>
    <t>14</t>
  </si>
  <si>
    <t>184806113</t>
  </si>
  <si>
    <t>Řez stromů, keřů nebo růží průklestem stromů netrnitých, o průměru koruny přes 4 do 6 m</t>
  </si>
  <si>
    <t>-1033318390</t>
  </si>
  <si>
    <t>https://podminky.urs.cz/item/CS_URS_2022_01/184806113</t>
  </si>
  <si>
    <t>ořez větví ovocných stromů</t>
  </si>
  <si>
    <t>80</t>
  </si>
  <si>
    <t>184818231</t>
  </si>
  <si>
    <t>Ochrana kmene bedněním před poškozením stavebním provozem zřízení včetně odstranění výšky bednění do 2 m průměru kmene do 300 mm</t>
  </si>
  <si>
    <t>-2109168788</t>
  </si>
  <si>
    <t>https://podminky.urs.cz/item/CS_URS_2022_01/184818231</t>
  </si>
  <si>
    <t>16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</si>
  <si>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</si>
  <si>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</si>
  <si>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-1315027912</t>
  </si>
  <si>
    <t>https://podminky.urs.cz/item/CS_URS_2022_01/113107332</t>
  </si>
  <si>
    <t>bourání zbytku chodníku - odhad dle PD</t>
  </si>
  <si>
    <t>17</t>
  </si>
  <si>
    <t>129951122</t>
  </si>
  <si>
    <t>Bourání konstrukcí v odkopávkách a prokopávkách strojně s přemístěním suti na hromady na vzdálenost do 20 m nebo s naložením na dopravní prostředek z betonu prostého prokládaného kamenem</t>
  </si>
  <si>
    <t>-700322606</t>
  </si>
  <si>
    <t>https://podminky.urs.cz/item/CS_URS_2022_01/129951122</t>
  </si>
  <si>
    <t>drobné základky značek, drobné konstrukce, silnější vrstva betonu pod LA - ohad</t>
  </si>
  <si>
    <t>6*0,3*0,3*0,8</t>
  </si>
  <si>
    <t>18</t>
  </si>
  <si>
    <t>113106362</t>
  </si>
  <si>
    <t>Rozebrání dlažeb a dílců při překopech inženýrských sítí s přemístěním hmot na skládku na vzdálenost do 3 m nebo s naložením na dopravní prostředek strojně plochy jednotlivě do 15 m2 vozovek a ploch, s jakoukoliv výplní spár z drobných kostek nebo odseků s ložem ze živice</t>
  </si>
  <si>
    <t>90480265</t>
  </si>
  <si>
    <t>https://podminky.urs.cz/item/CS_URS_2022_01/113106362</t>
  </si>
  <si>
    <t xml:space="preserve">srovnávací položka pro jednořádek kolem obrubníku do betonu </t>
  </si>
  <si>
    <t>výměra dle PD</t>
  </si>
  <si>
    <t>419*0,12</t>
  </si>
  <si>
    <t>19</t>
  </si>
  <si>
    <t>113107431</t>
  </si>
  <si>
    <t>Odstranění podkladů nebo krytů při překopech inženýrských sítí s přemístěním hmot na skládku ve vzdálenosti do 3 m nebo s naložením na dopravní prostředek strojně plochy jednotlivě do 15 m2 z betonu prostého, o tl. vrstvy přes 100 do 150 mm</t>
  </si>
  <si>
    <t>22593339</t>
  </si>
  <si>
    <t>https://podminky.urs.cz/item/CS_URS_2022_01/113107431</t>
  </si>
  <si>
    <t>419*0,15</t>
  </si>
  <si>
    <t>20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</si>
  <si>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</si>
  <si>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</si>
  <si>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1042732876</t>
  </si>
  <si>
    <t>https://podminky.urs.cz/item/CS_URS_2022_01/113107312</t>
  </si>
  <si>
    <t>pod stávajícím chodníkem</t>
  </si>
  <si>
    <t>430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</si>
  <si>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</si>
  <si>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</si>
  <si>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-1773964462</t>
  </si>
  <si>
    <t>https://podminky.urs.cz/item/CS_URS_2022_01/113107331</t>
  </si>
  <si>
    <t>22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</si>
  <si>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</si>
  <si>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</si>
  <si>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-411972084</t>
  </si>
  <si>
    <t>https://podminky.urs.cz/item/CS_URS_2022_01/113107341</t>
  </si>
  <si>
    <t xml:space="preserve">povrch stávajícího chodníku  - popraskaný LA tl. 30-50mm</t>
  </si>
  <si>
    <t>23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</si>
  <si>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</si>
  <si>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</si>
  <si>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-386673642</t>
  </si>
  <si>
    <t>https://podminky.urs.cz/item/CS_URS_2022_01/113107323</t>
  </si>
  <si>
    <t xml:space="preserve">stávající vrstvy komunikace </t>
  </si>
  <si>
    <t>270</t>
  </si>
  <si>
    <t>24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</si>
  <si>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</si>
  <si>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</si>
  <si>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-948915263</t>
  </si>
  <si>
    <t>https://podminky.urs.cz/item/CS_URS_2022_01/113107343</t>
  </si>
  <si>
    <t>25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</si>
  <si>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</si>
  <si>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</si>
  <si>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</si>
  <si>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-332143291</t>
  </si>
  <si>
    <t>https://podminky.urs.cz/item/CS_URS_2022_01/113202111</t>
  </si>
  <si>
    <t>chodníkový obrubník</t>
  </si>
  <si>
    <t>315</t>
  </si>
  <si>
    <t>silniční obrubník</t>
  </si>
  <si>
    <t>365</t>
  </si>
  <si>
    <t>26</t>
  </si>
  <si>
    <t>121151103</t>
  </si>
  <si>
    <t>Sejmutí ornice strojně při souvislé ploše do 100 m2, tl. vrstvy do 200 mm</t>
  </si>
  <si>
    <t>1455605766</t>
  </si>
  <si>
    <t>https://podminky.urs.cz/item/CS_URS_2022_01/121151103</t>
  </si>
  <si>
    <t>před zahájením stavby po sejmutí drnu</t>
  </si>
  <si>
    <t>27</t>
  </si>
  <si>
    <t>122251101</t>
  </si>
  <si>
    <t>Odkopávky a prokopávky nezapažené strojně v hornině třídy těžitelnosti I skupiny 3 do 20 m3</t>
  </si>
  <si>
    <t>-1177151217</t>
  </si>
  <si>
    <t>https://podminky.urs.cz/item/CS_URS_2022_01/122251101</t>
  </si>
  <si>
    <t>srovnání terénu na pláň po odstranění stávajících vrstev a konstrukcí</t>
  </si>
  <si>
    <t>995*0,05</t>
  </si>
  <si>
    <t>28</t>
  </si>
  <si>
    <t>131212531</t>
  </si>
  <si>
    <t>Hloubení jamek ručně objemu do 0,5 m3 s odhozením výkopku do 3 m nebo naložením na dopravní prostředek v hornině třídy těžitelnosti I skupiny 3 soudržných</t>
  </si>
  <si>
    <t>1772750287</t>
  </si>
  <si>
    <t>https://podminky.urs.cz/item/CS_URS_2022_01/131212531</t>
  </si>
  <si>
    <t xml:space="preserve">pro patku na dopravní značení </t>
  </si>
  <si>
    <t>(1+1+1+1)*0,3*0,3*0,8</t>
  </si>
  <si>
    <t>29</t>
  </si>
  <si>
    <t>122251104</t>
  </si>
  <si>
    <t>Odkopávky a prokopávky nezapažené strojně v hornině třídy těžitelnosti I skupiny 3 přes 100 do 500 m3</t>
  </si>
  <si>
    <t>-973288416</t>
  </si>
  <si>
    <t>https://podminky.urs.cz/item/CS_URS_2022_01/122251104</t>
  </si>
  <si>
    <t>odkop pro případný sanační polštář - určí geolog - v případě vyhovujícího podloží bude odečteno</t>
  </si>
  <si>
    <t>775*0,3</t>
  </si>
  <si>
    <t>30</t>
  </si>
  <si>
    <t>171151112</t>
  </si>
  <si>
    <t>Uložení sypanin do násypů strojně s rozprostřením sypaniny ve vrstvách a s hrubým urovnáním zhutněných z hornin nesoudržných kamenitých</t>
  </si>
  <si>
    <t>-313992982</t>
  </si>
  <si>
    <t>https://podminky.urs.cz/item/CS_URS_2022_01/171151112</t>
  </si>
  <si>
    <t>násyppro případný sanační polštář - určí geolog - v případě vyhovujícího podloží bude odečteno</t>
  </si>
  <si>
    <t>31</t>
  </si>
  <si>
    <t>M</t>
  </si>
  <si>
    <t>58344197</t>
  </si>
  <si>
    <t>štěrkodrť frakce - frakce bude určena geologem v případě potřeby</t>
  </si>
  <si>
    <t>t</t>
  </si>
  <si>
    <t>1580602867</t>
  </si>
  <si>
    <t>232,5*2,0</t>
  </si>
  <si>
    <t>32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</si>
  <si>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</si>
  <si>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</si>
  <si>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-38168747</t>
  </si>
  <si>
    <t>https://podminky.urs.cz/item/CS_URS_2022_01/162351103</t>
  </si>
  <si>
    <t>ornice na meziskládku</t>
  </si>
  <si>
    <t>470*0,1</t>
  </si>
  <si>
    <t>33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</si>
  <si>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</si>
  <si>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</si>
  <si>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-1628003312</t>
  </si>
  <si>
    <t>https://podminky.urs.cz/item/CS_URS_2022_01/162751113</t>
  </si>
  <si>
    <t>odvoz drnu na kompostárnu</t>
  </si>
  <si>
    <t>34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</si>
  <si>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</si>
  <si>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</si>
  <si>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-593849723</t>
  </si>
  <si>
    <t>https://podminky.urs.cz/item/CS_URS_2022_01/162751117</t>
  </si>
  <si>
    <t>po odkopu - srovnání terénu</t>
  </si>
  <si>
    <t>patky značek</t>
  </si>
  <si>
    <t>0,288</t>
  </si>
  <si>
    <t>35</t>
  </si>
  <si>
    <t>997221655</t>
  </si>
  <si>
    <t>Poplatek za uložení stavebního odpadu na skládce (skládkovné) zeminy a kamení zatříděného do Katalogu odpadů pod kódem 17 05 04</t>
  </si>
  <si>
    <t>798541342</t>
  </si>
  <si>
    <t>https://podminky.urs.cz/item/CS_URS_2022_01/997221655</t>
  </si>
  <si>
    <t>50,038*1,8</t>
  </si>
  <si>
    <t>36</t>
  </si>
  <si>
    <t>171251201</t>
  </si>
  <si>
    <t>Uložení sypaniny na skládky nebo meziskládky bez hutnění s upravením uložené sypaniny do předepsaného tvaru</t>
  </si>
  <si>
    <t>77651104</t>
  </si>
  <si>
    <t>https://podminky.urs.cz/item/CS_URS_2022_01/171251201</t>
  </si>
  <si>
    <t>drn</t>
  </si>
  <si>
    <t>47</t>
  </si>
  <si>
    <t>ornice</t>
  </si>
  <si>
    <t>výkopek</t>
  </si>
  <si>
    <t>50,038</t>
  </si>
  <si>
    <t>37</t>
  </si>
  <si>
    <t>167151101</t>
  </si>
  <si>
    <t>Nakládání, skládání a překládání neulehlého výkopku nebo sypaniny strojně nakládání, množství do 100 m3, z horniny třídy těžitelnosti I, skupiny 1 až 3</t>
  </si>
  <si>
    <t>1741113207</t>
  </si>
  <si>
    <t>https://podminky.urs.cz/item/CS_URS_2022_01/167151101</t>
  </si>
  <si>
    <t>-899634754</t>
  </si>
  <si>
    <t>převoz pro zpětné ohumusování ornice z meziskládky - použito veškeré množství odkopu - úpravy po stavebních pracech</t>
  </si>
  <si>
    <t>39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</si>
  <si>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</si>
  <si>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</si>
  <si>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1148599903</t>
  </si>
  <si>
    <t>https://podminky.urs.cz/item/CS_URS_2022_01/175111201</t>
  </si>
  <si>
    <t>obsyp kolem obrubníků</t>
  </si>
  <si>
    <t>(129+56+87+40+29+19+17)*0,3*0,3</t>
  </si>
  <si>
    <t>40</t>
  </si>
  <si>
    <t>10364100</t>
  </si>
  <si>
    <t>zemina pro terénní úpravy - tříděná</t>
  </si>
  <si>
    <t>652189806</t>
  </si>
  <si>
    <t>včetně pořízení a dopravy</t>
  </si>
  <si>
    <t>33,93</t>
  </si>
  <si>
    <t>41</t>
  </si>
  <si>
    <t>182351023</t>
  </si>
  <si>
    <t>Rozprostření a urovnání ornice ve svahu sklonu přes 1:5 strojně při souvislé ploše do 100 m2, tl. vrstvy do 200 mm</t>
  </si>
  <si>
    <t>1286801500</t>
  </si>
  <si>
    <t>https://podminky.urs.cz/item/CS_URS_2022_01/182351023</t>
  </si>
  <si>
    <t xml:space="preserve">urovnání  včetně vysvahování , včetně úpravy po stavebních pracích - musí být započteno v ceně</t>
  </si>
  <si>
    <t>400</t>
  </si>
  <si>
    <t>42</t>
  </si>
  <si>
    <t>181411131</t>
  </si>
  <si>
    <t>Založení trávníku na půdě předem připravené plochy do 1000 m2 výsevem včetně utažení parkového v rovině nebo na svahu do 1:5</t>
  </si>
  <si>
    <t>-2032045209</t>
  </si>
  <si>
    <t>https://podminky.urs.cz/item/CS_URS_2022_01/181411131</t>
  </si>
  <si>
    <t>43</t>
  </si>
  <si>
    <t>00572410</t>
  </si>
  <si>
    <t>osivo směs travní parková</t>
  </si>
  <si>
    <t>kg</t>
  </si>
  <si>
    <t>1443051222</t>
  </si>
  <si>
    <t>400*0,03</t>
  </si>
  <si>
    <t>12*0,02 'Přepočtené koeficientem množství</t>
  </si>
  <si>
    <t>44</t>
  </si>
  <si>
    <t>183101214</t>
  </si>
  <si>
    <t>Hloubení jamek pro vysazování rostlin v zemině tř.1 až 4 s výměnou půdy z 50% v rovině nebo na svahu do 1:5, objemu přes 0,05 do 0,125 m3</t>
  </si>
  <si>
    <t>-1035222808</t>
  </si>
  <si>
    <t>https://podminky.urs.cz/item/CS_URS_2022_01/183101214</t>
  </si>
  <si>
    <t>pro náhradní výsadbu</t>
  </si>
  <si>
    <t>45</t>
  </si>
  <si>
    <t>10311100</t>
  </si>
  <si>
    <t xml:space="preserve">rašelina zahradnická   VL</t>
  </si>
  <si>
    <t>1450873467</t>
  </si>
  <si>
    <t>3*0,125*0,5</t>
  </si>
  <si>
    <t>46</t>
  </si>
  <si>
    <t>184102114</t>
  </si>
  <si>
    <t>Výsadba dřeviny s balem do předem vyhloubené jamky se zalitím v rovině nebo na svahu do 1:5, při průměru balu přes 400 do 500 mm</t>
  </si>
  <si>
    <t>1785306949</t>
  </si>
  <si>
    <t>https://podminky.urs.cz/item/CS_URS_2022_01/184102114</t>
  </si>
  <si>
    <t>02650301</t>
  </si>
  <si>
    <t>javor stříbrný acer saccharinum - obvod kmínku 14/16cm</t>
  </si>
  <si>
    <t>145647676</t>
  </si>
  <si>
    <t>48</t>
  </si>
  <si>
    <t>19546000</t>
  </si>
  <si>
    <t>Následná péče o rostliny po dobu 5 let</t>
  </si>
  <si>
    <t>-129455381</t>
  </si>
  <si>
    <t>49</t>
  </si>
  <si>
    <t>181951112</t>
  </si>
  <si>
    <t>Úprava pláně vyrovnáním výškových rozdílů strojně v hornině třídy těžitelnosti I, skupiny 1 až 3 se zhutněním</t>
  </si>
  <si>
    <t>-486673856</t>
  </si>
  <si>
    <t>https://podminky.urs.cz/item/CS_URS_2022_01/181951112</t>
  </si>
  <si>
    <t>995</t>
  </si>
  <si>
    <t>Zakládání</t>
  </si>
  <si>
    <t>50</t>
  </si>
  <si>
    <t>213141111</t>
  </si>
  <si>
    <t>Zřízení vrstvy z geotextilie filtrační, separační, odvodňovací, ochranné, výztužné nebo protierozní v rovině nebo ve sklonu do 1:5, šířky do 3 m</t>
  </si>
  <si>
    <t>-1391853126</t>
  </si>
  <si>
    <t>https://podminky.urs.cz/item/CS_URS_2022_01/213141111</t>
  </si>
  <si>
    <t>pokládka pro případný sanační polštář - určí geolog - v případě vyhovujícího podloží bude odečteno</t>
  </si>
  <si>
    <t>775</t>
  </si>
  <si>
    <t>51</t>
  </si>
  <si>
    <t>69311081</t>
  </si>
  <si>
    <t>geotextilie netkaná separační, ochranná, filtrační, drenážní PES 300g/m2</t>
  </si>
  <si>
    <t>-88338106</t>
  </si>
  <si>
    <t>775*1,1845 'Přepočtené koeficientem množství</t>
  </si>
  <si>
    <t>52</t>
  </si>
  <si>
    <t>275313511</t>
  </si>
  <si>
    <t>Základy z betonu prostého patky a bloky z betonu kamenem neprokládaného tř. C 12/15</t>
  </si>
  <si>
    <t>2047911134</t>
  </si>
  <si>
    <t>https://podminky.urs.cz/item/CS_URS_2022_01/275313511</t>
  </si>
  <si>
    <t xml:space="preserve">patky na dopravní značení </t>
  </si>
  <si>
    <t>4*0,3*0,3*0,8</t>
  </si>
  <si>
    <t>Svislé a kompletní konstrukce</t>
  </si>
  <si>
    <t>53</t>
  </si>
  <si>
    <t>359901111</t>
  </si>
  <si>
    <t>Vyčištění stok jakékoliv výšky</t>
  </si>
  <si>
    <t>1964388440</t>
  </si>
  <si>
    <t>https://podminky.urs.cz/item/CS_URS_2022_01/359901111</t>
  </si>
  <si>
    <t>vyčištění kanalizačních přípojek</t>
  </si>
  <si>
    <t>Komunikace pozemní</t>
  </si>
  <si>
    <t>54</t>
  </si>
  <si>
    <t>564801111</t>
  </si>
  <si>
    <t>Podklad ze štěrkodrti ŠD s rozprostřením a zhutněním plochy přes 100 m2, po zhutnění tl. 30 mm</t>
  </si>
  <si>
    <t>-507617063</t>
  </si>
  <si>
    <t>https://podminky.urs.cz/item/CS_URS_2022_01/564801111</t>
  </si>
  <si>
    <t>pod dlažbu</t>
  </si>
  <si>
    <t>675+30</t>
  </si>
  <si>
    <t>55</t>
  </si>
  <si>
    <t>564851111</t>
  </si>
  <si>
    <t>Podklad ze štěrkodrti ŠD s rozprostřením a zhutněním plochy přes 100 m2, po zhutnění tl. 150 mm</t>
  </si>
  <si>
    <t>580683468</t>
  </si>
  <si>
    <t>https://podminky.urs.cz/item/CS_URS_2022_01/564851111</t>
  </si>
  <si>
    <t>pod chodník</t>
  </si>
  <si>
    <t>675</t>
  </si>
  <si>
    <t>pod sjezdy 2x150</t>
  </si>
  <si>
    <t>30*2</t>
  </si>
  <si>
    <t>56</t>
  </si>
  <si>
    <t>566901132</t>
  </si>
  <si>
    <t>Vyspravení podkladu po překopech inženýrských sítí plochy do 15 m2 s rozprostřením a zhutněním štěrkodrtí tl. 150 mm</t>
  </si>
  <si>
    <t>973324378</t>
  </si>
  <si>
    <t>https://podminky.urs.cz/item/CS_URS_2022_01/566901132</t>
  </si>
  <si>
    <t>úprava malého rozsahu ploch</t>
  </si>
  <si>
    <t>290</t>
  </si>
  <si>
    <t>57</t>
  </si>
  <si>
    <t>566901162</t>
  </si>
  <si>
    <t>Vyspravení podkladu po překopech inženýrských sítí plochy do 15 m2 s rozprostřením a zhutněním obalovaným kamenivem ACP (OK) tl. 150 mm</t>
  </si>
  <si>
    <t>456079476</t>
  </si>
  <si>
    <t>https://podminky.urs.cz/item/CS_URS_2022_01/566901162</t>
  </si>
  <si>
    <t xml:space="preserve">vyspravení kolem dvojřádku - ve vrstvách do celkové tl. ACO11+  40mm, ACL16+   60mm, ACP16+  50mm = 150mm</t>
  </si>
  <si>
    <t>včetně spojovacích postřiků</t>
  </si>
  <si>
    <t>58</t>
  </si>
  <si>
    <t>571902111</t>
  </si>
  <si>
    <t>Posyp podkladu nebo krytu s rozprostřením a zhutněním kamenivem drceným nebo těženým, v množství přes 5 do 10 kg/m2</t>
  </si>
  <si>
    <t>2076456419</t>
  </si>
  <si>
    <t>https://podminky.urs.cz/item/CS_URS_2022_01/571902111</t>
  </si>
  <si>
    <t>59</t>
  </si>
  <si>
    <t>590000</t>
  </si>
  <si>
    <t>statická zátěžová zkouška</t>
  </si>
  <si>
    <t>2079063260</t>
  </si>
  <si>
    <t>60</t>
  </si>
  <si>
    <t>596211113</t>
  </si>
  <si>
    <t>Kladení dlažby z betonových zámkových dlaždic komunikací pro pěší ručně sdle PD ložem z kameniva těženého nebo drceného tl. do 40 mm, s vyplněním spár s dvojitým hutněním, vibrováním a se smetením přebytečného materiálu na krajnici tl. 60 mm skupiny A, pro plochy přes 300 m2</t>
  </si>
  <si>
    <t>127815601</t>
  </si>
  <si>
    <t>https://podminky.urs.cz/item/CS_URS_2022_01/596211113</t>
  </si>
  <si>
    <t>šedá 20/20</t>
  </si>
  <si>
    <t>650</t>
  </si>
  <si>
    <t>reliefní červená 20/10</t>
  </si>
  <si>
    <t>61</t>
  </si>
  <si>
    <t>59245021</t>
  </si>
  <si>
    <t>dlažba tvar čtverec betonová 200x200x60mm přírodní</t>
  </si>
  <si>
    <t>-1386921258</t>
  </si>
  <si>
    <t>650*1,03</t>
  </si>
  <si>
    <t>62</t>
  </si>
  <si>
    <t>59245006</t>
  </si>
  <si>
    <t>dlažba tvar obdélník betonová pro nevidomé 200x100x60mm barevná červená</t>
  </si>
  <si>
    <t>1230238434</t>
  </si>
  <si>
    <t>25*1,03</t>
  </si>
  <si>
    <t>63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</si>
  <si>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</si>
  <si>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</si>
  <si>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1950200908</t>
  </si>
  <si>
    <t>https://podminky.urs.cz/item/CS_URS_2022_01/596211120</t>
  </si>
  <si>
    <t>sjezdy dle PD</t>
  </si>
  <si>
    <t>písková 20/20</t>
  </si>
  <si>
    <t>64</t>
  </si>
  <si>
    <t>59245004</t>
  </si>
  <si>
    <t>dlažba tvar čtverec betonová 200x200x80mm barevná písková</t>
  </si>
  <si>
    <t>266134854</t>
  </si>
  <si>
    <t>20*1,03</t>
  </si>
  <si>
    <t>65</t>
  </si>
  <si>
    <t>59245226</t>
  </si>
  <si>
    <t>dlažba tvar obdélník betonová pro nevidomé 200x100x80mm barevná červená</t>
  </si>
  <si>
    <t>-817287052</t>
  </si>
  <si>
    <t>10*1,03</t>
  </si>
  <si>
    <t>Trubní vedení</t>
  </si>
  <si>
    <t>66</t>
  </si>
  <si>
    <t>89922000</t>
  </si>
  <si>
    <t>Úprava stávajících uličních vpustí pro napojení -demontáž mříží , vyčištění, osazení kalového koše</t>
  </si>
  <si>
    <t>-1666744378</t>
  </si>
  <si>
    <t>případné odbourání horního dílu vpusti v případě poškození - nutno posoudit dle skutečnosti</t>
  </si>
  <si>
    <t>67</t>
  </si>
  <si>
    <t>895941314</t>
  </si>
  <si>
    <t>Osazení vpusti uliční z betonových dílců DN 450 skruž horní 570 mm</t>
  </si>
  <si>
    <t>-2134434696</t>
  </si>
  <si>
    <t>https://podminky.urs.cz/item/CS_URS_2022_01/895941314</t>
  </si>
  <si>
    <t>osazení horního dílu vpusti - stav stávající a nutnost výměny bude posouzena dle aktuálního stavu</t>
  </si>
  <si>
    <t>68</t>
  </si>
  <si>
    <t>59224485</t>
  </si>
  <si>
    <t>vpusť uliční DN 450 skruž horní betonová 450/195x50mm</t>
  </si>
  <si>
    <t>1276654276</t>
  </si>
  <si>
    <t>69</t>
  </si>
  <si>
    <t>899101211</t>
  </si>
  <si>
    <t>Demontáž poklopů litinových a ocelových včetně rámů, hmotnosti jednotlivě do 50 kg</t>
  </si>
  <si>
    <t>1753061939</t>
  </si>
  <si>
    <t>https://podminky.urs.cz/item/CS_URS_2022_01/899101211</t>
  </si>
  <si>
    <t>70</t>
  </si>
  <si>
    <t>899201211</t>
  </si>
  <si>
    <t>Demontáž mříží litinových včetně rámů, hmotnosti jednotlivě do 50 kg</t>
  </si>
  <si>
    <t>567464984</t>
  </si>
  <si>
    <t>https://podminky.urs.cz/item/CS_URS_2022_01/899201211</t>
  </si>
  <si>
    <t>71</t>
  </si>
  <si>
    <t>899204112</t>
  </si>
  <si>
    <t>Osazení mříží litinových včetně rámů a košů na bahno pro třídu zatížení D400, E600</t>
  </si>
  <si>
    <t>-1081730803</t>
  </si>
  <si>
    <t>https://podminky.urs.cz/item/CS_URS_2022_01/899204112</t>
  </si>
  <si>
    <t>72</t>
  </si>
  <si>
    <t>28661787</t>
  </si>
  <si>
    <t xml:space="preserve">mříž šachtová dešťová litinová dešťová  DN 425 pro třídu zatížení D400 čtverec s pantem</t>
  </si>
  <si>
    <t>715456726</t>
  </si>
  <si>
    <t>73</t>
  </si>
  <si>
    <t>55241001</t>
  </si>
  <si>
    <t xml:space="preserve">koš kalový pod  mříž - velký</t>
  </si>
  <si>
    <t>1079413166</t>
  </si>
  <si>
    <t>Ostatní konstrukce a práce, bourání</t>
  </si>
  <si>
    <t>74</t>
  </si>
  <si>
    <t>899331111</t>
  </si>
  <si>
    <t>Výšková úprava uličního vstupu nebo vpusti do 200 mm</t>
  </si>
  <si>
    <t>2133758370</t>
  </si>
  <si>
    <t>úprava stávajících poklopů a mříží</t>
  </si>
  <si>
    <t>4+6+2+1</t>
  </si>
  <si>
    <t>75</t>
  </si>
  <si>
    <t>42291452</t>
  </si>
  <si>
    <t>poklop litinový hydrantový DN 80</t>
  </si>
  <si>
    <t>1911640609</t>
  </si>
  <si>
    <t>případná výměna hrnců</t>
  </si>
  <si>
    <t>76</t>
  </si>
  <si>
    <t>42291352</t>
  </si>
  <si>
    <t>poklop litinový šoupátkový pro zemní soupravy osazení do terénu a do vozovky</t>
  </si>
  <si>
    <t>434645569</t>
  </si>
  <si>
    <t>77</t>
  </si>
  <si>
    <t>912211111</t>
  </si>
  <si>
    <t>Montáž směrového sloupku plastového s odrazkou prostým uložením bez betonového základu silničního</t>
  </si>
  <si>
    <t>350543442</t>
  </si>
  <si>
    <t>https://podminky.urs.cz/item/CS_URS_2022_01/912211111</t>
  </si>
  <si>
    <t>78</t>
  </si>
  <si>
    <t>4044515</t>
  </si>
  <si>
    <t>sloupek směrový silniční plastový Z11g</t>
  </si>
  <si>
    <t>1791629051</t>
  </si>
  <si>
    <t>79</t>
  </si>
  <si>
    <t>914111111</t>
  </si>
  <si>
    <t>Montáž svislé dopravní značky základní velikosti do 1 m2 objímkami na sloupky nebo konzoly</t>
  </si>
  <si>
    <t>1535287153</t>
  </si>
  <si>
    <t>montáž stávajících</t>
  </si>
  <si>
    <t>P2+E2b</t>
  </si>
  <si>
    <t>2+1</t>
  </si>
  <si>
    <t>E13</t>
  </si>
  <si>
    <t>nové</t>
  </si>
  <si>
    <t>IZ8b</t>
  </si>
  <si>
    <t>40445611</t>
  </si>
  <si>
    <t>značky upravující přednost P2 - stávající - necenit</t>
  </si>
  <si>
    <t>-307133406</t>
  </si>
  <si>
    <t>81</t>
  </si>
  <si>
    <t>40445647</t>
  </si>
  <si>
    <t>dodatkové tabulky E2b - stávajícíí - necenit</t>
  </si>
  <si>
    <t>906675144</t>
  </si>
  <si>
    <t>82</t>
  </si>
  <si>
    <t>40445650</t>
  </si>
  <si>
    <t>dodatkové tabulky E13 stávajícíí - necenit</t>
  </si>
  <si>
    <t>496275103</t>
  </si>
  <si>
    <t>83</t>
  </si>
  <si>
    <t>40445644</t>
  </si>
  <si>
    <t xml:space="preserve">informativní značky jiné IZ 8b </t>
  </si>
  <si>
    <t>-1750761256</t>
  </si>
  <si>
    <t>84</t>
  </si>
  <si>
    <t>914511112</t>
  </si>
  <si>
    <t>Montáž sloupku dopravních značek délky do 3,5 m do hliníkové patky</t>
  </si>
  <si>
    <t>1928528244</t>
  </si>
  <si>
    <t>stávající</t>
  </si>
  <si>
    <t>nová</t>
  </si>
  <si>
    <t>85</t>
  </si>
  <si>
    <t>40445225</t>
  </si>
  <si>
    <t>sloupek pro dopravní značku Zn D 60mm v 3,5m</t>
  </si>
  <si>
    <t>2059054230</t>
  </si>
  <si>
    <t>86</t>
  </si>
  <si>
    <t>40445240</t>
  </si>
  <si>
    <t>patka pro sloupek Al D 60mm</t>
  </si>
  <si>
    <t>743506853</t>
  </si>
  <si>
    <t>87</t>
  </si>
  <si>
    <t>40445253</t>
  </si>
  <si>
    <t>víčko plastové na sloupek D 60mm</t>
  </si>
  <si>
    <t>1912196186</t>
  </si>
  <si>
    <t>88</t>
  </si>
  <si>
    <t>40445256</t>
  </si>
  <si>
    <t>svorka upínací na sloupek dopravní značky D 60mm</t>
  </si>
  <si>
    <t>-606533849</t>
  </si>
  <si>
    <t>89</t>
  </si>
  <si>
    <t>915321115</t>
  </si>
  <si>
    <t>Předformátované vodorovné dopravní značení termoplastem vodící pás pro slabozraké 6 proužků</t>
  </si>
  <si>
    <t>-1572279095</t>
  </si>
  <si>
    <t xml:space="preserve">vodící pás </t>
  </si>
  <si>
    <t>(6,0+3,5)</t>
  </si>
  <si>
    <t>90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</si>
  <si>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</si>
  <si>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</si>
  <si>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-67033927</t>
  </si>
  <si>
    <t>https://podminky.urs.cz/item/CS_URS_2022_01/916111123</t>
  </si>
  <si>
    <t>jednořádek</t>
  </si>
  <si>
    <t>437</t>
  </si>
  <si>
    <t>91</t>
  </si>
  <si>
    <t>58381007</t>
  </si>
  <si>
    <t>kostka štípaná dlažební žula drobná 8/10</t>
  </si>
  <si>
    <t>-279030714</t>
  </si>
  <si>
    <t>420*0,12*1,02</t>
  </si>
  <si>
    <t>92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</si>
  <si>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</si>
  <si>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</si>
  <si>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203472283</t>
  </si>
  <si>
    <t>https://podminky.urs.cz/item/CS_URS_2022_01/916131113</t>
  </si>
  <si>
    <t>přejezdový</t>
  </si>
  <si>
    <t>lemovací</t>
  </si>
  <si>
    <t>5+5+8</t>
  </si>
  <si>
    <t>93</t>
  </si>
  <si>
    <t>59217029</t>
  </si>
  <si>
    <t>obrubník betonový silniční nájezdový 1000x150x150mm</t>
  </si>
  <si>
    <t>-332950205</t>
  </si>
  <si>
    <t>41*1,02</t>
  </si>
  <si>
    <t>94</t>
  </si>
  <si>
    <t>59217017</t>
  </si>
  <si>
    <t>obrubník betonový chodníkový 1000x100x250mm</t>
  </si>
  <si>
    <t>-399360199</t>
  </si>
  <si>
    <t>18*1,02</t>
  </si>
  <si>
    <t>95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</si>
  <si>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</si>
  <si>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</si>
  <si>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908518714</t>
  </si>
  <si>
    <t>https://podminky.urs.cz/item/CS_URS_2022_01/916131213</t>
  </si>
  <si>
    <t>147+60+88+40+30+55</t>
  </si>
  <si>
    <t>odečet snížených obrubníků - nájezdy na chodník,přechody</t>
  </si>
  <si>
    <t>-60,5</t>
  </si>
  <si>
    <t>96</t>
  </si>
  <si>
    <t>59217031</t>
  </si>
  <si>
    <t>obrubník betonový silniční 1000x150x250mm</t>
  </si>
  <si>
    <t>-1276394319</t>
  </si>
  <si>
    <t>359,5*1,02</t>
  </si>
  <si>
    <t>97</t>
  </si>
  <si>
    <t>916431112</t>
  </si>
  <si>
    <t>Osazení betonového bezbariérového obrubníku s ložem betonovým tl. 150 mm úložná šířka do 400 mm s boční opěrou</t>
  </si>
  <si>
    <t>1874036092</t>
  </si>
  <si>
    <t>https://podminky.urs.cz/item/CS_URS_2022_01/916431112</t>
  </si>
  <si>
    <t>2+2+9+4+3+7+3+2,5*3+9</t>
  </si>
  <si>
    <t>1+1+2+1+1+2+2+1+2+1</t>
  </si>
  <si>
    <t>98</t>
  </si>
  <si>
    <t>-838858636</t>
  </si>
  <si>
    <t>(2+2+9+4+3+7+3+2,5*3+9)*1,02</t>
  </si>
  <si>
    <t>99</t>
  </si>
  <si>
    <t>59217030</t>
  </si>
  <si>
    <t>obrubník betonový silniční přechodový 1000x150x150-250mm</t>
  </si>
  <si>
    <t>200030253</t>
  </si>
  <si>
    <t>(1+1+2+1+1+2+2+1+2+1)*1,02</t>
  </si>
  <si>
    <t>100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</si>
  <si>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</si>
  <si>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</si>
  <si>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CS ÚRS 2021 01</t>
  </si>
  <si>
    <t>-1997552913</t>
  </si>
  <si>
    <t>https://podminky.urs.cz/item/CS_URS_2021_01/916231213</t>
  </si>
  <si>
    <t>PSC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</si>
  <si>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4. Měrná jednotka u příplatků je m délky obrubníku._x000d_
</t>
  </si>
  <si>
    <t>Poznámka k položce:_x000d_
mimo kruhové plochy - zde obrubník neuvažován</t>
  </si>
  <si>
    <t>129+56+87+40+29+19+17</t>
  </si>
  <si>
    <t>101</t>
  </si>
  <si>
    <t>59217016</t>
  </si>
  <si>
    <t>obrubník betonový chodníkový 1000x80x250mm</t>
  </si>
  <si>
    <t>374404727</t>
  </si>
  <si>
    <t>377*1,02</t>
  </si>
  <si>
    <t>102</t>
  </si>
  <si>
    <t>916991121</t>
  </si>
  <si>
    <t>Lože pod obrubníky, krajníky nebo obruby z dlažebních kostek z betonu prostého</t>
  </si>
  <si>
    <t>-2090961965</t>
  </si>
  <si>
    <t>https://podminky.urs.cz/item/CS_URS_2022_01/916991121</t>
  </si>
  <si>
    <t xml:space="preserve">pod kostky </t>
  </si>
  <si>
    <t>437*0,15*0,2</t>
  </si>
  <si>
    <t>103</t>
  </si>
  <si>
    <t>919731122</t>
  </si>
  <si>
    <t>Zarovnání styčné plochy podkladu nebo krytu živičného tl do 100 mm</t>
  </si>
  <si>
    <t>-441722215</t>
  </si>
  <si>
    <t>104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</si>
  <si>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</si>
  <si>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</si>
  <si>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-172921488</t>
  </si>
  <si>
    <t>https://podminky.urs.cz/item/CS_URS_2022_01/919732211</t>
  </si>
  <si>
    <t>105</t>
  </si>
  <si>
    <t>919735113</t>
  </si>
  <si>
    <t>Řezání stávajícího živičného krytu nebo podkladu hloubky přes 100 do 150 mm</t>
  </si>
  <si>
    <t>-1600078506</t>
  </si>
  <si>
    <t>https://podminky.urs.cz/item/CS_URS_2022_01/919735113</t>
  </si>
  <si>
    <t>415</t>
  </si>
  <si>
    <t>106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</si>
  <si>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</si>
  <si>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</si>
  <si>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-1409660663</t>
  </si>
  <si>
    <t>https://podminky.urs.cz/item/CS_URS_2022_01/966006211</t>
  </si>
  <si>
    <t>997</t>
  </si>
  <si>
    <t>Přesun sutě</t>
  </si>
  <si>
    <t>107</t>
  </si>
  <si>
    <t>997221571</t>
  </si>
  <si>
    <t>Vodorovná doprava vybouraných hmot bez naložení, ale se složením a s hrubým urovnáním na vzdálenost do 1 km</t>
  </si>
  <si>
    <t>-1973127241</t>
  </si>
  <si>
    <t>https://podminky.urs.cz/item/CS_URS_2022_01/997221571</t>
  </si>
  <si>
    <t>108</t>
  </si>
  <si>
    <t>997221579</t>
  </si>
  <si>
    <t>Vodorovná doprava vybouraných hmot bez naložení, ale se složením a s hrubým urovnáním na vzdálenost Příplatek k ceně za každý další i započatý 1 km přes 1 km</t>
  </si>
  <si>
    <t>-624353562</t>
  </si>
  <si>
    <t>https://podminky.urs.cz/item/CS_URS_2022_01/997221579</t>
  </si>
  <si>
    <t>706,235*9</t>
  </si>
  <si>
    <t>109</t>
  </si>
  <si>
    <t>997221612</t>
  </si>
  <si>
    <t>Nakládání na dopravní prostředky pro vodorovnou dopravu vybouraných hmot</t>
  </si>
  <si>
    <t>-226711847</t>
  </si>
  <si>
    <t>https://podminky.urs.cz/item/CS_URS_2022_01/997221612</t>
  </si>
  <si>
    <t>nakládka suti je v položkách bourání</t>
  </si>
  <si>
    <t>započteno množství 20% na postupné odvážení</t>
  </si>
  <si>
    <t>706,235*0,2</t>
  </si>
  <si>
    <t>110</t>
  </si>
  <si>
    <t>997013631</t>
  </si>
  <si>
    <t>Poplatek za uložení stavebního odpadu na skládce (skládkovné) směsného stavebního a demoličního zatříděného do Katalogu odpadů pod kódem 17 09 04</t>
  </si>
  <si>
    <t>-345022735</t>
  </si>
  <si>
    <t>https://podminky.urs.cz/item/CS_URS_2022_01/997013631</t>
  </si>
  <si>
    <t>706,235-310,938-127,46</t>
  </si>
  <si>
    <t>111</t>
  </si>
  <si>
    <t>997221615</t>
  </si>
  <si>
    <t>Poplatek za uložení stavebního odpadu na skládce (skládkovné) z prostého betonu zatříděného do Katalogu odpadů pod kódem 17 01 01</t>
  </si>
  <si>
    <t>896716305</t>
  </si>
  <si>
    <t>https://podminky.urs.cz/item/CS_URS_2022_01/997221615</t>
  </si>
  <si>
    <t>3,125+8,237+20,426+139,75+139,4</t>
  </si>
  <si>
    <t>112</t>
  </si>
  <si>
    <t>997221645</t>
  </si>
  <si>
    <t>Poplatek za uložení stavebního odpadu na skládce (skládkovné) asfaltového bez obsahu dehtu zatříděného do Katalogu odpadů pod kódem 17 03 02</t>
  </si>
  <si>
    <t>-2134379298</t>
  </si>
  <si>
    <t>https://podminky.urs.cz/item/CS_URS_2022_01/997221645</t>
  </si>
  <si>
    <t>42,14+85,32</t>
  </si>
  <si>
    <t>998</t>
  </si>
  <si>
    <t>Přesun hmot</t>
  </si>
  <si>
    <t>113</t>
  </si>
  <si>
    <t>998225111</t>
  </si>
  <si>
    <t>Přesun hmot pro komunikace s krytem z kameniva, monolitickým betonovým nebo živičným dopravní vzdálenost do 200 m jakékoliv délky objektu</t>
  </si>
  <si>
    <t>526112851</t>
  </si>
  <si>
    <t>https://podminky.urs.cz/item/CS_URS_2022_01/998225111</t>
  </si>
  <si>
    <t>114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</si>
  <si>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</si>
  <si>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</si>
  <si>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712453391</t>
  </si>
  <si>
    <t>https://podminky.urs.cz/item/CS_URS_2022_01/998225191</t>
  </si>
  <si>
    <t>Práce a dodávky M</t>
  </si>
  <si>
    <t>46-M</t>
  </si>
  <si>
    <t>Zemní práce při extr.mont.pracích</t>
  </si>
  <si>
    <t>115</t>
  </si>
  <si>
    <t>460791116</t>
  </si>
  <si>
    <t>Montáž trubek ochranných uložených volně do rýhy plastových tuhých, vnitřního průměru přes 133 do 172 mm</t>
  </si>
  <si>
    <t>1607366222</t>
  </si>
  <si>
    <t>https://podminky.urs.cz/item/CS_URS_2022_01/460791116</t>
  </si>
  <si>
    <t xml:space="preserve">ochrana kabelu </t>
  </si>
  <si>
    <t>116</t>
  </si>
  <si>
    <t>3457130</t>
  </si>
  <si>
    <t>trubka elektroinstalační HDPE půlená chránička D 160</t>
  </si>
  <si>
    <t>128</t>
  </si>
  <si>
    <t>1380202064</t>
  </si>
  <si>
    <t>24*1,05 'Přepočtené koeficientem množství</t>
  </si>
  <si>
    <t>117</t>
  </si>
  <si>
    <t>460791216</t>
  </si>
  <si>
    <t>Montáž trubek ochranných uložených volně do rýhy plastových ohebných, vnitřního průměru přes 133 do 172 mm</t>
  </si>
  <si>
    <t>-630741908</t>
  </si>
  <si>
    <t>https://podminky.urs.cz/item/CS_URS_2022_01/460791216</t>
  </si>
  <si>
    <t>přípolož chráničky dle PD</t>
  </si>
  <si>
    <t>118</t>
  </si>
  <si>
    <t>34571358</t>
  </si>
  <si>
    <t>trubka elektroinstalační ohebná dvouplášťová korugovaná (chránička) D 136/160mm, HDPE+LDPE</t>
  </si>
  <si>
    <t>256</t>
  </si>
  <si>
    <t>-672541929</t>
  </si>
  <si>
    <t>SO 401 - Veřejné osvětlení</t>
  </si>
  <si>
    <t>B. - Montáž</t>
  </si>
  <si>
    <t>C. - Nosný materiál</t>
  </si>
  <si>
    <t>D. - Zemní práce 846-9</t>
  </si>
  <si>
    <t>E. - Ostatní práce</t>
  </si>
  <si>
    <t>PSV - Práce a dodávky PSV</t>
  </si>
  <si>
    <t xml:space="preserve">    741 - Elektroinstalace - silnoproud</t>
  </si>
  <si>
    <t>B.</t>
  </si>
  <si>
    <t>Montáž</t>
  </si>
  <si>
    <t>100006</t>
  </si>
  <si>
    <t>Trubka ohebná typu 23, 36mm</t>
  </si>
  <si>
    <t>-728835370</t>
  </si>
  <si>
    <t>100251</t>
  </si>
  <si>
    <t>Ukončení kab do 4x10mm2</t>
  </si>
  <si>
    <t>ks</t>
  </si>
  <si>
    <t>1273759747</t>
  </si>
  <si>
    <t>202013</t>
  </si>
  <si>
    <t>LED svít. 4/5137, 32LEDs, 75W, 2700 K</t>
  </si>
  <si>
    <t>1683411343</t>
  </si>
  <si>
    <t>202013.1</t>
  </si>
  <si>
    <t>LED svít. mini,5145, 55W</t>
  </si>
  <si>
    <t>1389963925</t>
  </si>
  <si>
    <t>204011</t>
  </si>
  <si>
    <t>Osv. stožár SAL-80Mdz, RAL 7016, pr. 60mm</t>
  </si>
  <si>
    <t>1172919342</t>
  </si>
  <si>
    <t>204104</t>
  </si>
  <si>
    <t>Výložník 1-ramenný WR-4/1/1,5/5zp, RAL 7016</t>
  </si>
  <si>
    <t>1352433785</t>
  </si>
  <si>
    <t>204104.1</t>
  </si>
  <si>
    <t>Výložník 1-ramenný WR-8A/1/1,0/5, RAL 7016</t>
  </si>
  <si>
    <t>-384319294</t>
  </si>
  <si>
    <t>204123</t>
  </si>
  <si>
    <t>Kryt svorkovníce KS56</t>
  </si>
  <si>
    <t>632195890</t>
  </si>
  <si>
    <t>204201</t>
  </si>
  <si>
    <t>Elektrovýzbr. Stož. SR 721-27ZCu</t>
  </si>
  <si>
    <t>1795290513</t>
  </si>
  <si>
    <t>220021</t>
  </si>
  <si>
    <t>Pásek FeZn30/4mm vč. svorek</t>
  </si>
  <si>
    <t>1179755096</t>
  </si>
  <si>
    <t>220032</t>
  </si>
  <si>
    <t>Drát FeZn pr. 10mm vč. svorek</t>
  </si>
  <si>
    <t>1100398494</t>
  </si>
  <si>
    <t>810001</t>
  </si>
  <si>
    <t>Kabel CYKY3Jx2,5mm2, v.u.</t>
  </si>
  <si>
    <t>-749928860</t>
  </si>
  <si>
    <t>810013</t>
  </si>
  <si>
    <t>Kabel CYKY4Jx10mm2, v.u.</t>
  </si>
  <si>
    <t>-1778188667</t>
  </si>
  <si>
    <t>C.</t>
  </si>
  <si>
    <t>Nosný materiál</t>
  </si>
  <si>
    <t>pol. 1</t>
  </si>
  <si>
    <t>Kabel CYKY3Jx2,5mm2 + 5% prořez</t>
  </si>
  <si>
    <t>1206457217</t>
  </si>
  <si>
    <t>Poznámka k položce:_x000d_
viz. tech. zp.</t>
  </si>
  <si>
    <t>pol. 2</t>
  </si>
  <si>
    <t>Kabel CYKY4Jx10mm2 + 5% prořez</t>
  </si>
  <si>
    <t>2128653440</t>
  </si>
  <si>
    <t>Poznámka k položce:_x000d_
viz. situace</t>
  </si>
  <si>
    <t>pol. 3</t>
  </si>
  <si>
    <t xml:space="preserve">LED svít.  4/5137, 32LEDs, 75W, 2700 K</t>
  </si>
  <si>
    <t>323865449</t>
  </si>
  <si>
    <t>pol. 4</t>
  </si>
  <si>
    <t>LED svít. mini, 5145/24 LEDs, 55W</t>
  </si>
  <si>
    <t>-1577484583</t>
  </si>
  <si>
    <t>pol. 5</t>
  </si>
  <si>
    <t>Zemnící drát FeZn pr. 10mm vč. svorek + 5% prořez</t>
  </si>
  <si>
    <t>-1740747473</t>
  </si>
  <si>
    <t>pol. 6</t>
  </si>
  <si>
    <t>-62430752</t>
  </si>
  <si>
    <t>pol. 7</t>
  </si>
  <si>
    <t>Elektrovýzbroj stož. SR 721-27ZCu</t>
  </si>
  <si>
    <t>157853082</t>
  </si>
  <si>
    <t>pol. 8</t>
  </si>
  <si>
    <t>Kryt svorkovnice KS56</t>
  </si>
  <si>
    <t>-361343927</t>
  </si>
  <si>
    <t>pol. 9</t>
  </si>
  <si>
    <t>Pásek FeZn 30/4mm vč. svorek, 0,95kg/m + 5% prořez</t>
  </si>
  <si>
    <t>503422420</t>
  </si>
  <si>
    <t>pol. 10</t>
  </si>
  <si>
    <t>Trubka ohebná typu 23, 36mm + 5% prořez</t>
  </si>
  <si>
    <t>2052566703</t>
  </si>
  <si>
    <t>pol. 11</t>
  </si>
  <si>
    <t>Výložník 1-ramenný, WR-4/1/1,5/5zp, RAL 7016</t>
  </si>
  <si>
    <t>-370875669</t>
  </si>
  <si>
    <t>pol. 12</t>
  </si>
  <si>
    <t>Výložník 1-ramenný, WR-8A/1/1,0/5, RAL 7016</t>
  </si>
  <si>
    <t>1258509504</t>
  </si>
  <si>
    <t>D.</t>
  </si>
  <si>
    <t>Zemní práce 846-9</t>
  </si>
  <si>
    <t>11000-2200</t>
  </si>
  <si>
    <t>Vytýčení kabel. Trasy</t>
  </si>
  <si>
    <t>km</t>
  </si>
  <si>
    <t>815597279</t>
  </si>
  <si>
    <t>13131-1121</t>
  </si>
  <si>
    <t>Výkop jámy pro stožár v zem. Tř. 3</t>
  </si>
  <si>
    <t>-245688917</t>
  </si>
  <si>
    <t>13231-1318</t>
  </si>
  <si>
    <t>Výkop kab. rýhy 350x600, řez B-B´, tř. 3</t>
  </si>
  <si>
    <t>1103464263</t>
  </si>
  <si>
    <t>13231-1522</t>
  </si>
  <si>
    <t>Výkop kab. rýhy 500x1200, řez C-C´, tř. 3</t>
  </si>
  <si>
    <t>846160579</t>
  </si>
  <si>
    <t>13232-1320</t>
  </si>
  <si>
    <t>Výkop kab. rýhy 350x800, řez A-A´, tř. 3</t>
  </si>
  <si>
    <t>-40757371</t>
  </si>
  <si>
    <t>13432-1320</t>
  </si>
  <si>
    <t>Zához kab. rýhy 350x800, řez A-A´, tř. 3</t>
  </si>
  <si>
    <t>650093370</t>
  </si>
  <si>
    <t>17431-1318</t>
  </si>
  <si>
    <t>Zához kab. rýhy 350x600, řez B-B´, tř. 3</t>
  </si>
  <si>
    <t>1912219763</t>
  </si>
  <si>
    <t>17431-1522</t>
  </si>
  <si>
    <t>Zához kab. rýhy 500x1200, řez C-C´, tř. 3</t>
  </si>
  <si>
    <t>938389293</t>
  </si>
  <si>
    <t>18111-1300</t>
  </si>
  <si>
    <t>Úprava povrchu rýhy zhutněním</t>
  </si>
  <si>
    <t>1216062456</t>
  </si>
  <si>
    <t>27031-1100</t>
  </si>
  <si>
    <t>Beton základ stožáru, beton tř. III</t>
  </si>
  <si>
    <t>-1507816154</t>
  </si>
  <si>
    <t>27031-1100.1</t>
  </si>
  <si>
    <t>Beton do kab. rýhy řez C-C´, tř. III</t>
  </si>
  <si>
    <t>1574335521</t>
  </si>
  <si>
    <t>33871-1120</t>
  </si>
  <si>
    <t>PVC roura KG SN4 do zákl. st. pro ustavení dříku</t>
  </si>
  <si>
    <t>1057444360</t>
  </si>
  <si>
    <t>38879-1330</t>
  </si>
  <si>
    <t>Chránička DVK110, řez B-B</t>
  </si>
  <si>
    <t>551027439</t>
  </si>
  <si>
    <t>45157-1520</t>
  </si>
  <si>
    <t>Zakrytí plast. Folií š. 330mm</t>
  </si>
  <si>
    <t>777479404</t>
  </si>
  <si>
    <t>45157-2110</t>
  </si>
  <si>
    <t>Plastová trubka AR50 vč. příslušenství v zemi</t>
  </si>
  <si>
    <t>-968608372</t>
  </si>
  <si>
    <t>45157-2110.1</t>
  </si>
  <si>
    <t>Pískové lože kabelu tl. 100mm, řez A-A</t>
  </si>
  <si>
    <t>-1940610417</t>
  </si>
  <si>
    <t>97908-9110</t>
  </si>
  <si>
    <t>Odvoz zbylých hmot na skládku do 1km</t>
  </si>
  <si>
    <t>1982179006</t>
  </si>
  <si>
    <t>97908-9210</t>
  </si>
  <si>
    <t>Příplatek za každý další 1km</t>
  </si>
  <si>
    <t>993008748</t>
  </si>
  <si>
    <t>E.</t>
  </si>
  <si>
    <t>Ostatní práce</t>
  </si>
  <si>
    <t>Pol1</t>
  </si>
  <si>
    <t>Zajištění beznapěťového stavu</t>
  </si>
  <si>
    <t>kompl.</t>
  </si>
  <si>
    <t>-434572414</t>
  </si>
  <si>
    <t>Pol2</t>
  </si>
  <si>
    <t>Výchozí revize</t>
  </si>
  <si>
    <t>2083852151</t>
  </si>
  <si>
    <t>Pol3</t>
  </si>
  <si>
    <t>Světelnětechnické měření soustavy</t>
  </si>
  <si>
    <t>1421396647</t>
  </si>
  <si>
    <t>Pol4</t>
  </si>
  <si>
    <t>Demontáže</t>
  </si>
  <si>
    <t>-1246253710</t>
  </si>
  <si>
    <t>Pol5</t>
  </si>
  <si>
    <t>Mechanismy - jeřáb, plošina, …</t>
  </si>
  <si>
    <t>1974642675</t>
  </si>
  <si>
    <t>PSV</t>
  </si>
  <si>
    <t>Práce a dodávky PSV</t>
  </si>
  <si>
    <t>741</t>
  </si>
  <si>
    <t>Elektroinstalace - silnoproud</t>
  </si>
  <si>
    <t>VRN - vedlejší rozpočtové náklady a provoz investora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</si>
  <si>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</si>
  <si>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</si>
  <si>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</si>
  <si>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</si>
  <si>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</si>
  <si>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</si>
  <si>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</si>
  <si>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</si>
  <si>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</si>
  <si>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</si>
  <si>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012103000</t>
  </si>
  <si>
    <t>geodetické práce v průběhu výstavby, po dokončení - skutečné zaměření,vytýčení parcelních hranic, geometrické plány- podklad pro úpravu vlastnických vztahů</t>
  </si>
  <si>
    <t>…</t>
  </si>
  <si>
    <t>1024</t>
  </si>
  <si>
    <t>-1260197139</t>
  </si>
  <si>
    <t>https://podminky.urs.cz/item/CS_URS_2022_01/012103000</t>
  </si>
  <si>
    <t>013254000</t>
  </si>
  <si>
    <t>Dokumentace skutečného provedení stavby - předání PD skutečného stavu dle podmínek SOD</t>
  </si>
  <si>
    <t>112437360</t>
  </si>
  <si>
    <t>https://podminky.urs.cz/item/CS_URS_2022_01/013254000</t>
  </si>
  <si>
    <t>VRN3</t>
  </si>
  <si>
    <t>Zařízení staveniště</t>
  </si>
  <si>
    <t>030001000</t>
  </si>
  <si>
    <t>-2011053304</t>
  </si>
  <si>
    <t>https://podminky.urs.cz/item/CS_URS_2022_01/030001000</t>
  </si>
  <si>
    <t xml:space="preserve">Poznámka k položce:_x000d_
obsahuje:_x000d_
vybavení staveniště, buňku, sklad dle potřeby, mobilní WC, zajištění energií, provoz zařízení staveniště, výrobní plocha a skládku na staveništi, pronájem ploch pro zařízení staveniště _x000d_
zabezpečení staveniště, označení staveniště, informační tabule_x000d_
zrušení zařízení staveniště  a uvedení ploch do původního stavu</t>
  </si>
  <si>
    <t>VRN4</t>
  </si>
  <si>
    <t>Inženýrská činnost</t>
  </si>
  <si>
    <t>042503000</t>
  </si>
  <si>
    <t>Plán BOZP na staveništi</t>
  </si>
  <si>
    <t>-256453826</t>
  </si>
  <si>
    <t>https://podminky.urs.cz/item/CS_URS_2022_01/042503000</t>
  </si>
  <si>
    <t>042603000</t>
  </si>
  <si>
    <t>Plán zkoušek</t>
  </si>
  <si>
    <t>1776629972</t>
  </si>
  <si>
    <t>https://podminky.urs.cz/item/CS_URS_2022_01/042603000</t>
  </si>
  <si>
    <t>Poznámka k položce:_x000d_
KZP, evidence , kontrola</t>
  </si>
  <si>
    <t>045203000</t>
  </si>
  <si>
    <t>Kompletační a inženýrská činnost</t>
  </si>
  <si>
    <t>1496957820</t>
  </si>
  <si>
    <t>https://podminky.urs.cz/item/CS_URS_2022_01/045203000</t>
  </si>
  <si>
    <t>Poznámka k položce:_x000d_
kompletační činnost a veškeré náklady souvidsející s realizací stavby, stanovené zvláštními předpisy a náklady související s předáním stavby</t>
  </si>
  <si>
    <t>VRN5</t>
  </si>
  <si>
    <t>Finanční náklady</t>
  </si>
  <si>
    <t>052203000</t>
  </si>
  <si>
    <t>Rezerva - inflační přirážka</t>
  </si>
  <si>
    <t>2062564715</t>
  </si>
  <si>
    <t>https://podminky.urs.cz/item/CS_URS_2022_01/052203000</t>
  </si>
  <si>
    <t>VRN7</t>
  </si>
  <si>
    <t>Provozní vlivy</t>
  </si>
  <si>
    <t>071103000</t>
  </si>
  <si>
    <t>Provoz investora</t>
  </si>
  <si>
    <t>856853497</t>
  </si>
  <si>
    <t>https://podminky.urs.cz/item/CS_URS_2022_01/071103000</t>
  </si>
  <si>
    <t>Poznámka k položce:_x000d_
zajištění ochrany průběžného provozu kolem staveniště , dočasné dopravní značení včetně projednání , přejezdy přes staveniště (výjezdy ) - lávky nebo jiná opatření pro přejezd mimo pracovní dobu, ochraná pásma</t>
  </si>
  <si>
    <t>VRN9</t>
  </si>
  <si>
    <t>Ostatní náklady</t>
  </si>
  <si>
    <t>094104000</t>
  </si>
  <si>
    <t>Náklady na opatření BOZP</t>
  </si>
  <si>
    <t>179863039</t>
  </si>
  <si>
    <t>https://podminky.urs.cz/item/CS_URS_2022_01/094104000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</si>
</sst>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11101" TargetMode="External" /><Relationship Id="rId2" Type="http://schemas.openxmlformats.org/officeDocument/2006/relationships/hyperlink" Target="https://podminky.urs.cz/item/CS_URS_2022_01/111211231" TargetMode="External" /><Relationship Id="rId3" Type="http://schemas.openxmlformats.org/officeDocument/2006/relationships/hyperlink" Target="https://podminky.urs.cz/item/CS_URS_2022_01/111301111" TargetMode="External" /><Relationship Id="rId4" Type="http://schemas.openxmlformats.org/officeDocument/2006/relationships/hyperlink" Target="https://podminky.urs.cz/item/CS_URS_2022_01/112101101" TargetMode="External" /><Relationship Id="rId5" Type="http://schemas.openxmlformats.org/officeDocument/2006/relationships/hyperlink" Target="https://podminky.urs.cz/item/CS_URS_2022_01/112251101" TargetMode="External" /><Relationship Id="rId6" Type="http://schemas.openxmlformats.org/officeDocument/2006/relationships/hyperlink" Target="https://podminky.urs.cz/item/CS_URS_2022_01/162201401" TargetMode="External" /><Relationship Id="rId7" Type="http://schemas.openxmlformats.org/officeDocument/2006/relationships/hyperlink" Target="https://podminky.urs.cz/item/CS_URS_2022_01/162201411" TargetMode="External" /><Relationship Id="rId8" Type="http://schemas.openxmlformats.org/officeDocument/2006/relationships/hyperlink" Target="https://podminky.urs.cz/item/CS_URS_2022_01/162201421" TargetMode="External" /><Relationship Id="rId9" Type="http://schemas.openxmlformats.org/officeDocument/2006/relationships/hyperlink" Target="https://podminky.urs.cz/item/CS_URS_2022_01/162301931" TargetMode="External" /><Relationship Id="rId10" Type="http://schemas.openxmlformats.org/officeDocument/2006/relationships/hyperlink" Target="https://podminky.urs.cz/item/CS_URS_2022_01/162301951" TargetMode="External" /><Relationship Id="rId11" Type="http://schemas.openxmlformats.org/officeDocument/2006/relationships/hyperlink" Target="https://podminky.urs.cz/item/CS_URS_2022_01/162301971" TargetMode="External" /><Relationship Id="rId12" Type="http://schemas.openxmlformats.org/officeDocument/2006/relationships/hyperlink" Target="https://podminky.urs.cz/item/CS_URS_2022_01/129001101" TargetMode="External" /><Relationship Id="rId13" Type="http://schemas.openxmlformats.org/officeDocument/2006/relationships/hyperlink" Target="https://podminky.urs.cz/item/CS_URS_2022_01/184806113" TargetMode="External" /><Relationship Id="rId14" Type="http://schemas.openxmlformats.org/officeDocument/2006/relationships/hyperlink" Target="https://podminky.urs.cz/item/CS_URS_2022_01/184818231" TargetMode="External" /><Relationship Id="rId15" Type="http://schemas.openxmlformats.org/officeDocument/2006/relationships/hyperlink" Target="https://podminky.urs.cz/item/CS_URS_2022_01/113107332" TargetMode="External" /><Relationship Id="rId16" Type="http://schemas.openxmlformats.org/officeDocument/2006/relationships/hyperlink" Target="https://podminky.urs.cz/item/CS_URS_2022_01/129951122" TargetMode="External" /><Relationship Id="rId17" Type="http://schemas.openxmlformats.org/officeDocument/2006/relationships/hyperlink" Target="https://podminky.urs.cz/item/CS_URS_2022_01/113106362" TargetMode="External" /><Relationship Id="rId18" Type="http://schemas.openxmlformats.org/officeDocument/2006/relationships/hyperlink" Target="https://podminky.urs.cz/item/CS_URS_2022_01/113107431" TargetMode="External" /><Relationship Id="rId19" Type="http://schemas.openxmlformats.org/officeDocument/2006/relationships/hyperlink" Target="https://podminky.urs.cz/item/CS_URS_2022_01/113107312" TargetMode="External" /><Relationship Id="rId20" Type="http://schemas.openxmlformats.org/officeDocument/2006/relationships/hyperlink" Target="https://podminky.urs.cz/item/CS_URS_2022_01/113107331" TargetMode="External" /><Relationship Id="rId21" Type="http://schemas.openxmlformats.org/officeDocument/2006/relationships/hyperlink" Target="https://podminky.urs.cz/item/CS_URS_2022_01/113107341" TargetMode="External" /><Relationship Id="rId22" Type="http://schemas.openxmlformats.org/officeDocument/2006/relationships/hyperlink" Target="https://podminky.urs.cz/item/CS_URS_2022_01/113107323" TargetMode="External" /><Relationship Id="rId23" Type="http://schemas.openxmlformats.org/officeDocument/2006/relationships/hyperlink" Target="https://podminky.urs.cz/item/CS_URS_2022_01/113107343" TargetMode="External" /><Relationship Id="rId24" Type="http://schemas.openxmlformats.org/officeDocument/2006/relationships/hyperlink" Target="https://podminky.urs.cz/item/CS_URS_2022_01/113202111" TargetMode="External" /><Relationship Id="rId25" Type="http://schemas.openxmlformats.org/officeDocument/2006/relationships/hyperlink" Target="https://podminky.urs.cz/item/CS_URS_2022_01/121151103" TargetMode="External" /><Relationship Id="rId26" Type="http://schemas.openxmlformats.org/officeDocument/2006/relationships/hyperlink" Target="https://podminky.urs.cz/item/CS_URS_2022_01/122251101" TargetMode="External" /><Relationship Id="rId27" Type="http://schemas.openxmlformats.org/officeDocument/2006/relationships/hyperlink" Target="https://podminky.urs.cz/item/CS_URS_2022_01/131212531" TargetMode="External" /><Relationship Id="rId28" Type="http://schemas.openxmlformats.org/officeDocument/2006/relationships/hyperlink" Target="https://podminky.urs.cz/item/CS_URS_2022_01/122251104" TargetMode="External" /><Relationship Id="rId29" Type="http://schemas.openxmlformats.org/officeDocument/2006/relationships/hyperlink" Target="https://podminky.urs.cz/item/CS_URS_2022_01/171151112" TargetMode="External" /><Relationship Id="rId30" Type="http://schemas.openxmlformats.org/officeDocument/2006/relationships/hyperlink" Target="https://podminky.urs.cz/item/CS_URS_2022_01/162351103" TargetMode="External" /><Relationship Id="rId31" Type="http://schemas.openxmlformats.org/officeDocument/2006/relationships/hyperlink" Target="https://podminky.urs.cz/item/CS_URS_2022_01/162751113" TargetMode="External" /><Relationship Id="rId32" Type="http://schemas.openxmlformats.org/officeDocument/2006/relationships/hyperlink" Target="https://podminky.urs.cz/item/CS_URS_2022_01/162751117" TargetMode="External" /><Relationship Id="rId33" Type="http://schemas.openxmlformats.org/officeDocument/2006/relationships/hyperlink" Target="https://podminky.urs.cz/item/CS_URS_2022_01/997221655" TargetMode="External" /><Relationship Id="rId34" Type="http://schemas.openxmlformats.org/officeDocument/2006/relationships/hyperlink" Target="https://podminky.urs.cz/item/CS_URS_2022_01/171251201" TargetMode="External" /><Relationship Id="rId35" Type="http://schemas.openxmlformats.org/officeDocument/2006/relationships/hyperlink" Target="https://podminky.urs.cz/item/CS_URS_2022_01/167151101" TargetMode="External" /><Relationship Id="rId36" Type="http://schemas.openxmlformats.org/officeDocument/2006/relationships/hyperlink" Target="https://podminky.urs.cz/item/CS_URS_2022_01/162351103" TargetMode="External" /><Relationship Id="rId37" Type="http://schemas.openxmlformats.org/officeDocument/2006/relationships/hyperlink" Target="https://podminky.urs.cz/item/CS_URS_2022_01/175111201" TargetMode="External" /><Relationship Id="rId38" Type="http://schemas.openxmlformats.org/officeDocument/2006/relationships/hyperlink" Target="https://podminky.urs.cz/item/CS_URS_2022_01/182351023" TargetMode="External" /><Relationship Id="rId39" Type="http://schemas.openxmlformats.org/officeDocument/2006/relationships/hyperlink" Target="https://podminky.urs.cz/item/CS_URS_2022_01/181411131" TargetMode="External" /><Relationship Id="rId40" Type="http://schemas.openxmlformats.org/officeDocument/2006/relationships/hyperlink" Target="https://podminky.urs.cz/item/CS_URS_2022_01/183101214" TargetMode="External" /><Relationship Id="rId41" Type="http://schemas.openxmlformats.org/officeDocument/2006/relationships/hyperlink" Target="https://podminky.urs.cz/item/CS_URS_2022_01/184102114" TargetMode="External" /><Relationship Id="rId42" Type="http://schemas.openxmlformats.org/officeDocument/2006/relationships/hyperlink" Target="https://podminky.urs.cz/item/CS_URS_2022_01/181951112" TargetMode="External" /><Relationship Id="rId43" Type="http://schemas.openxmlformats.org/officeDocument/2006/relationships/hyperlink" Target="https://podminky.urs.cz/item/CS_URS_2022_01/213141111" TargetMode="External" /><Relationship Id="rId44" Type="http://schemas.openxmlformats.org/officeDocument/2006/relationships/hyperlink" Target="https://podminky.urs.cz/item/CS_URS_2022_01/275313511" TargetMode="External" /><Relationship Id="rId45" Type="http://schemas.openxmlformats.org/officeDocument/2006/relationships/hyperlink" Target="https://podminky.urs.cz/item/CS_URS_2022_01/359901111" TargetMode="External" /><Relationship Id="rId46" Type="http://schemas.openxmlformats.org/officeDocument/2006/relationships/hyperlink" Target="https://podminky.urs.cz/item/CS_URS_2022_01/564801111" TargetMode="External" /><Relationship Id="rId47" Type="http://schemas.openxmlformats.org/officeDocument/2006/relationships/hyperlink" Target="https://podminky.urs.cz/item/CS_URS_2022_01/564851111" TargetMode="External" /><Relationship Id="rId48" Type="http://schemas.openxmlformats.org/officeDocument/2006/relationships/hyperlink" Target="https://podminky.urs.cz/item/CS_URS_2022_01/566901132" TargetMode="External" /><Relationship Id="rId49" Type="http://schemas.openxmlformats.org/officeDocument/2006/relationships/hyperlink" Target="https://podminky.urs.cz/item/CS_URS_2022_01/566901162" TargetMode="External" /><Relationship Id="rId50" Type="http://schemas.openxmlformats.org/officeDocument/2006/relationships/hyperlink" Target="https://podminky.urs.cz/item/CS_URS_2022_01/571902111" TargetMode="External" /><Relationship Id="rId51" Type="http://schemas.openxmlformats.org/officeDocument/2006/relationships/hyperlink" Target="https://podminky.urs.cz/item/CS_URS_2022_01/596211113" TargetMode="External" /><Relationship Id="rId52" Type="http://schemas.openxmlformats.org/officeDocument/2006/relationships/hyperlink" Target="https://podminky.urs.cz/item/CS_URS_2022_01/596211120" TargetMode="External" /><Relationship Id="rId53" Type="http://schemas.openxmlformats.org/officeDocument/2006/relationships/hyperlink" Target="https://podminky.urs.cz/item/CS_URS_2022_01/895941314" TargetMode="External" /><Relationship Id="rId54" Type="http://schemas.openxmlformats.org/officeDocument/2006/relationships/hyperlink" Target="https://podminky.urs.cz/item/CS_URS_2022_01/899101211" TargetMode="External" /><Relationship Id="rId55" Type="http://schemas.openxmlformats.org/officeDocument/2006/relationships/hyperlink" Target="https://podminky.urs.cz/item/CS_URS_2022_01/899201211" TargetMode="External" /><Relationship Id="rId56" Type="http://schemas.openxmlformats.org/officeDocument/2006/relationships/hyperlink" Target="https://podminky.urs.cz/item/CS_URS_2022_01/899204112" TargetMode="External" /><Relationship Id="rId57" Type="http://schemas.openxmlformats.org/officeDocument/2006/relationships/hyperlink" Target="https://podminky.urs.cz/item/CS_URS_2022_01/912211111" TargetMode="External" /><Relationship Id="rId58" Type="http://schemas.openxmlformats.org/officeDocument/2006/relationships/hyperlink" Target="https://podminky.urs.cz/item/CS_URS_2022_01/916111123" TargetMode="External" /><Relationship Id="rId59" Type="http://schemas.openxmlformats.org/officeDocument/2006/relationships/hyperlink" Target="https://podminky.urs.cz/item/CS_URS_2022_01/916131113" TargetMode="External" /><Relationship Id="rId60" Type="http://schemas.openxmlformats.org/officeDocument/2006/relationships/hyperlink" Target="https://podminky.urs.cz/item/CS_URS_2022_01/916131213" TargetMode="External" /><Relationship Id="rId61" Type="http://schemas.openxmlformats.org/officeDocument/2006/relationships/hyperlink" Target="https://podminky.urs.cz/item/CS_URS_2022_01/916431112" TargetMode="External" /><Relationship Id="rId62" Type="http://schemas.openxmlformats.org/officeDocument/2006/relationships/hyperlink" Target="https://podminky.urs.cz/item/CS_URS_2021_01/916231213" TargetMode="External" /><Relationship Id="rId63" Type="http://schemas.openxmlformats.org/officeDocument/2006/relationships/hyperlink" Target="https://podminky.urs.cz/item/CS_URS_2022_01/916991121" TargetMode="External" /><Relationship Id="rId64" Type="http://schemas.openxmlformats.org/officeDocument/2006/relationships/hyperlink" Target="https://podminky.urs.cz/item/CS_URS_2022_01/919732211" TargetMode="External" /><Relationship Id="rId65" Type="http://schemas.openxmlformats.org/officeDocument/2006/relationships/hyperlink" Target="https://podminky.urs.cz/item/CS_URS_2022_01/919735113" TargetMode="External" /><Relationship Id="rId66" Type="http://schemas.openxmlformats.org/officeDocument/2006/relationships/hyperlink" Target="https://podminky.urs.cz/item/CS_URS_2022_01/966006211" TargetMode="External" /><Relationship Id="rId67" Type="http://schemas.openxmlformats.org/officeDocument/2006/relationships/hyperlink" Target="https://podminky.urs.cz/item/CS_URS_2022_01/997221571" TargetMode="External" /><Relationship Id="rId68" Type="http://schemas.openxmlformats.org/officeDocument/2006/relationships/hyperlink" Target="https://podminky.urs.cz/item/CS_URS_2022_01/997221579" TargetMode="External" /><Relationship Id="rId69" Type="http://schemas.openxmlformats.org/officeDocument/2006/relationships/hyperlink" Target="https://podminky.urs.cz/item/CS_URS_2022_01/997221612" TargetMode="External" /><Relationship Id="rId70" Type="http://schemas.openxmlformats.org/officeDocument/2006/relationships/hyperlink" Target="https://podminky.urs.cz/item/CS_URS_2022_01/997013631" TargetMode="External" /><Relationship Id="rId71" Type="http://schemas.openxmlformats.org/officeDocument/2006/relationships/hyperlink" Target="https://podminky.urs.cz/item/CS_URS_2022_01/997221615" TargetMode="External" /><Relationship Id="rId72" Type="http://schemas.openxmlformats.org/officeDocument/2006/relationships/hyperlink" Target="https://podminky.urs.cz/item/CS_URS_2022_01/997221645" TargetMode="External" /><Relationship Id="rId73" Type="http://schemas.openxmlformats.org/officeDocument/2006/relationships/hyperlink" Target="https://podminky.urs.cz/item/CS_URS_2022_01/998225111" TargetMode="External" /><Relationship Id="rId74" Type="http://schemas.openxmlformats.org/officeDocument/2006/relationships/hyperlink" Target="https://podminky.urs.cz/item/CS_URS_2022_01/998225191" TargetMode="External" /><Relationship Id="rId75" Type="http://schemas.openxmlformats.org/officeDocument/2006/relationships/hyperlink" Target="https://podminky.urs.cz/item/CS_URS_2022_01/460791116" TargetMode="External" /><Relationship Id="rId76" Type="http://schemas.openxmlformats.org/officeDocument/2006/relationships/hyperlink" Target="https://podminky.urs.cz/item/CS_URS_2022_01/460791216" TargetMode="External" /><Relationship Id="rId7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3254000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42503000" TargetMode="External" /><Relationship Id="rId5" Type="http://schemas.openxmlformats.org/officeDocument/2006/relationships/hyperlink" Target="https://podminky.urs.cz/item/CS_URS_2022_01/042603000" TargetMode="External" /><Relationship Id="rId6" Type="http://schemas.openxmlformats.org/officeDocument/2006/relationships/hyperlink" Target="https://podminky.urs.cz/item/CS_URS_2022_01/045203000" TargetMode="External" /><Relationship Id="rId7" Type="http://schemas.openxmlformats.org/officeDocument/2006/relationships/hyperlink" Target="https://podminky.urs.cz/item/CS_URS_2022_01/052203000" TargetMode="External" /><Relationship Id="rId8" Type="http://schemas.openxmlformats.org/officeDocument/2006/relationships/hyperlink" Target="https://podminky.urs.cz/item/CS_URS_2022_01/071103000" TargetMode="External" /><Relationship Id="rId9" Type="http://schemas.openxmlformats.org/officeDocument/2006/relationships/hyperlink" Target="https://podminky.urs.cz/item/CS_URS_2022_01/094104000" TargetMode="External" /><Relationship Id="rId10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2022-024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Chodník ul.Severní + veřejné osvětlení Kopřivnice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Kopřivnice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10. 6. 2022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Kopřivnice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Dopravné projekce Bojko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101 - Místní komunikace'!J30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101 - Místní komunikace'!P90</f>
        <v>0</v>
      </c>
      <c r="AV55" s="120">
        <f>'SO 101 - Místní komunikace'!J33</f>
        <v>0</v>
      </c>
      <c r="AW55" s="120">
        <f>'SO 101 - Místní komunikace'!J34</f>
        <v>0</v>
      </c>
      <c r="AX55" s="120">
        <f>'SO 101 - Místní komunikace'!J35</f>
        <v>0</v>
      </c>
      <c r="AY55" s="120">
        <f>'SO 101 - Místní komunikace'!J36</f>
        <v>0</v>
      </c>
      <c r="AZ55" s="120">
        <f>'SO 101 - Místní komunikace'!F33</f>
        <v>0</v>
      </c>
      <c r="BA55" s="120">
        <f>'SO 101 - Místní komunikace'!F34</f>
        <v>0</v>
      </c>
      <c r="BB55" s="120">
        <f>'SO 101 - Místní komunikace'!F35</f>
        <v>0</v>
      </c>
      <c r="BC55" s="120">
        <f>'SO 101 - Místní komunikace'!F36</f>
        <v>0</v>
      </c>
      <c r="BD55" s="122">
        <f>'SO 101 - Místní komunikace'!F37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401 - Veřejné osvětlení'!J30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 401 - Veřejné osvětlení'!P85</f>
        <v>0</v>
      </c>
      <c r="AV56" s="120">
        <f>'SO 401 - Veřejné osvětlení'!J33</f>
        <v>0</v>
      </c>
      <c r="AW56" s="120">
        <f>'SO 401 - Veřejné osvětlení'!J34</f>
        <v>0</v>
      </c>
      <c r="AX56" s="120">
        <f>'SO 401 - Veřejné osvětlení'!J35</f>
        <v>0</v>
      </c>
      <c r="AY56" s="120">
        <f>'SO 401 - Veřejné osvětlení'!J36</f>
        <v>0</v>
      </c>
      <c r="AZ56" s="120">
        <f>'SO 401 - Veřejné osvětlení'!F33</f>
        <v>0</v>
      </c>
      <c r="BA56" s="120">
        <f>'SO 401 - Veřejné osvětlení'!F34</f>
        <v>0</v>
      </c>
      <c r="BB56" s="120">
        <f>'SO 401 - Veřejné osvětlení'!F35</f>
        <v>0</v>
      </c>
      <c r="BC56" s="120">
        <f>'SO 401 - Veřejné osvětlení'!F36</f>
        <v>0</v>
      </c>
      <c r="BD56" s="122">
        <f>'SO 401 - Veřejné osvětlení'!F37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24.75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'VRN - vedlejší rozpočtové...'!J30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24">
        <v>0</v>
      </c>
      <c r="AT57" s="125">
        <f>ROUND(SUM(AV57:AW57),2)</f>
        <v>0</v>
      </c>
      <c r="AU57" s="126">
        <f>'VRN - vedlejší rozpočtové...'!P86</f>
        <v>0</v>
      </c>
      <c r="AV57" s="125">
        <f>'VRN - vedlejší rozpočtové...'!J33</f>
        <v>0</v>
      </c>
      <c r="AW57" s="125">
        <f>'VRN - vedlejší rozpočtové...'!J34</f>
        <v>0</v>
      </c>
      <c r="AX57" s="125">
        <f>'VRN - vedlejší rozpočtové...'!J35</f>
        <v>0</v>
      </c>
      <c r="AY57" s="125">
        <f>'VRN - vedlejší rozpočtové...'!J36</f>
        <v>0</v>
      </c>
      <c r="AZ57" s="125">
        <f>'VRN - vedlejší rozpočtové...'!F33</f>
        <v>0</v>
      </c>
      <c r="BA57" s="125">
        <f>'VRN - vedlejší rozpočtové...'!F34</f>
        <v>0</v>
      </c>
      <c r="BB57" s="125">
        <f>'VRN - vedlejší rozpočtové...'!F35</f>
        <v>0</v>
      </c>
      <c r="BC57" s="125">
        <f>'VRN - vedlejší rozpočtové...'!F36</f>
        <v>0</v>
      </c>
      <c r="BD57" s="127">
        <f>'VRN - vedlejší rozpočtové...'!F37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1yyy16foXfIgoXWgHySmj5GHYLl2v+IPzUNal66Ut00z69s2zSZNDYpBO98cb19CzYJLoWYfH1aq72XdrZPaPA==" hashValue="KaGgNLupLDnsI2dWiU8bk1ovuca2UUVNIQF4uYMc08vpY4r+YEo7BWN0uMfiJzuWU2OTgCsJUhd4Zcxv/MpQJQ==" algorithmName="SHA-512" password="C68C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Místní komunikace'!C2" display="/"/>
    <hyperlink ref="A56" location="'SO 401 - Veřejné osvětlení'!C2" display="/"/>
    <hyperlink ref="A5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hidden="1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Chodník ul.Severní + veřejné osvětlení Kopřivnice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91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10. 6. 2022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ROUND((SUM(BE90:BE619)),  2)</f>
        <v>0</v>
      </c>
      <c r="G33" s="38"/>
      <c r="H33" s="38"/>
      <c r="I33" s="148">
        <v>0.20999999999999999</v>
      </c>
      <c r="J33" s="147">
        <f>ROUND(((SUM(BE90:BE619))*I33),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ROUND((SUM(BF90:BF619)),  2)</f>
        <v>0</v>
      </c>
      <c r="G34" s="38"/>
      <c r="H34" s="38"/>
      <c r="I34" s="148">
        <v>0.14999999999999999</v>
      </c>
      <c r="J34" s="147">
        <f>ROUND(((SUM(BF90:BF619))*I34),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ROUND((SUM(BG90:BG619)),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ROUND((SUM(BH90:BH619)),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ROUND((SUM(BI90:BI619)),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Chodník ul.Severní + veřejné osvětlení Kopřivnice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101 - Místní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Kopřivnice</v>
      </c>
      <c r="G52" s="40"/>
      <c r="H52" s="40"/>
      <c r="I52" s="32" t="s">
        <v>23</v>
      </c>
      <c r="J52" s="72" t="str">
        <f>IF(J12="","",J12)</f>
        <v>10. 6. 2022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Kopřivnice</v>
      </c>
      <c r="G54" s="40"/>
      <c r="H54" s="40"/>
      <c r="I54" s="32" t="s">
        <v>31</v>
      </c>
      <c r="J54" s="36" t="str">
        <f>E21</f>
        <v>Dopravné projekce Bojko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96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97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98</v>
      </c>
      <c r="E62" s="174"/>
      <c r="F62" s="174"/>
      <c r="G62" s="174"/>
      <c r="H62" s="174"/>
      <c r="I62" s="174"/>
      <c r="J62" s="175">
        <f>J338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99</v>
      </c>
      <c r="E63" s="174"/>
      <c r="F63" s="174"/>
      <c r="G63" s="174"/>
      <c r="H63" s="174"/>
      <c r="I63" s="174"/>
      <c r="J63" s="175">
        <f>J357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100</v>
      </c>
      <c r="E64" s="174"/>
      <c r="F64" s="174"/>
      <c r="G64" s="174"/>
      <c r="H64" s="174"/>
      <c r="I64" s="174"/>
      <c r="J64" s="175">
        <f>J364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101</v>
      </c>
      <c r="E65" s="174"/>
      <c r="F65" s="174"/>
      <c r="G65" s="174"/>
      <c r="H65" s="174"/>
      <c r="I65" s="174"/>
      <c r="J65" s="175">
        <f>J431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102</v>
      </c>
      <c r="E66" s="174"/>
      <c r="F66" s="174"/>
      <c r="G66" s="174"/>
      <c r="H66" s="174"/>
      <c r="I66" s="174"/>
      <c r="J66" s="175">
        <f>J450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103</v>
      </c>
      <c r="E67" s="174"/>
      <c r="F67" s="174"/>
      <c r="G67" s="174"/>
      <c r="H67" s="174"/>
      <c r="I67" s="174"/>
      <c r="J67" s="175">
        <f>J569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104</v>
      </c>
      <c r="E68" s="174"/>
      <c r="F68" s="174"/>
      <c r="G68" s="174"/>
      <c r="H68" s="174"/>
      <c r="I68" s="174"/>
      <c r="J68" s="175">
        <f>J594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5"/>
      <c r="C69" s="166"/>
      <c r="D69" s="167" t="s">
        <v>105</v>
      </c>
      <c r="E69" s="168"/>
      <c r="F69" s="168"/>
      <c r="G69" s="168"/>
      <c r="H69" s="168"/>
      <c r="I69" s="168"/>
      <c r="J69" s="169">
        <f>J599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1"/>
      <c r="C70" s="172"/>
      <c r="D70" s="173" t="s">
        <v>106</v>
      </c>
      <c r="E70" s="174"/>
      <c r="F70" s="174"/>
      <c r="G70" s="174"/>
      <c r="H70" s="174"/>
      <c r="I70" s="174"/>
      <c r="J70" s="175">
        <f>J600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107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Chodník ul.Severní + veřejné osvětlení Kopřivnice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90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 101 - Místní komunikace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Kopřivnice</v>
      </c>
      <c r="G84" s="40"/>
      <c r="H84" s="40"/>
      <c r="I84" s="32" t="s">
        <v>23</v>
      </c>
      <c r="J84" s="72" t="str">
        <f>IF(J12="","",J12)</f>
        <v>10. 6. 2022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2" t="s">
        <v>25</v>
      </c>
      <c r="D86" s="40"/>
      <c r="E86" s="40"/>
      <c r="F86" s="27" t="str">
        <f>E15</f>
        <v>Město Kopřivnice</v>
      </c>
      <c r="G86" s="40"/>
      <c r="H86" s="40"/>
      <c r="I86" s="32" t="s">
        <v>31</v>
      </c>
      <c r="J86" s="36" t="str">
        <f>E21</f>
        <v>Dopravné projekce Bojko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29</v>
      </c>
      <c r="D87" s="40"/>
      <c r="E87" s="40"/>
      <c r="F87" s="27" t="str">
        <f>IF(E18="","",E18)</f>
        <v>Vyplň údaj</v>
      </c>
      <c r="G87" s="40"/>
      <c r="H87" s="40"/>
      <c r="I87" s="32" t="s">
        <v>34</v>
      </c>
      <c r="J87" s="36" t="str">
        <f>E24</f>
        <v xml:space="preserve"> 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108</v>
      </c>
      <c r="D89" s="180" t="s">
        <v>57</v>
      </c>
      <c r="E89" s="180" t="s">
        <v>53</v>
      </c>
      <c r="F89" s="180" t="s">
        <v>54</v>
      </c>
      <c r="G89" s="180" t="s">
        <v>109</v>
      </c>
      <c r="H89" s="180" t="s">
        <v>110</v>
      </c>
      <c r="I89" s="180" t="s">
        <v>111</v>
      </c>
      <c r="J89" s="180" t="s">
        <v>94</v>
      </c>
      <c r="K89" s="181" t="s">
        <v>112</v>
      </c>
      <c r="L89" s="182"/>
      <c r="M89" s="92" t="s">
        <v>19</v>
      </c>
      <c r="N89" s="93" t="s">
        <v>42</v>
      </c>
      <c r="O89" s="93" t="s">
        <v>113</v>
      </c>
      <c r="P89" s="93" t="s">
        <v>114</v>
      </c>
      <c r="Q89" s="93" t="s">
        <v>115</v>
      </c>
      <c r="R89" s="93" t="s">
        <v>116</v>
      </c>
      <c r="S89" s="93" t="s">
        <v>117</v>
      </c>
      <c r="T89" s="94" t="s">
        <v>118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119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P91+P599</f>
        <v>0</v>
      </c>
      <c r="Q90" s="96"/>
      <c r="R90" s="185">
        <f>R91+R599</f>
        <v>1464.4488983599999</v>
      </c>
      <c r="S90" s="96"/>
      <c r="T90" s="186">
        <f>T91+T599</f>
        <v>706.23469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71</v>
      </c>
      <c r="AU90" s="17" t="s">
        <v>95</v>
      </c>
      <c r="BK90" s="187">
        <f>BK91+BK599</f>
        <v>0</v>
      </c>
    </row>
    <row r="91" s="12" customFormat="1" ht="25.92" customHeight="1">
      <c r="A91" s="12"/>
      <c r="B91" s="188"/>
      <c r="C91" s="189"/>
      <c r="D91" s="190" t="s">
        <v>71</v>
      </c>
      <c r="E91" s="191" t="s">
        <v>120</v>
      </c>
      <c r="F91" s="191" t="s">
        <v>121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P92+P338+P357+P364+P431+P450+P569+P594</f>
        <v>0</v>
      </c>
      <c r="Q91" s="196"/>
      <c r="R91" s="197">
        <f>R92+R338+R357+R364+R431+R450+R569+R594</f>
        <v>1464.40681436</v>
      </c>
      <c r="S91" s="196"/>
      <c r="T91" s="198">
        <f>T92+T338+T357+T364+T431+T450+T569+T594</f>
        <v>706.23469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80</v>
      </c>
      <c r="AT91" s="200" t="s">
        <v>71</v>
      </c>
      <c r="AU91" s="200" t="s">
        <v>72</v>
      </c>
      <c r="AY91" s="199" t="s">
        <v>122</v>
      </c>
      <c r="BK91" s="201">
        <f>BK92+BK338+BK357+BK364+BK431+BK450+BK569+BK594</f>
        <v>0</v>
      </c>
    </row>
    <row r="92" s="12" customFormat="1" ht="22.8" customHeight="1">
      <c r="A92" s="12"/>
      <c r="B92" s="188"/>
      <c r="C92" s="189"/>
      <c r="D92" s="190" t="s">
        <v>71</v>
      </c>
      <c r="E92" s="202" t="s">
        <v>80</v>
      </c>
      <c r="F92" s="202" t="s">
        <v>123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SUM(P93:P337)</f>
        <v>0</v>
      </c>
      <c r="Q92" s="196"/>
      <c r="R92" s="197">
        <f>SUM(R93:R337)</f>
        <v>500.09791000000007</v>
      </c>
      <c r="S92" s="196"/>
      <c r="T92" s="198">
        <f>SUM(T93:T337)</f>
        <v>705.70668999999998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80</v>
      </c>
      <c r="AT92" s="200" t="s">
        <v>71</v>
      </c>
      <c r="AU92" s="200" t="s">
        <v>80</v>
      </c>
      <c r="AY92" s="199" t="s">
        <v>122</v>
      </c>
      <c r="BK92" s="201">
        <f>SUM(BK93:BK337)</f>
        <v>0</v>
      </c>
    </row>
    <row r="93" s="2" customFormat="1" ht="24.15" customHeight="1">
      <c r="A93" s="38"/>
      <c r="B93" s="39"/>
      <c r="C93" s="204" t="s">
        <v>80</v>
      </c>
      <c r="D93" s="204" t="s">
        <v>124</v>
      </c>
      <c r="E93" s="205" t="s">
        <v>125</v>
      </c>
      <c r="F93" s="206" t="s">
        <v>126</v>
      </c>
      <c r="G93" s="207" t="s">
        <v>127</v>
      </c>
      <c r="H93" s="208">
        <v>1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43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128</v>
      </c>
      <c r="AT93" s="215" t="s">
        <v>124</v>
      </c>
      <c r="AU93" s="215" t="s">
        <v>82</v>
      </c>
      <c r="AY93" s="17" t="s">
        <v>122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128</v>
      </c>
      <c r="BM93" s="215" t="s">
        <v>129</v>
      </c>
    </row>
    <row r="94" s="2" customFormat="1" ht="44.25" customHeight="1">
      <c r="A94" s="38"/>
      <c r="B94" s="39"/>
      <c r="C94" s="204" t="s">
        <v>82</v>
      </c>
      <c r="D94" s="204" t="s">
        <v>124</v>
      </c>
      <c r="E94" s="205" t="s">
        <v>130</v>
      </c>
      <c r="F94" s="206" t="s">
        <v>131</v>
      </c>
      <c r="G94" s="207" t="s">
        <v>132</v>
      </c>
      <c r="H94" s="208">
        <v>38</v>
      </c>
      <c r="I94" s="209"/>
      <c r="J94" s="210">
        <f>ROUND(I94*H94,2)</f>
        <v>0</v>
      </c>
      <c r="K94" s="206" t="s">
        <v>133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128</v>
      </c>
      <c r="AT94" s="215" t="s">
        <v>124</v>
      </c>
      <c r="AU94" s="215" t="s">
        <v>82</v>
      </c>
      <c r="AY94" s="17" t="s">
        <v>122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128</v>
      </c>
      <c r="BM94" s="215" t="s">
        <v>134</v>
      </c>
    </row>
    <row r="95" s="2" customFormat="1">
      <c r="A95" s="38"/>
      <c r="B95" s="39"/>
      <c r="C95" s="40"/>
      <c r="D95" s="217" t="s">
        <v>135</v>
      </c>
      <c r="E95" s="40"/>
      <c r="F95" s="218" t="s">
        <v>136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135</v>
      </c>
      <c r="AU95" s="17" t="s">
        <v>82</v>
      </c>
    </row>
    <row r="96" s="13" customFormat="1">
      <c r="A96" s="13"/>
      <c r="B96" s="222"/>
      <c r="C96" s="223"/>
      <c r="D96" s="224" t="s">
        <v>137</v>
      </c>
      <c r="E96" s="225" t="s">
        <v>19</v>
      </c>
      <c r="F96" s="226" t="s">
        <v>138</v>
      </c>
      <c r="G96" s="223"/>
      <c r="H96" s="225" t="s">
        <v>19</v>
      </c>
      <c r="I96" s="227"/>
      <c r="J96" s="223"/>
      <c r="K96" s="223"/>
      <c r="L96" s="228"/>
      <c r="M96" s="229"/>
      <c r="N96" s="230"/>
      <c r="O96" s="230"/>
      <c r="P96" s="230"/>
      <c r="Q96" s="230"/>
      <c r="R96" s="230"/>
      <c r="S96" s="230"/>
      <c r="T96" s="23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2" t="s">
        <v>137</v>
      </c>
      <c r="AU96" s="232" t="s">
        <v>82</v>
      </c>
      <c r="AV96" s="13" t="s">
        <v>80</v>
      </c>
      <c r="AW96" s="13" t="s">
        <v>33</v>
      </c>
      <c r="AX96" s="13" t="s">
        <v>72</v>
      </c>
      <c r="AY96" s="232" t="s">
        <v>122</v>
      </c>
    </row>
    <row r="97" s="14" customFormat="1">
      <c r="A97" s="14"/>
      <c r="B97" s="233"/>
      <c r="C97" s="234"/>
      <c r="D97" s="224" t="s">
        <v>137</v>
      </c>
      <c r="E97" s="235" t="s">
        <v>19</v>
      </c>
      <c r="F97" s="236" t="s">
        <v>139</v>
      </c>
      <c r="G97" s="234"/>
      <c r="H97" s="237">
        <v>38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3" t="s">
        <v>137</v>
      </c>
      <c r="AU97" s="243" t="s">
        <v>82</v>
      </c>
      <c r="AV97" s="14" t="s">
        <v>82</v>
      </c>
      <c r="AW97" s="14" t="s">
        <v>33</v>
      </c>
      <c r="AX97" s="14" t="s">
        <v>72</v>
      </c>
      <c r="AY97" s="243" t="s">
        <v>122</v>
      </c>
    </row>
    <row r="98" s="15" customFormat="1">
      <c r="A98" s="15"/>
      <c r="B98" s="244"/>
      <c r="C98" s="245"/>
      <c r="D98" s="224" t="s">
        <v>137</v>
      </c>
      <c r="E98" s="246" t="s">
        <v>19</v>
      </c>
      <c r="F98" s="247" t="s">
        <v>140</v>
      </c>
      <c r="G98" s="245"/>
      <c r="H98" s="248">
        <v>38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4" t="s">
        <v>137</v>
      </c>
      <c r="AU98" s="254" t="s">
        <v>82</v>
      </c>
      <c r="AV98" s="15" t="s">
        <v>128</v>
      </c>
      <c r="AW98" s="15" t="s">
        <v>33</v>
      </c>
      <c r="AX98" s="15" t="s">
        <v>80</v>
      </c>
      <c r="AY98" s="254" t="s">
        <v>122</v>
      </c>
    </row>
    <row r="99" s="2" customFormat="1" ht="37.8" customHeight="1">
      <c r="A99" s="38"/>
      <c r="B99" s="39"/>
      <c r="C99" s="204" t="s">
        <v>141</v>
      </c>
      <c r="D99" s="204" t="s">
        <v>124</v>
      </c>
      <c r="E99" s="205" t="s">
        <v>142</v>
      </c>
      <c r="F99" s="206" t="s">
        <v>143</v>
      </c>
      <c r="G99" s="207" t="s">
        <v>144</v>
      </c>
      <c r="H99" s="208">
        <v>8</v>
      </c>
      <c r="I99" s="209"/>
      <c r="J99" s="210">
        <f>ROUND(I99*H99,2)</f>
        <v>0</v>
      </c>
      <c r="K99" s="206" t="s">
        <v>133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128</v>
      </c>
      <c r="AT99" s="215" t="s">
        <v>124</v>
      </c>
      <c r="AU99" s="215" t="s">
        <v>82</v>
      </c>
      <c r="AY99" s="17" t="s">
        <v>122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128</v>
      </c>
      <c r="BM99" s="215" t="s">
        <v>145</v>
      </c>
    </row>
    <row r="100" s="2" customFormat="1">
      <c r="A100" s="38"/>
      <c r="B100" s="39"/>
      <c r="C100" s="40"/>
      <c r="D100" s="217" t="s">
        <v>135</v>
      </c>
      <c r="E100" s="40"/>
      <c r="F100" s="218" t="s">
        <v>146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135</v>
      </c>
      <c r="AU100" s="17" t="s">
        <v>82</v>
      </c>
    </row>
    <row r="101" s="2" customFormat="1" ht="16.5" customHeight="1">
      <c r="A101" s="38"/>
      <c r="B101" s="39"/>
      <c r="C101" s="204" t="s">
        <v>128</v>
      </c>
      <c r="D101" s="204" t="s">
        <v>124</v>
      </c>
      <c r="E101" s="205" t="s">
        <v>147</v>
      </c>
      <c r="F101" s="206" t="s">
        <v>148</v>
      </c>
      <c r="G101" s="207" t="s">
        <v>132</v>
      </c>
      <c r="H101" s="208">
        <v>470</v>
      </c>
      <c r="I101" s="209"/>
      <c r="J101" s="210">
        <f>ROUND(I101*H101,2)</f>
        <v>0</v>
      </c>
      <c r="K101" s="206" t="s">
        <v>133</v>
      </c>
      <c r="L101" s="44"/>
      <c r="M101" s="211" t="s">
        <v>19</v>
      </c>
      <c r="N101" s="212" t="s">
        <v>43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128</v>
      </c>
      <c r="AT101" s="215" t="s">
        <v>124</v>
      </c>
      <c r="AU101" s="215" t="s">
        <v>82</v>
      </c>
      <c r="AY101" s="17" t="s">
        <v>122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128</v>
      </c>
      <c r="BM101" s="215" t="s">
        <v>149</v>
      </c>
    </row>
    <row r="102" s="2" customFormat="1">
      <c r="A102" s="38"/>
      <c r="B102" s="39"/>
      <c r="C102" s="40"/>
      <c r="D102" s="217" t="s">
        <v>135</v>
      </c>
      <c r="E102" s="40"/>
      <c r="F102" s="218" t="s">
        <v>150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135</v>
      </c>
      <c r="AU102" s="17" t="s">
        <v>82</v>
      </c>
    </row>
    <row r="103" s="13" customFormat="1">
      <c r="A103" s="13"/>
      <c r="B103" s="222"/>
      <c r="C103" s="223"/>
      <c r="D103" s="224" t="s">
        <v>137</v>
      </c>
      <c r="E103" s="225" t="s">
        <v>19</v>
      </c>
      <c r="F103" s="226" t="s">
        <v>151</v>
      </c>
      <c r="G103" s="223"/>
      <c r="H103" s="225" t="s">
        <v>19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2" t="s">
        <v>137</v>
      </c>
      <c r="AU103" s="232" t="s">
        <v>82</v>
      </c>
      <c r="AV103" s="13" t="s">
        <v>80</v>
      </c>
      <c r="AW103" s="13" t="s">
        <v>33</v>
      </c>
      <c r="AX103" s="13" t="s">
        <v>72</v>
      </c>
      <c r="AY103" s="232" t="s">
        <v>122</v>
      </c>
    </row>
    <row r="104" s="14" customFormat="1">
      <c r="A104" s="14"/>
      <c r="B104" s="233"/>
      <c r="C104" s="234"/>
      <c r="D104" s="224" t="s">
        <v>137</v>
      </c>
      <c r="E104" s="235" t="s">
        <v>19</v>
      </c>
      <c r="F104" s="236" t="s">
        <v>152</v>
      </c>
      <c r="G104" s="234"/>
      <c r="H104" s="237">
        <v>470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137</v>
      </c>
      <c r="AU104" s="243" t="s">
        <v>82</v>
      </c>
      <c r="AV104" s="14" t="s">
        <v>82</v>
      </c>
      <c r="AW104" s="14" t="s">
        <v>33</v>
      </c>
      <c r="AX104" s="14" t="s">
        <v>72</v>
      </c>
      <c r="AY104" s="243" t="s">
        <v>122</v>
      </c>
    </row>
    <row r="105" s="15" customFormat="1">
      <c r="A105" s="15"/>
      <c r="B105" s="244"/>
      <c r="C105" s="245"/>
      <c r="D105" s="224" t="s">
        <v>137</v>
      </c>
      <c r="E105" s="246" t="s">
        <v>19</v>
      </c>
      <c r="F105" s="247" t="s">
        <v>140</v>
      </c>
      <c r="G105" s="245"/>
      <c r="H105" s="248">
        <v>470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4" t="s">
        <v>137</v>
      </c>
      <c r="AU105" s="254" t="s">
        <v>82</v>
      </c>
      <c r="AV105" s="15" t="s">
        <v>128</v>
      </c>
      <c r="AW105" s="15" t="s">
        <v>33</v>
      </c>
      <c r="AX105" s="15" t="s">
        <v>80</v>
      </c>
      <c r="AY105" s="254" t="s">
        <v>122</v>
      </c>
    </row>
    <row r="106" s="2" customFormat="1" ht="33" customHeight="1">
      <c r="A106" s="38"/>
      <c r="B106" s="39"/>
      <c r="C106" s="204" t="s">
        <v>153</v>
      </c>
      <c r="D106" s="204" t="s">
        <v>124</v>
      </c>
      <c r="E106" s="205" t="s">
        <v>154</v>
      </c>
      <c r="F106" s="206" t="s">
        <v>155</v>
      </c>
      <c r="G106" s="207" t="s">
        <v>144</v>
      </c>
      <c r="H106" s="208">
        <v>8</v>
      </c>
      <c r="I106" s="209"/>
      <c r="J106" s="210">
        <f>ROUND(I106*H106,2)</f>
        <v>0</v>
      </c>
      <c r="K106" s="206" t="s">
        <v>133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124</v>
      </c>
      <c r="AU106" s="215" t="s">
        <v>82</v>
      </c>
      <c r="AY106" s="17" t="s">
        <v>122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128</v>
      </c>
      <c r="BM106" s="215" t="s">
        <v>156</v>
      </c>
    </row>
    <row r="107" s="2" customFormat="1">
      <c r="A107" s="38"/>
      <c r="B107" s="39"/>
      <c r="C107" s="40"/>
      <c r="D107" s="217" t="s">
        <v>135</v>
      </c>
      <c r="E107" s="40"/>
      <c r="F107" s="218" t="s">
        <v>157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135</v>
      </c>
      <c r="AU107" s="17" t="s">
        <v>82</v>
      </c>
    </row>
    <row r="108" s="13" customFormat="1">
      <c r="A108" s="13"/>
      <c r="B108" s="222"/>
      <c r="C108" s="223"/>
      <c r="D108" s="224" t="s">
        <v>137</v>
      </c>
      <c r="E108" s="225" t="s">
        <v>19</v>
      </c>
      <c r="F108" s="226" t="s">
        <v>138</v>
      </c>
      <c r="G108" s="223"/>
      <c r="H108" s="225" t="s">
        <v>19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2" t="s">
        <v>137</v>
      </c>
      <c r="AU108" s="232" t="s">
        <v>82</v>
      </c>
      <c r="AV108" s="13" t="s">
        <v>80</v>
      </c>
      <c r="AW108" s="13" t="s">
        <v>33</v>
      </c>
      <c r="AX108" s="13" t="s">
        <v>72</v>
      </c>
      <c r="AY108" s="232" t="s">
        <v>122</v>
      </c>
    </row>
    <row r="109" s="14" customFormat="1">
      <c r="A109" s="14"/>
      <c r="B109" s="233"/>
      <c r="C109" s="234"/>
      <c r="D109" s="224" t="s">
        <v>137</v>
      </c>
      <c r="E109" s="235" t="s">
        <v>19</v>
      </c>
      <c r="F109" s="236" t="s">
        <v>158</v>
      </c>
      <c r="G109" s="234"/>
      <c r="H109" s="237">
        <v>8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3" t="s">
        <v>137</v>
      </c>
      <c r="AU109" s="243" t="s">
        <v>82</v>
      </c>
      <c r="AV109" s="14" t="s">
        <v>82</v>
      </c>
      <c r="AW109" s="14" t="s">
        <v>33</v>
      </c>
      <c r="AX109" s="14" t="s">
        <v>72</v>
      </c>
      <c r="AY109" s="243" t="s">
        <v>122</v>
      </c>
    </row>
    <row r="110" s="15" customFormat="1">
      <c r="A110" s="15"/>
      <c r="B110" s="244"/>
      <c r="C110" s="245"/>
      <c r="D110" s="224" t="s">
        <v>137</v>
      </c>
      <c r="E110" s="246" t="s">
        <v>19</v>
      </c>
      <c r="F110" s="247" t="s">
        <v>140</v>
      </c>
      <c r="G110" s="245"/>
      <c r="H110" s="248">
        <v>8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4" t="s">
        <v>137</v>
      </c>
      <c r="AU110" s="254" t="s">
        <v>82</v>
      </c>
      <c r="AV110" s="15" t="s">
        <v>128</v>
      </c>
      <c r="AW110" s="15" t="s">
        <v>33</v>
      </c>
      <c r="AX110" s="15" t="s">
        <v>80</v>
      </c>
      <c r="AY110" s="254" t="s">
        <v>122</v>
      </c>
    </row>
    <row r="111" s="2" customFormat="1" ht="37.8" customHeight="1">
      <c r="A111" s="38"/>
      <c r="B111" s="39"/>
      <c r="C111" s="204" t="s">
        <v>159</v>
      </c>
      <c r="D111" s="204" t="s">
        <v>124</v>
      </c>
      <c r="E111" s="205" t="s">
        <v>160</v>
      </c>
      <c r="F111" s="206" t="s">
        <v>161</v>
      </c>
      <c r="G111" s="207" t="s">
        <v>144</v>
      </c>
      <c r="H111" s="208">
        <v>8</v>
      </c>
      <c r="I111" s="209"/>
      <c r="J111" s="210">
        <f>ROUND(I111*H111,2)</f>
        <v>0</v>
      </c>
      <c r="K111" s="206" t="s">
        <v>133</v>
      </c>
      <c r="L111" s="44"/>
      <c r="M111" s="211" t="s">
        <v>19</v>
      </c>
      <c r="N111" s="212" t="s">
        <v>43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128</v>
      </c>
      <c r="AT111" s="215" t="s">
        <v>124</v>
      </c>
      <c r="AU111" s="215" t="s">
        <v>82</v>
      </c>
      <c r="AY111" s="17" t="s">
        <v>122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80</v>
      </c>
      <c r="BK111" s="216">
        <f>ROUND(I111*H111,2)</f>
        <v>0</v>
      </c>
      <c r="BL111" s="17" t="s">
        <v>128</v>
      </c>
      <c r="BM111" s="215" t="s">
        <v>162</v>
      </c>
    </row>
    <row r="112" s="2" customFormat="1">
      <c r="A112" s="38"/>
      <c r="B112" s="39"/>
      <c r="C112" s="40"/>
      <c r="D112" s="217" t="s">
        <v>135</v>
      </c>
      <c r="E112" s="40"/>
      <c r="F112" s="218" t="s">
        <v>163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135</v>
      </c>
      <c r="AU112" s="17" t="s">
        <v>82</v>
      </c>
    </row>
    <row r="113" s="2" customFormat="1" ht="49.05" customHeight="1">
      <c r="A113" s="38"/>
      <c r="B113" s="39"/>
      <c r="C113" s="204" t="s">
        <v>164</v>
      </c>
      <c r="D113" s="204" t="s">
        <v>124</v>
      </c>
      <c r="E113" s="205" t="s">
        <v>165</v>
      </c>
      <c r="F113" s="206" t="s">
        <v>166</v>
      </c>
      <c r="G113" s="207" t="s">
        <v>144</v>
      </c>
      <c r="H113" s="208">
        <v>104</v>
      </c>
      <c r="I113" s="209"/>
      <c r="J113" s="210">
        <f>ROUND(I113*H113,2)</f>
        <v>0</v>
      </c>
      <c r="K113" s="206" t="s">
        <v>133</v>
      </c>
      <c r="L113" s="44"/>
      <c r="M113" s="211" t="s">
        <v>19</v>
      </c>
      <c r="N113" s="212" t="s">
        <v>43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128</v>
      </c>
      <c r="AT113" s="215" t="s">
        <v>124</v>
      </c>
      <c r="AU113" s="215" t="s">
        <v>82</v>
      </c>
      <c r="AY113" s="17" t="s">
        <v>122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80</v>
      </c>
      <c r="BK113" s="216">
        <f>ROUND(I113*H113,2)</f>
        <v>0</v>
      </c>
      <c r="BL113" s="17" t="s">
        <v>128</v>
      </c>
      <c r="BM113" s="215" t="s">
        <v>167</v>
      </c>
    </row>
    <row r="114" s="2" customFormat="1">
      <c r="A114" s="38"/>
      <c r="B114" s="39"/>
      <c r="C114" s="40"/>
      <c r="D114" s="217" t="s">
        <v>135</v>
      </c>
      <c r="E114" s="40"/>
      <c r="F114" s="218" t="s">
        <v>168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135</v>
      </c>
      <c r="AU114" s="17" t="s">
        <v>82</v>
      </c>
    </row>
    <row r="115" s="13" customFormat="1">
      <c r="A115" s="13"/>
      <c r="B115" s="222"/>
      <c r="C115" s="223"/>
      <c r="D115" s="224" t="s">
        <v>137</v>
      </c>
      <c r="E115" s="225" t="s">
        <v>19</v>
      </c>
      <c r="F115" s="226" t="s">
        <v>138</v>
      </c>
      <c r="G115" s="223"/>
      <c r="H115" s="225" t="s">
        <v>19</v>
      </c>
      <c r="I115" s="227"/>
      <c r="J115" s="223"/>
      <c r="K115" s="223"/>
      <c r="L115" s="228"/>
      <c r="M115" s="229"/>
      <c r="N115" s="230"/>
      <c r="O115" s="230"/>
      <c r="P115" s="230"/>
      <c r="Q115" s="230"/>
      <c r="R115" s="230"/>
      <c r="S115" s="230"/>
      <c r="T115" s="23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2" t="s">
        <v>137</v>
      </c>
      <c r="AU115" s="232" t="s">
        <v>82</v>
      </c>
      <c r="AV115" s="13" t="s">
        <v>80</v>
      </c>
      <c r="AW115" s="13" t="s">
        <v>33</v>
      </c>
      <c r="AX115" s="13" t="s">
        <v>72</v>
      </c>
      <c r="AY115" s="232" t="s">
        <v>122</v>
      </c>
    </row>
    <row r="116" s="13" customFormat="1">
      <c r="A116" s="13"/>
      <c r="B116" s="222"/>
      <c r="C116" s="223"/>
      <c r="D116" s="224" t="s">
        <v>137</v>
      </c>
      <c r="E116" s="225" t="s">
        <v>19</v>
      </c>
      <c r="F116" s="226" t="s">
        <v>169</v>
      </c>
      <c r="G116" s="223"/>
      <c r="H116" s="225" t="s">
        <v>19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137</v>
      </c>
      <c r="AU116" s="232" t="s">
        <v>82</v>
      </c>
      <c r="AV116" s="13" t="s">
        <v>80</v>
      </c>
      <c r="AW116" s="13" t="s">
        <v>33</v>
      </c>
      <c r="AX116" s="13" t="s">
        <v>72</v>
      </c>
      <c r="AY116" s="232" t="s">
        <v>122</v>
      </c>
    </row>
    <row r="117" s="14" customFormat="1">
      <c r="A117" s="14"/>
      <c r="B117" s="233"/>
      <c r="C117" s="234"/>
      <c r="D117" s="224" t="s">
        <v>137</v>
      </c>
      <c r="E117" s="235" t="s">
        <v>19</v>
      </c>
      <c r="F117" s="236" t="s">
        <v>170</v>
      </c>
      <c r="G117" s="234"/>
      <c r="H117" s="237">
        <v>104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137</v>
      </c>
      <c r="AU117" s="243" t="s">
        <v>82</v>
      </c>
      <c r="AV117" s="14" t="s">
        <v>82</v>
      </c>
      <c r="AW117" s="14" t="s">
        <v>33</v>
      </c>
      <c r="AX117" s="14" t="s">
        <v>72</v>
      </c>
      <c r="AY117" s="243" t="s">
        <v>122</v>
      </c>
    </row>
    <row r="118" s="15" customFormat="1">
      <c r="A118" s="15"/>
      <c r="B118" s="244"/>
      <c r="C118" s="245"/>
      <c r="D118" s="224" t="s">
        <v>137</v>
      </c>
      <c r="E118" s="246" t="s">
        <v>19</v>
      </c>
      <c r="F118" s="247" t="s">
        <v>140</v>
      </c>
      <c r="G118" s="245"/>
      <c r="H118" s="248">
        <v>104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4" t="s">
        <v>137</v>
      </c>
      <c r="AU118" s="254" t="s">
        <v>82</v>
      </c>
      <c r="AV118" s="15" t="s">
        <v>128</v>
      </c>
      <c r="AW118" s="15" t="s">
        <v>33</v>
      </c>
      <c r="AX118" s="15" t="s">
        <v>80</v>
      </c>
      <c r="AY118" s="254" t="s">
        <v>122</v>
      </c>
    </row>
    <row r="119" s="2" customFormat="1" ht="44.25" customHeight="1">
      <c r="A119" s="38"/>
      <c r="B119" s="39"/>
      <c r="C119" s="204" t="s">
        <v>158</v>
      </c>
      <c r="D119" s="204" t="s">
        <v>124</v>
      </c>
      <c r="E119" s="205" t="s">
        <v>171</v>
      </c>
      <c r="F119" s="206" t="s">
        <v>172</v>
      </c>
      <c r="G119" s="207" t="s">
        <v>144</v>
      </c>
      <c r="H119" s="208">
        <v>8</v>
      </c>
      <c r="I119" s="209"/>
      <c r="J119" s="210">
        <f>ROUND(I119*H119,2)</f>
        <v>0</v>
      </c>
      <c r="K119" s="206" t="s">
        <v>133</v>
      </c>
      <c r="L119" s="44"/>
      <c r="M119" s="211" t="s">
        <v>19</v>
      </c>
      <c r="N119" s="212" t="s">
        <v>43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128</v>
      </c>
      <c r="AT119" s="215" t="s">
        <v>124</v>
      </c>
      <c r="AU119" s="215" t="s">
        <v>82</v>
      </c>
      <c r="AY119" s="17" t="s">
        <v>122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128</v>
      </c>
      <c r="BM119" s="215" t="s">
        <v>173</v>
      </c>
    </row>
    <row r="120" s="2" customFormat="1">
      <c r="A120" s="38"/>
      <c r="B120" s="39"/>
      <c r="C120" s="40"/>
      <c r="D120" s="217" t="s">
        <v>135</v>
      </c>
      <c r="E120" s="40"/>
      <c r="F120" s="218" t="s">
        <v>174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135</v>
      </c>
      <c r="AU120" s="17" t="s">
        <v>82</v>
      </c>
    </row>
    <row r="121" s="13" customFormat="1">
      <c r="A121" s="13"/>
      <c r="B121" s="222"/>
      <c r="C121" s="223"/>
      <c r="D121" s="224" t="s">
        <v>137</v>
      </c>
      <c r="E121" s="225" t="s">
        <v>19</v>
      </c>
      <c r="F121" s="226" t="s">
        <v>138</v>
      </c>
      <c r="G121" s="223"/>
      <c r="H121" s="225" t="s">
        <v>19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2" t="s">
        <v>137</v>
      </c>
      <c r="AU121" s="232" t="s">
        <v>82</v>
      </c>
      <c r="AV121" s="13" t="s">
        <v>80</v>
      </c>
      <c r="AW121" s="13" t="s">
        <v>33</v>
      </c>
      <c r="AX121" s="13" t="s">
        <v>72</v>
      </c>
      <c r="AY121" s="232" t="s">
        <v>122</v>
      </c>
    </row>
    <row r="122" s="13" customFormat="1">
      <c r="A122" s="13"/>
      <c r="B122" s="222"/>
      <c r="C122" s="223"/>
      <c r="D122" s="224" t="s">
        <v>137</v>
      </c>
      <c r="E122" s="225" t="s">
        <v>19</v>
      </c>
      <c r="F122" s="226" t="s">
        <v>175</v>
      </c>
      <c r="G122" s="223"/>
      <c r="H122" s="225" t="s">
        <v>19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2" t="s">
        <v>137</v>
      </c>
      <c r="AU122" s="232" t="s">
        <v>82</v>
      </c>
      <c r="AV122" s="13" t="s">
        <v>80</v>
      </c>
      <c r="AW122" s="13" t="s">
        <v>33</v>
      </c>
      <c r="AX122" s="13" t="s">
        <v>72</v>
      </c>
      <c r="AY122" s="232" t="s">
        <v>122</v>
      </c>
    </row>
    <row r="123" s="14" customFormat="1">
      <c r="A123" s="14"/>
      <c r="B123" s="233"/>
      <c r="C123" s="234"/>
      <c r="D123" s="224" t="s">
        <v>137</v>
      </c>
      <c r="E123" s="235" t="s">
        <v>19</v>
      </c>
      <c r="F123" s="236" t="s">
        <v>158</v>
      </c>
      <c r="G123" s="234"/>
      <c r="H123" s="237">
        <v>8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137</v>
      </c>
      <c r="AU123" s="243" t="s">
        <v>82</v>
      </c>
      <c r="AV123" s="14" t="s">
        <v>82</v>
      </c>
      <c r="AW123" s="14" t="s">
        <v>33</v>
      </c>
      <c r="AX123" s="14" t="s">
        <v>72</v>
      </c>
      <c r="AY123" s="243" t="s">
        <v>122</v>
      </c>
    </row>
    <row r="124" s="15" customFormat="1">
      <c r="A124" s="15"/>
      <c r="B124" s="244"/>
      <c r="C124" s="245"/>
      <c r="D124" s="224" t="s">
        <v>137</v>
      </c>
      <c r="E124" s="246" t="s">
        <v>19</v>
      </c>
      <c r="F124" s="247" t="s">
        <v>140</v>
      </c>
      <c r="G124" s="245"/>
      <c r="H124" s="248">
        <v>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4" t="s">
        <v>137</v>
      </c>
      <c r="AU124" s="254" t="s">
        <v>82</v>
      </c>
      <c r="AV124" s="15" t="s">
        <v>128</v>
      </c>
      <c r="AW124" s="15" t="s">
        <v>33</v>
      </c>
      <c r="AX124" s="15" t="s">
        <v>80</v>
      </c>
      <c r="AY124" s="254" t="s">
        <v>122</v>
      </c>
    </row>
    <row r="125" s="2" customFormat="1" ht="37.8" customHeight="1">
      <c r="A125" s="38"/>
      <c r="B125" s="39"/>
      <c r="C125" s="204" t="s">
        <v>176</v>
      </c>
      <c r="D125" s="204" t="s">
        <v>124</v>
      </c>
      <c r="E125" s="205" t="s">
        <v>177</v>
      </c>
      <c r="F125" s="206" t="s">
        <v>178</v>
      </c>
      <c r="G125" s="207" t="s">
        <v>144</v>
      </c>
      <c r="H125" s="208">
        <v>8</v>
      </c>
      <c r="I125" s="209"/>
      <c r="J125" s="210">
        <f>ROUND(I125*H125,2)</f>
        <v>0</v>
      </c>
      <c r="K125" s="206" t="s">
        <v>133</v>
      </c>
      <c r="L125" s="44"/>
      <c r="M125" s="211" t="s">
        <v>19</v>
      </c>
      <c r="N125" s="212" t="s">
        <v>43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128</v>
      </c>
      <c r="AT125" s="215" t="s">
        <v>124</v>
      </c>
      <c r="AU125" s="215" t="s">
        <v>82</v>
      </c>
      <c r="AY125" s="17" t="s">
        <v>122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80</v>
      </c>
      <c r="BK125" s="216">
        <f>ROUND(I125*H125,2)</f>
        <v>0</v>
      </c>
      <c r="BL125" s="17" t="s">
        <v>128</v>
      </c>
      <c r="BM125" s="215" t="s">
        <v>179</v>
      </c>
    </row>
    <row r="126" s="2" customFormat="1">
      <c r="A126" s="38"/>
      <c r="B126" s="39"/>
      <c r="C126" s="40"/>
      <c r="D126" s="217" t="s">
        <v>135</v>
      </c>
      <c r="E126" s="40"/>
      <c r="F126" s="218" t="s">
        <v>180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135</v>
      </c>
      <c r="AU126" s="17" t="s">
        <v>82</v>
      </c>
    </row>
    <row r="127" s="13" customFormat="1">
      <c r="A127" s="13"/>
      <c r="B127" s="222"/>
      <c r="C127" s="223"/>
      <c r="D127" s="224" t="s">
        <v>137</v>
      </c>
      <c r="E127" s="225" t="s">
        <v>19</v>
      </c>
      <c r="F127" s="226" t="s">
        <v>138</v>
      </c>
      <c r="G127" s="223"/>
      <c r="H127" s="225" t="s">
        <v>19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2" t="s">
        <v>137</v>
      </c>
      <c r="AU127" s="232" t="s">
        <v>82</v>
      </c>
      <c r="AV127" s="13" t="s">
        <v>80</v>
      </c>
      <c r="AW127" s="13" t="s">
        <v>33</v>
      </c>
      <c r="AX127" s="13" t="s">
        <v>72</v>
      </c>
      <c r="AY127" s="232" t="s">
        <v>122</v>
      </c>
    </row>
    <row r="128" s="13" customFormat="1">
      <c r="A128" s="13"/>
      <c r="B128" s="222"/>
      <c r="C128" s="223"/>
      <c r="D128" s="224" t="s">
        <v>137</v>
      </c>
      <c r="E128" s="225" t="s">
        <v>19</v>
      </c>
      <c r="F128" s="226" t="s">
        <v>181</v>
      </c>
      <c r="G128" s="223"/>
      <c r="H128" s="225" t="s">
        <v>19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2" t="s">
        <v>137</v>
      </c>
      <c r="AU128" s="232" t="s">
        <v>82</v>
      </c>
      <c r="AV128" s="13" t="s">
        <v>80</v>
      </c>
      <c r="AW128" s="13" t="s">
        <v>33</v>
      </c>
      <c r="AX128" s="13" t="s">
        <v>72</v>
      </c>
      <c r="AY128" s="232" t="s">
        <v>122</v>
      </c>
    </row>
    <row r="129" s="14" customFormat="1">
      <c r="A129" s="14"/>
      <c r="B129" s="233"/>
      <c r="C129" s="234"/>
      <c r="D129" s="224" t="s">
        <v>137</v>
      </c>
      <c r="E129" s="235" t="s">
        <v>19</v>
      </c>
      <c r="F129" s="236" t="s">
        <v>158</v>
      </c>
      <c r="G129" s="234"/>
      <c r="H129" s="237">
        <v>8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3" t="s">
        <v>137</v>
      </c>
      <c r="AU129" s="243" t="s">
        <v>82</v>
      </c>
      <c r="AV129" s="14" t="s">
        <v>82</v>
      </c>
      <c r="AW129" s="14" t="s">
        <v>33</v>
      </c>
      <c r="AX129" s="14" t="s">
        <v>72</v>
      </c>
      <c r="AY129" s="243" t="s">
        <v>122</v>
      </c>
    </row>
    <row r="130" s="15" customFormat="1">
      <c r="A130" s="15"/>
      <c r="B130" s="244"/>
      <c r="C130" s="245"/>
      <c r="D130" s="224" t="s">
        <v>137</v>
      </c>
      <c r="E130" s="246" t="s">
        <v>19</v>
      </c>
      <c r="F130" s="247" t="s">
        <v>140</v>
      </c>
      <c r="G130" s="245"/>
      <c r="H130" s="248">
        <v>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4" t="s">
        <v>137</v>
      </c>
      <c r="AU130" s="254" t="s">
        <v>82</v>
      </c>
      <c r="AV130" s="15" t="s">
        <v>128</v>
      </c>
      <c r="AW130" s="15" t="s">
        <v>33</v>
      </c>
      <c r="AX130" s="15" t="s">
        <v>80</v>
      </c>
      <c r="AY130" s="254" t="s">
        <v>122</v>
      </c>
    </row>
    <row r="131" s="2" customFormat="1" ht="62.7" customHeight="1">
      <c r="A131" s="38"/>
      <c r="B131" s="39"/>
      <c r="C131" s="204" t="s">
        <v>182</v>
      </c>
      <c r="D131" s="204" t="s">
        <v>124</v>
      </c>
      <c r="E131" s="205" t="s">
        <v>183</v>
      </c>
      <c r="F131" s="206" t="s">
        <v>184</v>
      </c>
      <c r="G131" s="207" t="s">
        <v>144</v>
      </c>
      <c r="H131" s="208">
        <v>936</v>
      </c>
      <c r="I131" s="209"/>
      <c r="J131" s="210">
        <f>ROUND(I131*H131,2)</f>
        <v>0</v>
      </c>
      <c r="K131" s="206" t="s">
        <v>133</v>
      </c>
      <c r="L131" s="44"/>
      <c r="M131" s="211" t="s">
        <v>19</v>
      </c>
      <c r="N131" s="212" t="s">
        <v>43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128</v>
      </c>
      <c r="AT131" s="215" t="s">
        <v>124</v>
      </c>
      <c r="AU131" s="215" t="s">
        <v>82</v>
      </c>
      <c r="AY131" s="17" t="s">
        <v>122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128</v>
      </c>
      <c r="BM131" s="215" t="s">
        <v>185</v>
      </c>
    </row>
    <row r="132" s="2" customFormat="1">
      <c r="A132" s="38"/>
      <c r="B132" s="39"/>
      <c r="C132" s="40"/>
      <c r="D132" s="217" t="s">
        <v>135</v>
      </c>
      <c r="E132" s="40"/>
      <c r="F132" s="218" t="s">
        <v>186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135</v>
      </c>
      <c r="AU132" s="17" t="s">
        <v>82</v>
      </c>
    </row>
    <row r="133" s="2" customFormat="1">
      <c r="A133" s="38"/>
      <c r="B133" s="39"/>
      <c r="C133" s="40"/>
      <c r="D133" s="224" t="s">
        <v>187</v>
      </c>
      <c r="E133" s="40"/>
      <c r="F133" s="255" t="s">
        <v>188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187</v>
      </c>
      <c r="AU133" s="17" t="s">
        <v>82</v>
      </c>
    </row>
    <row r="134" s="13" customFormat="1">
      <c r="A134" s="13"/>
      <c r="B134" s="222"/>
      <c r="C134" s="223"/>
      <c r="D134" s="224" t="s">
        <v>137</v>
      </c>
      <c r="E134" s="225" t="s">
        <v>19</v>
      </c>
      <c r="F134" s="226" t="s">
        <v>169</v>
      </c>
      <c r="G134" s="223"/>
      <c r="H134" s="225" t="s">
        <v>19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2" t="s">
        <v>137</v>
      </c>
      <c r="AU134" s="232" t="s">
        <v>82</v>
      </c>
      <c r="AV134" s="13" t="s">
        <v>80</v>
      </c>
      <c r="AW134" s="13" t="s">
        <v>33</v>
      </c>
      <c r="AX134" s="13" t="s">
        <v>72</v>
      </c>
      <c r="AY134" s="232" t="s">
        <v>122</v>
      </c>
    </row>
    <row r="135" s="14" customFormat="1">
      <c r="A135" s="14"/>
      <c r="B135" s="233"/>
      <c r="C135" s="234"/>
      <c r="D135" s="224" t="s">
        <v>137</v>
      </c>
      <c r="E135" s="235" t="s">
        <v>19</v>
      </c>
      <c r="F135" s="236" t="s">
        <v>189</v>
      </c>
      <c r="G135" s="234"/>
      <c r="H135" s="237">
        <v>936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137</v>
      </c>
      <c r="AU135" s="243" t="s">
        <v>82</v>
      </c>
      <c r="AV135" s="14" t="s">
        <v>82</v>
      </c>
      <c r="AW135" s="14" t="s">
        <v>33</v>
      </c>
      <c r="AX135" s="14" t="s">
        <v>72</v>
      </c>
      <c r="AY135" s="243" t="s">
        <v>122</v>
      </c>
    </row>
    <row r="136" s="15" customFormat="1">
      <c r="A136" s="15"/>
      <c r="B136" s="244"/>
      <c r="C136" s="245"/>
      <c r="D136" s="224" t="s">
        <v>137</v>
      </c>
      <c r="E136" s="246" t="s">
        <v>19</v>
      </c>
      <c r="F136" s="247" t="s">
        <v>140</v>
      </c>
      <c r="G136" s="245"/>
      <c r="H136" s="248">
        <v>936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4" t="s">
        <v>137</v>
      </c>
      <c r="AU136" s="254" t="s">
        <v>82</v>
      </c>
      <c r="AV136" s="15" t="s">
        <v>128</v>
      </c>
      <c r="AW136" s="15" t="s">
        <v>33</v>
      </c>
      <c r="AX136" s="15" t="s">
        <v>80</v>
      </c>
      <c r="AY136" s="254" t="s">
        <v>122</v>
      </c>
    </row>
    <row r="137" s="2" customFormat="1" ht="62.7" customHeight="1">
      <c r="A137" s="38"/>
      <c r="B137" s="39"/>
      <c r="C137" s="204" t="s">
        <v>190</v>
      </c>
      <c r="D137" s="204" t="s">
        <v>124</v>
      </c>
      <c r="E137" s="205" t="s">
        <v>191</v>
      </c>
      <c r="F137" s="206" t="s">
        <v>192</v>
      </c>
      <c r="G137" s="207" t="s">
        <v>144</v>
      </c>
      <c r="H137" s="208">
        <v>72</v>
      </c>
      <c r="I137" s="209"/>
      <c r="J137" s="210">
        <f>ROUND(I137*H137,2)</f>
        <v>0</v>
      </c>
      <c r="K137" s="206" t="s">
        <v>133</v>
      </c>
      <c r="L137" s="44"/>
      <c r="M137" s="211" t="s">
        <v>19</v>
      </c>
      <c r="N137" s="212" t="s">
        <v>43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128</v>
      </c>
      <c r="AT137" s="215" t="s">
        <v>124</v>
      </c>
      <c r="AU137" s="215" t="s">
        <v>82</v>
      </c>
      <c r="AY137" s="17" t="s">
        <v>122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80</v>
      </c>
      <c r="BK137" s="216">
        <f>ROUND(I137*H137,2)</f>
        <v>0</v>
      </c>
      <c r="BL137" s="17" t="s">
        <v>128</v>
      </c>
      <c r="BM137" s="215" t="s">
        <v>193</v>
      </c>
    </row>
    <row r="138" s="2" customFormat="1">
      <c r="A138" s="38"/>
      <c r="B138" s="39"/>
      <c r="C138" s="40"/>
      <c r="D138" s="217" t="s">
        <v>135</v>
      </c>
      <c r="E138" s="40"/>
      <c r="F138" s="218" t="s">
        <v>194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135</v>
      </c>
      <c r="AU138" s="17" t="s">
        <v>82</v>
      </c>
    </row>
    <row r="139" s="2" customFormat="1">
      <c r="A139" s="38"/>
      <c r="B139" s="39"/>
      <c r="C139" s="40"/>
      <c r="D139" s="224" t="s">
        <v>187</v>
      </c>
      <c r="E139" s="40"/>
      <c r="F139" s="255" t="s">
        <v>188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187</v>
      </c>
      <c r="AU139" s="17" t="s">
        <v>82</v>
      </c>
    </row>
    <row r="140" s="13" customFormat="1">
      <c r="A140" s="13"/>
      <c r="B140" s="222"/>
      <c r="C140" s="223"/>
      <c r="D140" s="224" t="s">
        <v>137</v>
      </c>
      <c r="E140" s="225" t="s">
        <v>19</v>
      </c>
      <c r="F140" s="226" t="s">
        <v>175</v>
      </c>
      <c r="G140" s="223"/>
      <c r="H140" s="225" t="s">
        <v>19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2" t="s">
        <v>137</v>
      </c>
      <c r="AU140" s="232" t="s">
        <v>82</v>
      </c>
      <c r="AV140" s="13" t="s">
        <v>80</v>
      </c>
      <c r="AW140" s="13" t="s">
        <v>33</v>
      </c>
      <c r="AX140" s="13" t="s">
        <v>72</v>
      </c>
      <c r="AY140" s="232" t="s">
        <v>122</v>
      </c>
    </row>
    <row r="141" s="14" customFormat="1">
      <c r="A141" s="14"/>
      <c r="B141" s="233"/>
      <c r="C141" s="234"/>
      <c r="D141" s="224" t="s">
        <v>137</v>
      </c>
      <c r="E141" s="235" t="s">
        <v>19</v>
      </c>
      <c r="F141" s="236" t="s">
        <v>195</v>
      </c>
      <c r="G141" s="234"/>
      <c r="H141" s="237">
        <v>72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137</v>
      </c>
      <c r="AU141" s="243" t="s">
        <v>82</v>
      </c>
      <c r="AV141" s="14" t="s">
        <v>82</v>
      </c>
      <c r="AW141" s="14" t="s">
        <v>33</v>
      </c>
      <c r="AX141" s="14" t="s">
        <v>72</v>
      </c>
      <c r="AY141" s="243" t="s">
        <v>122</v>
      </c>
    </row>
    <row r="142" s="15" customFormat="1">
      <c r="A142" s="15"/>
      <c r="B142" s="244"/>
      <c r="C142" s="245"/>
      <c r="D142" s="224" t="s">
        <v>137</v>
      </c>
      <c r="E142" s="246" t="s">
        <v>19</v>
      </c>
      <c r="F142" s="247" t="s">
        <v>140</v>
      </c>
      <c r="G142" s="245"/>
      <c r="H142" s="248">
        <v>72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4" t="s">
        <v>137</v>
      </c>
      <c r="AU142" s="254" t="s">
        <v>82</v>
      </c>
      <c r="AV142" s="15" t="s">
        <v>128</v>
      </c>
      <c r="AW142" s="15" t="s">
        <v>33</v>
      </c>
      <c r="AX142" s="15" t="s">
        <v>80</v>
      </c>
      <c r="AY142" s="254" t="s">
        <v>122</v>
      </c>
    </row>
    <row r="143" s="2" customFormat="1" ht="55.5" customHeight="1">
      <c r="A143" s="38"/>
      <c r="B143" s="39"/>
      <c r="C143" s="204" t="s">
        <v>196</v>
      </c>
      <c r="D143" s="204" t="s">
        <v>124</v>
      </c>
      <c r="E143" s="205" t="s">
        <v>197</v>
      </c>
      <c r="F143" s="206" t="s">
        <v>198</v>
      </c>
      <c r="G143" s="207" t="s">
        <v>144</v>
      </c>
      <c r="H143" s="208">
        <v>72</v>
      </c>
      <c r="I143" s="209"/>
      <c r="J143" s="210">
        <f>ROUND(I143*H143,2)</f>
        <v>0</v>
      </c>
      <c r="K143" s="206" t="s">
        <v>133</v>
      </c>
      <c r="L143" s="44"/>
      <c r="M143" s="211" t="s">
        <v>19</v>
      </c>
      <c r="N143" s="212" t="s">
        <v>43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128</v>
      </c>
      <c r="AT143" s="215" t="s">
        <v>124</v>
      </c>
      <c r="AU143" s="215" t="s">
        <v>82</v>
      </c>
      <c r="AY143" s="17" t="s">
        <v>122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80</v>
      </c>
      <c r="BK143" s="216">
        <f>ROUND(I143*H143,2)</f>
        <v>0</v>
      </c>
      <c r="BL143" s="17" t="s">
        <v>128</v>
      </c>
      <c r="BM143" s="215" t="s">
        <v>199</v>
      </c>
    </row>
    <row r="144" s="2" customFormat="1">
      <c r="A144" s="38"/>
      <c r="B144" s="39"/>
      <c r="C144" s="40"/>
      <c r="D144" s="217" t="s">
        <v>135</v>
      </c>
      <c r="E144" s="40"/>
      <c r="F144" s="218" t="s">
        <v>200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135</v>
      </c>
      <c r="AU144" s="17" t="s">
        <v>82</v>
      </c>
    </row>
    <row r="145" s="2" customFormat="1">
      <c r="A145" s="38"/>
      <c r="B145" s="39"/>
      <c r="C145" s="40"/>
      <c r="D145" s="224" t="s">
        <v>187</v>
      </c>
      <c r="E145" s="40"/>
      <c r="F145" s="255" t="s">
        <v>188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187</v>
      </c>
      <c r="AU145" s="17" t="s">
        <v>82</v>
      </c>
    </row>
    <row r="146" s="13" customFormat="1">
      <c r="A146" s="13"/>
      <c r="B146" s="222"/>
      <c r="C146" s="223"/>
      <c r="D146" s="224" t="s">
        <v>137</v>
      </c>
      <c r="E146" s="225" t="s">
        <v>19</v>
      </c>
      <c r="F146" s="226" t="s">
        <v>181</v>
      </c>
      <c r="G146" s="223"/>
      <c r="H146" s="225" t="s">
        <v>19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2" t="s">
        <v>137</v>
      </c>
      <c r="AU146" s="232" t="s">
        <v>82</v>
      </c>
      <c r="AV146" s="13" t="s">
        <v>80</v>
      </c>
      <c r="AW146" s="13" t="s">
        <v>33</v>
      </c>
      <c r="AX146" s="13" t="s">
        <v>72</v>
      </c>
      <c r="AY146" s="232" t="s">
        <v>122</v>
      </c>
    </row>
    <row r="147" s="14" customFormat="1">
      <c r="A147" s="14"/>
      <c r="B147" s="233"/>
      <c r="C147" s="234"/>
      <c r="D147" s="224" t="s">
        <v>137</v>
      </c>
      <c r="E147" s="235" t="s">
        <v>19</v>
      </c>
      <c r="F147" s="236" t="s">
        <v>195</v>
      </c>
      <c r="G147" s="234"/>
      <c r="H147" s="237">
        <v>72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137</v>
      </c>
      <c r="AU147" s="243" t="s">
        <v>82</v>
      </c>
      <c r="AV147" s="14" t="s">
        <v>82</v>
      </c>
      <c r="AW147" s="14" t="s">
        <v>33</v>
      </c>
      <c r="AX147" s="14" t="s">
        <v>72</v>
      </c>
      <c r="AY147" s="243" t="s">
        <v>122</v>
      </c>
    </row>
    <row r="148" s="15" customFormat="1">
      <c r="A148" s="15"/>
      <c r="B148" s="244"/>
      <c r="C148" s="245"/>
      <c r="D148" s="224" t="s">
        <v>137</v>
      </c>
      <c r="E148" s="246" t="s">
        <v>19</v>
      </c>
      <c r="F148" s="247" t="s">
        <v>140</v>
      </c>
      <c r="G148" s="245"/>
      <c r="H148" s="248">
        <v>72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4" t="s">
        <v>137</v>
      </c>
      <c r="AU148" s="254" t="s">
        <v>82</v>
      </c>
      <c r="AV148" s="15" t="s">
        <v>128</v>
      </c>
      <c r="AW148" s="15" t="s">
        <v>33</v>
      </c>
      <c r="AX148" s="15" t="s">
        <v>80</v>
      </c>
      <c r="AY148" s="254" t="s">
        <v>122</v>
      </c>
    </row>
    <row r="149" s="2" customFormat="1" ht="37.8" customHeight="1">
      <c r="A149" s="38"/>
      <c r="B149" s="39"/>
      <c r="C149" s="204" t="s">
        <v>201</v>
      </c>
      <c r="D149" s="204" t="s">
        <v>124</v>
      </c>
      <c r="E149" s="205" t="s">
        <v>202</v>
      </c>
      <c r="F149" s="206" t="s">
        <v>203</v>
      </c>
      <c r="G149" s="207" t="s">
        <v>204</v>
      </c>
      <c r="H149" s="208">
        <v>12</v>
      </c>
      <c r="I149" s="209"/>
      <c r="J149" s="210">
        <f>ROUND(I149*H149,2)</f>
        <v>0</v>
      </c>
      <c r="K149" s="206" t="s">
        <v>133</v>
      </c>
      <c r="L149" s="44"/>
      <c r="M149" s="211" t="s">
        <v>19</v>
      </c>
      <c r="N149" s="212" t="s">
        <v>43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128</v>
      </c>
      <c r="AT149" s="215" t="s">
        <v>124</v>
      </c>
      <c r="AU149" s="215" t="s">
        <v>82</v>
      </c>
      <c r="AY149" s="17" t="s">
        <v>122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80</v>
      </c>
      <c r="BK149" s="216">
        <f>ROUND(I149*H149,2)</f>
        <v>0</v>
      </c>
      <c r="BL149" s="17" t="s">
        <v>128</v>
      </c>
      <c r="BM149" s="215" t="s">
        <v>205</v>
      </c>
    </row>
    <row r="150" s="2" customFormat="1">
      <c r="A150" s="38"/>
      <c r="B150" s="39"/>
      <c r="C150" s="40"/>
      <c r="D150" s="217" t="s">
        <v>135</v>
      </c>
      <c r="E150" s="40"/>
      <c r="F150" s="218" t="s">
        <v>206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135</v>
      </c>
      <c r="AU150" s="17" t="s">
        <v>82</v>
      </c>
    </row>
    <row r="151" s="14" customFormat="1">
      <c r="A151" s="14"/>
      <c r="B151" s="233"/>
      <c r="C151" s="234"/>
      <c r="D151" s="224" t="s">
        <v>137</v>
      </c>
      <c r="E151" s="235" t="s">
        <v>19</v>
      </c>
      <c r="F151" s="236" t="s">
        <v>207</v>
      </c>
      <c r="G151" s="234"/>
      <c r="H151" s="237">
        <v>12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3" t="s">
        <v>137</v>
      </c>
      <c r="AU151" s="243" t="s">
        <v>82</v>
      </c>
      <c r="AV151" s="14" t="s">
        <v>82</v>
      </c>
      <c r="AW151" s="14" t="s">
        <v>33</v>
      </c>
      <c r="AX151" s="14" t="s">
        <v>72</v>
      </c>
      <c r="AY151" s="243" t="s">
        <v>122</v>
      </c>
    </row>
    <row r="152" s="15" customFormat="1">
      <c r="A152" s="15"/>
      <c r="B152" s="244"/>
      <c r="C152" s="245"/>
      <c r="D152" s="224" t="s">
        <v>137</v>
      </c>
      <c r="E152" s="246" t="s">
        <v>19</v>
      </c>
      <c r="F152" s="247" t="s">
        <v>140</v>
      </c>
      <c r="G152" s="245"/>
      <c r="H152" s="248">
        <v>12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4" t="s">
        <v>137</v>
      </c>
      <c r="AU152" s="254" t="s">
        <v>82</v>
      </c>
      <c r="AV152" s="15" t="s">
        <v>128</v>
      </c>
      <c r="AW152" s="15" t="s">
        <v>33</v>
      </c>
      <c r="AX152" s="15" t="s">
        <v>80</v>
      </c>
      <c r="AY152" s="254" t="s">
        <v>122</v>
      </c>
    </row>
    <row r="153" s="2" customFormat="1" ht="24.15" customHeight="1">
      <c r="A153" s="38"/>
      <c r="B153" s="39"/>
      <c r="C153" s="204" t="s">
        <v>208</v>
      </c>
      <c r="D153" s="204" t="s">
        <v>124</v>
      </c>
      <c r="E153" s="205" t="s">
        <v>209</v>
      </c>
      <c r="F153" s="206" t="s">
        <v>210</v>
      </c>
      <c r="G153" s="207" t="s">
        <v>144</v>
      </c>
      <c r="H153" s="208">
        <v>80</v>
      </c>
      <c r="I153" s="209"/>
      <c r="J153" s="210">
        <f>ROUND(I153*H153,2)</f>
        <v>0</v>
      </c>
      <c r="K153" s="206" t="s">
        <v>133</v>
      </c>
      <c r="L153" s="44"/>
      <c r="M153" s="211" t="s">
        <v>19</v>
      </c>
      <c r="N153" s="212" t="s">
        <v>43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128</v>
      </c>
      <c r="AT153" s="215" t="s">
        <v>124</v>
      </c>
      <c r="AU153" s="215" t="s">
        <v>82</v>
      </c>
      <c r="AY153" s="17" t="s">
        <v>122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80</v>
      </c>
      <c r="BK153" s="216">
        <f>ROUND(I153*H153,2)</f>
        <v>0</v>
      </c>
      <c r="BL153" s="17" t="s">
        <v>128</v>
      </c>
      <c r="BM153" s="215" t="s">
        <v>211</v>
      </c>
    </row>
    <row r="154" s="2" customFormat="1">
      <c r="A154" s="38"/>
      <c r="B154" s="39"/>
      <c r="C154" s="40"/>
      <c r="D154" s="217" t="s">
        <v>135</v>
      </c>
      <c r="E154" s="40"/>
      <c r="F154" s="218" t="s">
        <v>212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135</v>
      </c>
      <c r="AU154" s="17" t="s">
        <v>82</v>
      </c>
    </row>
    <row r="155" s="13" customFormat="1">
      <c r="A155" s="13"/>
      <c r="B155" s="222"/>
      <c r="C155" s="223"/>
      <c r="D155" s="224" t="s">
        <v>137</v>
      </c>
      <c r="E155" s="225" t="s">
        <v>19</v>
      </c>
      <c r="F155" s="226" t="s">
        <v>213</v>
      </c>
      <c r="G155" s="223"/>
      <c r="H155" s="225" t="s">
        <v>19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2" t="s">
        <v>137</v>
      </c>
      <c r="AU155" s="232" t="s">
        <v>82</v>
      </c>
      <c r="AV155" s="13" t="s">
        <v>80</v>
      </c>
      <c r="AW155" s="13" t="s">
        <v>33</v>
      </c>
      <c r="AX155" s="13" t="s">
        <v>72</v>
      </c>
      <c r="AY155" s="232" t="s">
        <v>122</v>
      </c>
    </row>
    <row r="156" s="13" customFormat="1">
      <c r="A156" s="13"/>
      <c r="B156" s="222"/>
      <c r="C156" s="223"/>
      <c r="D156" s="224" t="s">
        <v>137</v>
      </c>
      <c r="E156" s="225" t="s">
        <v>19</v>
      </c>
      <c r="F156" s="226" t="s">
        <v>138</v>
      </c>
      <c r="G156" s="223"/>
      <c r="H156" s="225" t="s">
        <v>19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2" t="s">
        <v>137</v>
      </c>
      <c r="AU156" s="232" t="s">
        <v>82</v>
      </c>
      <c r="AV156" s="13" t="s">
        <v>80</v>
      </c>
      <c r="AW156" s="13" t="s">
        <v>33</v>
      </c>
      <c r="AX156" s="13" t="s">
        <v>72</v>
      </c>
      <c r="AY156" s="232" t="s">
        <v>122</v>
      </c>
    </row>
    <row r="157" s="14" customFormat="1">
      <c r="A157" s="14"/>
      <c r="B157" s="233"/>
      <c r="C157" s="234"/>
      <c r="D157" s="224" t="s">
        <v>137</v>
      </c>
      <c r="E157" s="235" t="s">
        <v>19</v>
      </c>
      <c r="F157" s="236" t="s">
        <v>214</v>
      </c>
      <c r="G157" s="234"/>
      <c r="H157" s="237">
        <v>80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137</v>
      </c>
      <c r="AU157" s="243" t="s">
        <v>82</v>
      </c>
      <c r="AV157" s="14" t="s">
        <v>82</v>
      </c>
      <c r="AW157" s="14" t="s">
        <v>33</v>
      </c>
      <c r="AX157" s="14" t="s">
        <v>72</v>
      </c>
      <c r="AY157" s="243" t="s">
        <v>122</v>
      </c>
    </row>
    <row r="158" s="15" customFormat="1">
      <c r="A158" s="15"/>
      <c r="B158" s="244"/>
      <c r="C158" s="245"/>
      <c r="D158" s="224" t="s">
        <v>137</v>
      </c>
      <c r="E158" s="246" t="s">
        <v>19</v>
      </c>
      <c r="F158" s="247" t="s">
        <v>140</v>
      </c>
      <c r="G158" s="245"/>
      <c r="H158" s="248">
        <v>80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4" t="s">
        <v>137</v>
      </c>
      <c r="AU158" s="254" t="s">
        <v>82</v>
      </c>
      <c r="AV158" s="15" t="s">
        <v>128</v>
      </c>
      <c r="AW158" s="15" t="s">
        <v>33</v>
      </c>
      <c r="AX158" s="15" t="s">
        <v>80</v>
      </c>
      <c r="AY158" s="254" t="s">
        <v>122</v>
      </c>
    </row>
    <row r="159" s="2" customFormat="1" ht="44.25" customHeight="1">
      <c r="A159" s="38"/>
      <c r="B159" s="39"/>
      <c r="C159" s="204" t="s">
        <v>8</v>
      </c>
      <c r="D159" s="204" t="s">
        <v>124</v>
      </c>
      <c r="E159" s="205" t="s">
        <v>215</v>
      </c>
      <c r="F159" s="206" t="s">
        <v>216</v>
      </c>
      <c r="G159" s="207" t="s">
        <v>144</v>
      </c>
      <c r="H159" s="208">
        <v>10</v>
      </c>
      <c r="I159" s="209"/>
      <c r="J159" s="210">
        <f>ROUND(I159*H159,2)</f>
        <v>0</v>
      </c>
      <c r="K159" s="206" t="s">
        <v>133</v>
      </c>
      <c r="L159" s="44"/>
      <c r="M159" s="211" t="s">
        <v>19</v>
      </c>
      <c r="N159" s="212" t="s">
        <v>43</v>
      </c>
      <c r="O159" s="84"/>
      <c r="P159" s="213">
        <f>O159*H159</f>
        <v>0</v>
      </c>
      <c r="Q159" s="213">
        <v>0.01281</v>
      </c>
      <c r="R159" s="213">
        <f>Q159*H159</f>
        <v>0.12809999999999999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128</v>
      </c>
      <c r="AT159" s="215" t="s">
        <v>124</v>
      </c>
      <c r="AU159" s="215" t="s">
        <v>82</v>
      </c>
      <c r="AY159" s="17" t="s">
        <v>122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128</v>
      </c>
      <c r="BM159" s="215" t="s">
        <v>217</v>
      </c>
    </row>
    <row r="160" s="2" customFormat="1">
      <c r="A160" s="38"/>
      <c r="B160" s="39"/>
      <c r="C160" s="40"/>
      <c r="D160" s="217" t="s">
        <v>135</v>
      </c>
      <c r="E160" s="40"/>
      <c r="F160" s="218" t="s">
        <v>218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135</v>
      </c>
      <c r="AU160" s="17" t="s">
        <v>82</v>
      </c>
    </row>
    <row r="161" s="2" customFormat="1" ht="62.7" customHeight="1">
      <c r="A161" s="38"/>
      <c r="B161" s="39"/>
      <c r="C161" s="204" t="s">
        <v>219</v>
      </c>
      <c r="D161" s="204" t="s">
        <v>124</v>
      </c>
      <c r="E161" s="205" t="s">
        <v>220</v>
      </c>
      <c r="F161" s="206" t="s">
        <v>221</v>
      </c>
      <c r="G161" s="207" t="s">
        <v>132</v>
      </c>
      <c r="H161" s="208">
        <v>5</v>
      </c>
      <c r="I161" s="209"/>
      <c r="J161" s="210">
        <f>ROUND(I161*H161,2)</f>
        <v>0</v>
      </c>
      <c r="K161" s="206" t="s">
        <v>133</v>
      </c>
      <c r="L161" s="44"/>
      <c r="M161" s="211" t="s">
        <v>19</v>
      </c>
      <c r="N161" s="212" t="s">
        <v>43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0.625</v>
      </c>
      <c r="T161" s="214">
        <f>S161*H161</f>
        <v>3.125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128</v>
      </c>
      <c r="AT161" s="215" t="s">
        <v>124</v>
      </c>
      <c r="AU161" s="215" t="s">
        <v>82</v>
      </c>
      <c r="AY161" s="17" t="s">
        <v>122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128</v>
      </c>
      <c r="BM161" s="215" t="s">
        <v>222</v>
      </c>
    </row>
    <row r="162" s="2" customFormat="1">
      <c r="A162" s="38"/>
      <c r="B162" s="39"/>
      <c r="C162" s="40"/>
      <c r="D162" s="217" t="s">
        <v>135</v>
      </c>
      <c r="E162" s="40"/>
      <c r="F162" s="218" t="s">
        <v>223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135</v>
      </c>
      <c r="AU162" s="17" t="s">
        <v>82</v>
      </c>
    </row>
    <row r="163" s="13" customFormat="1">
      <c r="A163" s="13"/>
      <c r="B163" s="222"/>
      <c r="C163" s="223"/>
      <c r="D163" s="224" t="s">
        <v>137</v>
      </c>
      <c r="E163" s="225" t="s">
        <v>19</v>
      </c>
      <c r="F163" s="226" t="s">
        <v>224</v>
      </c>
      <c r="G163" s="223"/>
      <c r="H163" s="225" t="s">
        <v>19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2" t="s">
        <v>137</v>
      </c>
      <c r="AU163" s="232" t="s">
        <v>82</v>
      </c>
      <c r="AV163" s="13" t="s">
        <v>80</v>
      </c>
      <c r="AW163" s="13" t="s">
        <v>33</v>
      </c>
      <c r="AX163" s="13" t="s">
        <v>72</v>
      </c>
      <c r="AY163" s="232" t="s">
        <v>122</v>
      </c>
    </row>
    <row r="164" s="14" customFormat="1">
      <c r="A164" s="14"/>
      <c r="B164" s="233"/>
      <c r="C164" s="234"/>
      <c r="D164" s="224" t="s">
        <v>137</v>
      </c>
      <c r="E164" s="235" t="s">
        <v>19</v>
      </c>
      <c r="F164" s="236" t="s">
        <v>153</v>
      </c>
      <c r="G164" s="234"/>
      <c r="H164" s="237">
        <v>5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137</v>
      </c>
      <c r="AU164" s="243" t="s">
        <v>82</v>
      </c>
      <c r="AV164" s="14" t="s">
        <v>82</v>
      </c>
      <c r="AW164" s="14" t="s">
        <v>33</v>
      </c>
      <c r="AX164" s="14" t="s">
        <v>72</v>
      </c>
      <c r="AY164" s="243" t="s">
        <v>122</v>
      </c>
    </row>
    <row r="165" s="15" customFormat="1">
      <c r="A165" s="15"/>
      <c r="B165" s="244"/>
      <c r="C165" s="245"/>
      <c r="D165" s="224" t="s">
        <v>137</v>
      </c>
      <c r="E165" s="246" t="s">
        <v>19</v>
      </c>
      <c r="F165" s="247" t="s">
        <v>140</v>
      </c>
      <c r="G165" s="245"/>
      <c r="H165" s="248">
        <v>5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4" t="s">
        <v>137</v>
      </c>
      <c r="AU165" s="254" t="s">
        <v>82</v>
      </c>
      <c r="AV165" s="15" t="s">
        <v>128</v>
      </c>
      <c r="AW165" s="15" t="s">
        <v>33</v>
      </c>
      <c r="AX165" s="15" t="s">
        <v>80</v>
      </c>
      <c r="AY165" s="254" t="s">
        <v>122</v>
      </c>
    </row>
    <row r="166" s="2" customFormat="1" ht="55.5" customHeight="1">
      <c r="A166" s="38"/>
      <c r="B166" s="39"/>
      <c r="C166" s="204" t="s">
        <v>225</v>
      </c>
      <c r="D166" s="204" t="s">
        <v>124</v>
      </c>
      <c r="E166" s="205" t="s">
        <v>226</v>
      </c>
      <c r="F166" s="206" t="s">
        <v>227</v>
      </c>
      <c r="G166" s="207" t="s">
        <v>204</v>
      </c>
      <c r="H166" s="208">
        <v>3.4319999999999999</v>
      </c>
      <c r="I166" s="209"/>
      <c r="J166" s="210">
        <f>ROUND(I166*H166,2)</f>
        <v>0</v>
      </c>
      <c r="K166" s="206" t="s">
        <v>133</v>
      </c>
      <c r="L166" s="44"/>
      <c r="M166" s="211" t="s">
        <v>19</v>
      </c>
      <c r="N166" s="212" t="s">
        <v>43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2.3999999999999999</v>
      </c>
      <c r="T166" s="214">
        <f>S166*H166</f>
        <v>8.2367999999999988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128</v>
      </c>
      <c r="AT166" s="215" t="s">
        <v>124</v>
      </c>
      <c r="AU166" s="215" t="s">
        <v>82</v>
      </c>
      <c r="AY166" s="17" t="s">
        <v>122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80</v>
      </c>
      <c r="BK166" s="216">
        <f>ROUND(I166*H166,2)</f>
        <v>0</v>
      </c>
      <c r="BL166" s="17" t="s">
        <v>128</v>
      </c>
      <c r="BM166" s="215" t="s">
        <v>228</v>
      </c>
    </row>
    <row r="167" s="2" customFormat="1">
      <c r="A167" s="38"/>
      <c r="B167" s="39"/>
      <c r="C167" s="40"/>
      <c r="D167" s="217" t="s">
        <v>135</v>
      </c>
      <c r="E167" s="40"/>
      <c r="F167" s="218" t="s">
        <v>229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135</v>
      </c>
      <c r="AU167" s="17" t="s">
        <v>82</v>
      </c>
    </row>
    <row r="168" s="13" customFormat="1">
      <c r="A168" s="13"/>
      <c r="B168" s="222"/>
      <c r="C168" s="223"/>
      <c r="D168" s="224" t="s">
        <v>137</v>
      </c>
      <c r="E168" s="225" t="s">
        <v>19</v>
      </c>
      <c r="F168" s="226" t="s">
        <v>230</v>
      </c>
      <c r="G168" s="223"/>
      <c r="H168" s="225" t="s">
        <v>19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2" t="s">
        <v>137</v>
      </c>
      <c r="AU168" s="232" t="s">
        <v>82</v>
      </c>
      <c r="AV168" s="13" t="s">
        <v>80</v>
      </c>
      <c r="AW168" s="13" t="s">
        <v>33</v>
      </c>
      <c r="AX168" s="13" t="s">
        <v>72</v>
      </c>
      <c r="AY168" s="232" t="s">
        <v>122</v>
      </c>
    </row>
    <row r="169" s="14" customFormat="1">
      <c r="A169" s="14"/>
      <c r="B169" s="233"/>
      <c r="C169" s="234"/>
      <c r="D169" s="224" t="s">
        <v>137</v>
      </c>
      <c r="E169" s="235" t="s">
        <v>19</v>
      </c>
      <c r="F169" s="236" t="s">
        <v>231</v>
      </c>
      <c r="G169" s="234"/>
      <c r="H169" s="237">
        <v>0.432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137</v>
      </c>
      <c r="AU169" s="243" t="s">
        <v>82</v>
      </c>
      <c r="AV169" s="14" t="s">
        <v>82</v>
      </c>
      <c r="AW169" s="14" t="s">
        <v>33</v>
      </c>
      <c r="AX169" s="14" t="s">
        <v>72</v>
      </c>
      <c r="AY169" s="243" t="s">
        <v>122</v>
      </c>
    </row>
    <row r="170" s="14" customFormat="1">
      <c r="A170" s="14"/>
      <c r="B170" s="233"/>
      <c r="C170" s="234"/>
      <c r="D170" s="224" t="s">
        <v>137</v>
      </c>
      <c r="E170" s="235" t="s">
        <v>19</v>
      </c>
      <c r="F170" s="236" t="s">
        <v>141</v>
      </c>
      <c r="G170" s="234"/>
      <c r="H170" s="237">
        <v>3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3" t="s">
        <v>137</v>
      </c>
      <c r="AU170" s="243" t="s">
        <v>82</v>
      </c>
      <c r="AV170" s="14" t="s">
        <v>82</v>
      </c>
      <c r="AW170" s="14" t="s">
        <v>33</v>
      </c>
      <c r="AX170" s="14" t="s">
        <v>72</v>
      </c>
      <c r="AY170" s="243" t="s">
        <v>122</v>
      </c>
    </row>
    <row r="171" s="15" customFormat="1">
      <c r="A171" s="15"/>
      <c r="B171" s="244"/>
      <c r="C171" s="245"/>
      <c r="D171" s="224" t="s">
        <v>137</v>
      </c>
      <c r="E171" s="246" t="s">
        <v>19</v>
      </c>
      <c r="F171" s="247" t="s">
        <v>140</v>
      </c>
      <c r="G171" s="245"/>
      <c r="H171" s="248">
        <v>3.4319999999999999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4" t="s">
        <v>137</v>
      </c>
      <c r="AU171" s="254" t="s">
        <v>82</v>
      </c>
      <c r="AV171" s="15" t="s">
        <v>128</v>
      </c>
      <c r="AW171" s="15" t="s">
        <v>33</v>
      </c>
      <c r="AX171" s="15" t="s">
        <v>80</v>
      </c>
      <c r="AY171" s="254" t="s">
        <v>122</v>
      </c>
    </row>
    <row r="172" s="2" customFormat="1" ht="78" customHeight="1">
      <c r="A172" s="38"/>
      <c r="B172" s="39"/>
      <c r="C172" s="204" t="s">
        <v>232</v>
      </c>
      <c r="D172" s="204" t="s">
        <v>124</v>
      </c>
      <c r="E172" s="205" t="s">
        <v>233</v>
      </c>
      <c r="F172" s="206" t="s">
        <v>234</v>
      </c>
      <c r="G172" s="207" t="s">
        <v>132</v>
      </c>
      <c r="H172" s="208">
        <v>50.280000000000001</v>
      </c>
      <c r="I172" s="209"/>
      <c r="J172" s="210">
        <f>ROUND(I172*H172,2)</f>
        <v>0</v>
      </c>
      <c r="K172" s="206" t="s">
        <v>133</v>
      </c>
      <c r="L172" s="44"/>
      <c r="M172" s="211" t="s">
        <v>19</v>
      </c>
      <c r="N172" s="212" t="s">
        <v>43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0.38800000000000001</v>
      </c>
      <c r="T172" s="214">
        <f>S172*H172</f>
        <v>19.50864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128</v>
      </c>
      <c r="AT172" s="215" t="s">
        <v>124</v>
      </c>
      <c r="AU172" s="215" t="s">
        <v>82</v>
      </c>
      <c r="AY172" s="17" t="s">
        <v>122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80</v>
      </c>
      <c r="BK172" s="216">
        <f>ROUND(I172*H172,2)</f>
        <v>0</v>
      </c>
      <c r="BL172" s="17" t="s">
        <v>128</v>
      </c>
      <c r="BM172" s="215" t="s">
        <v>235</v>
      </c>
    </row>
    <row r="173" s="2" customFormat="1">
      <c r="A173" s="38"/>
      <c r="B173" s="39"/>
      <c r="C173" s="40"/>
      <c r="D173" s="217" t="s">
        <v>135</v>
      </c>
      <c r="E173" s="40"/>
      <c r="F173" s="218" t="s">
        <v>236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135</v>
      </c>
      <c r="AU173" s="17" t="s">
        <v>82</v>
      </c>
    </row>
    <row r="174" s="13" customFormat="1">
      <c r="A174" s="13"/>
      <c r="B174" s="222"/>
      <c r="C174" s="223"/>
      <c r="D174" s="224" t="s">
        <v>137</v>
      </c>
      <c r="E174" s="225" t="s">
        <v>19</v>
      </c>
      <c r="F174" s="226" t="s">
        <v>237</v>
      </c>
      <c r="G174" s="223"/>
      <c r="H174" s="225" t="s">
        <v>19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2" t="s">
        <v>137</v>
      </c>
      <c r="AU174" s="232" t="s">
        <v>82</v>
      </c>
      <c r="AV174" s="13" t="s">
        <v>80</v>
      </c>
      <c r="AW174" s="13" t="s">
        <v>33</v>
      </c>
      <c r="AX174" s="13" t="s">
        <v>72</v>
      </c>
      <c r="AY174" s="232" t="s">
        <v>122</v>
      </c>
    </row>
    <row r="175" s="13" customFormat="1">
      <c r="A175" s="13"/>
      <c r="B175" s="222"/>
      <c r="C175" s="223"/>
      <c r="D175" s="224" t="s">
        <v>137</v>
      </c>
      <c r="E175" s="225" t="s">
        <v>19</v>
      </c>
      <c r="F175" s="226" t="s">
        <v>238</v>
      </c>
      <c r="G175" s="223"/>
      <c r="H175" s="225" t="s">
        <v>19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2" t="s">
        <v>137</v>
      </c>
      <c r="AU175" s="232" t="s">
        <v>82</v>
      </c>
      <c r="AV175" s="13" t="s">
        <v>80</v>
      </c>
      <c r="AW175" s="13" t="s">
        <v>33</v>
      </c>
      <c r="AX175" s="13" t="s">
        <v>72</v>
      </c>
      <c r="AY175" s="232" t="s">
        <v>122</v>
      </c>
    </row>
    <row r="176" s="14" customFormat="1">
      <c r="A176" s="14"/>
      <c r="B176" s="233"/>
      <c r="C176" s="234"/>
      <c r="D176" s="224" t="s">
        <v>137</v>
      </c>
      <c r="E176" s="235" t="s">
        <v>19</v>
      </c>
      <c r="F176" s="236" t="s">
        <v>239</v>
      </c>
      <c r="G176" s="234"/>
      <c r="H176" s="237">
        <v>50.280000000000001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137</v>
      </c>
      <c r="AU176" s="243" t="s">
        <v>82</v>
      </c>
      <c r="AV176" s="14" t="s">
        <v>82</v>
      </c>
      <c r="AW176" s="14" t="s">
        <v>33</v>
      </c>
      <c r="AX176" s="14" t="s">
        <v>72</v>
      </c>
      <c r="AY176" s="243" t="s">
        <v>122</v>
      </c>
    </row>
    <row r="177" s="15" customFormat="1">
      <c r="A177" s="15"/>
      <c r="B177" s="244"/>
      <c r="C177" s="245"/>
      <c r="D177" s="224" t="s">
        <v>137</v>
      </c>
      <c r="E177" s="246" t="s">
        <v>19</v>
      </c>
      <c r="F177" s="247" t="s">
        <v>140</v>
      </c>
      <c r="G177" s="245"/>
      <c r="H177" s="248">
        <v>50.280000000000001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4" t="s">
        <v>137</v>
      </c>
      <c r="AU177" s="254" t="s">
        <v>82</v>
      </c>
      <c r="AV177" s="15" t="s">
        <v>128</v>
      </c>
      <c r="AW177" s="15" t="s">
        <v>33</v>
      </c>
      <c r="AX177" s="15" t="s">
        <v>80</v>
      </c>
      <c r="AY177" s="254" t="s">
        <v>122</v>
      </c>
    </row>
    <row r="178" s="2" customFormat="1" ht="66.75" customHeight="1">
      <c r="A178" s="38"/>
      <c r="B178" s="39"/>
      <c r="C178" s="204" t="s">
        <v>240</v>
      </c>
      <c r="D178" s="204" t="s">
        <v>124</v>
      </c>
      <c r="E178" s="205" t="s">
        <v>241</v>
      </c>
      <c r="F178" s="206" t="s">
        <v>242</v>
      </c>
      <c r="G178" s="207" t="s">
        <v>132</v>
      </c>
      <c r="H178" s="208">
        <v>62.850000000000001</v>
      </c>
      <c r="I178" s="209"/>
      <c r="J178" s="210">
        <f>ROUND(I178*H178,2)</f>
        <v>0</v>
      </c>
      <c r="K178" s="206" t="s">
        <v>133</v>
      </c>
      <c r="L178" s="44"/>
      <c r="M178" s="211" t="s">
        <v>19</v>
      </c>
      <c r="N178" s="212" t="s">
        <v>43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0.32500000000000001</v>
      </c>
      <c r="T178" s="214">
        <f>S178*H178</f>
        <v>20.42625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128</v>
      </c>
      <c r="AT178" s="215" t="s">
        <v>124</v>
      </c>
      <c r="AU178" s="215" t="s">
        <v>82</v>
      </c>
      <c r="AY178" s="17" t="s">
        <v>122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80</v>
      </c>
      <c r="BK178" s="216">
        <f>ROUND(I178*H178,2)</f>
        <v>0</v>
      </c>
      <c r="BL178" s="17" t="s">
        <v>128</v>
      </c>
      <c r="BM178" s="215" t="s">
        <v>243</v>
      </c>
    </row>
    <row r="179" s="2" customFormat="1">
      <c r="A179" s="38"/>
      <c r="B179" s="39"/>
      <c r="C179" s="40"/>
      <c r="D179" s="217" t="s">
        <v>135</v>
      </c>
      <c r="E179" s="40"/>
      <c r="F179" s="218" t="s">
        <v>244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135</v>
      </c>
      <c r="AU179" s="17" t="s">
        <v>82</v>
      </c>
    </row>
    <row r="180" s="13" customFormat="1">
      <c r="A180" s="13"/>
      <c r="B180" s="222"/>
      <c r="C180" s="223"/>
      <c r="D180" s="224" t="s">
        <v>137</v>
      </c>
      <c r="E180" s="225" t="s">
        <v>19</v>
      </c>
      <c r="F180" s="226" t="s">
        <v>237</v>
      </c>
      <c r="G180" s="223"/>
      <c r="H180" s="225" t="s">
        <v>19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2" t="s">
        <v>137</v>
      </c>
      <c r="AU180" s="232" t="s">
        <v>82</v>
      </c>
      <c r="AV180" s="13" t="s">
        <v>80</v>
      </c>
      <c r="AW180" s="13" t="s">
        <v>33</v>
      </c>
      <c r="AX180" s="13" t="s">
        <v>72</v>
      </c>
      <c r="AY180" s="232" t="s">
        <v>122</v>
      </c>
    </row>
    <row r="181" s="13" customFormat="1">
      <c r="A181" s="13"/>
      <c r="B181" s="222"/>
      <c r="C181" s="223"/>
      <c r="D181" s="224" t="s">
        <v>137</v>
      </c>
      <c r="E181" s="225" t="s">
        <v>19</v>
      </c>
      <c r="F181" s="226" t="s">
        <v>238</v>
      </c>
      <c r="G181" s="223"/>
      <c r="H181" s="225" t="s">
        <v>19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2" t="s">
        <v>137</v>
      </c>
      <c r="AU181" s="232" t="s">
        <v>82</v>
      </c>
      <c r="AV181" s="13" t="s">
        <v>80</v>
      </c>
      <c r="AW181" s="13" t="s">
        <v>33</v>
      </c>
      <c r="AX181" s="13" t="s">
        <v>72</v>
      </c>
      <c r="AY181" s="232" t="s">
        <v>122</v>
      </c>
    </row>
    <row r="182" s="14" customFormat="1">
      <c r="A182" s="14"/>
      <c r="B182" s="233"/>
      <c r="C182" s="234"/>
      <c r="D182" s="224" t="s">
        <v>137</v>
      </c>
      <c r="E182" s="235" t="s">
        <v>19</v>
      </c>
      <c r="F182" s="236" t="s">
        <v>245</v>
      </c>
      <c r="G182" s="234"/>
      <c r="H182" s="237">
        <v>62.850000000000001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137</v>
      </c>
      <c r="AU182" s="243" t="s">
        <v>82</v>
      </c>
      <c r="AV182" s="14" t="s">
        <v>82</v>
      </c>
      <c r="AW182" s="14" t="s">
        <v>33</v>
      </c>
      <c r="AX182" s="14" t="s">
        <v>72</v>
      </c>
      <c r="AY182" s="243" t="s">
        <v>122</v>
      </c>
    </row>
    <row r="183" s="15" customFormat="1">
      <c r="A183" s="15"/>
      <c r="B183" s="244"/>
      <c r="C183" s="245"/>
      <c r="D183" s="224" t="s">
        <v>137</v>
      </c>
      <c r="E183" s="246" t="s">
        <v>19</v>
      </c>
      <c r="F183" s="247" t="s">
        <v>140</v>
      </c>
      <c r="G183" s="245"/>
      <c r="H183" s="248">
        <v>62.850000000000001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4" t="s">
        <v>137</v>
      </c>
      <c r="AU183" s="254" t="s">
        <v>82</v>
      </c>
      <c r="AV183" s="15" t="s">
        <v>128</v>
      </c>
      <c r="AW183" s="15" t="s">
        <v>33</v>
      </c>
      <c r="AX183" s="15" t="s">
        <v>80</v>
      </c>
      <c r="AY183" s="254" t="s">
        <v>122</v>
      </c>
    </row>
    <row r="184" s="2" customFormat="1" ht="62.7" customHeight="1">
      <c r="A184" s="38"/>
      <c r="B184" s="39"/>
      <c r="C184" s="204" t="s">
        <v>246</v>
      </c>
      <c r="D184" s="204" t="s">
        <v>124</v>
      </c>
      <c r="E184" s="205" t="s">
        <v>247</v>
      </c>
      <c r="F184" s="206" t="s">
        <v>248</v>
      </c>
      <c r="G184" s="207" t="s">
        <v>132</v>
      </c>
      <c r="H184" s="208">
        <v>430</v>
      </c>
      <c r="I184" s="209"/>
      <c r="J184" s="210">
        <f>ROUND(I184*H184,2)</f>
        <v>0</v>
      </c>
      <c r="K184" s="206" t="s">
        <v>133</v>
      </c>
      <c r="L184" s="44"/>
      <c r="M184" s="211" t="s">
        <v>19</v>
      </c>
      <c r="N184" s="212" t="s">
        <v>43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0.29999999999999999</v>
      </c>
      <c r="T184" s="214">
        <f>S184*H184</f>
        <v>129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128</v>
      </c>
      <c r="AT184" s="215" t="s">
        <v>124</v>
      </c>
      <c r="AU184" s="215" t="s">
        <v>82</v>
      </c>
      <c r="AY184" s="17" t="s">
        <v>122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80</v>
      </c>
      <c r="BK184" s="216">
        <f>ROUND(I184*H184,2)</f>
        <v>0</v>
      </c>
      <c r="BL184" s="17" t="s">
        <v>128</v>
      </c>
      <c r="BM184" s="215" t="s">
        <v>249</v>
      </c>
    </row>
    <row r="185" s="2" customFormat="1">
      <c r="A185" s="38"/>
      <c r="B185" s="39"/>
      <c r="C185" s="40"/>
      <c r="D185" s="217" t="s">
        <v>135</v>
      </c>
      <c r="E185" s="40"/>
      <c r="F185" s="218" t="s">
        <v>250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135</v>
      </c>
      <c r="AU185" s="17" t="s">
        <v>82</v>
      </c>
    </row>
    <row r="186" s="13" customFormat="1">
      <c r="A186" s="13"/>
      <c r="B186" s="222"/>
      <c r="C186" s="223"/>
      <c r="D186" s="224" t="s">
        <v>137</v>
      </c>
      <c r="E186" s="225" t="s">
        <v>19</v>
      </c>
      <c r="F186" s="226" t="s">
        <v>251</v>
      </c>
      <c r="G186" s="223"/>
      <c r="H186" s="225" t="s">
        <v>19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2" t="s">
        <v>137</v>
      </c>
      <c r="AU186" s="232" t="s">
        <v>82</v>
      </c>
      <c r="AV186" s="13" t="s">
        <v>80</v>
      </c>
      <c r="AW186" s="13" t="s">
        <v>33</v>
      </c>
      <c r="AX186" s="13" t="s">
        <v>72</v>
      </c>
      <c r="AY186" s="232" t="s">
        <v>122</v>
      </c>
    </row>
    <row r="187" s="13" customFormat="1">
      <c r="A187" s="13"/>
      <c r="B187" s="222"/>
      <c r="C187" s="223"/>
      <c r="D187" s="224" t="s">
        <v>137</v>
      </c>
      <c r="E187" s="225" t="s">
        <v>19</v>
      </c>
      <c r="F187" s="226" t="s">
        <v>138</v>
      </c>
      <c r="G187" s="223"/>
      <c r="H187" s="225" t="s">
        <v>19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2" t="s">
        <v>137</v>
      </c>
      <c r="AU187" s="232" t="s">
        <v>82</v>
      </c>
      <c r="AV187" s="13" t="s">
        <v>80</v>
      </c>
      <c r="AW187" s="13" t="s">
        <v>33</v>
      </c>
      <c r="AX187" s="13" t="s">
        <v>72</v>
      </c>
      <c r="AY187" s="232" t="s">
        <v>122</v>
      </c>
    </row>
    <row r="188" s="14" customFormat="1">
      <c r="A188" s="14"/>
      <c r="B188" s="233"/>
      <c r="C188" s="234"/>
      <c r="D188" s="224" t="s">
        <v>137</v>
      </c>
      <c r="E188" s="235" t="s">
        <v>19</v>
      </c>
      <c r="F188" s="236" t="s">
        <v>252</v>
      </c>
      <c r="G188" s="234"/>
      <c r="H188" s="237">
        <v>430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137</v>
      </c>
      <c r="AU188" s="243" t="s">
        <v>82</v>
      </c>
      <c r="AV188" s="14" t="s">
        <v>82</v>
      </c>
      <c r="AW188" s="14" t="s">
        <v>33</v>
      </c>
      <c r="AX188" s="14" t="s">
        <v>72</v>
      </c>
      <c r="AY188" s="243" t="s">
        <v>122</v>
      </c>
    </row>
    <row r="189" s="15" customFormat="1">
      <c r="A189" s="15"/>
      <c r="B189" s="244"/>
      <c r="C189" s="245"/>
      <c r="D189" s="224" t="s">
        <v>137</v>
      </c>
      <c r="E189" s="246" t="s">
        <v>19</v>
      </c>
      <c r="F189" s="247" t="s">
        <v>140</v>
      </c>
      <c r="G189" s="245"/>
      <c r="H189" s="248">
        <v>430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4" t="s">
        <v>137</v>
      </c>
      <c r="AU189" s="254" t="s">
        <v>82</v>
      </c>
      <c r="AV189" s="15" t="s">
        <v>128</v>
      </c>
      <c r="AW189" s="15" t="s">
        <v>33</v>
      </c>
      <c r="AX189" s="15" t="s">
        <v>80</v>
      </c>
      <c r="AY189" s="254" t="s">
        <v>122</v>
      </c>
    </row>
    <row r="190" s="2" customFormat="1" ht="62.7" customHeight="1">
      <c r="A190" s="38"/>
      <c r="B190" s="39"/>
      <c r="C190" s="204" t="s">
        <v>7</v>
      </c>
      <c r="D190" s="204" t="s">
        <v>124</v>
      </c>
      <c r="E190" s="205" t="s">
        <v>253</v>
      </c>
      <c r="F190" s="206" t="s">
        <v>254</v>
      </c>
      <c r="G190" s="207" t="s">
        <v>132</v>
      </c>
      <c r="H190" s="208">
        <v>430</v>
      </c>
      <c r="I190" s="209"/>
      <c r="J190" s="210">
        <f>ROUND(I190*H190,2)</f>
        <v>0</v>
      </c>
      <c r="K190" s="206" t="s">
        <v>133</v>
      </c>
      <c r="L190" s="44"/>
      <c r="M190" s="211" t="s">
        <v>19</v>
      </c>
      <c r="N190" s="212" t="s">
        <v>43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0.32500000000000001</v>
      </c>
      <c r="T190" s="214">
        <f>S190*H190</f>
        <v>139.75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128</v>
      </c>
      <c r="AT190" s="215" t="s">
        <v>124</v>
      </c>
      <c r="AU190" s="215" t="s">
        <v>82</v>
      </c>
      <c r="AY190" s="17" t="s">
        <v>122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80</v>
      </c>
      <c r="BK190" s="216">
        <f>ROUND(I190*H190,2)</f>
        <v>0</v>
      </c>
      <c r="BL190" s="17" t="s">
        <v>128</v>
      </c>
      <c r="BM190" s="215" t="s">
        <v>255</v>
      </c>
    </row>
    <row r="191" s="2" customFormat="1">
      <c r="A191" s="38"/>
      <c r="B191" s="39"/>
      <c r="C191" s="40"/>
      <c r="D191" s="217" t="s">
        <v>135</v>
      </c>
      <c r="E191" s="40"/>
      <c r="F191" s="218" t="s">
        <v>256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135</v>
      </c>
      <c r="AU191" s="17" t="s">
        <v>82</v>
      </c>
    </row>
    <row r="192" s="13" customFormat="1">
      <c r="A192" s="13"/>
      <c r="B192" s="222"/>
      <c r="C192" s="223"/>
      <c r="D192" s="224" t="s">
        <v>137</v>
      </c>
      <c r="E192" s="225" t="s">
        <v>19</v>
      </c>
      <c r="F192" s="226" t="s">
        <v>251</v>
      </c>
      <c r="G192" s="223"/>
      <c r="H192" s="225" t="s">
        <v>19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2" t="s">
        <v>137</v>
      </c>
      <c r="AU192" s="232" t="s">
        <v>82</v>
      </c>
      <c r="AV192" s="13" t="s">
        <v>80</v>
      </c>
      <c r="AW192" s="13" t="s">
        <v>33</v>
      </c>
      <c r="AX192" s="13" t="s">
        <v>72</v>
      </c>
      <c r="AY192" s="232" t="s">
        <v>122</v>
      </c>
    </row>
    <row r="193" s="13" customFormat="1">
      <c r="A193" s="13"/>
      <c r="B193" s="222"/>
      <c r="C193" s="223"/>
      <c r="D193" s="224" t="s">
        <v>137</v>
      </c>
      <c r="E193" s="225" t="s">
        <v>19</v>
      </c>
      <c r="F193" s="226" t="s">
        <v>138</v>
      </c>
      <c r="G193" s="223"/>
      <c r="H193" s="225" t="s">
        <v>19</v>
      </c>
      <c r="I193" s="227"/>
      <c r="J193" s="223"/>
      <c r="K193" s="223"/>
      <c r="L193" s="228"/>
      <c r="M193" s="229"/>
      <c r="N193" s="230"/>
      <c r="O193" s="230"/>
      <c r="P193" s="230"/>
      <c r="Q193" s="230"/>
      <c r="R193" s="230"/>
      <c r="S193" s="230"/>
      <c r="T193" s="23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2" t="s">
        <v>137</v>
      </c>
      <c r="AU193" s="232" t="s">
        <v>82</v>
      </c>
      <c r="AV193" s="13" t="s">
        <v>80</v>
      </c>
      <c r="AW193" s="13" t="s">
        <v>33</v>
      </c>
      <c r="AX193" s="13" t="s">
        <v>72</v>
      </c>
      <c r="AY193" s="232" t="s">
        <v>122</v>
      </c>
    </row>
    <row r="194" s="14" customFormat="1">
      <c r="A194" s="14"/>
      <c r="B194" s="233"/>
      <c r="C194" s="234"/>
      <c r="D194" s="224" t="s">
        <v>137</v>
      </c>
      <c r="E194" s="235" t="s">
        <v>19</v>
      </c>
      <c r="F194" s="236" t="s">
        <v>252</v>
      </c>
      <c r="G194" s="234"/>
      <c r="H194" s="237">
        <v>430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3" t="s">
        <v>137</v>
      </c>
      <c r="AU194" s="243" t="s">
        <v>82</v>
      </c>
      <c r="AV194" s="14" t="s">
        <v>82</v>
      </c>
      <c r="AW194" s="14" t="s">
        <v>33</v>
      </c>
      <c r="AX194" s="14" t="s">
        <v>72</v>
      </c>
      <c r="AY194" s="243" t="s">
        <v>122</v>
      </c>
    </row>
    <row r="195" s="15" customFormat="1">
      <c r="A195" s="15"/>
      <c r="B195" s="244"/>
      <c r="C195" s="245"/>
      <c r="D195" s="224" t="s">
        <v>137</v>
      </c>
      <c r="E195" s="246" t="s">
        <v>19</v>
      </c>
      <c r="F195" s="247" t="s">
        <v>140</v>
      </c>
      <c r="G195" s="245"/>
      <c r="H195" s="248">
        <v>430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4" t="s">
        <v>137</v>
      </c>
      <c r="AU195" s="254" t="s">
        <v>82</v>
      </c>
      <c r="AV195" s="15" t="s">
        <v>128</v>
      </c>
      <c r="AW195" s="15" t="s">
        <v>33</v>
      </c>
      <c r="AX195" s="15" t="s">
        <v>80</v>
      </c>
      <c r="AY195" s="254" t="s">
        <v>122</v>
      </c>
    </row>
    <row r="196" s="2" customFormat="1" ht="55.5" customHeight="1">
      <c r="A196" s="38"/>
      <c r="B196" s="39"/>
      <c r="C196" s="204" t="s">
        <v>257</v>
      </c>
      <c r="D196" s="204" t="s">
        <v>124</v>
      </c>
      <c r="E196" s="205" t="s">
        <v>258</v>
      </c>
      <c r="F196" s="206" t="s">
        <v>259</v>
      </c>
      <c r="G196" s="207" t="s">
        <v>132</v>
      </c>
      <c r="H196" s="208">
        <v>430</v>
      </c>
      <c r="I196" s="209"/>
      <c r="J196" s="210">
        <f>ROUND(I196*H196,2)</f>
        <v>0</v>
      </c>
      <c r="K196" s="206" t="s">
        <v>133</v>
      </c>
      <c r="L196" s="44"/>
      <c r="M196" s="211" t="s">
        <v>19</v>
      </c>
      <c r="N196" s="212" t="s">
        <v>43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0.098000000000000004</v>
      </c>
      <c r="T196" s="214">
        <f>S196*H196</f>
        <v>42.140000000000001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128</v>
      </c>
      <c r="AT196" s="215" t="s">
        <v>124</v>
      </c>
      <c r="AU196" s="215" t="s">
        <v>82</v>
      </c>
      <c r="AY196" s="17" t="s">
        <v>122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80</v>
      </c>
      <c r="BK196" s="216">
        <f>ROUND(I196*H196,2)</f>
        <v>0</v>
      </c>
      <c r="BL196" s="17" t="s">
        <v>128</v>
      </c>
      <c r="BM196" s="215" t="s">
        <v>260</v>
      </c>
    </row>
    <row r="197" s="2" customFormat="1">
      <c r="A197" s="38"/>
      <c r="B197" s="39"/>
      <c r="C197" s="40"/>
      <c r="D197" s="217" t="s">
        <v>135</v>
      </c>
      <c r="E197" s="40"/>
      <c r="F197" s="218" t="s">
        <v>261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135</v>
      </c>
      <c r="AU197" s="17" t="s">
        <v>82</v>
      </c>
    </row>
    <row r="198" s="13" customFormat="1">
      <c r="A198" s="13"/>
      <c r="B198" s="222"/>
      <c r="C198" s="223"/>
      <c r="D198" s="224" t="s">
        <v>137</v>
      </c>
      <c r="E198" s="225" t="s">
        <v>19</v>
      </c>
      <c r="F198" s="226" t="s">
        <v>262</v>
      </c>
      <c r="G198" s="223"/>
      <c r="H198" s="225" t="s">
        <v>19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2" t="s">
        <v>137</v>
      </c>
      <c r="AU198" s="232" t="s">
        <v>82</v>
      </c>
      <c r="AV198" s="13" t="s">
        <v>80</v>
      </c>
      <c r="AW198" s="13" t="s">
        <v>33</v>
      </c>
      <c r="AX198" s="13" t="s">
        <v>72</v>
      </c>
      <c r="AY198" s="232" t="s">
        <v>122</v>
      </c>
    </row>
    <row r="199" s="13" customFormat="1">
      <c r="A199" s="13"/>
      <c r="B199" s="222"/>
      <c r="C199" s="223"/>
      <c r="D199" s="224" t="s">
        <v>137</v>
      </c>
      <c r="E199" s="225" t="s">
        <v>19</v>
      </c>
      <c r="F199" s="226" t="s">
        <v>138</v>
      </c>
      <c r="G199" s="223"/>
      <c r="H199" s="225" t="s">
        <v>19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2" t="s">
        <v>137</v>
      </c>
      <c r="AU199" s="232" t="s">
        <v>82</v>
      </c>
      <c r="AV199" s="13" t="s">
        <v>80</v>
      </c>
      <c r="AW199" s="13" t="s">
        <v>33</v>
      </c>
      <c r="AX199" s="13" t="s">
        <v>72</v>
      </c>
      <c r="AY199" s="232" t="s">
        <v>122</v>
      </c>
    </row>
    <row r="200" s="14" customFormat="1">
      <c r="A200" s="14"/>
      <c r="B200" s="233"/>
      <c r="C200" s="234"/>
      <c r="D200" s="224" t="s">
        <v>137</v>
      </c>
      <c r="E200" s="235" t="s">
        <v>19</v>
      </c>
      <c r="F200" s="236" t="s">
        <v>252</v>
      </c>
      <c r="G200" s="234"/>
      <c r="H200" s="237">
        <v>430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3" t="s">
        <v>137</v>
      </c>
      <c r="AU200" s="243" t="s">
        <v>82</v>
      </c>
      <c r="AV200" s="14" t="s">
        <v>82</v>
      </c>
      <c r="AW200" s="14" t="s">
        <v>33</v>
      </c>
      <c r="AX200" s="14" t="s">
        <v>72</v>
      </c>
      <c r="AY200" s="243" t="s">
        <v>122</v>
      </c>
    </row>
    <row r="201" s="15" customFormat="1">
      <c r="A201" s="15"/>
      <c r="B201" s="244"/>
      <c r="C201" s="245"/>
      <c r="D201" s="224" t="s">
        <v>137</v>
      </c>
      <c r="E201" s="246" t="s">
        <v>19</v>
      </c>
      <c r="F201" s="247" t="s">
        <v>140</v>
      </c>
      <c r="G201" s="245"/>
      <c r="H201" s="248">
        <v>430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4" t="s">
        <v>137</v>
      </c>
      <c r="AU201" s="254" t="s">
        <v>82</v>
      </c>
      <c r="AV201" s="15" t="s">
        <v>128</v>
      </c>
      <c r="AW201" s="15" t="s">
        <v>33</v>
      </c>
      <c r="AX201" s="15" t="s">
        <v>80</v>
      </c>
      <c r="AY201" s="254" t="s">
        <v>122</v>
      </c>
    </row>
    <row r="202" s="2" customFormat="1" ht="66.75" customHeight="1">
      <c r="A202" s="38"/>
      <c r="B202" s="39"/>
      <c r="C202" s="204" t="s">
        <v>263</v>
      </c>
      <c r="D202" s="204" t="s">
        <v>124</v>
      </c>
      <c r="E202" s="205" t="s">
        <v>264</v>
      </c>
      <c r="F202" s="206" t="s">
        <v>265</v>
      </c>
      <c r="G202" s="207" t="s">
        <v>132</v>
      </c>
      <c r="H202" s="208">
        <v>270</v>
      </c>
      <c r="I202" s="209"/>
      <c r="J202" s="210">
        <f>ROUND(I202*H202,2)</f>
        <v>0</v>
      </c>
      <c r="K202" s="206" t="s">
        <v>133</v>
      </c>
      <c r="L202" s="44"/>
      <c r="M202" s="211" t="s">
        <v>19</v>
      </c>
      <c r="N202" s="212" t="s">
        <v>43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0.44</v>
      </c>
      <c r="T202" s="214">
        <f>S202*H202</f>
        <v>118.8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128</v>
      </c>
      <c r="AT202" s="215" t="s">
        <v>124</v>
      </c>
      <c r="AU202" s="215" t="s">
        <v>82</v>
      </c>
      <c r="AY202" s="17" t="s">
        <v>122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80</v>
      </c>
      <c r="BK202" s="216">
        <f>ROUND(I202*H202,2)</f>
        <v>0</v>
      </c>
      <c r="BL202" s="17" t="s">
        <v>128</v>
      </c>
      <c r="BM202" s="215" t="s">
        <v>266</v>
      </c>
    </row>
    <row r="203" s="2" customFormat="1">
      <c r="A203" s="38"/>
      <c r="B203" s="39"/>
      <c r="C203" s="40"/>
      <c r="D203" s="217" t="s">
        <v>135</v>
      </c>
      <c r="E203" s="40"/>
      <c r="F203" s="218" t="s">
        <v>267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135</v>
      </c>
      <c r="AU203" s="17" t="s">
        <v>82</v>
      </c>
    </row>
    <row r="204" s="13" customFormat="1">
      <c r="A204" s="13"/>
      <c r="B204" s="222"/>
      <c r="C204" s="223"/>
      <c r="D204" s="224" t="s">
        <v>137</v>
      </c>
      <c r="E204" s="225" t="s">
        <v>19</v>
      </c>
      <c r="F204" s="226" t="s">
        <v>268</v>
      </c>
      <c r="G204" s="223"/>
      <c r="H204" s="225" t="s">
        <v>19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2" t="s">
        <v>137</v>
      </c>
      <c r="AU204" s="232" t="s">
        <v>82</v>
      </c>
      <c r="AV204" s="13" t="s">
        <v>80</v>
      </c>
      <c r="AW204" s="13" t="s">
        <v>33</v>
      </c>
      <c r="AX204" s="13" t="s">
        <v>72</v>
      </c>
      <c r="AY204" s="232" t="s">
        <v>122</v>
      </c>
    </row>
    <row r="205" s="13" customFormat="1">
      <c r="A205" s="13"/>
      <c r="B205" s="222"/>
      <c r="C205" s="223"/>
      <c r="D205" s="224" t="s">
        <v>137</v>
      </c>
      <c r="E205" s="225" t="s">
        <v>19</v>
      </c>
      <c r="F205" s="226" t="s">
        <v>138</v>
      </c>
      <c r="G205" s="223"/>
      <c r="H205" s="225" t="s">
        <v>19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2" t="s">
        <v>137</v>
      </c>
      <c r="AU205" s="232" t="s">
        <v>82</v>
      </c>
      <c r="AV205" s="13" t="s">
        <v>80</v>
      </c>
      <c r="AW205" s="13" t="s">
        <v>33</v>
      </c>
      <c r="AX205" s="13" t="s">
        <v>72</v>
      </c>
      <c r="AY205" s="232" t="s">
        <v>122</v>
      </c>
    </row>
    <row r="206" s="14" customFormat="1">
      <c r="A206" s="14"/>
      <c r="B206" s="233"/>
      <c r="C206" s="234"/>
      <c r="D206" s="224" t="s">
        <v>137</v>
      </c>
      <c r="E206" s="235" t="s">
        <v>19</v>
      </c>
      <c r="F206" s="236" t="s">
        <v>269</v>
      </c>
      <c r="G206" s="234"/>
      <c r="H206" s="237">
        <v>270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137</v>
      </c>
      <c r="AU206" s="243" t="s">
        <v>82</v>
      </c>
      <c r="AV206" s="14" t="s">
        <v>82</v>
      </c>
      <c r="AW206" s="14" t="s">
        <v>33</v>
      </c>
      <c r="AX206" s="14" t="s">
        <v>72</v>
      </c>
      <c r="AY206" s="243" t="s">
        <v>122</v>
      </c>
    </row>
    <row r="207" s="15" customFormat="1">
      <c r="A207" s="15"/>
      <c r="B207" s="244"/>
      <c r="C207" s="245"/>
      <c r="D207" s="224" t="s">
        <v>137</v>
      </c>
      <c r="E207" s="246" t="s">
        <v>19</v>
      </c>
      <c r="F207" s="247" t="s">
        <v>140</v>
      </c>
      <c r="G207" s="245"/>
      <c r="H207" s="248">
        <v>270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4" t="s">
        <v>137</v>
      </c>
      <c r="AU207" s="254" t="s">
        <v>82</v>
      </c>
      <c r="AV207" s="15" t="s">
        <v>128</v>
      </c>
      <c r="AW207" s="15" t="s">
        <v>33</v>
      </c>
      <c r="AX207" s="15" t="s">
        <v>80</v>
      </c>
      <c r="AY207" s="254" t="s">
        <v>122</v>
      </c>
    </row>
    <row r="208" s="2" customFormat="1" ht="55.5" customHeight="1">
      <c r="A208" s="38"/>
      <c r="B208" s="39"/>
      <c r="C208" s="204" t="s">
        <v>270</v>
      </c>
      <c r="D208" s="204" t="s">
        <v>124</v>
      </c>
      <c r="E208" s="205" t="s">
        <v>271</v>
      </c>
      <c r="F208" s="206" t="s">
        <v>272</v>
      </c>
      <c r="G208" s="207" t="s">
        <v>132</v>
      </c>
      <c r="H208" s="208">
        <v>270</v>
      </c>
      <c r="I208" s="209"/>
      <c r="J208" s="210">
        <f>ROUND(I208*H208,2)</f>
        <v>0</v>
      </c>
      <c r="K208" s="206" t="s">
        <v>133</v>
      </c>
      <c r="L208" s="44"/>
      <c r="M208" s="211" t="s">
        <v>19</v>
      </c>
      <c r="N208" s="212" t="s">
        <v>43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0.316</v>
      </c>
      <c r="T208" s="214">
        <f>S208*H208</f>
        <v>85.320000000000007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128</v>
      </c>
      <c r="AT208" s="215" t="s">
        <v>124</v>
      </c>
      <c r="AU208" s="215" t="s">
        <v>82</v>
      </c>
      <c r="AY208" s="17" t="s">
        <v>122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80</v>
      </c>
      <c r="BK208" s="216">
        <f>ROUND(I208*H208,2)</f>
        <v>0</v>
      </c>
      <c r="BL208" s="17" t="s">
        <v>128</v>
      </c>
      <c r="BM208" s="215" t="s">
        <v>273</v>
      </c>
    </row>
    <row r="209" s="2" customFormat="1">
      <c r="A209" s="38"/>
      <c r="B209" s="39"/>
      <c r="C209" s="40"/>
      <c r="D209" s="217" t="s">
        <v>135</v>
      </c>
      <c r="E209" s="40"/>
      <c r="F209" s="218" t="s">
        <v>274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135</v>
      </c>
      <c r="AU209" s="17" t="s">
        <v>82</v>
      </c>
    </row>
    <row r="210" s="13" customFormat="1">
      <c r="A210" s="13"/>
      <c r="B210" s="222"/>
      <c r="C210" s="223"/>
      <c r="D210" s="224" t="s">
        <v>137</v>
      </c>
      <c r="E210" s="225" t="s">
        <v>19</v>
      </c>
      <c r="F210" s="226" t="s">
        <v>268</v>
      </c>
      <c r="G210" s="223"/>
      <c r="H210" s="225" t="s">
        <v>19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2" t="s">
        <v>137</v>
      </c>
      <c r="AU210" s="232" t="s">
        <v>82</v>
      </c>
      <c r="AV210" s="13" t="s">
        <v>80</v>
      </c>
      <c r="AW210" s="13" t="s">
        <v>33</v>
      </c>
      <c r="AX210" s="13" t="s">
        <v>72</v>
      </c>
      <c r="AY210" s="232" t="s">
        <v>122</v>
      </c>
    </row>
    <row r="211" s="13" customFormat="1">
      <c r="A211" s="13"/>
      <c r="B211" s="222"/>
      <c r="C211" s="223"/>
      <c r="D211" s="224" t="s">
        <v>137</v>
      </c>
      <c r="E211" s="225" t="s">
        <v>19</v>
      </c>
      <c r="F211" s="226" t="s">
        <v>138</v>
      </c>
      <c r="G211" s="223"/>
      <c r="H211" s="225" t="s">
        <v>19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2" t="s">
        <v>137</v>
      </c>
      <c r="AU211" s="232" t="s">
        <v>82</v>
      </c>
      <c r="AV211" s="13" t="s">
        <v>80</v>
      </c>
      <c r="AW211" s="13" t="s">
        <v>33</v>
      </c>
      <c r="AX211" s="13" t="s">
        <v>72</v>
      </c>
      <c r="AY211" s="232" t="s">
        <v>122</v>
      </c>
    </row>
    <row r="212" s="14" customFormat="1">
      <c r="A212" s="14"/>
      <c r="B212" s="233"/>
      <c r="C212" s="234"/>
      <c r="D212" s="224" t="s">
        <v>137</v>
      </c>
      <c r="E212" s="235" t="s">
        <v>19</v>
      </c>
      <c r="F212" s="236" t="s">
        <v>269</v>
      </c>
      <c r="G212" s="234"/>
      <c r="H212" s="237">
        <v>270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137</v>
      </c>
      <c r="AU212" s="243" t="s">
        <v>82</v>
      </c>
      <c r="AV212" s="14" t="s">
        <v>82</v>
      </c>
      <c r="AW212" s="14" t="s">
        <v>33</v>
      </c>
      <c r="AX212" s="14" t="s">
        <v>72</v>
      </c>
      <c r="AY212" s="243" t="s">
        <v>122</v>
      </c>
    </row>
    <row r="213" s="15" customFormat="1">
      <c r="A213" s="15"/>
      <c r="B213" s="244"/>
      <c r="C213" s="245"/>
      <c r="D213" s="224" t="s">
        <v>137</v>
      </c>
      <c r="E213" s="246" t="s">
        <v>19</v>
      </c>
      <c r="F213" s="247" t="s">
        <v>140</v>
      </c>
      <c r="G213" s="245"/>
      <c r="H213" s="248">
        <v>270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4" t="s">
        <v>137</v>
      </c>
      <c r="AU213" s="254" t="s">
        <v>82</v>
      </c>
      <c r="AV213" s="15" t="s">
        <v>128</v>
      </c>
      <c r="AW213" s="15" t="s">
        <v>33</v>
      </c>
      <c r="AX213" s="15" t="s">
        <v>80</v>
      </c>
      <c r="AY213" s="254" t="s">
        <v>122</v>
      </c>
    </row>
    <row r="214" s="2" customFormat="1" ht="49.05" customHeight="1">
      <c r="A214" s="38"/>
      <c r="B214" s="39"/>
      <c r="C214" s="204" t="s">
        <v>275</v>
      </c>
      <c r="D214" s="204" t="s">
        <v>124</v>
      </c>
      <c r="E214" s="205" t="s">
        <v>276</v>
      </c>
      <c r="F214" s="206" t="s">
        <v>277</v>
      </c>
      <c r="G214" s="207" t="s">
        <v>278</v>
      </c>
      <c r="H214" s="208">
        <v>680</v>
      </c>
      <c r="I214" s="209"/>
      <c r="J214" s="210">
        <f>ROUND(I214*H214,2)</f>
        <v>0</v>
      </c>
      <c r="K214" s="206" t="s">
        <v>133</v>
      </c>
      <c r="L214" s="44"/>
      <c r="M214" s="211" t="s">
        <v>19</v>
      </c>
      <c r="N214" s="212" t="s">
        <v>43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0.20499999999999999</v>
      </c>
      <c r="T214" s="214">
        <f>S214*H214</f>
        <v>139.40000000000001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128</v>
      </c>
      <c r="AT214" s="215" t="s">
        <v>124</v>
      </c>
      <c r="AU214" s="215" t="s">
        <v>82</v>
      </c>
      <c r="AY214" s="17" t="s">
        <v>122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80</v>
      </c>
      <c r="BK214" s="216">
        <f>ROUND(I214*H214,2)</f>
        <v>0</v>
      </c>
      <c r="BL214" s="17" t="s">
        <v>128</v>
      </c>
      <c r="BM214" s="215" t="s">
        <v>279</v>
      </c>
    </row>
    <row r="215" s="2" customFormat="1">
      <c r="A215" s="38"/>
      <c r="B215" s="39"/>
      <c r="C215" s="40"/>
      <c r="D215" s="217" t="s">
        <v>135</v>
      </c>
      <c r="E215" s="40"/>
      <c r="F215" s="218" t="s">
        <v>280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135</v>
      </c>
      <c r="AU215" s="17" t="s">
        <v>82</v>
      </c>
    </row>
    <row r="216" s="13" customFormat="1">
      <c r="A216" s="13"/>
      <c r="B216" s="222"/>
      <c r="C216" s="223"/>
      <c r="D216" s="224" t="s">
        <v>137</v>
      </c>
      <c r="E216" s="225" t="s">
        <v>19</v>
      </c>
      <c r="F216" s="226" t="s">
        <v>138</v>
      </c>
      <c r="G216" s="223"/>
      <c r="H216" s="225" t="s">
        <v>19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2" t="s">
        <v>137</v>
      </c>
      <c r="AU216" s="232" t="s">
        <v>82</v>
      </c>
      <c r="AV216" s="13" t="s">
        <v>80</v>
      </c>
      <c r="AW216" s="13" t="s">
        <v>33</v>
      </c>
      <c r="AX216" s="13" t="s">
        <v>72</v>
      </c>
      <c r="AY216" s="232" t="s">
        <v>122</v>
      </c>
    </row>
    <row r="217" s="13" customFormat="1">
      <c r="A217" s="13"/>
      <c r="B217" s="222"/>
      <c r="C217" s="223"/>
      <c r="D217" s="224" t="s">
        <v>137</v>
      </c>
      <c r="E217" s="225" t="s">
        <v>19</v>
      </c>
      <c r="F217" s="226" t="s">
        <v>281</v>
      </c>
      <c r="G217" s="223"/>
      <c r="H217" s="225" t="s">
        <v>19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2" t="s">
        <v>137</v>
      </c>
      <c r="AU217" s="232" t="s">
        <v>82</v>
      </c>
      <c r="AV217" s="13" t="s">
        <v>80</v>
      </c>
      <c r="AW217" s="13" t="s">
        <v>33</v>
      </c>
      <c r="AX217" s="13" t="s">
        <v>72</v>
      </c>
      <c r="AY217" s="232" t="s">
        <v>122</v>
      </c>
    </row>
    <row r="218" s="14" customFormat="1">
      <c r="A218" s="14"/>
      <c r="B218" s="233"/>
      <c r="C218" s="234"/>
      <c r="D218" s="224" t="s">
        <v>137</v>
      </c>
      <c r="E218" s="235" t="s">
        <v>19</v>
      </c>
      <c r="F218" s="236" t="s">
        <v>282</v>
      </c>
      <c r="G218" s="234"/>
      <c r="H218" s="237">
        <v>315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3" t="s">
        <v>137</v>
      </c>
      <c r="AU218" s="243" t="s">
        <v>82</v>
      </c>
      <c r="AV218" s="14" t="s">
        <v>82</v>
      </c>
      <c r="AW218" s="14" t="s">
        <v>33</v>
      </c>
      <c r="AX218" s="14" t="s">
        <v>72</v>
      </c>
      <c r="AY218" s="243" t="s">
        <v>122</v>
      </c>
    </row>
    <row r="219" s="13" customFormat="1">
      <c r="A219" s="13"/>
      <c r="B219" s="222"/>
      <c r="C219" s="223"/>
      <c r="D219" s="224" t="s">
        <v>137</v>
      </c>
      <c r="E219" s="225" t="s">
        <v>19</v>
      </c>
      <c r="F219" s="226" t="s">
        <v>283</v>
      </c>
      <c r="G219" s="223"/>
      <c r="H219" s="225" t="s">
        <v>19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2" t="s">
        <v>137</v>
      </c>
      <c r="AU219" s="232" t="s">
        <v>82</v>
      </c>
      <c r="AV219" s="13" t="s">
        <v>80</v>
      </c>
      <c r="AW219" s="13" t="s">
        <v>33</v>
      </c>
      <c r="AX219" s="13" t="s">
        <v>72</v>
      </c>
      <c r="AY219" s="232" t="s">
        <v>122</v>
      </c>
    </row>
    <row r="220" s="14" customFormat="1">
      <c r="A220" s="14"/>
      <c r="B220" s="233"/>
      <c r="C220" s="234"/>
      <c r="D220" s="224" t="s">
        <v>137</v>
      </c>
      <c r="E220" s="235" t="s">
        <v>19</v>
      </c>
      <c r="F220" s="236" t="s">
        <v>284</v>
      </c>
      <c r="G220" s="234"/>
      <c r="H220" s="237">
        <v>365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137</v>
      </c>
      <c r="AU220" s="243" t="s">
        <v>82</v>
      </c>
      <c r="AV220" s="14" t="s">
        <v>82</v>
      </c>
      <c r="AW220" s="14" t="s">
        <v>33</v>
      </c>
      <c r="AX220" s="14" t="s">
        <v>72</v>
      </c>
      <c r="AY220" s="243" t="s">
        <v>122</v>
      </c>
    </row>
    <row r="221" s="15" customFormat="1">
      <c r="A221" s="15"/>
      <c r="B221" s="244"/>
      <c r="C221" s="245"/>
      <c r="D221" s="224" t="s">
        <v>137</v>
      </c>
      <c r="E221" s="246" t="s">
        <v>19</v>
      </c>
      <c r="F221" s="247" t="s">
        <v>140</v>
      </c>
      <c r="G221" s="245"/>
      <c r="H221" s="248">
        <v>680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4" t="s">
        <v>137</v>
      </c>
      <c r="AU221" s="254" t="s">
        <v>82</v>
      </c>
      <c r="AV221" s="15" t="s">
        <v>128</v>
      </c>
      <c r="AW221" s="15" t="s">
        <v>33</v>
      </c>
      <c r="AX221" s="15" t="s">
        <v>80</v>
      </c>
      <c r="AY221" s="254" t="s">
        <v>122</v>
      </c>
    </row>
    <row r="222" s="2" customFormat="1" ht="24.15" customHeight="1">
      <c r="A222" s="38"/>
      <c r="B222" s="39"/>
      <c r="C222" s="204" t="s">
        <v>285</v>
      </c>
      <c r="D222" s="204" t="s">
        <v>124</v>
      </c>
      <c r="E222" s="205" t="s">
        <v>286</v>
      </c>
      <c r="F222" s="206" t="s">
        <v>287</v>
      </c>
      <c r="G222" s="207" t="s">
        <v>132</v>
      </c>
      <c r="H222" s="208">
        <v>470</v>
      </c>
      <c r="I222" s="209"/>
      <c r="J222" s="210">
        <f>ROUND(I222*H222,2)</f>
        <v>0</v>
      </c>
      <c r="K222" s="206" t="s">
        <v>133</v>
      </c>
      <c r="L222" s="44"/>
      <c r="M222" s="211" t="s">
        <v>19</v>
      </c>
      <c r="N222" s="212" t="s">
        <v>43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128</v>
      </c>
      <c r="AT222" s="215" t="s">
        <v>124</v>
      </c>
      <c r="AU222" s="215" t="s">
        <v>82</v>
      </c>
      <c r="AY222" s="17" t="s">
        <v>122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80</v>
      </c>
      <c r="BK222" s="216">
        <f>ROUND(I222*H222,2)</f>
        <v>0</v>
      </c>
      <c r="BL222" s="17" t="s">
        <v>128</v>
      </c>
      <c r="BM222" s="215" t="s">
        <v>288</v>
      </c>
    </row>
    <row r="223" s="2" customFormat="1">
      <c r="A223" s="38"/>
      <c r="B223" s="39"/>
      <c r="C223" s="40"/>
      <c r="D223" s="217" t="s">
        <v>135</v>
      </c>
      <c r="E223" s="40"/>
      <c r="F223" s="218" t="s">
        <v>289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135</v>
      </c>
      <c r="AU223" s="17" t="s">
        <v>82</v>
      </c>
    </row>
    <row r="224" s="13" customFormat="1">
      <c r="A224" s="13"/>
      <c r="B224" s="222"/>
      <c r="C224" s="223"/>
      <c r="D224" s="224" t="s">
        <v>137</v>
      </c>
      <c r="E224" s="225" t="s">
        <v>19</v>
      </c>
      <c r="F224" s="226" t="s">
        <v>290</v>
      </c>
      <c r="G224" s="223"/>
      <c r="H224" s="225" t="s">
        <v>19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2" t="s">
        <v>137</v>
      </c>
      <c r="AU224" s="232" t="s">
        <v>82</v>
      </c>
      <c r="AV224" s="13" t="s">
        <v>80</v>
      </c>
      <c r="AW224" s="13" t="s">
        <v>33</v>
      </c>
      <c r="AX224" s="13" t="s">
        <v>72</v>
      </c>
      <c r="AY224" s="232" t="s">
        <v>122</v>
      </c>
    </row>
    <row r="225" s="13" customFormat="1">
      <c r="A225" s="13"/>
      <c r="B225" s="222"/>
      <c r="C225" s="223"/>
      <c r="D225" s="224" t="s">
        <v>137</v>
      </c>
      <c r="E225" s="225" t="s">
        <v>19</v>
      </c>
      <c r="F225" s="226" t="s">
        <v>138</v>
      </c>
      <c r="G225" s="223"/>
      <c r="H225" s="225" t="s">
        <v>19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2" t="s">
        <v>137</v>
      </c>
      <c r="AU225" s="232" t="s">
        <v>82</v>
      </c>
      <c r="AV225" s="13" t="s">
        <v>80</v>
      </c>
      <c r="AW225" s="13" t="s">
        <v>33</v>
      </c>
      <c r="AX225" s="13" t="s">
        <v>72</v>
      </c>
      <c r="AY225" s="232" t="s">
        <v>122</v>
      </c>
    </row>
    <row r="226" s="14" customFormat="1">
      <c r="A226" s="14"/>
      <c r="B226" s="233"/>
      <c r="C226" s="234"/>
      <c r="D226" s="224" t="s">
        <v>137</v>
      </c>
      <c r="E226" s="235" t="s">
        <v>19</v>
      </c>
      <c r="F226" s="236" t="s">
        <v>152</v>
      </c>
      <c r="G226" s="234"/>
      <c r="H226" s="237">
        <v>470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137</v>
      </c>
      <c r="AU226" s="243" t="s">
        <v>82</v>
      </c>
      <c r="AV226" s="14" t="s">
        <v>82</v>
      </c>
      <c r="AW226" s="14" t="s">
        <v>33</v>
      </c>
      <c r="AX226" s="14" t="s">
        <v>72</v>
      </c>
      <c r="AY226" s="243" t="s">
        <v>122</v>
      </c>
    </row>
    <row r="227" s="15" customFormat="1">
      <c r="A227" s="15"/>
      <c r="B227" s="244"/>
      <c r="C227" s="245"/>
      <c r="D227" s="224" t="s">
        <v>137</v>
      </c>
      <c r="E227" s="246" t="s">
        <v>19</v>
      </c>
      <c r="F227" s="247" t="s">
        <v>140</v>
      </c>
      <c r="G227" s="245"/>
      <c r="H227" s="248">
        <v>470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4" t="s">
        <v>137</v>
      </c>
      <c r="AU227" s="254" t="s">
        <v>82</v>
      </c>
      <c r="AV227" s="15" t="s">
        <v>128</v>
      </c>
      <c r="AW227" s="15" t="s">
        <v>33</v>
      </c>
      <c r="AX227" s="15" t="s">
        <v>80</v>
      </c>
      <c r="AY227" s="254" t="s">
        <v>122</v>
      </c>
    </row>
    <row r="228" s="2" customFormat="1" ht="24.15" customHeight="1">
      <c r="A228" s="38"/>
      <c r="B228" s="39"/>
      <c r="C228" s="204" t="s">
        <v>291</v>
      </c>
      <c r="D228" s="204" t="s">
        <v>124</v>
      </c>
      <c r="E228" s="205" t="s">
        <v>292</v>
      </c>
      <c r="F228" s="206" t="s">
        <v>293</v>
      </c>
      <c r="G228" s="207" t="s">
        <v>204</v>
      </c>
      <c r="H228" s="208">
        <v>49.75</v>
      </c>
      <c r="I228" s="209"/>
      <c r="J228" s="210">
        <f>ROUND(I228*H228,2)</f>
        <v>0</v>
      </c>
      <c r="K228" s="206" t="s">
        <v>133</v>
      </c>
      <c r="L228" s="44"/>
      <c r="M228" s="211" t="s">
        <v>19</v>
      </c>
      <c r="N228" s="212" t="s">
        <v>43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128</v>
      </c>
      <c r="AT228" s="215" t="s">
        <v>124</v>
      </c>
      <c r="AU228" s="215" t="s">
        <v>82</v>
      </c>
      <c r="AY228" s="17" t="s">
        <v>122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80</v>
      </c>
      <c r="BK228" s="216">
        <f>ROUND(I228*H228,2)</f>
        <v>0</v>
      </c>
      <c r="BL228" s="17" t="s">
        <v>128</v>
      </c>
      <c r="BM228" s="215" t="s">
        <v>294</v>
      </c>
    </row>
    <row r="229" s="2" customFormat="1">
      <c r="A229" s="38"/>
      <c r="B229" s="39"/>
      <c r="C229" s="40"/>
      <c r="D229" s="217" t="s">
        <v>135</v>
      </c>
      <c r="E229" s="40"/>
      <c r="F229" s="218" t="s">
        <v>295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135</v>
      </c>
      <c r="AU229" s="17" t="s">
        <v>82</v>
      </c>
    </row>
    <row r="230" s="13" customFormat="1">
      <c r="A230" s="13"/>
      <c r="B230" s="222"/>
      <c r="C230" s="223"/>
      <c r="D230" s="224" t="s">
        <v>137</v>
      </c>
      <c r="E230" s="225" t="s">
        <v>19</v>
      </c>
      <c r="F230" s="226" t="s">
        <v>296</v>
      </c>
      <c r="G230" s="223"/>
      <c r="H230" s="225" t="s">
        <v>19</v>
      </c>
      <c r="I230" s="227"/>
      <c r="J230" s="223"/>
      <c r="K230" s="223"/>
      <c r="L230" s="228"/>
      <c r="M230" s="229"/>
      <c r="N230" s="230"/>
      <c r="O230" s="230"/>
      <c r="P230" s="230"/>
      <c r="Q230" s="230"/>
      <c r="R230" s="230"/>
      <c r="S230" s="230"/>
      <c r="T230" s="23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2" t="s">
        <v>137</v>
      </c>
      <c r="AU230" s="232" t="s">
        <v>82</v>
      </c>
      <c r="AV230" s="13" t="s">
        <v>80</v>
      </c>
      <c r="AW230" s="13" t="s">
        <v>33</v>
      </c>
      <c r="AX230" s="13" t="s">
        <v>72</v>
      </c>
      <c r="AY230" s="232" t="s">
        <v>122</v>
      </c>
    </row>
    <row r="231" s="13" customFormat="1">
      <c r="A231" s="13"/>
      <c r="B231" s="222"/>
      <c r="C231" s="223"/>
      <c r="D231" s="224" t="s">
        <v>137</v>
      </c>
      <c r="E231" s="225" t="s">
        <v>19</v>
      </c>
      <c r="F231" s="226" t="s">
        <v>138</v>
      </c>
      <c r="G231" s="223"/>
      <c r="H231" s="225" t="s">
        <v>19</v>
      </c>
      <c r="I231" s="227"/>
      <c r="J231" s="223"/>
      <c r="K231" s="223"/>
      <c r="L231" s="228"/>
      <c r="M231" s="229"/>
      <c r="N231" s="230"/>
      <c r="O231" s="230"/>
      <c r="P231" s="230"/>
      <c r="Q231" s="230"/>
      <c r="R231" s="230"/>
      <c r="S231" s="230"/>
      <c r="T231" s="23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2" t="s">
        <v>137</v>
      </c>
      <c r="AU231" s="232" t="s">
        <v>82</v>
      </c>
      <c r="AV231" s="13" t="s">
        <v>80</v>
      </c>
      <c r="AW231" s="13" t="s">
        <v>33</v>
      </c>
      <c r="AX231" s="13" t="s">
        <v>72</v>
      </c>
      <c r="AY231" s="232" t="s">
        <v>122</v>
      </c>
    </row>
    <row r="232" s="14" customFormat="1">
      <c r="A232" s="14"/>
      <c r="B232" s="233"/>
      <c r="C232" s="234"/>
      <c r="D232" s="224" t="s">
        <v>137</v>
      </c>
      <c r="E232" s="235" t="s">
        <v>19</v>
      </c>
      <c r="F232" s="236" t="s">
        <v>297</v>
      </c>
      <c r="G232" s="234"/>
      <c r="H232" s="237">
        <v>49.75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137</v>
      </c>
      <c r="AU232" s="243" t="s">
        <v>82</v>
      </c>
      <c r="AV232" s="14" t="s">
        <v>82</v>
      </c>
      <c r="AW232" s="14" t="s">
        <v>33</v>
      </c>
      <c r="AX232" s="14" t="s">
        <v>72</v>
      </c>
      <c r="AY232" s="243" t="s">
        <v>122</v>
      </c>
    </row>
    <row r="233" s="15" customFormat="1">
      <c r="A233" s="15"/>
      <c r="B233" s="244"/>
      <c r="C233" s="245"/>
      <c r="D233" s="224" t="s">
        <v>137</v>
      </c>
      <c r="E233" s="246" t="s">
        <v>19</v>
      </c>
      <c r="F233" s="247" t="s">
        <v>140</v>
      </c>
      <c r="G233" s="245"/>
      <c r="H233" s="248">
        <v>49.75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4" t="s">
        <v>137</v>
      </c>
      <c r="AU233" s="254" t="s">
        <v>82</v>
      </c>
      <c r="AV233" s="15" t="s">
        <v>128</v>
      </c>
      <c r="AW233" s="15" t="s">
        <v>33</v>
      </c>
      <c r="AX233" s="15" t="s">
        <v>80</v>
      </c>
      <c r="AY233" s="254" t="s">
        <v>122</v>
      </c>
    </row>
    <row r="234" s="2" customFormat="1" ht="49.05" customHeight="1">
      <c r="A234" s="38"/>
      <c r="B234" s="39"/>
      <c r="C234" s="204" t="s">
        <v>298</v>
      </c>
      <c r="D234" s="204" t="s">
        <v>124</v>
      </c>
      <c r="E234" s="205" t="s">
        <v>299</v>
      </c>
      <c r="F234" s="206" t="s">
        <v>300</v>
      </c>
      <c r="G234" s="207" t="s">
        <v>204</v>
      </c>
      <c r="H234" s="208">
        <v>0.28799999999999998</v>
      </c>
      <c r="I234" s="209"/>
      <c r="J234" s="210">
        <f>ROUND(I234*H234,2)</f>
        <v>0</v>
      </c>
      <c r="K234" s="206" t="s">
        <v>133</v>
      </c>
      <c r="L234" s="44"/>
      <c r="M234" s="211" t="s">
        <v>19</v>
      </c>
      <c r="N234" s="212" t="s">
        <v>43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128</v>
      </c>
      <c r="AT234" s="215" t="s">
        <v>124</v>
      </c>
      <c r="AU234" s="215" t="s">
        <v>82</v>
      </c>
      <c r="AY234" s="17" t="s">
        <v>122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80</v>
      </c>
      <c r="BK234" s="216">
        <f>ROUND(I234*H234,2)</f>
        <v>0</v>
      </c>
      <c r="BL234" s="17" t="s">
        <v>128</v>
      </c>
      <c r="BM234" s="215" t="s">
        <v>301</v>
      </c>
    </row>
    <row r="235" s="2" customFormat="1">
      <c r="A235" s="38"/>
      <c r="B235" s="39"/>
      <c r="C235" s="40"/>
      <c r="D235" s="217" t="s">
        <v>135</v>
      </c>
      <c r="E235" s="40"/>
      <c r="F235" s="218" t="s">
        <v>302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135</v>
      </c>
      <c r="AU235" s="17" t="s">
        <v>82</v>
      </c>
    </row>
    <row r="236" s="13" customFormat="1">
      <c r="A236" s="13"/>
      <c r="B236" s="222"/>
      <c r="C236" s="223"/>
      <c r="D236" s="224" t="s">
        <v>137</v>
      </c>
      <c r="E236" s="225" t="s">
        <v>19</v>
      </c>
      <c r="F236" s="226" t="s">
        <v>303</v>
      </c>
      <c r="G236" s="223"/>
      <c r="H236" s="225" t="s">
        <v>19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2" t="s">
        <v>137</v>
      </c>
      <c r="AU236" s="232" t="s">
        <v>82</v>
      </c>
      <c r="AV236" s="13" t="s">
        <v>80</v>
      </c>
      <c r="AW236" s="13" t="s">
        <v>33</v>
      </c>
      <c r="AX236" s="13" t="s">
        <v>72</v>
      </c>
      <c r="AY236" s="232" t="s">
        <v>122</v>
      </c>
    </row>
    <row r="237" s="13" customFormat="1">
      <c r="A237" s="13"/>
      <c r="B237" s="222"/>
      <c r="C237" s="223"/>
      <c r="D237" s="224" t="s">
        <v>137</v>
      </c>
      <c r="E237" s="225" t="s">
        <v>19</v>
      </c>
      <c r="F237" s="226" t="s">
        <v>138</v>
      </c>
      <c r="G237" s="223"/>
      <c r="H237" s="225" t="s">
        <v>19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2" t="s">
        <v>137</v>
      </c>
      <c r="AU237" s="232" t="s">
        <v>82</v>
      </c>
      <c r="AV237" s="13" t="s">
        <v>80</v>
      </c>
      <c r="AW237" s="13" t="s">
        <v>33</v>
      </c>
      <c r="AX237" s="13" t="s">
        <v>72</v>
      </c>
      <c r="AY237" s="232" t="s">
        <v>122</v>
      </c>
    </row>
    <row r="238" s="14" customFormat="1">
      <c r="A238" s="14"/>
      <c r="B238" s="233"/>
      <c r="C238" s="234"/>
      <c r="D238" s="224" t="s">
        <v>137</v>
      </c>
      <c r="E238" s="235" t="s">
        <v>19</v>
      </c>
      <c r="F238" s="236" t="s">
        <v>304</v>
      </c>
      <c r="G238" s="234"/>
      <c r="H238" s="237">
        <v>0.28799999999999998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3" t="s">
        <v>137</v>
      </c>
      <c r="AU238" s="243" t="s">
        <v>82</v>
      </c>
      <c r="AV238" s="14" t="s">
        <v>82</v>
      </c>
      <c r="AW238" s="14" t="s">
        <v>33</v>
      </c>
      <c r="AX238" s="14" t="s">
        <v>72</v>
      </c>
      <c r="AY238" s="243" t="s">
        <v>122</v>
      </c>
    </row>
    <row r="239" s="15" customFormat="1">
      <c r="A239" s="15"/>
      <c r="B239" s="244"/>
      <c r="C239" s="245"/>
      <c r="D239" s="224" t="s">
        <v>137</v>
      </c>
      <c r="E239" s="246" t="s">
        <v>19</v>
      </c>
      <c r="F239" s="247" t="s">
        <v>140</v>
      </c>
      <c r="G239" s="245"/>
      <c r="H239" s="248">
        <v>0.28799999999999998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4" t="s">
        <v>137</v>
      </c>
      <c r="AU239" s="254" t="s">
        <v>82</v>
      </c>
      <c r="AV239" s="15" t="s">
        <v>128</v>
      </c>
      <c r="AW239" s="15" t="s">
        <v>33</v>
      </c>
      <c r="AX239" s="15" t="s">
        <v>80</v>
      </c>
      <c r="AY239" s="254" t="s">
        <v>122</v>
      </c>
    </row>
    <row r="240" s="2" customFormat="1" ht="33" customHeight="1">
      <c r="A240" s="38"/>
      <c r="B240" s="39"/>
      <c r="C240" s="204" t="s">
        <v>305</v>
      </c>
      <c r="D240" s="204" t="s">
        <v>124</v>
      </c>
      <c r="E240" s="205" t="s">
        <v>306</v>
      </c>
      <c r="F240" s="206" t="s">
        <v>307</v>
      </c>
      <c r="G240" s="207" t="s">
        <v>204</v>
      </c>
      <c r="H240" s="208">
        <v>232.5</v>
      </c>
      <c r="I240" s="209"/>
      <c r="J240" s="210">
        <f>ROUND(I240*H240,2)</f>
        <v>0</v>
      </c>
      <c r="K240" s="206" t="s">
        <v>133</v>
      </c>
      <c r="L240" s="44"/>
      <c r="M240" s="211" t="s">
        <v>19</v>
      </c>
      <c r="N240" s="212" t="s">
        <v>43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128</v>
      </c>
      <c r="AT240" s="215" t="s">
        <v>124</v>
      </c>
      <c r="AU240" s="215" t="s">
        <v>82</v>
      </c>
      <c r="AY240" s="17" t="s">
        <v>122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80</v>
      </c>
      <c r="BK240" s="216">
        <f>ROUND(I240*H240,2)</f>
        <v>0</v>
      </c>
      <c r="BL240" s="17" t="s">
        <v>128</v>
      </c>
      <c r="BM240" s="215" t="s">
        <v>308</v>
      </c>
    </row>
    <row r="241" s="2" customFormat="1">
      <c r="A241" s="38"/>
      <c r="B241" s="39"/>
      <c r="C241" s="40"/>
      <c r="D241" s="217" t="s">
        <v>135</v>
      </c>
      <c r="E241" s="40"/>
      <c r="F241" s="218" t="s">
        <v>309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135</v>
      </c>
      <c r="AU241" s="17" t="s">
        <v>82</v>
      </c>
    </row>
    <row r="242" s="13" customFormat="1">
      <c r="A242" s="13"/>
      <c r="B242" s="222"/>
      <c r="C242" s="223"/>
      <c r="D242" s="224" t="s">
        <v>137</v>
      </c>
      <c r="E242" s="225" t="s">
        <v>19</v>
      </c>
      <c r="F242" s="226" t="s">
        <v>310</v>
      </c>
      <c r="G242" s="223"/>
      <c r="H242" s="225" t="s">
        <v>19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2" t="s">
        <v>137</v>
      </c>
      <c r="AU242" s="232" t="s">
        <v>82</v>
      </c>
      <c r="AV242" s="13" t="s">
        <v>80</v>
      </c>
      <c r="AW242" s="13" t="s">
        <v>33</v>
      </c>
      <c r="AX242" s="13" t="s">
        <v>72</v>
      </c>
      <c r="AY242" s="232" t="s">
        <v>122</v>
      </c>
    </row>
    <row r="243" s="13" customFormat="1">
      <c r="A243" s="13"/>
      <c r="B243" s="222"/>
      <c r="C243" s="223"/>
      <c r="D243" s="224" t="s">
        <v>137</v>
      </c>
      <c r="E243" s="225" t="s">
        <v>19</v>
      </c>
      <c r="F243" s="226" t="s">
        <v>138</v>
      </c>
      <c r="G243" s="223"/>
      <c r="H243" s="225" t="s">
        <v>19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2" t="s">
        <v>137</v>
      </c>
      <c r="AU243" s="232" t="s">
        <v>82</v>
      </c>
      <c r="AV243" s="13" t="s">
        <v>80</v>
      </c>
      <c r="AW243" s="13" t="s">
        <v>33</v>
      </c>
      <c r="AX243" s="13" t="s">
        <v>72</v>
      </c>
      <c r="AY243" s="232" t="s">
        <v>122</v>
      </c>
    </row>
    <row r="244" s="14" customFormat="1">
      <c r="A244" s="14"/>
      <c r="B244" s="233"/>
      <c r="C244" s="234"/>
      <c r="D244" s="224" t="s">
        <v>137</v>
      </c>
      <c r="E244" s="235" t="s">
        <v>19</v>
      </c>
      <c r="F244" s="236" t="s">
        <v>311</v>
      </c>
      <c r="G244" s="234"/>
      <c r="H244" s="237">
        <v>232.5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137</v>
      </c>
      <c r="AU244" s="243" t="s">
        <v>82</v>
      </c>
      <c r="AV244" s="14" t="s">
        <v>82</v>
      </c>
      <c r="AW244" s="14" t="s">
        <v>33</v>
      </c>
      <c r="AX244" s="14" t="s">
        <v>72</v>
      </c>
      <c r="AY244" s="243" t="s">
        <v>122</v>
      </c>
    </row>
    <row r="245" s="15" customFormat="1">
      <c r="A245" s="15"/>
      <c r="B245" s="244"/>
      <c r="C245" s="245"/>
      <c r="D245" s="224" t="s">
        <v>137</v>
      </c>
      <c r="E245" s="246" t="s">
        <v>19</v>
      </c>
      <c r="F245" s="247" t="s">
        <v>140</v>
      </c>
      <c r="G245" s="245"/>
      <c r="H245" s="248">
        <v>232.5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4" t="s">
        <v>137</v>
      </c>
      <c r="AU245" s="254" t="s">
        <v>82</v>
      </c>
      <c r="AV245" s="15" t="s">
        <v>128</v>
      </c>
      <c r="AW245" s="15" t="s">
        <v>33</v>
      </c>
      <c r="AX245" s="15" t="s">
        <v>80</v>
      </c>
      <c r="AY245" s="254" t="s">
        <v>122</v>
      </c>
    </row>
    <row r="246" s="2" customFormat="1" ht="44.25" customHeight="1">
      <c r="A246" s="38"/>
      <c r="B246" s="39"/>
      <c r="C246" s="204" t="s">
        <v>312</v>
      </c>
      <c r="D246" s="204" t="s">
        <v>124</v>
      </c>
      <c r="E246" s="205" t="s">
        <v>313</v>
      </c>
      <c r="F246" s="206" t="s">
        <v>314</v>
      </c>
      <c r="G246" s="207" t="s">
        <v>204</v>
      </c>
      <c r="H246" s="208">
        <v>232.5</v>
      </c>
      <c r="I246" s="209"/>
      <c r="J246" s="210">
        <f>ROUND(I246*H246,2)</f>
        <v>0</v>
      </c>
      <c r="K246" s="206" t="s">
        <v>133</v>
      </c>
      <c r="L246" s="44"/>
      <c r="M246" s="211" t="s">
        <v>19</v>
      </c>
      <c r="N246" s="212" t="s">
        <v>43</v>
      </c>
      <c r="O246" s="8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128</v>
      </c>
      <c r="AT246" s="215" t="s">
        <v>124</v>
      </c>
      <c r="AU246" s="215" t="s">
        <v>82</v>
      </c>
      <c r="AY246" s="17" t="s">
        <v>122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80</v>
      </c>
      <c r="BK246" s="216">
        <f>ROUND(I246*H246,2)</f>
        <v>0</v>
      </c>
      <c r="BL246" s="17" t="s">
        <v>128</v>
      </c>
      <c r="BM246" s="215" t="s">
        <v>315</v>
      </c>
    </row>
    <row r="247" s="2" customFormat="1">
      <c r="A247" s="38"/>
      <c r="B247" s="39"/>
      <c r="C247" s="40"/>
      <c r="D247" s="217" t="s">
        <v>135</v>
      </c>
      <c r="E247" s="40"/>
      <c r="F247" s="218" t="s">
        <v>316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135</v>
      </c>
      <c r="AU247" s="17" t="s">
        <v>82</v>
      </c>
    </row>
    <row r="248" s="13" customFormat="1">
      <c r="A248" s="13"/>
      <c r="B248" s="222"/>
      <c r="C248" s="223"/>
      <c r="D248" s="224" t="s">
        <v>137</v>
      </c>
      <c r="E248" s="225" t="s">
        <v>19</v>
      </c>
      <c r="F248" s="226" t="s">
        <v>317</v>
      </c>
      <c r="G248" s="223"/>
      <c r="H248" s="225" t="s">
        <v>19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2" t="s">
        <v>137</v>
      </c>
      <c r="AU248" s="232" t="s">
        <v>82</v>
      </c>
      <c r="AV248" s="13" t="s">
        <v>80</v>
      </c>
      <c r="AW248" s="13" t="s">
        <v>33</v>
      </c>
      <c r="AX248" s="13" t="s">
        <v>72</v>
      </c>
      <c r="AY248" s="232" t="s">
        <v>122</v>
      </c>
    </row>
    <row r="249" s="13" customFormat="1">
      <c r="A249" s="13"/>
      <c r="B249" s="222"/>
      <c r="C249" s="223"/>
      <c r="D249" s="224" t="s">
        <v>137</v>
      </c>
      <c r="E249" s="225" t="s">
        <v>19</v>
      </c>
      <c r="F249" s="226" t="s">
        <v>138</v>
      </c>
      <c r="G249" s="223"/>
      <c r="H249" s="225" t="s">
        <v>19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2" t="s">
        <v>137</v>
      </c>
      <c r="AU249" s="232" t="s">
        <v>82</v>
      </c>
      <c r="AV249" s="13" t="s">
        <v>80</v>
      </c>
      <c r="AW249" s="13" t="s">
        <v>33</v>
      </c>
      <c r="AX249" s="13" t="s">
        <v>72</v>
      </c>
      <c r="AY249" s="232" t="s">
        <v>122</v>
      </c>
    </row>
    <row r="250" s="14" customFormat="1">
      <c r="A250" s="14"/>
      <c r="B250" s="233"/>
      <c r="C250" s="234"/>
      <c r="D250" s="224" t="s">
        <v>137</v>
      </c>
      <c r="E250" s="235" t="s">
        <v>19</v>
      </c>
      <c r="F250" s="236" t="s">
        <v>311</v>
      </c>
      <c r="G250" s="234"/>
      <c r="H250" s="237">
        <v>232.5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3" t="s">
        <v>137</v>
      </c>
      <c r="AU250" s="243" t="s">
        <v>82</v>
      </c>
      <c r="AV250" s="14" t="s">
        <v>82</v>
      </c>
      <c r="AW250" s="14" t="s">
        <v>33</v>
      </c>
      <c r="AX250" s="14" t="s">
        <v>72</v>
      </c>
      <c r="AY250" s="243" t="s">
        <v>122</v>
      </c>
    </row>
    <row r="251" s="15" customFormat="1">
      <c r="A251" s="15"/>
      <c r="B251" s="244"/>
      <c r="C251" s="245"/>
      <c r="D251" s="224" t="s">
        <v>137</v>
      </c>
      <c r="E251" s="246" t="s">
        <v>19</v>
      </c>
      <c r="F251" s="247" t="s">
        <v>140</v>
      </c>
      <c r="G251" s="245"/>
      <c r="H251" s="248">
        <v>232.5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4" t="s">
        <v>137</v>
      </c>
      <c r="AU251" s="254" t="s">
        <v>82</v>
      </c>
      <c r="AV251" s="15" t="s">
        <v>128</v>
      </c>
      <c r="AW251" s="15" t="s">
        <v>33</v>
      </c>
      <c r="AX251" s="15" t="s">
        <v>80</v>
      </c>
      <c r="AY251" s="254" t="s">
        <v>122</v>
      </c>
    </row>
    <row r="252" s="2" customFormat="1" ht="24.15" customHeight="1">
      <c r="A252" s="38"/>
      <c r="B252" s="39"/>
      <c r="C252" s="256" t="s">
        <v>318</v>
      </c>
      <c r="D252" s="256" t="s">
        <v>319</v>
      </c>
      <c r="E252" s="257" t="s">
        <v>320</v>
      </c>
      <c r="F252" s="258" t="s">
        <v>321</v>
      </c>
      <c r="G252" s="259" t="s">
        <v>322</v>
      </c>
      <c r="H252" s="260">
        <v>465</v>
      </c>
      <c r="I252" s="261"/>
      <c r="J252" s="262">
        <f>ROUND(I252*H252,2)</f>
        <v>0</v>
      </c>
      <c r="K252" s="258" t="s">
        <v>133</v>
      </c>
      <c r="L252" s="263"/>
      <c r="M252" s="264" t="s">
        <v>19</v>
      </c>
      <c r="N252" s="265" t="s">
        <v>43</v>
      </c>
      <c r="O252" s="84"/>
      <c r="P252" s="213">
        <f>O252*H252</f>
        <v>0</v>
      </c>
      <c r="Q252" s="213">
        <v>1</v>
      </c>
      <c r="R252" s="213">
        <f>Q252*H252</f>
        <v>465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158</v>
      </c>
      <c r="AT252" s="215" t="s">
        <v>319</v>
      </c>
      <c r="AU252" s="215" t="s">
        <v>82</v>
      </c>
      <c r="AY252" s="17" t="s">
        <v>122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80</v>
      </c>
      <c r="BK252" s="216">
        <f>ROUND(I252*H252,2)</f>
        <v>0</v>
      </c>
      <c r="BL252" s="17" t="s">
        <v>128</v>
      </c>
      <c r="BM252" s="215" t="s">
        <v>323</v>
      </c>
    </row>
    <row r="253" s="13" customFormat="1">
      <c r="A253" s="13"/>
      <c r="B253" s="222"/>
      <c r="C253" s="223"/>
      <c r="D253" s="224" t="s">
        <v>137</v>
      </c>
      <c r="E253" s="225" t="s">
        <v>19</v>
      </c>
      <c r="F253" s="226" t="s">
        <v>317</v>
      </c>
      <c r="G253" s="223"/>
      <c r="H253" s="225" t="s">
        <v>19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2" t="s">
        <v>137</v>
      </c>
      <c r="AU253" s="232" t="s">
        <v>82</v>
      </c>
      <c r="AV253" s="13" t="s">
        <v>80</v>
      </c>
      <c r="AW253" s="13" t="s">
        <v>33</v>
      </c>
      <c r="AX253" s="13" t="s">
        <v>72</v>
      </c>
      <c r="AY253" s="232" t="s">
        <v>122</v>
      </c>
    </row>
    <row r="254" s="13" customFormat="1">
      <c r="A254" s="13"/>
      <c r="B254" s="222"/>
      <c r="C254" s="223"/>
      <c r="D254" s="224" t="s">
        <v>137</v>
      </c>
      <c r="E254" s="225" t="s">
        <v>19</v>
      </c>
      <c r="F254" s="226" t="s">
        <v>138</v>
      </c>
      <c r="G254" s="223"/>
      <c r="H254" s="225" t="s">
        <v>19</v>
      </c>
      <c r="I254" s="227"/>
      <c r="J254" s="223"/>
      <c r="K254" s="223"/>
      <c r="L254" s="228"/>
      <c r="M254" s="229"/>
      <c r="N254" s="230"/>
      <c r="O254" s="230"/>
      <c r="P254" s="230"/>
      <c r="Q254" s="230"/>
      <c r="R254" s="230"/>
      <c r="S254" s="230"/>
      <c r="T254" s="23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2" t="s">
        <v>137</v>
      </c>
      <c r="AU254" s="232" t="s">
        <v>82</v>
      </c>
      <c r="AV254" s="13" t="s">
        <v>80</v>
      </c>
      <c r="AW254" s="13" t="s">
        <v>33</v>
      </c>
      <c r="AX254" s="13" t="s">
        <v>72</v>
      </c>
      <c r="AY254" s="232" t="s">
        <v>122</v>
      </c>
    </row>
    <row r="255" s="14" customFormat="1">
      <c r="A255" s="14"/>
      <c r="B255" s="233"/>
      <c r="C255" s="234"/>
      <c r="D255" s="224" t="s">
        <v>137</v>
      </c>
      <c r="E255" s="235" t="s">
        <v>19</v>
      </c>
      <c r="F255" s="236" t="s">
        <v>324</v>
      </c>
      <c r="G255" s="234"/>
      <c r="H255" s="237">
        <v>465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3" t="s">
        <v>137</v>
      </c>
      <c r="AU255" s="243" t="s">
        <v>82</v>
      </c>
      <c r="AV255" s="14" t="s">
        <v>82</v>
      </c>
      <c r="AW255" s="14" t="s">
        <v>33</v>
      </c>
      <c r="AX255" s="14" t="s">
        <v>72</v>
      </c>
      <c r="AY255" s="243" t="s">
        <v>122</v>
      </c>
    </row>
    <row r="256" s="15" customFormat="1">
      <c r="A256" s="15"/>
      <c r="B256" s="244"/>
      <c r="C256" s="245"/>
      <c r="D256" s="224" t="s">
        <v>137</v>
      </c>
      <c r="E256" s="246" t="s">
        <v>19</v>
      </c>
      <c r="F256" s="247" t="s">
        <v>140</v>
      </c>
      <c r="G256" s="245"/>
      <c r="H256" s="248">
        <v>465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4" t="s">
        <v>137</v>
      </c>
      <c r="AU256" s="254" t="s">
        <v>82</v>
      </c>
      <c r="AV256" s="15" t="s">
        <v>128</v>
      </c>
      <c r="AW256" s="15" t="s">
        <v>33</v>
      </c>
      <c r="AX256" s="15" t="s">
        <v>80</v>
      </c>
      <c r="AY256" s="254" t="s">
        <v>122</v>
      </c>
    </row>
    <row r="257" s="2" customFormat="1" ht="62.7" customHeight="1">
      <c r="A257" s="38"/>
      <c r="B257" s="39"/>
      <c r="C257" s="204" t="s">
        <v>325</v>
      </c>
      <c r="D257" s="204" t="s">
        <v>124</v>
      </c>
      <c r="E257" s="205" t="s">
        <v>326</v>
      </c>
      <c r="F257" s="206" t="s">
        <v>327</v>
      </c>
      <c r="G257" s="207" t="s">
        <v>204</v>
      </c>
      <c r="H257" s="208">
        <v>47</v>
      </c>
      <c r="I257" s="209"/>
      <c r="J257" s="210">
        <f>ROUND(I257*H257,2)</f>
        <v>0</v>
      </c>
      <c r="K257" s="206" t="s">
        <v>133</v>
      </c>
      <c r="L257" s="44"/>
      <c r="M257" s="211" t="s">
        <v>19</v>
      </c>
      <c r="N257" s="212" t="s">
        <v>43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128</v>
      </c>
      <c r="AT257" s="215" t="s">
        <v>124</v>
      </c>
      <c r="AU257" s="215" t="s">
        <v>82</v>
      </c>
      <c r="AY257" s="17" t="s">
        <v>122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80</v>
      </c>
      <c r="BK257" s="216">
        <f>ROUND(I257*H257,2)</f>
        <v>0</v>
      </c>
      <c r="BL257" s="17" t="s">
        <v>128</v>
      </c>
      <c r="BM257" s="215" t="s">
        <v>328</v>
      </c>
    </row>
    <row r="258" s="2" customFormat="1">
      <c r="A258" s="38"/>
      <c r="B258" s="39"/>
      <c r="C258" s="40"/>
      <c r="D258" s="217" t="s">
        <v>135</v>
      </c>
      <c r="E258" s="40"/>
      <c r="F258" s="218" t="s">
        <v>329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135</v>
      </c>
      <c r="AU258" s="17" t="s">
        <v>82</v>
      </c>
    </row>
    <row r="259" s="13" customFormat="1">
      <c r="A259" s="13"/>
      <c r="B259" s="222"/>
      <c r="C259" s="223"/>
      <c r="D259" s="224" t="s">
        <v>137</v>
      </c>
      <c r="E259" s="225" t="s">
        <v>19</v>
      </c>
      <c r="F259" s="226" t="s">
        <v>330</v>
      </c>
      <c r="G259" s="223"/>
      <c r="H259" s="225" t="s">
        <v>19</v>
      </c>
      <c r="I259" s="227"/>
      <c r="J259" s="223"/>
      <c r="K259" s="223"/>
      <c r="L259" s="228"/>
      <c r="M259" s="229"/>
      <c r="N259" s="230"/>
      <c r="O259" s="230"/>
      <c r="P259" s="230"/>
      <c r="Q259" s="230"/>
      <c r="R259" s="230"/>
      <c r="S259" s="230"/>
      <c r="T259" s="23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2" t="s">
        <v>137</v>
      </c>
      <c r="AU259" s="232" t="s">
        <v>82</v>
      </c>
      <c r="AV259" s="13" t="s">
        <v>80</v>
      </c>
      <c r="AW259" s="13" t="s">
        <v>33</v>
      </c>
      <c r="AX259" s="13" t="s">
        <v>72</v>
      </c>
      <c r="AY259" s="232" t="s">
        <v>122</v>
      </c>
    </row>
    <row r="260" s="14" customFormat="1">
      <c r="A260" s="14"/>
      <c r="B260" s="233"/>
      <c r="C260" s="234"/>
      <c r="D260" s="224" t="s">
        <v>137</v>
      </c>
      <c r="E260" s="235" t="s">
        <v>19</v>
      </c>
      <c r="F260" s="236" t="s">
        <v>331</v>
      </c>
      <c r="G260" s="234"/>
      <c r="H260" s="237">
        <v>47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3" t="s">
        <v>137</v>
      </c>
      <c r="AU260" s="243" t="s">
        <v>82</v>
      </c>
      <c r="AV260" s="14" t="s">
        <v>82</v>
      </c>
      <c r="AW260" s="14" t="s">
        <v>33</v>
      </c>
      <c r="AX260" s="14" t="s">
        <v>72</v>
      </c>
      <c r="AY260" s="243" t="s">
        <v>122</v>
      </c>
    </row>
    <row r="261" s="15" customFormat="1">
      <c r="A261" s="15"/>
      <c r="B261" s="244"/>
      <c r="C261" s="245"/>
      <c r="D261" s="224" t="s">
        <v>137</v>
      </c>
      <c r="E261" s="246" t="s">
        <v>19</v>
      </c>
      <c r="F261" s="247" t="s">
        <v>140</v>
      </c>
      <c r="G261" s="245"/>
      <c r="H261" s="248">
        <v>47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4" t="s">
        <v>137</v>
      </c>
      <c r="AU261" s="254" t="s">
        <v>82</v>
      </c>
      <c r="AV261" s="15" t="s">
        <v>128</v>
      </c>
      <c r="AW261" s="15" t="s">
        <v>33</v>
      </c>
      <c r="AX261" s="15" t="s">
        <v>80</v>
      </c>
      <c r="AY261" s="254" t="s">
        <v>122</v>
      </c>
    </row>
    <row r="262" s="2" customFormat="1" ht="62.7" customHeight="1">
      <c r="A262" s="38"/>
      <c r="B262" s="39"/>
      <c r="C262" s="204" t="s">
        <v>332</v>
      </c>
      <c r="D262" s="204" t="s">
        <v>124</v>
      </c>
      <c r="E262" s="205" t="s">
        <v>333</v>
      </c>
      <c r="F262" s="206" t="s">
        <v>334</v>
      </c>
      <c r="G262" s="207" t="s">
        <v>204</v>
      </c>
      <c r="H262" s="208">
        <v>47</v>
      </c>
      <c r="I262" s="209"/>
      <c r="J262" s="210">
        <f>ROUND(I262*H262,2)</f>
        <v>0</v>
      </c>
      <c r="K262" s="206" t="s">
        <v>133</v>
      </c>
      <c r="L262" s="44"/>
      <c r="M262" s="211" t="s">
        <v>19</v>
      </c>
      <c r="N262" s="212" t="s">
        <v>43</v>
      </c>
      <c r="O262" s="84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128</v>
      </c>
      <c r="AT262" s="215" t="s">
        <v>124</v>
      </c>
      <c r="AU262" s="215" t="s">
        <v>82</v>
      </c>
      <c r="AY262" s="17" t="s">
        <v>122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80</v>
      </c>
      <c r="BK262" s="216">
        <f>ROUND(I262*H262,2)</f>
        <v>0</v>
      </c>
      <c r="BL262" s="17" t="s">
        <v>128</v>
      </c>
      <c r="BM262" s="215" t="s">
        <v>335</v>
      </c>
    </row>
    <row r="263" s="2" customFormat="1">
      <c r="A263" s="38"/>
      <c r="B263" s="39"/>
      <c r="C263" s="40"/>
      <c r="D263" s="217" t="s">
        <v>135</v>
      </c>
      <c r="E263" s="40"/>
      <c r="F263" s="218" t="s">
        <v>336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135</v>
      </c>
      <c r="AU263" s="17" t="s">
        <v>82</v>
      </c>
    </row>
    <row r="264" s="13" customFormat="1">
      <c r="A264" s="13"/>
      <c r="B264" s="222"/>
      <c r="C264" s="223"/>
      <c r="D264" s="224" t="s">
        <v>137</v>
      </c>
      <c r="E264" s="225" t="s">
        <v>19</v>
      </c>
      <c r="F264" s="226" t="s">
        <v>337</v>
      </c>
      <c r="G264" s="223"/>
      <c r="H264" s="225" t="s">
        <v>19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2" t="s">
        <v>137</v>
      </c>
      <c r="AU264" s="232" t="s">
        <v>82</v>
      </c>
      <c r="AV264" s="13" t="s">
        <v>80</v>
      </c>
      <c r="AW264" s="13" t="s">
        <v>33</v>
      </c>
      <c r="AX264" s="13" t="s">
        <v>72</v>
      </c>
      <c r="AY264" s="232" t="s">
        <v>122</v>
      </c>
    </row>
    <row r="265" s="13" customFormat="1">
      <c r="A265" s="13"/>
      <c r="B265" s="222"/>
      <c r="C265" s="223"/>
      <c r="D265" s="224" t="s">
        <v>137</v>
      </c>
      <c r="E265" s="225" t="s">
        <v>19</v>
      </c>
      <c r="F265" s="226" t="s">
        <v>151</v>
      </c>
      <c r="G265" s="223"/>
      <c r="H265" s="225" t="s">
        <v>19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2" t="s">
        <v>137</v>
      </c>
      <c r="AU265" s="232" t="s">
        <v>82</v>
      </c>
      <c r="AV265" s="13" t="s">
        <v>80</v>
      </c>
      <c r="AW265" s="13" t="s">
        <v>33</v>
      </c>
      <c r="AX265" s="13" t="s">
        <v>72</v>
      </c>
      <c r="AY265" s="232" t="s">
        <v>122</v>
      </c>
    </row>
    <row r="266" s="14" customFormat="1">
      <c r="A266" s="14"/>
      <c r="B266" s="233"/>
      <c r="C266" s="234"/>
      <c r="D266" s="224" t="s">
        <v>137</v>
      </c>
      <c r="E266" s="235" t="s">
        <v>19</v>
      </c>
      <c r="F266" s="236" t="s">
        <v>331</v>
      </c>
      <c r="G266" s="234"/>
      <c r="H266" s="237">
        <v>47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3" t="s">
        <v>137</v>
      </c>
      <c r="AU266" s="243" t="s">
        <v>82</v>
      </c>
      <c r="AV266" s="14" t="s">
        <v>82</v>
      </c>
      <c r="AW266" s="14" t="s">
        <v>33</v>
      </c>
      <c r="AX266" s="14" t="s">
        <v>72</v>
      </c>
      <c r="AY266" s="243" t="s">
        <v>122</v>
      </c>
    </row>
    <row r="267" s="15" customFormat="1">
      <c r="A267" s="15"/>
      <c r="B267" s="244"/>
      <c r="C267" s="245"/>
      <c r="D267" s="224" t="s">
        <v>137</v>
      </c>
      <c r="E267" s="246" t="s">
        <v>19</v>
      </c>
      <c r="F267" s="247" t="s">
        <v>140</v>
      </c>
      <c r="G267" s="245"/>
      <c r="H267" s="248">
        <v>47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4" t="s">
        <v>137</v>
      </c>
      <c r="AU267" s="254" t="s">
        <v>82</v>
      </c>
      <c r="AV267" s="15" t="s">
        <v>128</v>
      </c>
      <c r="AW267" s="15" t="s">
        <v>33</v>
      </c>
      <c r="AX267" s="15" t="s">
        <v>80</v>
      </c>
      <c r="AY267" s="254" t="s">
        <v>122</v>
      </c>
    </row>
    <row r="268" s="2" customFormat="1" ht="62.7" customHeight="1">
      <c r="A268" s="38"/>
      <c r="B268" s="39"/>
      <c r="C268" s="204" t="s">
        <v>338</v>
      </c>
      <c r="D268" s="204" t="s">
        <v>124</v>
      </c>
      <c r="E268" s="205" t="s">
        <v>339</v>
      </c>
      <c r="F268" s="206" t="s">
        <v>340</v>
      </c>
      <c r="G268" s="207" t="s">
        <v>204</v>
      </c>
      <c r="H268" s="208">
        <v>50.037999999999997</v>
      </c>
      <c r="I268" s="209"/>
      <c r="J268" s="210">
        <f>ROUND(I268*H268,2)</f>
        <v>0</v>
      </c>
      <c r="K268" s="206" t="s">
        <v>133</v>
      </c>
      <c r="L268" s="44"/>
      <c r="M268" s="211" t="s">
        <v>19</v>
      </c>
      <c r="N268" s="212" t="s">
        <v>43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128</v>
      </c>
      <c r="AT268" s="215" t="s">
        <v>124</v>
      </c>
      <c r="AU268" s="215" t="s">
        <v>82</v>
      </c>
      <c r="AY268" s="17" t="s">
        <v>122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80</v>
      </c>
      <c r="BK268" s="216">
        <f>ROUND(I268*H268,2)</f>
        <v>0</v>
      </c>
      <c r="BL268" s="17" t="s">
        <v>128</v>
      </c>
      <c r="BM268" s="215" t="s">
        <v>341</v>
      </c>
    </row>
    <row r="269" s="2" customFormat="1">
      <c r="A269" s="38"/>
      <c r="B269" s="39"/>
      <c r="C269" s="40"/>
      <c r="D269" s="217" t="s">
        <v>135</v>
      </c>
      <c r="E269" s="40"/>
      <c r="F269" s="218" t="s">
        <v>342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135</v>
      </c>
      <c r="AU269" s="17" t="s">
        <v>82</v>
      </c>
    </row>
    <row r="270" s="13" customFormat="1">
      <c r="A270" s="13"/>
      <c r="B270" s="222"/>
      <c r="C270" s="223"/>
      <c r="D270" s="224" t="s">
        <v>137</v>
      </c>
      <c r="E270" s="225" t="s">
        <v>19</v>
      </c>
      <c r="F270" s="226" t="s">
        <v>343</v>
      </c>
      <c r="G270" s="223"/>
      <c r="H270" s="225" t="s">
        <v>19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2" t="s">
        <v>137</v>
      </c>
      <c r="AU270" s="232" t="s">
        <v>82</v>
      </c>
      <c r="AV270" s="13" t="s">
        <v>80</v>
      </c>
      <c r="AW270" s="13" t="s">
        <v>33</v>
      </c>
      <c r="AX270" s="13" t="s">
        <v>72</v>
      </c>
      <c r="AY270" s="232" t="s">
        <v>122</v>
      </c>
    </row>
    <row r="271" s="14" customFormat="1">
      <c r="A271" s="14"/>
      <c r="B271" s="233"/>
      <c r="C271" s="234"/>
      <c r="D271" s="224" t="s">
        <v>137</v>
      </c>
      <c r="E271" s="235" t="s">
        <v>19</v>
      </c>
      <c r="F271" s="236" t="s">
        <v>297</v>
      </c>
      <c r="G271" s="234"/>
      <c r="H271" s="237">
        <v>49.75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3" t="s">
        <v>137</v>
      </c>
      <c r="AU271" s="243" t="s">
        <v>82</v>
      </c>
      <c r="AV271" s="14" t="s">
        <v>82</v>
      </c>
      <c r="AW271" s="14" t="s">
        <v>33</v>
      </c>
      <c r="AX271" s="14" t="s">
        <v>72</v>
      </c>
      <c r="AY271" s="243" t="s">
        <v>122</v>
      </c>
    </row>
    <row r="272" s="13" customFormat="1">
      <c r="A272" s="13"/>
      <c r="B272" s="222"/>
      <c r="C272" s="223"/>
      <c r="D272" s="224" t="s">
        <v>137</v>
      </c>
      <c r="E272" s="225" t="s">
        <v>19</v>
      </c>
      <c r="F272" s="226" t="s">
        <v>344</v>
      </c>
      <c r="G272" s="223"/>
      <c r="H272" s="225" t="s">
        <v>19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2" t="s">
        <v>137</v>
      </c>
      <c r="AU272" s="232" t="s">
        <v>82</v>
      </c>
      <c r="AV272" s="13" t="s">
        <v>80</v>
      </c>
      <c r="AW272" s="13" t="s">
        <v>33</v>
      </c>
      <c r="AX272" s="13" t="s">
        <v>72</v>
      </c>
      <c r="AY272" s="232" t="s">
        <v>122</v>
      </c>
    </row>
    <row r="273" s="14" customFormat="1">
      <c r="A273" s="14"/>
      <c r="B273" s="233"/>
      <c r="C273" s="234"/>
      <c r="D273" s="224" t="s">
        <v>137</v>
      </c>
      <c r="E273" s="235" t="s">
        <v>19</v>
      </c>
      <c r="F273" s="236" t="s">
        <v>345</v>
      </c>
      <c r="G273" s="234"/>
      <c r="H273" s="237">
        <v>0.28799999999999998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3" t="s">
        <v>137</v>
      </c>
      <c r="AU273" s="243" t="s">
        <v>82</v>
      </c>
      <c r="AV273" s="14" t="s">
        <v>82</v>
      </c>
      <c r="AW273" s="14" t="s">
        <v>33</v>
      </c>
      <c r="AX273" s="14" t="s">
        <v>72</v>
      </c>
      <c r="AY273" s="243" t="s">
        <v>122</v>
      </c>
    </row>
    <row r="274" s="15" customFormat="1">
      <c r="A274" s="15"/>
      <c r="B274" s="244"/>
      <c r="C274" s="245"/>
      <c r="D274" s="224" t="s">
        <v>137</v>
      </c>
      <c r="E274" s="246" t="s">
        <v>19</v>
      </c>
      <c r="F274" s="247" t="s">
        <v>140</v>
      </c>
      <c r="G274" s="245"/>
      <c r="H274" s="248">
        <v>50.037999999999997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4" t="s">
        <v>137</v>
      </c>
      <c r="AU274" s="254" t="s">
        <v>82</v>
      </c>
      <c r="AV274" s="15" t="s">
        <v>128</v>
      </c>
      <c r="AW274" s="15" t="s">
        <v>33</v>
      </c>
      <c r="AX274" s="15" t="s">
        <v>80</v>
      </c>
      <c r="AY274" s="254" t="s">
        <v>122</v>
      </c>
    </row>
    <row r="275" s="2" customFormat="1" ht="44.25" customHeight="1">
      <c r="A275" s="38"/>
      <c r="B275" s="39"/>
      <c r="C275" s="204" t="s">
        <v>346</v>
      </c>
      <c r="D275" s="204" t="s">
        <v>124</v>
      </c>
      <c r="E275" s="205" t="s">
        <v>347</v>
      </c>
      <c r="F275" s="206" t="s">
        <v>348</v>
      </c>
      <c r="G275" s="207" t="s">
        <v>322</v>
      </c>
      <c r="H275" s="208">
        <v>90.067999999999998</v>
      </c>
      <c r="I275" s="209"/>
      <c r="J275" s="210">
        <f>ROUND(I275*H275,2)</f>
        <v>0</v>
      </c>
      <c r="K275" s="206" t="s">
        <v>133</v>
      </c>
      <c r="L275" s="44"/>
      <c r="M275" s="211" t="s">
        <v>19</v>
      </c>
      <c r="N275" s="212" t="s">
        <v>43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128</v>
      </c>
      <c r="AT275" s="215" t="s">
        <v>124</v>
      </c>
      <c r="AU275" s="215" t="s">
        <v>82</v>
      </c>
      <c r="AY275" s="17" t="s">
        <v>122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80</v>
      </c>
      <c r="BK275" s="216">
        <f>ROUND(I275*H275,2)</f>
        <v>0</v>
      </c>
      <c r="BL275" s="17" t="s">
        <v>128</v>
      </c>
      <c r="BM275" s="215" t="s">
        <v>349</v>
      </c>
    </row>
    <row r="276" s="2" customFormat="1">
      <c r="A276" s="38"/>
      <c r="B276" s="39"/>
      <c r="C276" s="40"/>
      <c r="D276" s="217" t="s">
        <v>135</v>
      </c>
      <c r="E276" s="40"/>
      <c r="F276" s="218" t="s">
        <v>350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135</v>
      </c>
      <c r="AU276" s="17" t="s">
        <v>82</v>
      </c>
    </row>
    <row r="277" s="14" customFormat="1">
      <c r="A277" s="14"/>
      <c r="B277" s="233"/>
      <c r="C277" s="234"/>
      <c r="D277" s="224" t="s">
        <v>137</v>
      </c>
      <c r="E277" s="235" t="s">
        <v>19</v>
      </c>
      <c r="F277" s="236" t="s">
        <v>351</v>
      </c>
      <c r="G277" s="234"/>
      <c r="H277" s="237">
        <v>90.067999999999998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3" t="s">
        <v>137</v>
      </c>
      <c r="AU277" s="243" t="s">
        <v>82</v>
      </c>
      <c r="AV277" s="14" t="s">
        <v>82</v>
      </c>
      <c r="AW277" s="14" t="s">
        <v>33</v>
      </c>
      <c r="AX277" s="14" t="s">
        <v>72</v>
      </c>
      <c r="AY277" s="243" t="s">
        <v>122</v>
      </c>
    </row>
    <row r="278" s="15" customFormat="1">
      <c r="A278" s="15"/>
      <c r="B278" s="244"/>
      <c r="C278" s="245"/>
      <c r="D278" s="224" t="s">
        <v>137</v>
      </c>
      <c r="E278" s="246" t="s">
        <v>19</v>
      </c>
      <c r="F278" s="247" t="s">
        <v>140</v>
      </c>
      <c r="G278" s="245"/>
      <c r="H278" s="248">
        <v>90.067999999999998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4" t="s">
        <v>137</v>
      </c>
      <c r="AU278" s="254" t="s">
        <v>82</v>
      </c>
      <c r="AV278" s="15" t="s">
        <v>128</v>
      </c>
      <c r="AW278" s="15" t="s">
        <v>33</v>
      </c>
      <c r="AX278" s="15" t="s">
        <v>80</v>
      </c>
      <c r="AY278" s="254" t="s">
        <v>122</v>
      </c>
    </row>
    <row r="279" s="2" customFormat="1" ht="37.8" customHeight="1">
      <c r="A279" s="38"/>
      <c r="B279" s="39"/>
      <c r="C279" s="204" t="s">
        <v>352</v>
      </c>
      <c r="D279" s="204" t="s">
        <v>124</v>
      </c>
      <c r="E279" s="205" t="s">
        <v>353</v>
      </c>
      <c r="F279" s="206" t="s">
        <v>354</v>
      </c>
      <c r="G279" s="207" t="s">
        <v>204</v>
      </c>
      <c r="H279" s="208">
        <v>144.03800000000001</v>
      </c>
      <c r="I279" s="209"/>
      <c r="J279" s="210">
        <f>ROUND(I279*H279,2)</f>
        <v>0</v>
      </c>
      <c r="K279" s="206" t="s">
        <v>133</v>
      </c>
      <c r="L279" s="44"/>
      <c r="M279" s="211" t="s">
        <v>19</v>
      </c>
      <c r="N279" s="212" t="s">
        <v>43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128</v>
      </c>
      <c r="AT279" s="215" t="s">
        <v>124</v>
      </c>
      <c r="AU279" s="215" t="s">
        <v>82</v>
      </c>
      <c r="AY279" s="17" t="s">
        <v>122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80</v>
      </c>
      <c r="BK279" s="216">
        <f>ROUND(I279*H279,2)</f>
        <v>0</v>
      </c>
      <c r="BL279" s="17" t="s">
        <v>128</v>
      </c>
      <c r="BM279" s="215" t="s">
        <v>355</v>
      </c>
    </row>
    <row r="280" s="2" customFormat="1">
      <c r="A280" s="38"/>
      <c r="B280" s="39"/>
      <c r="C280" s="40"/>
      <c r="D280" s="217" t="s">
        <v>135</v>
      </c>
      <c r="E280" s="40"/>
      <c r="F280" s="218" t="s">
        <v>356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135</v>
      </c>
      <c r="AU280" s="17" t="s">
        <v>82</v>
      </c>
    </row>
    <row r="281" s="13" customFormat="1">
      <c r="A281" s="13"/>
      <c r="B281" s="222"/>
      <c r="C281" s="223"/>
      <c r="D281" s="224" t="s">
        <v>137</v>
      </c>
      <c r="E281" s="225" t="s">
        <v>19</v>
      </c>
      <c r="F281" s="226" t="s">
        <v>357</v>
      </c>
      <c r="G281" s="223"/>
      <c r="H281" s="225" t="s">
        <v>19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2" t="s">
        <v>137</v>
      </c>
      <c r="AU281" s="232" t="s">
        <v>82</v>
      </c>
      <c r="AV281" s="13" t="s">
        <v>80</v>
      </c>
      <c r="AW281" s="13" t="s">
        <v>33</v>
      </c>
      <c r="AX281" s="13" t="s">
        <v>72</v>
      </c>
      <c r="AY281" s="232" t="s">
        <v>122</v>
      </c>
    </row>
    <row r="282" s="14" customFormat="1">
      <c r="A282" s="14"/>
      <c r="B282" s="233"/>
      <c r="C282" s="234"/>
      <c r="D282" s="224" t="s">
        <v>137</v>
      </c>
      <c r="E282" s="235" t="s">
        <v>19</v>
      </c>
      <c r="F282" s="236" t="s">
        <v>358</v>
      </c>
      <c r="G282" s="234"/>
      <c r="H282" s="237">
        <v>47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3" t="s">
        <v>137</v>
      </c>
      <c r="AU282" s="243" t="s">
        <v>82</v>
      </c>
      <c r="AV282" s="14" t="s">
        <v>82</v>
      </c>
      <c r="AW282" s="14" t="s">
        <v>33</v>
      </c>
      <c r="AX282" s="14" t="s">
        <v>72</v>
      </c>
      <c r="AY282" s="243" t="s">
        <v>122</v>
      </c>
    </row>
    <row r="283" s="13" customFormat="1">
      <c r="A283" s="13"/>
      <c r="B283" s="222"/>
      <c r="C283" s="223"/>
      <c r="D283" s="224" t="s">
        <v>137</v>
      </c>
      <c r="E283" s="225" t="s">
        <v>19</v>
      </c>
      <c r="F283" s="226" t="s">
        <v>359</v>
      </c>
      <c r="G283" s="223"/>
      <c r="H283" s="225" t="s">
        <v>19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2" t="s">
        <v>137</v>
      </c>
      <c r="AU283" s="232" t="s">
        <v>82</v>
      </c>
      <c r="AV283" s="13" t="s">
        <v>80</v>
      </c>
      <c r="AW283" s="13" t="s">
        <v>33</v>
      </c>
      <c r="AX283" s="13" t="s">
        <v>72</v>
      </c>
      <c r="AY283" s="232" t="s">
        <v>122</v>
      </c>
    </row>
    <row r="284" s="14" customFormat="1">
      <c r="A284" s="14"/>
      <c r="B284" s="233"/>
      <c r="C284" s="234"/>
      <c r="D284" s="224" t="s">
        <v>137</v>
      </c>
      <c r="E284" s="235" t="s">
        <v>19</v>
      </c>
      <c r="F284" s="236" t="s">
        <v>358</v>
      </c>
      <c r="G284" s="234"/>
      <c r="H284" s="237">
        <v>47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137</v>
      </c>
      <c r="AU284" s="243" t="s">
        <v>82</v>
      </c>
      <c r="AV284" s="14" t="s">
        <v>82</v>
      </c>
      <c r="AW284" s="14" t="s">
        <v>33</v>
      </c>
      <c r="AX284" s="14" t="s">
        <v>72</v>
      </c>
      <c r="AY284" s="243" t="s">
        <v>122</v>
      </c>
    </row>
    <row r="285" s="13" customFormat="1">
      <c r="A285" s="13"/>
      <c r="B285" s="222"/>
      <c r="C285" s="223"/>
      <c r="D285" s="224" t="s">
        <v>137</v>
      </c>
      <c r="E285" s="225" t="s">
        <v>19</v>
      </c>
      <c r="F285" s="226" t="s">
        <v>360</v>
      </c>
      <c r="G285" s="223"/>
      <c r="H285" s="225" t="s">
        <v>19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2" t="s">
        <v>137</v>
      </c>
      <c r="AU285" s="232" t="s">
        <v>82</v>
      </c>
      <c r="AV285" s="13" t="s">
        <v>80</v>
      </c>
      <c r="AW285" s="13" t="s">
        <v>33</v>
      </c>
      <c r="AX285" s="13" t="s">
        <v>72</v>
      </c>
      <c r="AY285" s="232" t="s">
        <v>122</v>
      </c>
    </row>
    <row r="286" s="14" customFormat="1">
      <c r="A286" s="14"/>
      <c r="B286" s="233"/>
      <c r="C286" s="234"/>
      <c r="D286" s="224" t="s">
        <v>137</v>
      </c>
      <c r="E286" s="235" t="s">
        <v>19</v>
      </c>
      <c r="F286" s="236" t="s">
        <v>361</v>
      </c>
      <c r="G286" s="234"/>
      <c r="H286" s="237">
        <v>50.037999999999997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3" t="s">
        <v>137</v>
      </c>
      <c r="AU286" s="243" t="s">
        <v>82</v>
      </c>
      <c r="AV286" s="14" t="s">
        <v>82</v>
      </c>
      <c r="AW286" s="14" t="s">
        <v>33</v>
      </c>
      <c r="AX286" s="14" t="s">
        <v>72</v>
      </c>
      <c r="AY286" s="243" t="s">
        <v>122</v>
      </c>
    </row>
    <row r="287" s="15" customFormat="1">
      <c r="A287" s="15"/>
      <c r="B287" s="244"/>
      <c r="C287" s="245"/>
      <c r="D287" s="224" t="s">
        <v>137</v>
      </c>
      <c r="E287" s="246" t="s">
        <v>19</v>
      </c>
      <c r="F287" s="247" t="s">
        <v>140</v>
      </c>
      <c r="G287" s="245"/>
      <c r="H287" s="248">
        <v>144.03800000000001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4" t="s">
        <v>137</v>
      </c>
      <c r="AU287" s="254" t="s">
        <v>82</v>
      </c>
      <c r="AV287" s="15" t="s">
        <v>128</v>
      </c>
      <c r="AW287" s="15" t="s">
        <v>33</v>
      </c>
      <c r="AX287" s="15" t="s">
        <v>80</v>
      </c>
      <c r="AY287" s="254" t="s">
        <v>122</v>
      </c>
    </row>
    <row r="288" s="2" customFormat="1" ht="44.25" customHeight="1">
      <c r="A288" s="38"/>
      <c r="B288" s="39"/>
      <c r="C288" s="204" t="s">
        <v>362</v>
      </c>
      <c r="D288" s="204" t="s">
        <v>124</v>
      </c>
      <c r="E288" s="205" t="s">
        <v>363</v>
      </c>
      <c r="F288" s="206" t="s">
        <v>364</v>
      </c>
      <c r="G288" s="207" t="s">
        <v>204</v>
      </c>
      <c r="H288" s="208">
        <v>47</v>
      </c>
      <c r="I288" s="209"/>
      <c r="J288" s="210">
        <f>ROUND(I288*H288,2)</f>
        <v>0</v>
      </c>
      <c r="K288" s="206" t="s">
        <v>133</v>
      </c>
      <c r="L288" s="44"/>
      <c r="M288" s="211" t="s">
        <v>19</v>
      </c>
      <c r="N288" s="212" t="s">
        <v>43</v>
      </c>
      <c r="O288" s="8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128</v>
      </c>
      <c r="AT288" s="215" t="s">
        <v>124</v>
      </c>
      <c r="AU288" s="215" t="s">
        <v>82</v>
      </c>
      <c r="AY288" s="17" t="s">
        <v>122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80</v>
      </c>
      <c r="BK288" s="216">
        <f>ROUND(I288*H288,2)</f>
        <v>0</v>
      </c>
      <c r="BL288" s="17" t="s">
        <v>128</v>
      </c>
      <c r="BM288" s="215" t="s">
        <v>365</v>
      </c>
    </row>
    <row r="289" s="2" customFormat="1">
      <c r="A289" s="38"/>
      <c r="B289" s="39"/>
      <c r="C289" s="40"/>
      <c r="D289" s="217" t="s">
        <v>135</v>
      </c>
      <c r="E289" s="40"/>
      <c r="F289" s="218" t="s">
        <v>366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135</v>
      </c>
      <c r="AU289" s="17" t="s">
        <v>82</v>
      </c>
    </row>
    <row r="290" s="2" customFormat="1" ht="62.7" customHeight="1">
      <c r="A290" s="38"/>
      <c r="B290" s="39"/>
      <c r="C290" s="204" t="s">
        <v>139</v>
      </c>
      <c r="D290" s="204" t="s">
        <v>124</v>
      </c>
      <c r="E290" s="205" t="s">
        <v>326</v>
      </c>
      <c r="F290" s="206" t="s">
        <v>327</v>
      </c>
      <c r="G290" s="207" t="s">
        <v>204</v>
      </c>
      <c r="H290" s="208">
        <v>47</v>
      </c>
      <c r="I290" s="209"/>
      <c r="J290" s="210">
        <f>ROUND(I290*H290,2)</f>
        <v>0</v>
      </c>
      <c r="K290" s="206" t="s">
        <v>133</v>
      </c>
      <c r="L290" s="44"/>
      <c r="M290" s="211" t="s">
        <v>19</v>
      </c>
      <c r="N290" s="212" t="s">
        <v>43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128</v>
      </c>
      <c r="AT290" s="215" t="s">
        <v>124</v>
      </c>
      <c r="AU290" s="215" t="s">
        <v>82</v>
      </c>
      <c r="AY290" s="17" t="s">
        <v>122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80</v>
      </c>
      <c r="BK290" s="216">
        <f>ROUND(I290*H290,2)</f>
        <v>0</v>
      </c>
      <c r="BL290" s="17" t="s">
        <v>128</v>
      </c>
      <c r="BM290" s="215" t="s">
        <v>367</v>
      </c>
    </row>
    <row r="291" s="2" customFormat="1">
      <c r="A291" s="38"/>
      <c r="B291" s="39"/>
      <c r="C291" s="40"/>
      <c r="D291" s="217" t="s">
        <v>135</v>
      </c>
      <c r="E291" s="40"/>
      <c r="F291" s="218" t="s">
        <v>329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135</v>
      </c>
      <c r="AU291" s="17" t="s">
        <v>82</v>
      </c>
    </row>
    <row r="292" s="13" customFormat="1">
      <c r="A292" s="13"/>
      <c r="B292" s="222"/>
      <c r="C292" s="223"/>
      <c r="D292" s="224" t="s">
        <v>137</v>
      </c>
      <c r="E292" s="225" t="s">
        <v>19</v>
      </c>
      <c r="F292" s="226" t="s">
        <v>368</v>
      </c>
      <c r="G292" s="223"/>
      <c r="H292" s="225" t="s">
        <v>19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2" t="s">
        <v>137</v>
      </c>
      <c r="AU292" s="232" t="s">
        <v>82</v>
      </c>
      <c r="AV292" s="13" t="s">
        <v>80</v>
      </c>
      <c r="AW292" s="13" t="s">
        <v>33</v>
      </c>
      <c r="AX292" s="13" t="s">
        <v>72</v>
      </c>
      <c r="AY292" s="232" t="s">
        <v>122</v>
      </c>
    </row>
    <row r="293" s="14" customFormat="1">
      <c r="A293" s="14"/>
      <c r="B293" s="233"/>
      <c r="C293" s="234"/>
      <c r="D293" s="224" t="s">
        <v>137</v>
      </c>
      <c r="E293" s="235" t="s">
        <v>19</v>
      </c>
      <c r="F293" s="236" t="s">
        <v>331</v>
      </c>
      <c r="G293" s="234"/>
      <c r="H293" s="237">
        <v>47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3" t="s">
        <v>137</v>
      </c>
      <c r="AU293" s="243" t="s">
        <v>82</v>
      </c>
      <c r="AV293" s="14" t="s">
        <v>82</v>
      </c>
      <c r="AW293" s="14" t="s">
        <v>33</v>
      </c>
      <c r="AX293" s="14" t="s">
        <v>72</v>
      </c>
      <c r="AY293" s="243" t="s">
        <v>122</v>
      </c>
    </row>
    <row r="294" s="15" customFormat="1">
      <c r="A294" s="15"/>
      <c r="B294" s="244"/>
      <c r="C294" s="245"/>
      <c r="D294" s="224" t="s">
        <v>137</v>
      </c>
      <c r="E294" s="246" t="s">
        <v>19</v>
      </c>
      <c r="F294" s="247" t="s">
        <v>140</v>
      </c>
      <c r="G294" s="245"/>
      <c r="H294" s="248">
        <v>47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4" t="s">
        <v>137</v>
      </c>
      <c r="AU294" s="254" t="s">
        <v>82</v>
      </c>
      <c r="AV294" s="15" t="s">
        <v>128</v>
      </c>
      <c r="AW294" s="15" t="s">
        <v>33</v>
      </c>
      <c r="AX294" s="15" t="s">
        <v>80</v>
      </c>
      <c r="AY294" s="254" t="s">
        <v>122</v>
      </c>
    </row>
    <row r="295" s="2" customFormat="1" ht="66.75" customHeight="1">
      <c r="A295" s="38"/>
      <c r="B295" s="39"/>
      <c r="C295" s="204" t="s">
        <v>369</v>
      </c>
      <c r="D295" s="204" t="s">
        <v>124</v>
      </c>
      <c r="E295" s="205" t="s">
        <v>370</v>
      </c>
      <c r="F295" s="206" t="s">
        <v>371</v>
      </c>
      <c r="G295" s="207" t="s">
        <v>204</v>
      </c>
      <c r="H295" s="208">
        <v>33.93</v>
      </c>
      <c r="I295" s="209"/>
      <c r="J295" s="210">
        <f>ROUND(I295*H295,2)</f>
        <v>0</v>
      </c>
      <c r="K295" s="206" t="s">
        <v>133</v>
      </c>
      <c r="L295" s="44"/>
      <c r="M295" s="211" t="s">
        <v>19</v>
      </c>
      <c r="N295" s="212" t="s">
        <v>43</v>
      </c>
      <c r="O295" s="8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128</v>
      </c>
      <c r="AT295" s="215" t="s">
        <v>124</v>
      </c>
      <c r="AU295" s="215" t="s">
        <v>82</v>
      </c>
      <c r="AY295" s="17" t="s">
        <v>122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80</v>
      </c>
      <c r="BK295" s="216">
        <f>ROUND(I295*H295,2)</f>
        <v>0</v>
      </c>
      <c r="BL295" s="17" t="s">
        <v>128</v>
      </c>
      <c r="BM295" s="215" t="s">
        <v>372</v>
      </c>
    </row>
    <row r="296" s="2" customFormat="1">
      <c r="A296" s="38"/>
      <c r="B296" s="39"/>
      <c r="C296" s="40"/>
      <c r="D296" s="217" t="s">
        <v>135</v>
      </c>
      <c r="E296" s="40"/>
      <c r="F296" s="218" t="s">
        <v>373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135</v>
      </c>
      <c r="AU296" s="17" t="s">
        <v>82</v>
      </c>
    </row>
    <row r="297" s="13" customFormat="1">
      <c r="A297" s="13"/>
      <c r="B297" s="222"/>
      <c r="C297" s="223"/>
      <c r="D297" s="224" t="s">
        <v>137</v>
      </c>
      <c r="E297" s="225" t="s">
        <v>19</v>
      </c>
      <c r="F297" s="226" t="s">
        <v>374</v>
      </c>
      <c r="G297" s="223"/>
      <c r="H297" s="225" t="s">
        <v>19</v>
      </c>
      <c r="I297" s="227"/>
      <c r="J297" s="223"/>
      <c r="K297" s="223"/>
      <c r="L297" s="228"/>
      <c r="M297" s="229"/>
      <c r="N297" s="230"/>
      <c r="O297" s="230"/>
      <c r="P297" s="230"/>
      <c r="Q297" s="230"/>
      <c r="R297" s="230"/>
      <c r="S297" s="230"/>
      <c r="T297" s="23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2" t="s">
        <v>137</v>
      </c>
      <c r="AU297" s="232" t="s">
        <v>82</v>
      </c>
      <c r="AV297" s="13" t="s">
        <v>80</v>
      </c>
      <c r="AW297" s="13" t="s">
        <v>33</v>
      </c>
      <c r="AX297" s="13" t="s">
        <v>72</v>
      </c>
      <c r="AY297" s="232" t="s">
        <v>122</v>
      </c>
    </row>
    <row r="298" s="13" customFormat="1">
      <c r="A298" s="13"/>
      <c r="B298" s="222"/>
      <c r="C298" s="223"/>
      <c r="D298" s="224" t="s">
        <v>137</v>
      </c>
      <c r="E298" s="225" t="s">
        <v>19</v>
      </c>
      <c r="F298" s="226" t="s">
        <v>138</v>
      </c>
      <c r="G298" s="223"/>
      <c r="H298" s="225" t="s">
        <v>19</v>
      </c>
      <c r="I298" s="227"/>
      <c r="J298" s="223"/>
      <c r="K298" s="223"/>
      <c r="L298" s="228"/>
      <c r="M298" s="229"/>
      <c r="N298" s="230"/>
      <c r="O298" s="230"/>
      <c r="P298" s="230"/>
      <c r="Q298" s="230"/>
      <c r="R298" s="230"/>
      <c r="S298" s="230"/>
      <c r="T298" s="23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2" t="s">
        <v>137</v>
      </c>
      <c r="AU298" s="232" t="s">
        <v>82</v>
      </c>
      <c r="AV298" s="13" t="s">
        <v>80</v>
      </c>
      <c r="AW298" s="13" t="s">
        <v>33</v>
      </c>
      <c r="AX298" s="13" t="s">
        <v>72</v>
      </c>
      <c r="AY298" s="232" t="s">
        <v>122</v>
      </c>
    </row>
    <row r="299" s="14" customFormat="1">
      <c r="A299" s="14"/>
      <c r="B299" s="233"/>
      <c r="C299" s="234"/>
      <c r="D299" s="224" t="s">
        <v>137</v>
      </c>
      <c r="E299" s="235" t="s">
        <v>19</v>
      </c>
      <c r="F299" s="236" t="s">
        <v>375</v>
      </c>
      <c r="G299" s="234"/>
      <c r="H299" s="237">
        <v>33.93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3" t="s">
        <v>137</v>
      </c>
      <c r="AU299" s="243" t="s">
        <v>82</v>
      </c>
      <c r="AV299" s="14" t="s">
        <v>82</v>
      </c>
      <c r="AW299" s="14" t="s">
        <v>33</v>
      </c>
      <c r="AX299" s="14" t="s">
        <v>72</v>
      </c>
      <c r="AY299" s="243" t="s">
        <v>122</v>
      </c>
    </row>
    <row r="300" s="15" customFormat="1">
      <c r="A300" s="15"/>
      <c r="B300" s="244"/>
      <c r="C300" s="245"/>
      <c r="D300" s="224" t="s">
        <v>137</v>
      </c>
      <c r="E300" s="246" t="s">
        <v>19</v>
      </c>
      <c r="F300" s="247" t="s">
        <v>140</v>
      </c>
      <c r="G300" s="245"/>
      <c r="H300" s="248">
        <v>33.93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4" t="s">
        <v>137</v>
      </c>
      <c r="AU300" s="254" t="s">
        <v>82</v>
      </c>
      <c r="AV300" s="15" t="s">
        <v>128</v>
      </c>
      <c r="AW300" s="15" t="s">
        <v>33</v>
      </c>
      <c r="AX300" s="15" t="s">
        <v>80</v>
      </c>
      <c r="AY300" s="254" t="s">
        <v>122</v>
      </c>
    </row>
    <row r="301" s="2" customFormat="1" ht="16.5" customHeight="1">
      <c r="A301" s="38"/>
      <c r="B301" s="39"/>
      <c r="C301" s="256" t="s">
        <v>376</v>
      </c>
      <c r="D301" s="256" t="s">
        <v>319</v>
      </c>
      <c r="E301" s="257" t="s">
        <v>377</v>
      </c>
      <c r="F301" s="258" t="s">
        <v>378</v>
      </c>
      <c r="G301" s="259" t="s">
        <v>322</v>
      </c>
      <c r="H301" s="260">
        <v>33.93</v>
      </c>
      <c r="I301" s="261"/>
      <c r="J301" s="262">
        <f>ROUND(I301*H301,2)</f>
        <v>0</v>
      </c>
      <c r="K301" s="258" t="s">
        <v>133</v>
      </c>
      <c r="L301" s="263"/>
      <c r="M301" s="264" t="s">
        <v>19</v>
      </c>
      <c r="N301" s="265" t="s">
        <v>43</v>
      </c>
      <c r="O301" s="84"/>
      <c r="P301" s="213">
        <f>O301*H301</f>
        <v>0</v>
      </c>
      <c r="Q301" s="213">
        <v>1</v>
      </c>
      <c r="R301" s="213">
        <f>Q301*H301</f>
        <v>33.93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158</v>
      </c>
      <c r="AT301" s="215" t="s">
        <v>319</v>
      </c>
      <c r="AU301" s="215" t="s">
        <v>82</v>
      </c>
      <c r="AY301" s="17" t="s">
        <v>122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80</v>
      </c>
      <c r="BK301" s="216">
        <f>ROUND(I301*H301,2)</f>
        <v>0</v>
      </c>
      <c r="BL301" s="17" t="s">
        <v>128</v>
      </c>
      <c r="BM301" s="215" t="s">
        <v>379</v>
      </c>
    </row>
    <row r="302" s="13" customFormat="1">
      <c r="A302" s="13"/>
      <c r="B302" s="222"/>
      <c r="C302" s="223"/>
      <c r="D302" s="224" t="s">
        <v>137</v>
      </c>
      <c r="E302" s="225" t="s">
        <v>19</v>
      </c>
      <c r="F302" s="226" t="s">
        <v>380</v>
      </c>
      <c r="G302" s="223"/>
      <c r="H302" s="225" t="s">
        <v>19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2" t="s">
        <v>137</v>
      </c>
      <c r="AU302" s="232" t="s">
        <v>82</v>
      </c>
      <c r="AV302" s="13" t="s">
        <v>80</v>
      </c>
      <c r="AW302" s="13" t="s">
        <v>33</v>
      </c>
      <c r="AX302" s="13" t="s">
        <v>72</v>
      </c>
      <c r="AY302" s="232" t="s">
        <v>122</v>
      </c>
    </row>
    <row r="303" s="14" customFormat="1">
      <c r="A303" s="14"/>
      <c r="B303" s="233"/>
      <c r="C303" s="234"/>
      <c r="D303" s="224" t="s">
        <v>137</v>
      </c>
      <c r="E303" s="235" t="s">
        <v>19</v>
      </c>
      <c r="F303" s="236" t="s">
        <v>381</v>
      </c>
      <c r="G303" s="234"/>
      <c r="H303" s="237">
        <v>33.93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3" t="s">
        <v>137</v>
      </c>
      <c r="AU303" s="243" t="s">
        <v>82</v>
      </c>
      <c r="AV303" s="14" t="s">
        <v>82</v>
      </c>
      <c r="AW303" s="14" t="s">
        <v>33</v>
      </c>
      <c r="AX303" s="14" t="s">
        <v>72</v>
      </c>
      <c r="AY303" s="243" t="s">
        <v>122</v>
      </c>
    </row>
    <row r="304" s="15" customFormat="1">
      <c r="A304" s="15"/>
      <c r="B304" s="244"/>
      <c r="C304" s="245"/>
      <c r="D304" s="224" t="s">
        <v>137</v>
      </c>
      <c r="E304" s="246" t="s">
        <v>19</v>
      </c>
      <c r="F304" s="247" t="s">
        <v>140</v>
      </c>
      <c r="G304" s="245"/>
      <c r="H304" s="248">
        <v>33.93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4" t="s">
        <v>137</v>
      </c>
      <c r="AU304" s="254" t="s">
        <v>82</v>
      </c>
      <c r="AV304" s="15" t="s">
        <v>128</v>
      </c>
      <c r="AW304" s="15" t="s">
        <v>33</v>
      </c>
      <c r="AX304" s="15" t="s">
        <v>80</v>
      </c>
      <c r="AY304" s="254" t="s">
        <v>122</v>
      </c>
    </row>
    <row r="305" s="2" customFormat="1" ht="37.8" customHeight="1">
      <c r="A305" s="38"/>
      <c r="B305" s="39"/>
      <c r="C305" s="204" t="s">
        <v>382</v>
      </c>
      <c r="D305" s="204" t="s">
        <v>124</v>
      </c>
      <c r="E305" s="205" t="s">
        <v>383</v>
      </c>
      <c r="F305" s="206" t="s">
        <v>384</v>
      </c>
      <c r="G305" s="207" t="s">
        <v>132</v>
      </c>
      <c r="H305" s="208">
        <v>400</v>
      </c>
      <c r="I305" s="209"/>
      <c r="J305" s="210">
        <f>ROUND(I305*H305,2)</f>
        <v>0</v>
      </c>
      <c r="K305" s="206" t="s">
        <v>133</v>
      </c>
      <c r="L305" s="44"/>
      <c r="M305" s="211" t="s">
        <v>19</v>
      </c>
      <c r="N305" s="212" t="s">
        <v>43</v>
      </c>
      <c r="O305" s="8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5" t="s">
        <v>128</v>
      </c>
      <c r="AT305" s="215" t="s">
        <v>124</v>
      </c>
      <c r="AU305" s="215" t="s">
        <v>82</v>
      </c>
      <c r="AY305" s="17" t="s">
        <v>122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7" t="s">
        <v>80</v>
      </c>
      <c r="BK305" s="216">
        <f>ROUND(I305*H305,2)</f>
        <v>0</v>
      </c>
      <c r="BL305" s="17" t="s">
        <v>128</v>
      </c>
      <c r="BM305" s="215" t="s">
        <v>385</v>
      </c>
    </row>
    <row r="306" s="2" customFormat="1">
      <c r="A306" s="38"/>
      <c r="B306" s="39"/>
      <c r="C306" s="40"/>
      <c r="D306" s="217" t="s">
        <v>135</v>
      </c>
      <c r="E306" s="40"/>
      <c r="F306" s="218" t="s">
        <v>386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135</v>
      </c>
      <c r="AU306" s="17" t="s">
        <v>82</v>
      </c>
    </row>
    <row r="307" s="13" customFormat="1">
      <c r="A307" s="13"/>
      <c r="B307" s="222"/>
      <c r="C307" s="223"/>
      <c r="D307" s="224" t="s">
        <v>137</v>
      </c>
      <c r="E307" s="225" t="s">
        <v>19</v>
      </c>
      <c r="F307" s="226" t="s">
        <v>387</v>
      </c>
      <c r="G307" s="223"/>
      <c r="H307" s="225" t="s">
        <v>19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2" t="s">
        <v>137</v>
      </c>
      <c r="AU307" s="232" t="s">
        <v>82</v>
      </c>
      <c r="AV307" s="13" t="s">
        <v>80</v>
      </c>
      <c r="AW307" s="13" t="s">
        <v>33</v>
      </c>
      <c r="AX307" s="13" t="s">
        <v>72</v>
      </c>
      <c r="AY307" s="232" t="s">
        <v>122</v>
      </c>
    </row>
    <row r="308" s="13" customFormat="1">
      <c r="A308" s="13"/>
      <c r="B308" s="222"/>
      <c r="C308" s="223"/>
      <c r="D308" s="224" t="s">
        <v>137</v>
      </c>
      <c r="E308" s="225" t="s">
        <v>19</v>
      </c>
      <c r="F308" s="226" t="s">
        <v>138</v>
      </c>
      <c r="G308" s="223"/>
      <c r="H308" s="225" t="s">
        <v>19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2" t="s">
        <v>137</v>
      </c>
      <c r="AU308" s="232" t="s">
        <v>82</v>
      </c>
      <c r="AV308" s="13" t="s">
        <v>80</v>
      </c>
      <c r="AW308" s="13" t="s">
        <v>33</v>
      </c>
      <c r="AX308" s="13" t="s">
        <v>72</v>
      </c>
      <c r="AY308" s="232" t="s">
        <v>122</v>
      </c>
    </row>
    <row r="309" s="14" customFormat="1">
      <c r="A309" s="14"/>
      <c r="B309" s="233"/>
      <c r="C309" s="234"/>
      <c r="D309" s="224" t="s">
        <v>137</v>
      </c>
      <c r="E309" s="235" t="s">
        <v>19</v>
      </c>
      <c r="F309" s="236" t="s">
        <v>388</v>
      </c>
      <c r="G309" s="234"/>
      <c r="H309" s="237">
        <v>400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3" t="s">
        <v>137</v>
      </c>
      <c r="AU309" s="243" t="s">
        <v>82</v>
      </c>
      <c r="AV309" s="14" t="s">
        <v>82</v>
      </c>
      <c r="AW309" s="14" t="s">
        <v>33</v>
      </c>
      <c r="AX309" s="14" t="s">
        <v>72</v>
      </c>
      <c r="AY309" s="243" t="s">
        <v>122</v>
      </c>
    </row>
    <row r="310" s="15" customFormat="1">
      <c r="A310" s="15"/>
      <c r="B310" s="244"/>
      <c r="C310" s="245"/>
      <c r="D310" s="224" t="s">
        <v>137</v>
      </c>
      <c r="E310" s="246" t="s">
        <v>19</v>
      </c>
      <c r="F310" s="247" t="s">
        <v>140</v>
      </c>
      <c r="G310" s="245"/>
      <c r="H310" s="248">
        <v>400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4" t="s">
        <v>137</v>
      </c>
      <c r="AU310" s="254" t="s">
        <v>82</v>
      </c>
      <c r="AV310" s="15" t="s">
        <v>128</v>
      </c>
      <c r="AW310" s="15" t="s">
        <v>33</v>
      </c>
      <c r="AX310" s="15" t="s">
        <v>80</v>
      </c>
      <c r="AY310" s="254" t="s">
        <v>122</v>
      </c>
    </row>
    <row r="311" s="2" customFormat="1" ht="37.8" customHeight="1">
      <c r="A311" s="38"/>
      <c r="B311" s="39"/>
      <c r="C311" s="204" t="s">
        <v>389</v>
      </c>
      <c r="D311" s="204" t="s">
        <v>124</v>
      </c>
      <c r="E311" s="205" t="s">
        <v>390</v>
      </c>
      <c r="F311" s="206" t="s">
        <v>391</v>
      </c>
      <c r="G311" s="207" t="s">
        <v>132</v>
      </c>
      <c r="H311" s="208">
        <v>400</v>
      </c>
      <c r="I311" s="209"/>
      <c r="J311" s="210">
        <f>ROUND(I311*H311,2)</f>
        <v>0</v>
      </c>
      <c r="K311" s="206" t="s">
        <v>133</v>
      </c>
      <c r="L311" s="44"/>
      <c r="M311" s="211" t="s">
        <v>19</v>
      </c>
      <c r="N311" s="212" t="s">
        <v>43</v>
      </c>
      <c r="O311" s="8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128</v>
      </c>
      <c r="AT311" s="215" t="s">
        <v>124</v>
      </c>
      <c r="AU311" s="215" t="s">
        <v>82</v>
      </c>
      <c r="AY311" s="17" t="s">
        <v>122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80</v>
      </c>
      <c r="BK311" s="216">
        <f>ROUND(I311*H311,2)</f>
        <v>0</v>
      </c>
      <c r="BL311" s="17" t="s">
        <v>128</v>
      </c>
      <c r="BM311" s="215" t="s">
        <v>392</v>
      </c>
    </row>
    <row r="312" s="2" customFormat="1">
      <c r="A312" s="38"/>
      <c r="B312" s="39"/>
      <c r="C312" s="40"/>
      <c r="D312" s="217" t="s">
        <v>135</v>
      </c>
      <c r="E312" s="40"/>
      <c r="F312" s="218" t="s">
        <v>393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135</v>
      </c>
      <c r="AU312" s="17" t="s">
        <v>82</v>
      </c>
    </row>
    <row r="313" s="13" customFormat="1">
      <c r="A313" s="13"/>
      <c r="B313" s="222"/>
      <c r="C313" s="223"/>
      <c r="D313" s="224" t="s">
        <v>137</v>
      </c>
      <c r="E313" s="225" t="s">
        <v>19</v>
      </c>
      <c r="F313" s="226" t="s">
        <v>151</v>
      </c>
      <c r="G313" s="223"/>
      <c r="H313" s="225" t="s">
        <v>19</v>
      </c>
      <c r="I313" s="227"/>
      <c r="J313" s="223"/>
      <c r="K313" s="223"/>
      <c r="L313" s="228"/>
      <c r="M313" s="229"/>
      <c r="N313" s="230"/>
      <c r="O313" s="230"/>
      <c r="P313" s="230"/>
      <c r="Q313" s="230"/>
      <c r="R313" s="230"/>
      <c r="S313" s="230"/>
      <c r="T313" s="23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2" t="s">
        <v>137</v>
      </c>
      <c r="AU313" s="232" t="s">
        <v>82</v>
      </c>
      <c r="AV313" s="13" t="s">
        <v>80</v>
      </c>
      <c r="AW313" s="13" t="s">
        <v>33</v>
      </c>
      <c r="AX313" s="13" t="s">
        <v>72</v>
      </c>
      <c r="AY313" s="232" t="s">
        <v>122</v>
      </c>
    </row>
    <row r="314" s="14" customFormat="1">
      <c r="A314" s="14"/>
      <c r="B314" s="233"/>
      <c r="C314" s="234"/>
      <c r="D314" s="224" t="s">
        <v>137</v>
      </c>
      <c r="E314" s="235" t="s">
        <v>19</v>
      </c>
      <c r="F314" s="236" t="s">
        <v>388</v>
      </c>
      <c r="G314" s="234"/>
      <c r="H314" s="237">
        <v>400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137</v>
      </c>
      <c r="AU314" s="243" t="s">
        <v>82</v>
      </c>
      <c r="AV314" s="14" t="s">
        <v>82</v>
      </c>
      <c r="AW314" s="14" t="s">
        <v>33</v>
      </c>
      <c r="AX314" s="14" t="s">
        <v>72</v>
      </c>
      <c r="AY314" s="243" t="s">
        <v>122</v>
      </c>
    </row>
    <row r="315" s="15" customFormat="1">
      <c r="A315" s="15"/>
      <c r="B315" s="244"/>
      <c r="C315" s="245"/>
      <c r="D315" s="224" t="s">
        <v>137</v>
      </c>
      <c r="E315" s="246" t="s">
        <v>19</v>
      </c>
      <c r="F315" s="247" t="s">
        <v>140</v>
      </c>
      <c r="G315" s="245"/>
      <c r="H315" s="248">
        <v>400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4" t="s">
        <v>137</v>
      </c>
      <c r="AU315" s="254" t="s">
        <v>82</v>
      </c>
      <c r="AV315" s="15" t="s">
        <v>128</v>
      </c>
      <c r="AW315" s="15" t="s">
        <v>33</v>
      </c>
      <c r="AX315" s="15" t="s">
        <v>80</v>
      </c>
      <c r="AY315" s="254" t="s">
        <v>122</v>
      </c>
    </row>
    <row r="316" s="2" customFormat="1" ht="16.5" customHeight="1">
      <c r="A316" s="38"/>
      <c r="B316" s="39"/>
      <c r="C316" s="256" t="s">
        <v>394</v>
      </c>
      <c r="D316" s="256" t="s">
        <v>319</v>
      </c>
      <c r="E316" s="257" t="s">
        <v>395</v>
      </c>
      <c r="F316" s="258" t="s">
        <v>396</v>
      </c>
      <c r="G316" s="259" t="s">
        <v>397</v>
      </c>
      <c r="H316" s="260">
        <v>0.23999999999999999</v>
      </c>
      <c r="I316" s="261"/>
      <c r="J316" s="262">
        <f>ROUND(I316*H316,2)</f>
        <v>0</v>
      </c>
      <c r="K316" s="258" t="s">
        <v>133</v>
      </c>
      <c r="L316" s="263"/>
      <c r="M316" s="264" t="s">
        <v>19</v>
      </c>
      <c r="N316" s="265" t="s">
        <v>43</v>
      </c>
      <c r="O316" s="84"/>
      <c r="P316" s="213">
        <f>O316*H316</f>
        <v>0</v>
      </c>
      <c r="Q316" s="213">
        <v>0.001</v>
      </c>
      <c r="R316" s="213">
        <f>Q316*H316</f>
        <v>0.00024000000000000001</v>
      </c>
      <c r="S316" s="213">
        <v>0</v>
      </c>
      <c r="T316" s="21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15" t="s">
        <v>158</v>
      </c>
      <c r="AT316" s="215" t="s">
        <v>319</v>
      </c>
      <c r="AU316" s="215" t="s">
        <v>82</v>
      </c>
      <c r="AY316" s="17" t="s">
        <v>122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7" t="s">
        <v>80</v>
      </c>
      <c r="BK316" s="216">
        <f>ROUND(I316*H316,2)</f>
        <v>0</v>
      </c>
      <c r="BL316" s="17" t="s">
        <v>128</v>
      </c>
      <c r="BM316" s="215" t="s">
        <v>398</v>
      </c>
    </row>
    <row r="317" s="14" customFormat="1">
      <c r="A317" s="14"/>
      <c r="B317" s="233"/>
      <c r="C317" s="234"/>
      <c r="D317" s="224" t="s">
        <v>137</v>
      </c>
      <c r="E317" s="235" t="s">
        <v>19</v>
      </c>
      <c r="F317" s="236" t="s">
        <v>399</v>
      </c>
      <c r="G317" s="234"/>
      <c r="H317" s="237">
        <v>12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3" t="s">
        <v>137</v>
      </c>
      <c r="AU317" s="243" t="s">
        <v>82</v>
      </c>
      <c r="AV317" s="14" t="s">
        <v>82</v>
      </c>
      <c r="AW317" s="14" t="s">
        <v>33</v>
      </c>
      <c r="AX317" s="14" t="s">
        <v>72</v>
      </c>
      <c r="AY317" s="243" t="s">
        <v>122</v>
      </c>
    </row>
    <row r="318" s="15" customFormat="1">
      <c r="A318" s="15"/>
      <c r="B318" s="244"/>
      <c r="C318" s="245"/>
      <c r="D318" s="224" t="s">
        <v>137</v>
      </c>
      <c r="E318" s="246" t="s">
        <v>19</v>
      </c>
      <c r="F318" s="247" t="s">
        <v>140</v>
      </c>
      <c r="G318" s="245"/>
      <c r="H318" s="248">
        <v>12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4" t="s">
        <v>137</v>
      </c>
      <c r="AU318" s="254" t="s">
        <v>82</v>
      </c>
      <c r="AV318" s="15" t="s">
        <v>128</v>
      </c>
      <c r="AW318" s="15" t="s">
        <v>33</v>
      </c>
      <c r="AX318" s="15" t="s">
        <v>80</v>
      </c>
      <c r="AY318" s="254" t="s">
        <v>122</v>
      </c>
    </row>
    <row r="319" s="14" customFormat="1">
      <c r="A319" s="14"/>
      <c r="B319" s="233"/>
      <c r="C319" s="234"/>
      <c r="D319" s="224" t="s">
        <v>137</v>
      </c>
      <c r="E319" s="234"/>
      <c r="F319" s="236" t="s">
        <v>400</v>
      </c>
      <c r="G319" s="234"/>
      <c r="H319" s="237">
        <v>0.23999999999999999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3" t="s">
        <v>137</v>
      </c>
      <c r="AU319" s="243" t="s">
        <v>82</v>
      </c>
      <c r="AV319" s="14" t="s">
        <v>82</v>
      </c>
      <c r="AW319" s="14" t="s">
        <v>4</v>
      </c>
      <c r="AX319" s="14" t="s">
        <v>80</v>
      </c>
      <c r="AY319" s="243" t="s">
        <v>122</v>
      </c>
    </row>
    <row r="320" s="2" customFormat="1" ht="44.25" customHeight="1">
      <c r="A320" s="38"/>
      <c r="B320" s="39"/>
      <c r="C320" s="204" t="s">
        <v>401</v>
      </c>
      <c r="D320" s="204" t="s">
        <v>124</v>
      </c>
      <c r="E320" s="205" t="s">
        <v>402</v>
      </c>
      <c r="F320" s="206" t="s">
        <v>403</v>
      </c>
      <c r="G320" s="207" t="s">
        <v>144</v>
      </c>
      <c r="H320" s="208">
        <v>3</v>
      </c>
      <c r="I320" s="209"/>
      <c r="J320" s="210">
        <f>ROUND(I320*H320,2)</f>
        <v>0</v>
      </c>
      <c r="K320" s="206" t="s">
        <v>133</v>
      </c>
      <c r="L320" s="44"/>
      <c r="M320" s="211" t="s">
        <v>19</v>
      </c>
      <c r="N320" s="212" t="s">
        <v>43</v>
      </c>
      <c r="O320" s="8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15" t="s">
        <v>128</v>
      </c>
      <c r="AT320" s="215" t="s">
        <v>124</v>
      </c>
      <c r="AU320" s="215" t="s">
        <v>82</v>
      </c>
      <c r="AY320" s="17" t="s">
        <v>122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7" t="s">
        <v>80</v>
      </c>
      <c r="BK320" s="216">
        <f>ROUND(I320*H320,2)</f>
        <v>0</v>
      </c>
      <c r="BL320" s="17" t="s">
        <v>128</v>
      </c>
      <c r="BM320" s="215" t="s">
        <v>404</v>
      </c>
    </row>
    <row r="321" s="2" customFormat="1">
      <c r="A321" s="38"/>
      <c r="B321" s="39"/>
      <c r="C321" s="40"/>
      <c r="D321" s="217" t="s">
        <v>135</v>
      </c>
      <c r="E321" s="40"/>
      <c r="F321" s="218" t="s">
        <v>405</v>
      </c>
      <c r="G321" s="40"/>
      <c r="H321" s="40"/>
      <c r="I321" s="219"/>
      <c r="J321" s="40"/>
      <c r="K321" s="40"/>
      <c r="L321" s="44"/>
      <c r="M321" s="220"/>
      <c r="N321" s="221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135</v>
      </c>
      <c r="AU321" s="17" t="s">
        <v>82</v>
      </c>
    </row>
    <row r="322" s="13" customFormat="1">
      <c r="A322" s="13"/>
      <c r="B322" s="222"/>
      <c r="C322" s="223"/>
      <c r="D322" s="224" t="s">
        <v>137</v>
      </c>
      <c r="E322" s="225" t="s">
        <v>19</v>
      </c>
      <c r="F322" s="226" t="s">
        <v>406</v>
      </c>
      <c r="G322" s="223"/>
      <c r="H322" s="225" t="s">
        <v>19</v>
      </c>
      <c r="I322" s="227"/>
      <c r="J322" s="223"/>
      <c r="K322" s="223"/>
      <c r="L322" s="228"/>
      <c r="M322" s="229"/>
      <c r="N322" s="230"/>
      <c r="O322" s="230"/>
      <c r="P322" s="230"/>
      <c r="Q322" s="230"/>
      <c r="R322" s="230"/>
      <c r="S322" s="230"/>
      <c r="T322" s="23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2" t="s">
        <v>137</v>
      </c>
      <c r="AU322" s="232" t="s">
        <v>82</v>
      </c>
      <c r="AV322" s="13" t="s">
        <v>80</v>
      </c>
      <c r="AW322" s="13" t="s">
        <v>33</v>
      </c>
      <c r="AX322" s="13" t="s">
        <v>72</v>
      </c>
      <c r="AY322" s="232" t="s">
        <v>122</v>
      </c>
    </row>
    <row r="323" s="13" customFormat="1">
      <c r="A323" s="13"/>
      <c r="B323" s="222"/>
      <c r="C323" s="223"/>
      <c r="D323" s="224" t="s">
        <v>137</v>
      </c>
      <c r="E323" s="225" t="s">
        <v>19</v>
      </c>
      <c r="F323" s="226" t="s">
        <v>138</v>
      </c>
      <c r="G323" s="223"/>
      <c r="H323" s="225" t="s">
        <v>19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2" t="s">
        <v>137</v>
      </c>
      <c r="AU323" s="232" t="s">
        <v>82</v>
      </c>
      <c r="AV323" s="13" t="s">
        <v>80</v>
      </c>
      <c r="AW323" s="13" t="s">
        <v>33</v>
      </c>
      <c r="AX323" s="13" t="s">
        <v>72</v>
      </c>
      <c r="AY323" s="232" t="s">
        <v>122</v>
      </c>
    </row>
    <row r="324" s="14" customFormat="1">
      <c r="A324" s="14"/>
      <c r="B324" s="233"/>
      <c r="C324" s="234"/>
      <c r="D324" s="224" t="s">
        <v>137</v>
      </c>
      <c r="E324" s="235" t="s">
        <v>19</v>
      </c>
      <c r="F324" s="236" t="s">
        <v>141</v>
      </c>
      <c r="G324" s="234"/>
      <c r="H324" s="237">
        <v>3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3" t="s">
        <v>137</v>
      </c>
      <c r="AU324" s="243" t="s">
        <v>82</v>
      </c>
      <c r="AV324" s="14" t="s">
        <v>82</v>
      </c>
      <c r="AW324" s="14" t="s">
        <v>33</v>
      </c>
      <c r="AX324" s="14" t="s">
        <v>72</v>
      </c>
      <c r="AY324" s="243" t="s">
        <v>122</v>
      </c>
    </row>
    <row r="325" s="15" customFormat="1">
      <c r="A325" s="15"/>
      <c r="B325" s="244"/>
      <c r="C325" s="245"/>
      <c r="D325" s="224" t="s">
        <v>137</v>
      </c>
      <c r="E325" s="246" t="s">
        <v>19</v>
      </c>
      <c r="F325" s="247" t="s">
        <v>140</v>
      </c>
      <c r="G325" s="245"/>
      <c r="H325" s="248">
        <v>3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4" t="s">
        <v>137</v>
      </c>
      <c r="AU325" s="254" t="s">
        <v>82</v>
      </c>
      <c r="AV325" s="15" t="s">
        <v>128</v>
      </c>
      <c r="AW325" s="15" t="s">
        <v>33</v>
      </c>
      <c r="AX325" s="15" t="s">
        <v>80</v>
      </c>
      <c r="AY325" s="254" t="s">
        <v>122</v>
      </c>
    </row>
    <row r="326" s="2" customFormat="1" ht="16.5" customHeight="1">
      <c r="A326" s="38"/>
      <c r="B326" s="39"/>
      <c r="C326" s="256" t="s">
        <v>407</v>
      </c>
      <c r="D326" s="256" t="s">
        <v>319</v>
      </c>
      <c r="E326" s="257" t="s">
        <v>408</v>
      </c>
      <c r="F326" s="258" t="s">
        <v>409</v>
      </c>
      <c r="G326" s="259" t="s">
        <v>204</v>
      </c>
      <c r="H326" s="260">
        <v>0.188</v>
      </c>
      <c r="I326" s="261"/>
      <c r="J326" s="262">
        <f>ROUND(I326*H326,2)</f>
        <v>0</v>
      </c>
      <c r="K326" s="258" t="s">
        <v>133</v>
      </c>
      <c r="L326" s="263"/>
      <c r="M326" s="264" t="s">
        <v>19</v>
      </c>
      <c r="N326" s="265" t="s">
        <v>43</v>
      </c>
      <c r="O326" s="84"/>
      <c r="P326" s="213">
        <f>O326*H326</f>
        <v>0</v>
      </c>
      <c r="Q326" s="213">
        <v>0.20999999999999999</v>
      </c>
      <c r="R326" s="213">
        <f>Q326*H326</f>
        <v>0.039480000000000001</v>
      </c>
      <c r="S326" s="213">
        <v>0</v>
      </c>
      <c r="T326" s="21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158</v>
      </c>
      <c r="AT326" s="215" t="s">
        <v>319</v>
      </c>
      <c r="AU326" s="215" t="s">
        <v>82</v>
      </c>
      <c r="AY326" s="17" t="s">
        <v>122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80</v>
      </c>
      <c r="BK326" s="216">
        <f>ROUND(I326*H326,2)</f>
        <v>0</v>
      </c>
      <c r="BL326" s="17" t="s">
        <v>128</v>
      </c>
      <c r="BM326" s="215" t="s">
        <v>410</v>
      </c>
    </row>
    <row r="327" s="14" customFormat="1">
      <c r="A327" s="14"/>
      <c r="B327" s="233"/>
      <c r="C327" s="234"/>
      <c r="D327" s="224" t="s">
        <v>137</v>
      </c>
      <c r="E327" s="235" t="s">
        <v>19</v>
      </c>
      <c r="F327" s="236" t="s">
        <v>411</v>
      </c>
      <c r="G327" s="234"/>
      <c r="H327" s="237">
        <v>0.188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3" t="s">
        <v>137</v>
      </c>
      <c r="AU327" s="243" t="s">
        <v>82</v>
      </c>
      <c r="AV327" s="14" t="s">
        <v>82</v>
      </c>
      <c r="AW327" s="14" t="s">
        <v>33</v>
      </c>
      <c r="AX327" s="14" t="s">
        <v>72</v>
      </c>
      <c r="AY327" s="243" t="s">
        <v>122</v>
      </c>
    </row>
    <row r="328" s="15" customFormat="1">
      <c r="A328" s="15"/>
      <c r="B328" s="244"/>
      <c r="C328" s="245"/>
      <c r="D328" s="224" t="s">
        <v>137</v>
      </c>
      <c r="E328" s="246" t="s">
        <v>19</v>
      </c>
      <c r="F328" s="247" t="s">
        <v>140</v>
      </c>
      <c r="G328" s="245"/>
      <c r="H328" s="248">
        <v>0.188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4" t="s">
        <v>137</v>
      </c>
      <c r="AU328" s="254" t="s">
        <v>82</v>
      </c>
      <c r="AV328" s="15" t="s">
        <v>128</v>
      </c>
      <c r="AW328" s="15" t="s">
        <v>33</v>
      </c>
      <c r="AX328" s="15" t="s">
        <v>80</v>
      </c>
      <c r="AY328" s="254" t="s">
        <v>122</v>
      </c>
    </row>
    <row r="329" s="2" customFormat="1" ht="37.8" customHeight="1">
      <c r="A329" s="38"/>
      <c r="B329" s="39"/>
      <c r="C329" s="204" t="s">
        <v>412</v>
      </c>
      <c r="D329" s="204" t="s">
        <v>124</v>
      </c>
      <c r="E329" s="205" t="s">
        <v>413</v>
      </c>
      <c r="F329" s="206" t="s">
        <v>414</v>
      </c>
      <c r="G329" s="207" t="s">
        <v>144</v>
      </c>
      <c r="H329" s="208">
        <v>3</v>
      </c>
      <c r="I329" s="209"/>
      <c r="J329" s="210">
        <f>ROUND(I329*H329,2)</f>
        <v>0</v>
      </c>
      <c r="K329" s="206" t="s">
        <v>133</v>
      </c>
      <c r="L329" s="44"/>
      <c r="M329" s="211" t="s">
        <v>19</v>
      </c>
      <c r="N329" s="212" t="s">
        <v>43</v>
      </c>
      <c r="O329" s="84"/>
      <c r="P329" s="213">
        <f>O329*H329</f>
        <v>0</v>
      </c>
      <c r="Q329" s="213">
        <v>0</v>
      </c>
      <c r="R329" s="213">
        <f>Q329*H329</f>
        <v>0</v>
      </c>
      <c r="S329" s="213">
        <v>0</v>
      </c>
      <c r="T329" s="21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15" t="s">
        <v>128</v>
      </c>
      <c r="AT329" s="215" t="s">
        <v>124</v>
      </c>
      <c r="AU329" s="215" t="s">
        <v>82</v>
      </c>
      <c r="AY329" s="17" t="s">
        <v>122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7" t="s">
        <v>80</v>
      </c>
      <c r="BK329" s="216">
        <f>ROUND(I329*H329,2)</f>
        <v>0</v>
      </c>
      <c r="BL329" s="17" t="s">
        <v>128</v>
      </c>
      <c r="BM329" s="215" t="s">
        <v>415</v>
      </c>
    </row>
    <row r="330" s="2" customFormat="1">
      <c r="A330" s="38"/>
      <c r="B330" s="39"/>
      <c r="C330" s="40"/>
      <c r="D330" s="217" t="s">
        <v>135</v>
      </c>
      <c r="E330" s="40"/>
      <c r="F330" s="218" t="s">
        <v>416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135</v>
      </c>
      <c r="AU330" s="17" t="s">
        <v>82</v>
      </c>
    </row>
    <row r="331" s="2" customFormat="1" ht="24.15" customHeight="1">
      <c r="A331" s="38"/>
      <c r="B331" s="39"/>
      <c r="C331" s="256" t="s">
        <v>358</v>
      </c>
      <c r="D331" s="256" t="s">
        <v>319</v>
      </c>
      <c r="E331" s="257" t="s">
        <v>417</v>
      </c>
      <c r="F331" s="258" t="s">
        <v>418</v>
      </c>
      <c r="G331" s="259" t="s">
        <v>144</v>
      </c>
      <c r="H331" s="260">
        <v>3</v>
      </c>
      <c r="I331" s="261"/>
      <c r="J331" s="262">
        <f>ROUND(I331*H331,2)</f>
        <v>0</v>
      </c>
      <c r="K331" s="258" t="s">
        <v>19</v>
      </c>
      <c r="L331" s="263"/>
      <c r="M331" s="264" t="s">
        <v>19</v>
      </c>
      <c r="N331" s="265" t="s">
        <v>43</v>
      </c>
      <c r="O331" s="84"/>
      <c r="P331" s="213">
        <f>O331*H331</f>
        <v>0</v>
      </c>
      <c r="Q331" s="213">
        <v>3.0000000000000001E-05</v>
      </c>
      <c r="R331" s="213">
        <f>Q331*H331</f>
        <v>9.0000000000000006E-05</v>
      </c>
      <c r="S331" s="213">
        <v>0</v>
      </c>
      <c r="T331" s="21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5" t="s">
        <v>158</v>
      </c>
      <c r="AT331" s="215" t="s">
        <v>319</v>
      </c>
      <c r="AU331" s="215" t="s">
        <v>82</v>
      </c>
      <c r="AY331" s="17" t="s">
        <v>122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80</v>
      </c>
      <c r="BK331" s="216">
        <f>ROUND(I331*H331,2)</f>
        <v>0</v>
      </c>
      <c r="BL331" s="17" t="s">
        <v>128</v>
      </c>
      <c r="BM331" s="215" t="s">
        <v>419</v>
      </c>
    </row>
    <row r="332" s="2" customFormat="1" ht="16.5" customHeight="1">
      <c r="A332" s="38"/>
      <c r="B332" s="39"/>
      <c r="C332" s="204" t="s">
        <v>420</v>
      </c>
      <c r="D332" s="204" t="s">
        <v>124</v>
      </c>
      <c r="E332" s="205" t="s">
        <v>421</v>
      </c>
      <c r="F332" s="206" t="s">
        <v>422</v>
      </c>
      <c r="G332" s="207" t="s">
        <v>127</v>
      </c>
      <c r="H332" s="208">
        <v>1</v>
      </c>
      <c r="I332" s="209"/>
      <c r="J332" s="210">
        <f>ROUND(I332*H332,2)</f>
        <v>0</v>
      </c>
      <c r="K332" s="206" t="s">
        <v>19</v>
      </c>
      <c r="L332" s="44"/>
      <c r="M332" s="211" t="s">
        <v>19</v>
      </c>
      <c r="N332" s="212" t="s">
        <v>43</v>
      </c>
      <c r="O332" s="84"/>
      <c r="P332" s="213">
        <f>O332*H332</f>
        <v>0</v>
      </c>
      <c r="Q332" s="213">
        <v>1</v>
      </c>
      <c r="R332" s="213">
        <f>Q332*H332</f>
        <v>1</v>
      </c>
      <c r="S332" s="213">
        <v>0</v>
      </c>
      <c r="T332" s="21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5" t="s">
        <v>128</v>
      </c>
      <c r="AT332" s="215" t="s">
        <v>124</v>
      </c>
      <c r="AU332" s="215" t="s">
        <v>82</v>
      </c>
      <c r="AY332" s="17" t="s">
        <v>122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7" t="s">
        <v>80</v>
      </c>
      <c r="BK332" s="216">
        <f>ROUND(I332*H332,2)</f>
        <v>0</v>
      </c>
      <c r="BL332" s="17" t="s">
        <v>128</v>
      </c>
      <c r="BM332" s="215" t="s">
        <v>423</v>
      </c>
    </row>
    <row r="333" s="2" customFormat="1" ht="33" customHeight="1">
      <c r="A333" s="38"/>
      <c r="B333" s="39"/>
      <c r="C333" s="204" t="s">
        <v>424</v>
      </c>
      <c r="D333" s="204" t="s">
        <v>124</v>
      </c>
      <c r="E333" s="205" t="s">
        <v>425</v>
      </c>
      <c r="F333" s="206" t="s">
        <v>426</v>
      </c>
      <c r="G333" s="207" t="s">
        <v>132</v>
      </c>
      <c r="H333" s="208">
        <v>995</v>
      </c>
      <c r="I333" s="209"/>
      <c r="J333" s="210">
        <f>ROUND(I333*H333,2)</f>
        <v>0</v>
      </c>
      <c r="K333" s="206" t="s">
        <v>133</v>
      </c>
      <c r="L333" s="44"/>
      <c r="M333" s="211" t="s">
        <v>19</v>
      </c>
      <c r="N333" s="212" t="s">
        <v>43</v>
      </c>
      <c r="O333" s="84"/>
      <c r="P333" s="213">
        <f>O333*H333</f>
        <v>0</v>
      </c>
      <c r="Q333" s="213">
        <v>0</v>
      </c>
      <c r="R333" s="213">
        <f>Q333*H333</f>
        <v>0</v>
      </c>
      <c r="S333" s="213">
        <v>0</v>
      </c>
      <c r="T333" s="21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5" t="s">
        <v>128</v>
      </c>
      <c r="AT333" s="215" t="s">
        <v>124</v>
      </c>
      <c r="AU333" s="215" t="s">
        <v>82</v>
      </c>
      <c r="AY333" s="17" t="s">
        <v>122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80</v>
      </c>
      <c r="BK333" s="216">
        <f>ROUND(I333*H333,2)</f>
        <v>0</v>
      </c>
      <c r="BL333" s="17" t="s">
        <v>128</v>
      </c>
      <c r="BM333" s="215" t="s">
        <v>427</v>
      </c>
    </row>
    <row r="334" s="2" customFormat="1">
      <c r="A334" s="38"/>
      <c r="B334" s="39"/>
      <c r="C334" s="40"/>
      <c r="D334" s="217" t="s">
        <v>135</v>
      </c>
      <c r="E334" s="40"/>
      <c r="F334" s="218" t="s">
        <v>428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135</v>
      </c>
      <c r="AU334" s="17" t="s">
        <v>82</v>
      </c>
    </row>
    <row r="335" s="13" customFormat="1">
      <c r="A335" s="13"/>
      <c r="B335" s="222"/>
      <c r="C335" s="223"/>
      <c r="D335" s="224" t="s">
        <v>137</v>
      </c>
      <c r="E335" s="225" t="s">
        <v>19</v>
      </c>
      <c r="F335" s="226" t="s">
        <v>138</v>
      </c>
      <c r="G335" s="223"/>
      <c r="H335" s="225" t="s">
        <v>19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2" t="s">
        <v>137</v>
      </c>
      <c r="AU335" s="232" t="s">
        <v>82</v>
      </c>
      <c r="AV335" s="13" t="s">
        <v>80</v>
      </c>
      <c r="AW335" s="13" t="s">
        <v>33</v>
      </c>
      <c r="AX335" s="13" t="s">
        <v>72</v>
      </c>
      <c r="AY335" s="232" t="s">
        <v>122</v>
      </c>
    </row>
    <row r="336" s="14" customFormat="1">
      <c r="A336" s="14"/>
      <c r="B336" s="233"/>
      <c r="C336" s="234"/>
      <c r="D336" s="224" t="s">
        <v>137</v>
      </c>
      <c r="E336" s="235" t="s">
        <v>19</v>
      </c>
      <c r="F336" s="236" t="s">
        <v>429</v>
      </c>
      <c r="G336" s="234"/>
      <c r="H336" s="237">
        <v>995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3" t="s">
        <v>137</v>
      </c>
      <c r="AU336" s="243" t="s">
        <v>82</v>
      </c>
      <c r="AV336" s="14" t="s">
        <v>82</v>
      </c>
      <c r="AW336" s="14" t="s">
        <v>33</v>
      </c>
      <c r="AX336" s="14" t="s">
        <v>72</v>
      </c>
      <c r="AY336" s="243" t="s">
        <v>122</v>
      </c>
    </row>
    <row r="337" s="15" customFormat="1">
      <c r="A337" s="15"/>
      <c r="B337" s="244"/>
      <c r="C337" s="245"/>
      <c r="D337" s="224" t="s">
        <v>137</v>
      </c>
      <c r="E337" s="246" t="s">
        <v>19</v>
      </c>
      <c r="F337" s="247" t="s">
        <v>140</v>
      </c>
      <c r="G337" s="245"/>
      <c r="H337" s="248">
        <v>995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4" t="s">
        <v>137</v>
      </c>
      <c r="AU337" s="254" t="s">
        <v>82</v>
      </c>
      <c r="AV337" s="15" t="s">
        <v>128</v>
      </c>
      <c r="AW337" s="15" t="s">
        <v>33</v>
      </c>
      <c r="AX337" s="15" t="s">
        <v>80</v>
      </c>
      <c r="AY337" s="254" t="s">
        <v>122</v>
      </c>
    </row>
    <row r="338" s="12" customFormat="1" ht="22.8" customHeight="1">
      <c r="A338" s="12"/>
      <c r="B338" s="188"/>
      <c r="C338" s="189"/>
      <c r="D338" s="190" t="s">
        <v>71</v>
      </c>
      <c r="E338" s="202" t="s">
        <v>82</v>
      </c>
      <c r="F338" s="202" t="s">
        <v>430</v>
      </c>
      <c r="G338" s="189"/>
      <c r="H338" s="189"/>
      <c r="I338" s="192"/>
      <c r="J338" s="203">
        <f>BK338</f>
        <v>0</v>
      </c>
      <c r="K338" s="189"/>
      <c r="L338" s="194"/>
      <c r="M338" s="195"/>
      <c r="N338" s="196"/>
      <c r="O338" s="196"/>
      <c r="P338" s="197">
        <f>SUM(P339:P356)</f>
        <v>0</v>
      </c>
      <c r="Q338" s="196"/>
      <c r="R338" s="197">
        <f>SUM(R339:R356)</f>
        <v>1.0155901599999999</v>
      </c>
      <c r="S338" s="196"/>
      <c r="T338" s="198">
        <f>SUM(T339:T356)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99" t="s">
        <v>80</v>
      </c>
      <c r="AT338" s="200" t="s">
        <v>71</v>
      </c>
      <c r="AU338" s="200" t="s">
        <v>80</v>
      </c>
      <c r="AY338" s="199" t="s">
        <v>122</v>
      </c>
      <c r="BK338" s="201">
        <f>SUM(BK339:BK356)</f>
        <v>0</v>
      </c>
    </row>
    <row r="339" s="2" customFormat="1" ht="37.8" customHeight="1">
      <c r="A339" s="38"/>
      <c r="B339" s="39"/>
      <c r="C339" s="204" t="s">
        <v>431</v>
      </c>
      <c r="D339" s="204" t="s">
        <v>124</v>
      </c>
      <c r="E339" s="205" t="s">
        <v>432</v>
      </c>
      <c r="F339" s="206" t="s">
        <v>433</v>
      </c>
      <c r="G339" s="207" t="s">
        <v>132</v>
      </c>
      <c r="H339" s="208">
        <v>775</v>
      </c>
      <c r="I339" s="209"/>
      <c r="J339" s="210">
        <f>ROUND(I339*H339,2)</f>
        <v>0</v>
      </c>
      <c r="K339" s="206" t="s">
        <v>133</v>
      </c>
      <c r="L339" s="44"/>
      <c r="M339" s="211" t="s">
        <v>19</v>
      </c>
      <c r="N339" s="212" t="s">
        <v>43</v>
      </c>
      <c r="O339" s="84"/>
      <c r="P339" s="213">
        <f>O339*H339</f>
        <v>0</v>
      </c>
      <c r="Q339" s="213">
        <v>0.00010000000000000001</v>
      </c>
      <c r="R339" s="213">
        <f>Q339*H339</f>
        <v>0.077499999999999999</v>
      </c>
      <c r="S339" s="213">
        <v>0</v>
      </c>
      <c r="T339" s="21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15" t="s">
        <v>128</v>
      </c>
      <c r="AT339" s="215" t="s">
        <v>124</v>
      </c>
      <c r="AU339" s="215" t="s">
        <v>82</v>
      </c>
      <c r="AY339" s="17" t="s">
        <v>122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17" t="s">
        <v>80</v>
      </c>
      <c r="BK339" s="216">
        <f>ROUND(I339*H339,2)</f>
        <v>0</v>
      </c>
      <c r="BL339" s="17" t="s">
        <v>128</v>
      </c>
      <c r="BM339" s="215" t="s">
        <v>434</v>
      </c>
    </row>
    <row r="340" s="2" customFormat="1">
      <c r="A340" s="38"/>
      <c r="B340" s="39"/>
      <c r="C340" s="40"/>
      <c r="D340" s="217" t="s">
        <v>135</v>
      </c>
      <c r="E340" s="40"/>
      <c r="F340" s="218" t="s">
        <v>435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135</v>
      </c>
      <c r="AU340" s="17" t="s">
        <v>82</v>
      </c>
    </row>
    <row r="341" s="13" customFormat="1">
      <c r="A341" s="13"/>
      <c r="B341" s="222"/>
      <c r="C341" s="223"/>
      <c r="D341" s="224" t="s">
        <v>137</v>
      </c>
      <c r="E341" s="225" t="s">
        <v>19</v>
      </c>
      <c r="F341" s="226" t="s">
        <v>436</v>
      </c>
      <c r="G341" s="223"/>
      <c r="H341" s="225" t="s">
        <v>19</v>
      </c>
      <c r="I341" s="227"/>
      <c r="J341" s="223"/>
      <c r="K341" s="223"/>
      <c r="L341" s="228"/>
      <c r="M341" s="229"/>
      <c r="N341" s="230"/>
      <c r="O341" s="230"/>
      <c r="P341" s="230"/>
      <c r="Q341" s="230"/>
      <c r="R341" s="230"/>
      <c r="S341" s="230"/>
      <c r="T341" s="23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2" t="s">
        <v>137</v>
      </c>
      <c r="AU341" s="232" t="s">
        <v>82</v>
      </c>
      <c r="AV341" s="13" t="s">
        <v>80</v>
      </c>
      <c r="AW341" s="13" t="s">
        <v>33</v>
      </c>
      <c r="AX341" s="13" t="s">
        <v>72</v>
      </c>
      <c r="AY341" s="232" t="s">
        <v>122</v>
      </c>
    </row>
    <row r="342" s="13" customFormat="1">
      <c r="A342" s="13"/>
      <c r="B342" s="222"/>
      <c r="C342" s="223"/>
      <c r="D342" s="224" t="s">
        <v>137</v>
      </c>
      <c r="E342" s="225" t="s">
        <v>19</v>
      </c>
      <c r="F342" s="226" t="s">
        <v>138</v>
      </c>
      <c r="G342" s="223"/>
      <c r="H342" s="225" t="s">
        <v>19</v>
      </c>
      <c r="I342" s="227"/>
      <c r="J342" s="223"/>
      <c r="K342" s="223"/>
      <c r="L342" s="228"/>
      <c r="M342" s="229"/>
      <c r="N342" s="230"/>
      <c r="O342" s="230"/>
      <c r="P342" s="230"/>
      <c r="Q342" s="230"/>
      <c r="R342" s="230"/>
      <c r="S342" s="230"/>
      <c r="T342" s="23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2" t="s">
        <v>137</v>
      </c>
      <c r="AU342" s="232" t="s">
        <v>82</v>
      </c>
      <c r="AV342" s="13" t="s">
        <v>80</v>
      </c>
      <c r="AW342" s="13" t="s">
        <v>33</v>
      </c>
      <c r="AX342" s="13" t="s">
        <v>72</v>
      </c>
      <c r="AY342" s="232" t="s">
        <v>122</v>
      </c>
    </row>
    <row r="343" s="14" customFormat="1">
      <c r="A343" s="14"/>
      <c r="B343" s="233"/>
      <c r="C343" s="234"/>
      <c r="D343" s="224" t="s">
        <v>137</v>
      </c>
      <c r="E343" s="235" t="s">
        <v>19</v>
      </c>
      <c r="F343" s="236" t="s">
        <v>437</v>
      </c>
      <c r="G343" s="234"/>
      <c r="H343" s="237">
        <v>775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3" t="s">
        <v>137</v>
      </c>
      <c r="AU343" s="243" t="s">
        <v>82</v>
      </c>
      <c r="AV343" s="14" t="s">
        <v>82</v>
      </c>
      <c r="AW343" s="14" t="s">
        <v>33</v>
      </c>
      <c r="AX343" s="14" t="s">
        <v>72</v>
      </c>
      <c r="AY343" s="243" t="s">
        <v>122</v>
      </c>
    </row>
    <row r="344" s="15" customFormat="1">
      <c r="A344" s="15"/>
      <c r="B344" s="244"/>
      <c r="C344" s="245"/>
      <c r="D344" s="224" t="s">
        <v>137</v>
      </c>
      <c r="E344" s="246" t="s">
        <v>19</v>
      </c>
      <c r="F344" s="247" t="s">
        <v>140</v>
      </c>
      <c r="G344" s="245"/>
      <c r="H344" s="248">
        <v>775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4" t="s">
        <v>137</v>
      </c>
      <c r="AU344" s="254" t="s">
        <v>82</v>
      </c>
      <c r="AV344" s="15" t="s">
        <v>128</v>
      </c>
      <c r="AW344" s="15" t="s">
        <v>33</v>
      </c>
      <c r="AX344" s="15" t="s">
        <v>80</v>
      </c>
      <c r="AY344" s="254" t="s">
        <v>122</v>
      </c>
    </row>
    <row r="345" s="2" customFormat="1" ht="24.15" customHeight="1">
      <c r="A345" s="38"/>
      <c r="B345" s="39"/>
      <c r="C345" s="256" t="s">
        <v>438</v>
      </c>
      <c r="D345" s="256" t="s">
        <v>319</v>
      </c>
      <c r="E345" s="257" t="s">
        <v>439</v>
      </c>
      <c r="F345" s="258" t="s">
        <v>440</v>
      </c>
      <c r="G345" s="259" t="s">
        <v>132</v>
      </c>
      <c r="H345" s="260">
        <v>917.98800000000006</v>
      </c>
      <c r="I345" s="261"/>
      <c r="J345" s="262">
        <f>ROUND(I345*H345,2)</f>
        <v>0</v>
      </c>
      <c r="K345" s="258" t="s">
        <v>133</v>
      </c>
      <c r="L345" s="263"/>
      <c r="M345" s="264" t="s">
        <v>19</v>
      </c>
      <c r="N345" s="265" t="s">
        <v>43</v>
      </c>
      <c r="O345" s="84"/>
      <c r="P345" s="213">
        <f>O345*H345</f>
        <v>0</v>
      </c>
      <c r="Q345" s="213">
        <v>0.00029999999999999997</v>
      </c>
      <c r="R345" s="213">
        <f>Q345*H345</f>
        <v>0.27539639999999999</v>
      </c>
      <c r="S345" s="213">
        <v>0</v>
      </c>
      <c r="T345" s="214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15" t="s">
        <v>158</v>
      </c>
      <c r="AT345" s="215" t="s">
        <v>319</v>
      </c>
      <c r="AU345" s="215" t="s">
        <v>82</v>
      </c>
      <c r="AY345" s="17" t="s">
        <v>122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7" t="s">
        <v>80</v>
      </c>
      <c r="BK345" s="216">
        <f>ROUND(I345*H345,2)</f>
        <v>0</v>
      </c>
      <c r="BL345" s="17" t="s">
        <v>128</v>
      </c>
      <c r="BM345" s="215" t="s">
        <v>441</v>
      </c>
    </row>
    <row r="346" s="13" customFormat="1">
      <c r="A346" s="13"/>
      <c r="B346" s="222"/>
      <c r="C346" s="223"/>
      <c r="D346" s="224" t="s">
        <v>137</v>
      </c>
      <c r="E346" s="225" t="s">
        <v>19</v>
      </c>
      <c r="F346" s="226" t="s">
        <v>436</v>
      </c>
      <c r="G346" s="223"/>
      <c r="H346" s="225" t="s">
        <v>19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2" t="s">
        <v>137</v>
      </c>
      <c r="AU346" s="232" t="s">
        <v>82</v>
      </c>
      <c r="AV346" s="13" t="s">
        <v>80</v>
      </c>
      <c r="AW346" s="13" t="s">
        <v>33</v>
      </c>
      <c r="AX346" s="13" t="s">
        <v>72</v>
      </c>
      <c r="AY346" s="232" t="s">
        <v>122</v>
      </c>
    </row>
    <row r="347" s="13" customFormat="1">
      <c r="A347" s="13"/>
      <c r="B347" s="222"/>
      <c r="C347" s="223"/>
      <c r="D347" s="224" t="s">
        <v>137</v>
      </c>
      <c r="E347" s="225" t="s">
        <v>19</v>
      </c>
      <c r="F347" s="226" t="s">
        <v>138</v>
      </c>
      <c r="G347" s="223"/>
      <c r="H347" s="225" t="s">
        <v>19</v>
      </c>
      <c r="I347" s="227"/>
      <c r="J347" s="223"/>
      <c r="K347" s="223"/>
      <c r="L347" s="228"/>
      <c r="M347" s="229"/>
      <c r="N347" s="230"/>
      <c r="O347" s="230"/>
      <c r="P347" s="230"/>
      <c r="Q347" s="230"/>
      <c r="R347" s="230"/>
      <c r="S347" s="230"/>
      <c r="T347" s="23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2" t="s">
        <v>137</v>
      </c>
      <c r="AU347" s="232" t="s">
        <v>82</v>
      </c>
      <c r="AV347" s="13" t="s">
        <v>80</v>
      </c>
      <c r="AW347" s="13" t="s">
        <v>33</v>
      </c>
      <c r="AX347" s="13" t="s">
        <v>72</v>
      </c>
      <c r="AY347" s="232" t="s">
        <v>122</v>
      </c>
    </row>
    <row r="348" s="14" customFormat="1">
      <c r="A348" s="14"/>
      <c r="B348" s="233"/>
      <c r="C348" s="234"/>
      <c r="D348" s="224" t="s">
        <v>137</v>
      </c>
      <c r="E348" s="235" t="s">
        <v>19</v>
      </c>
      <c r="F348" s="236" t="s">
        <v>437</v>
      </c>
      <c r="G348" s="234"/>
      <c r="H348" s="237">
        <v>775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3" t="s">
        <v>137</v>
      </c>
      <c r="AU348" s="243" t="s">
        <v>82</v>
      </c>
      <c r="AV348" s="14" t="s">
        <v>82</v>
      </c>
      <c r="AW348" s="14" t="s">
        <v>33</v>
      </c>
      <c r="AX348" s="14" t="s">
        <v>72</v>
      </c>
      <c r="AY348" s="243" t="s">
        <v>122</v>
      </c>
    </row>
    <row r="349" s="15" customFormat="1">
      <c r="A349" s="15"/>
      <c r="B349" s="244"/>
      <c r="C349" s="245"/>
      <c r="D349" s="224" t="s">
        <v>137</v>
      </c>
      <c r="E349" s="246" t="s">
        <v>19</v>
      </c>
      <c r="F349" s="247" t="s">
        <v>140</v>
      </c>
      <c r="G349" s="245"/>
      <c r="H349" s="248">
        <v>775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4" t="s">
        <v>137</v>
      </c>
      <c r="AU349" s="254" t="s">
        <v>82</v>
      </c>
      <c r="AV349" s="15" t="s">
        <v>128</v>
      </c>
      <c r="AW349" s="15" t="s">
        <v>33</v>
      </c>
      <c r="AX349" s="15" t="s">
        <v>80</v>
      </c>
      <c r="AY349" s="254" t="s">
        <v>122</v>
      </c>
    </row>
    <row r="350" s="14" customFormat="1">
      <c r="A350" s="14"/>
      <c r="B350" s="233"/>
      <c r="C350" s="234"/>
      <c r="D350" s="224" t="s">
        <v>137</v>
      </c>
      <c r="E350" s="234"/>
      <c r="F350" s="236" t="s">
        <v>442</v>
      </c>
      <c r="G350" s="234"/>
      <c r="H350" s="237">
        <v>917.98800000000006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3" t="s">
        <v>137</v>
      </c>
      <c r="AU350" s="243" t="s">
        <v>82</v>
      </c>
      <c r="AV350" s="14" t="s">
        <v>82</v>
      </c>
      <c r="AW350" s="14" t="s">
        <v>4</v>
      </c>
      <c r="AX350" s="14" t="s">
        <v>80</v>
      </c>
      <c r="AY350" s="243" t="s">
        <v>122</v>
      </c>
    </row>
    <row r="351" s="2" customFormat="1" ht="24.15" customHeight="1">
      <c r="A351" s="38"/>
      <c r="B351" s="39"/>
      <c r="C351" s="204" t="s">
        <v>443</v>
      </c>
      <c r="D351" s="204" t="s">
        <v>124</v>
      </c>
      <c r="E351" s="205" t="s">
        <v>444</v>
      </c>
      <c r="F351" s="206" t="s">
        <v>445</v>
      </c>
      <c r="G351" s="207" t="s">
        <v>204</v>
      </c>
      <c r="H351" s="208">
        <v>0.28799999999999998</v>
      </c>
      <c r="I351" s="209"/>
      <c r="J351" s="210">
        <f>ROUND(I351*H351,2)</f>
        <v>0</v>
      </c>
      <c r="K351" s="206" t="s">
        <v>133</v>
      </c>
      <c r="L351" s="44"/>
      <c r="M351" s="211" t="s">
        <v>19</v>
      </c>
      <c r="N351" s="212" t="s">
        <v>43</v>
      </c>
      <c r="O351" s="84"/>
      <c r="P351" s="213">
        <f>O351*H351</f>
        <v>0</v>
      </c>
      <c r="Q351" s="213">
        <v>2.3010199999999998</v>
      </c>
      <c r="R351" s="213">
        <f>Q351*H351</f>
        <v>0.66269375999999991</v>
      </c>
      <c r="S351" s="213">
        <v>0</v>
      </c>
      <c r="T351" s="21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15" t="s">
        <v>128</v>
      </c>
      <c r="AT351" s="215" t="s">
        <v>124</v>
      </c>
      <c r="AU351" s="215" t="s">
        <v>82</v>
      </c>
      <c r="AY351" s="17" t="s">
        <v>122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7" t="s">
        <v>80</v>
      </c>
      <c r="BK351" s="216">
        <f>ROUND(I351*H351,2)</f>
        <v>0</v>
      </c>
      <c r="BL351" s="17" t="s">
        <v>128</v>
      </c>
      <c r="BM351" s="215" t="s">
        <v>446</v>
      </c>
    </row>
    <row r="352" s="2" customFormat="1">
      <c r="A352" s="38"/>
      <c r="B352" s="39"/>
      <c r="C352" s="40"/>
      <c r="D352" s="217" t="s">
        <v>135</v>
      </c>
      <c r="E352" s="40"/>
      <c r="F352" s="218" t="s">
        <v>447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135</v>
      </c>
      <c r="AU352" s="17" t="s">
        <v>82</v>
      </c>
    </row>
    <row r="353" s="13" customFormat="1">
      <c r="A353" s="13"/>
      <c r="B353" s="222"/>
      <c r="C353" s="223"/>
      <c r="D353" s="224" t="s">
        <v>137</v>
      </c>
      <c r="E353" s="225" t="s">
        <v>19</v>
      </c>
      <c r="F353" s="226" t="s">
        <v>448</v>
      </c>
      <c r="G353" s="223"/>
      <c r="H353" s="225" t="s">
        <v>19</v>
      </c>
      <c r="I353" s="227"/>
      <c r="J353" s="223"/>
      <c r="K353" s="223"/>
      <c r="L353" s="228"/>
      <c r="M353" s="229"/>
      <c r="N353" s="230"/>
      <c r="O353" s="230"/>
      <c r="P353" s="230"/>
      <c r="Q353" s="230"/>
      <c r="R353" s="230"/>
      <c r="S353" s="230"/>
      <c r="T353" s="23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2" t="s">
        <v>137</v>
      </c>
      <c r="AU353" s="232" t="s">
        <v>82</v>
      </c>
      <c r="AV353" s="13" t="s">
        <v>80</v>
      </c>
      <c r="AW353" s="13" t="s">
        <v>33</v>
      </c>
      <c r="AX353" s="13" t="s">
        <v>72</v>
      </c>
      <c r="AY353" s="232" t="s">
        <v>122</v>
      </c>
    </row>
    <row r="354" s="13" customFormat="1">
      <c r="A354" s="13"/>
      <c r="B354" s="222"/>
      <c r="C354" s="223"/>
      <c r="D354" s="224" t="s">
        <v>137</v>
      </c>
      <c r="E354" s="225" t="s">
        <v>19</v>
      </c>
      <c r="F354" s="226" t="s">
        <v>138</v>
      </c>
      <c r="G354" s="223"/>
      <c r="H354" s="225" t="s">
        <v>19</v>
      </c>
      <c r="I354" s="227"/>
      <c r="J354" s="223"/>
      <c r="K354" s="223"/>
      <c r="L354" s="228"/>
      <c r="M354" s="229"/>
      <c r="N354" s="230"/>
      <c r="O354" s="230"/>
      <c r="P354" s="230"/>
      <c r="Q354" s="230"/>
      <c r="R354" s="230"/>
      <c r="S354" s="230"/>
      <c r="T354" s="23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2" t="s">
        <v>137</v>
      </c>
      <c r="AU354" s="232" t="s">
        <v>82</v>
      </c>
      <c r="AV354" s="13" t="s">
        <v>80</v>
      </c>
      <c r="AW354" s="13" t="s">
        <v>33</v>
      </c>
      <c r="AX354" s="13" t="s">
        <v>72</v>
      </c>
      <c r="AY354" s="232" t="s">
        <v>122</v>
      </c>
    </row>
    <row r="355" s="14" customFormat="1">
      <c r="A355" s="14"/>
      <c r="B355" s="233"/>
      <c r="C355" s="234"/>
      <c r="D355" s="224" t="s">
        <v>137</v>
      </c>
      <c r="E355" s="235" t="s">
        <v>19</v>
      </c>
      <c r="F355" s="236" t="s">
        <v>449</v>
      </c>
      <c r="G355" s="234"/>
      <c r="H355" s="237">
        <v>0.28799999999999998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3" t="s">
        <v>137</v>
      </c>
      <c r="AU355" s="243" t="s">
        <v>82</v>
      </c>
      <c r="AV355" s="14" t="s">
        <v>82</v>
      </c>
      <c r="AW355" s="14" t="s">
        <v>33</v>
      </c>
      <c r="AX355" s="14" t="s">
        <v>72</v>
      </c>
      <c r="AY355" s="243" t="s">
        <v>122</v>
      </c>
    </row>
    <row r="356" s="15" customFormat="1">
      <c r="A356" s="15"/>
      <c r="B356" s="244"/>
      <c r="C356" s="245"/>
      <c r="D356" s="224" t="s">
        <v>137</v>
      </c>
      <c r="E356" s="246" t="s">
        <v>19</v>
      </c>
      <c r="F356" s="247" t="s">
        <v>140</v>
      </c>
      <c r="G356" s="245"/>
      <c r="H356" s="248">
        <v>0.28799999999999998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4" t="s">
        <v>137</v>
      </c>
      <c r="AU356" s="254" t="s">
        <v>82</v>
      </c>
      <c r="AV356" s="15" t="s">
        <v>128</v>
      </c>
      <c r="AW356" s="15" t="s">
        <v>33</v>
      </c>
      <c r="AX356" s="15" t="s">
        <v>80</v>
      </c>
      <c r="AY356" s="254" t="s">
        <v>122</v>
      </c>
    </row>
    <row r="357" s="12" customFormat="1" ht="22.8" customHeight="1">
      <c r="A357" s="12"/>
      <c r="B357" s="188"/>
      <c r="C357" s="189"/>
      <c r="D357" s="190" t="s">
        <v>71</v>
      </c>
      <c r="E357" s="202" t="s">
        <v>141</v>
      </c>
      <c r="F357" s="202" t="s">
        <v>450</v>
      </c>
      <c r="G357" s="189"/>
      <c r="H357" s="189"/>
      <c r="I357" s="192"/>
      <c r="J357" s="203">
        <f>BK357</f>
        <v>0</v>
      </c>
      <c r="K357" s="189"/>
      <c r="L357" s="194"/>
      <c r="M357" s="195"/>
      <c r="N357" s="196"/>
      <c r="O357" s="196"/>
      <c r="P357" s="197">
        <f>SUM(P358:P363)</f>
        <v>0</v>
      </c>
      <c r="Q357" s="196"/>
      <c r="R357" s="197">
        <f>SUM(R358:R363)</f>
        <v>0</v>
      </c>
      <c r="S357" s="196"/>
      <c r="T357" s="198">
        <f>SUM(T358:T363)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99" t="s">
        <v>80</v>
      </c>
      <c r="AT357" s="200" t="s">
        <v>71</v>
      </c>
      <c r="AU357" s="200" t="s">
        <v>80</v>
      </c>
      <c r="AY357" s="199" t="s">
        <v>122</v>
      </c>
      <c r="BK357" s="201">
        <f>SUM(BK358:BK363)</f>
        <v>0</v>
      </c>
    </row>
    <row r="358" s="2" customFormat="1" ht="16.5" customHeight="1">
      <c r="A358" s="38"/>
      <c r="B358" s="39"/>
      <c r="C358" s="204" t="s">
        <v>451</v>
      </c>
      <c r="D358" s="204" t="s">
        <v>124</v>
      </c>
      <c r="E358" s="205" t="s">
        <v>452</v>
      </c>
      <c r="F358" s="206" t="s">
        <v>453</v>
      </c>
      <c r="G358" s="207" t="s">
        <v>278</v>
      </c>
      <c r="H358" s="208">
        <v>38</v>
      </c>
      <c r="I358" s="209"/>
      <c r="J358" s="210">
        <f>ROUND(I358*H358,2)</f>
        <v>0</v>
      </c>
      <c r="K358" s="206" t="s">
        <v>133</v>
      </c>
      <c r="L358" s="44"/>
      <c r="M358" s="211" t="s">
        <v>19</v>
      </c>
      <c r="N358" s="212" t="s">
        <v>43</v>
      </c>
      <c r="O358" s="84"/>
      <c r="P358" s="213">
        <f>O358*H358</f>
        <v>0</v>
      </c>
      <c r="Q358" s="213">
        <v>0</v>
      </c>
      <c r="R358" s="213">
        <f>Q358*H358</f>
        <v>0</v>
      </c>
      <c r="S358" s="213">
        <v>0</v>
      </c>
      <c r="T358" s="21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5" t="s">
        <v>128</v>
      </c>
      <c r="AT358" s="215" t="s">
        <v>124</v>
      </c>
      <c r="AU358" s="215" t="s">
        <v>82</v>
      </c>
      <c r="AY358" s="17" t="s">
        <v>122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7" t="s">
        <v>80</v>
      </c>
      <c r="BK358" s="216">
        <f>ROUND(I358*H358,2)</f>
        <v>0</v>
      </c>
      <c r="BL358" s="17" t="s">
        <v>128</v>
      </c>
      <c r="BM358" s="215" t="s">
        <v>454</v>
      </c>
    </row>
    <row r="359" s="2" customFormat="1">
      <c r="A359" s="38"/>
      <c r="B359" s="39"/>
      <c r="C359" s="40"/>
      <c r="D359" s="217" t="s">
        <v>135</v>
      </c>
      <c r="E359" s="40"/>
      <c r="F359" s="218" t="s">
        <v>455</v>
      </c>
      <c r="G359" s="40"/>
      <c r="H359" s="40"/>
      <c r="I359" s="219"/>
      <c r="J359" s="40"/>
      <c r="K359" s="40"/>
      <c r="L359" s="44"/>
      <c r="M359" s="220"/>
      <c r="N359" s="221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135</v>
      </c>
      <c r="AU359" s="17" t="s">
        <v>82</v>
      </c>
    </row>
    <row r="360" s="13" customFormat="1">
      <c r="A360" s="13"/>
      <c r="B360" s="222"/>
      <c r="C360" s="223"/>
      <c r="D360" s="224" t="s">
        <v>137</v>
      </c>
      <c r="E360" s="225" t="s">
        <v>19</v>
      </c>
      <c r="F360" s="226" t="s">
        <v>456</v>
      </c>
      <c r="G360" s="223"/>
      <c r="H360" s="225" t="s">
        <v>19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2" t="s">
        <v>137</v>
      </c>
      <c r="AU360" s="232" t="s">
        <v>82</v>
      </c>
      <c r="AV360" s="13" t="s">
        <v>80</v>
      </c>
      <c r="AW360" s="13" t="s">
        <v>33</v>
      </c>
      <c r="AX360" s="13" t="s">
        <v>72</v>
      </c>
      <c r="AY360" s="232" t="s">
        <v>122</v>
      </c>
    </row>
    <row r="361" s="13" customFormat="1">
      <c r="A361" s="13"/>
      <c r="B361" s="222"/>
      <c r="C361" s="223"/>
      <c r="D361" s="224" t="s">
        <v>137</v>
      </c>
      <c r="E361" s="225" t="s">
        <v>19</v>
      </c>
      <c r="F361" s="226" t="s">
        <v>138</v>
      </c>
      <c r="G361" s="223"/>
      <c r="H361" s="225" t="s">
        <v>19</v>
      </c>
      <c r="I361" s="227"/>
      <c r="J361" s="223"/>
      <c r="K361" s="223"/>
      <c r="L361" s="228"/>
      <c r="M361" s="229"/>
      <c r="N361" s="230"/>
      <c r="O361" s="230"/>
      <c r="P361" s="230"/>
      <c r="Q361" s="230"/>
      <c r="R361" s="230"/>
      <c r="S361" s="230"/>
      <c r="T361" s="23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2" t="s">
        <v>137</v>
      </c>
      <c r="AU361" s="232" t="s">
        <v>82</v>
      </c>
      <c r="AV361" s="13" t="s">
        <v>80</v>
      </c>
      <c r="AW361" s="13" t="s">
        <v>33</v>
      </c>
      <c r="AX361" s="13" t="s">
        <v>72</v>
      </c>
      <c r="AY361" s="232" t="s">
        <v>122</v>
      </c>
    </row>
    <row r="362" s="14" customFormat="1">
      <c r="A362" s="14"/>
      <c r="B362" s="233"/>
      <c r="C362" s="234"/>
      <c r="D362" s="224" t="s">
        <v>137</v>
      </c>
      <c r="E362" s="235" t="s">
        <v>19</v>
      </c>
      <c r="F362" s="236" t="s">
        <v>139</v>
      </c>
      <c r="G362" s="234"/>
      <c r="H362" s="237">
        <v>38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3" t="s">
        <v>137</v>
      </c>
      <c r="AU362" s="243" t="s">
        <v>82</v>
      </c>
      <c r="AV362" s="14" t="s">
        <v>82</v>
      </c>
      <c r="AW362" s="14" t="s">
        <v>33</v>
      </c>
      <c r="AX362" s="14" t="s">
        <v>72</v>
      </c>
      <c r="AY362" s="243" t="s">
        <v>122</v>
      </c>
    </row>
    <row r="363" s="15" customFormat="1">
      <c r="A363" s="15"/>
      <c r="B363" s="244"/>
      <c r="C363" s="245"/>
      <c r="D363" s="224" t="s">
        <v>137</v>
      </c>
      <c r="E363" s="246" t="s">
        <v>19</v>
      </c>
      <c r="F363" s="247" t="s">
        <v>140</v>
      </c>
      <c r="G363" s="245"/>
      <c r="H363" s="248">
        <v>38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4" t="s">
        <v>137</v>
      </c>
      <c r="AU363" s="254" t="s">
        <v>82</v>
      </c>
      <c r="AV363" s="15" t="s">
        <v>128</v>
      </c>
      <c r="AW363" s="15" t="s">
        <v>33</v>
      </c>
      <c r="AX363" s="15" t="s">
        <v>80</v>
      </c>
      <c r="AY363" s="254" t="s">
        <v>122</v>
      </c>
    </row>
    <row r="364" s="12" customFormat="1" ht="22.8" customHeight="1">
      <c r="A364" s="12"/>
      <c r="B364" s="188"/>
      <c r="C364" s="189"/>
      <c r="D364" s="190" t="s">
        <v>71</v>
      </c>
      <c r="E364" s="202" t="s">
        <v>153</v>
      </c>
      <c r="F364" s="202" t="s">
        <v>457</v>
      </c>
      <c r="G364" s="189"/>
      <c r="H364" s="189"/>
      <c r="I364" s="192"/>
      <c r="J364" s="203">
        <f>BK364</f>
        <v>0</v>
      </c>
      <c r="K364" s="189"/>
      <c r="L364" s="194"/>
      <c r="M364" s="195"/>
      <c r="N364" s="196"/>
      <c r="O364" s="196"/>
      <c r="P364" s="197">
        <f>SUM(P365:P430)</f>
        <v>0</v>
      </c>
      <c r="Q364" s="196"/>
      <c r="R364" s="197">
        <f>SUM(R365:R430)</f>
        <v>683.88995</v>
      </c>
      <c r="S364" s="196"/>
      <c r="T364" s="198">
        <f>SUM(T365:T430)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199" t="s">
        <v>80</v>
      </c>
      <c r="AT364" s="200" t="s">
        <v>71</v>
      </c>
      <c r="AU364" s="200" t="s">
        <v>80</v>
      </c>
      <c r="AY364" s="199" t="s">
        <v>122</v>
      </c>
      <c r="BK364" s="201">
        <f>SUM(BK365:BK430)</f>
        <v>0</v>
      </c>
    </row>
    <row r="365" s="2" customFormat="1" ht="33" customHeight="1">
      <c r="A365" s="38"/>
      <c r="B365" s="39"/>
      <c r="C365" s="204" t="s">
        <v>458</v>
      </c>
      <c r="D365" s="204" t="s">
        <v>124</v>
      </c>
      <c r="E365" s="205" t="s">
        <v>459</v>
      </c>
      <c r="F365" s="206" t="s">
        <v>460</v>
      </c>
      <c r="G365" s="207" t="s">
        <v>132</v>
      </c>
      <c r="H365" s="208">
        <v>705</v>
      </c>
      <c r="I365" s="209"/>
      <c r="J365" s="210">
        <f>ROUND(I365*H365,2)</f>
        <v>0</v>
      </c>
      <c r="K365" s="206" t="s">
        <v>133</v>
      </c>
      <c r="L365" s="44"/>
      <c r="M365" s="211" t="s">
        <v>19</v>
      </c>
      <c r="N365" s="212" t="s">
        <v>43</v>
      </c>
      <c r="O365" s="84"/>
      <c r="P365" s="213">
        <f>O365*H365</f>
        <v>0</v>
      </c>
      <c r="Q365" s="213">
        <v>0.069000000000000006</v>
      </c>
      <c r="R365" s="213">
        <f>Q365*H365</f>
        <v>48.645000000000003</v>
      </c>
      <c r="S365" s="213">
        <v>0</v>
      </c>
      <c r="T365" s="214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15" t="s">
        <v>128</v>
      </c>
      <c r="AT365" s="215" t="s">
        <v>124</v>
      </c>
      <c r="AU365" s="215" t="s">
        <v>82</v>
      </c>
      <c r="AY365" s="17" t="s">
        <v>122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7" t="s">
        <v>80</v>
      </c>
      <c r="BK365" s="216">
        <f>ROUND(I365*H365,2)</f>
        <v>0</v>
      </c>
      <c r="BL365" s="17" t="s">
        <v>128</v>
      </c>
      <c r="BM365" s="215" t="s">
        <v>461</v>
      </c>
    </row>
    <row r="366" s="2" customFormat="1">
      <c r="A366" s="38"/>
      <c r="B366" s="39"/>
      <c r="C366" s="40"/>
      <c r="D366" s="217" t="s">
        <v>135</v>
      </c>
      <c r="E366" s="40"/>
      <c r="F366" s="218" t="s">
        <v>462</v>
      </c>
      <c r="G366" s="40"/>
      <c r="H366" s="40"/>
      <c r="I366" s="219"/>
      <c r="J366" s="40"/>
      <c r="K366" s="40"/>
      <c r="L366" s="44"/>
      <c r="M366" s="220"/>
      <c r="N366" s="221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135</v>
      </c>
      <c r="AU366" s="17" t="s">
        <v>82</v>
      </c>
    </row>
    <row r="367" s="13" customFormat="1">
      <c r="A367" s="13"/>
      <c r="B367" s="222"/>
      <c r="C367" s="223"/>
      <c r="D367" s="224" t="s">
        <v>137</v>
      </c>
      <c r="E367" s="225" t="s">
        <v>19</v>
      </c>
      <c r="F367" s="226" t="s">
        <v>138</v>
      </c>
      <c r="G367" s="223"/>
      <c r="H367" s="225" t="s">
        <v>19</v>
      </c>
      <c r="I367" s="227"/>
      <c r="J367" s="223"/>
      <c r="K367" s="223"/>
      <c r="L367" s="228"/>
      <c r="M367" s="229"/>
      <c r="N367" s="230"/>
      <c r="O367" s="230"/>
      <c r="P367" s="230"/>
      <c r="Q367" s="230"/>
      <c r="R367" s="230"/>
      <c r="S367" s="230"/>
      <c r="T367" s="23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2" t="s">
        <v>137</v>
      </c>
      <c r="AU367" s="232" t="s">
        <v>82</v>
      </c>
      <c r="AV367" s="13" t="s">
        <v>80</v>
      </c>
      <c r="AW367" s="13" t="s">
        <v>33</v>
      </c>
      <c r="AX367" s="13" t="s">
        <v>72</v>
      </c>
      <c r="AY367" s="232" t="s">
        <v>122</v>
      </c>
    </row>
    <row r="368" s="13" customFormat="1">
      <c r="A368" s="13"/>
      <c r="B368" s="222"/>
      <c r="C368" s="223"/>
      <c r="D368" s="224" t="s">
        <v>137</v>
      </c>
      <c r="E368" s="225" t="s">
        <v>19</v>
      </c>
      <c r="F368" s="226" t="s">
        <v>463</v>
      </c>
      <c r="G368" s="223"/>
      <c r="H368" s="225" t="s">
        <v>19</v>
      </c>
      <c r="I368" s="227"/>
      <c r="J368" s="223"/>
      <c r="K368" s="223"/>
      <c r="L368" s="228"/>
      <c r="M368" s="229"/>
      <c r="N368" s="230"/>
      <c r="O368" s="230"/>
      <c r="P368" s="230"/>
      <c r="Q368" s="230"/>
      <c r="R368" s="230"/>
      <c r="S368" s="230"/>
      <c r="T368" s="23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2" t="s">
        <v>137</v>
      </c>
      <c r="AU368" s="232" t="s">
        <v>82</v>
      </c>
      <c r="AV368" s="13" t="s">
        <v>80</v>
      </c>
      <c r="AW368" s="13" t="s">
        <v>33</v>
      </c>
      <c r="AX368" s="13" t="s">
        <v>72</v>
      </c>
      <c r="AY368" s="232" t="s">
        <v>122</v>
      </c>
    </row>
    <row r="369" s="14" customFormat="1">
      <c r="A369" s="14"/>
      <c r="B369" s="233"/>
      <c r="C369" s="234"/>
      <c r="D369" s="224" t="s">
        <v>137</v>
      </c>
      <c r="E369" s="235" t="s">
        <v>19</v>
      </c>
      <c r="F369" s="236" t="s">
        <v>464</v>
      </c>
      <c r="G369" s="234"/>
      <c r="H369" s="237">
        <v>705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3" t="s">
        <v>137</v>
      </c>
      <c r="AU369" s="243" t="s">
        <v>82</v>
      </c>
      <c r="AV369" s="14" t="s">
        <v>82</v>
      </c>
      <c r="AW369" s="14" t="s">
        <v>33</v>
      </c>
      <c r="AX369" s="14" t="s">
        <v>72</v>
      </c>
      <c r="AY369" s="243" t="s">
        <v>122</v>
      </c>
    </row>
    <row r="370" s="15" customFormat="1">
      <c r="A370" s="15"/>
      <c r="B370" s="244"/>
      <c r="C370" s="245"/>
      <c r="D370" s="224" t="s">
        <v>137</v>
      </c>
      <c r="E370" s="246" t="s">
        <v>19</v>
      </c>
      <c r="F370" s="247" t="s">
        <v>140</v>
      </c>
      <c r="G370" s="245"/>
      <c r="H370" s="248">
        <v>705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4" t="s">
        <v>137</v>
      </c>
      <c r="AU370" s="254" t="s">
        <v>82</v>
      </c>
      <c r="AV370" s="15" t="s">
        <v>128</v>
      </c>
      <c r="AW370" s="15" t="s">
        <v>33</v>
      </c>
      <c r="AX370" s="15" t="s">
        <v>80</v>
      </c>
      <c r="AY370" s="254" t="s">
        <v>122</v>
      </c>
    </row>
    <row r="371" s="2" customFormat="1" ht="33" customHeight="1">
      <c r="A371" s="38"/>
      <c r="B371" s="39"/>
      <c r="C371" s="204" t="s">
        <v>465</v>
      </c>
      <c r="D371" s="204" t="s">
        <v>124</v>
      </c>
      <c r="E371" s="205" t="s">
        <v>466</v>
      </c>
      <c r="F371" s="206" t="s">
        <v>467</v>
      </c>
      <c r="G371" s="207" t="s">
        <v>132</v>
      </c>
      <c r="H371" s="208">
        <v>735</v>
      </c>
      <c r="I371" s="209"/>
      <c r="J371" s="210">
        <f>ROUND(I371*H371,2)</f>
        <v>0</v>
      </c>
      <c r="K371" s="206" t="s">
        <v>133</v>
      </c>
      <c r="L371" s="44"/>
      <c r="M371" s="211" t="s">
        <v>19</v>
      </c>
      <c r="N371" s="212" t="s">
        <v>43</v>
      </c>
      <c r="O371" s="84"/>
      <c r="P371" s="213">
        <f>O371*H371</f>
        <v>0</v>
      </c>
      <c r="Q371" s="213">
        <v>0.34499999999999997</v>
      </c>
      <c r="R371" s="213">
        <f>Q371*H371</f>
        <v>253.57499999999999</v>
      </c>
      <c r="S371" s="213">
        <v>0</v>
      </c>
      <c r="T371" s="214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15" t="s">
        <v>128</v>
      </c>
      <c r="AT371" s="215" t="s">
        <v>124</v>
      </c>
      <c r="AU371" s="215" t="s">
        <v>82</v>
      </c>
      <c r="AY371" s="17" t="s">
        <v>122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7" t="s">
        <v>80</v>
      </c>
      <c r="BK371" s="216">
        <f>ROUND(I371*H371,2)</f>
        <v>0</v>
      </c>
      <c r="BL371" s="17" t="s">
        <v>128</v>
      </c>
      <c r="BM371" s="215" t="s">
        <v>468</v>
      </c>
    </row>
    <row r="372" s="2" customFormat="1">
      <c r="A372" s="38"/>
      <c r="B372" s="39"/>
      <c r="C372" s="40"/>
      <c r="D372" s="217" t="s">
        <v>135</v>
      </c>
      <c r="E372" s="40"/>
      <c r="F372" s="218" t="s">
        <v>469</v>
      </c>
      <c r="G372" s="40"/>
      <c r="H372" s="40"/>
      <c r="I372" s="219"/>
      <c r="J372" s="40"/>
      <c r="K372" s="40"/>
      <c r="L372" s="44"/>
      <c r="M372" s="220"/>
      <c r="N372" s="221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135</v>
      </c>
      <c r="AU372" s="17" t="s">
        <v>82</v>
      </c>
    </row>
    <row r="373" s="13" customFormat="1">
      <c r="A373" s="13"/>
      <c r="B373" s="222"/>
      <c r="C373" s="223"/>
      <c r="D373" s="224" t="s">
        <v>137</v>
      </c>
      <c r="E373" s="225" t="s">
        <v>19</v>
      </c>
      <c r="F373" s="226" t="s">
        <v>138</v>
      </c>
      <c r="G373" s="223"/>
      <c r="H373" s="225" t="s">
        <v>19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2" t="s">
        <v>137</v>
      </c>
      <c r="AU373" s="232" t="s">
        <v>82</v>
      </c>
      <c r="AV373" s="13" t="s">
        <v>80</v>
      </c>
      <c r="AW373" s="13" t="s">
        <v>33</v>
      </c>
      <c r="AX373" s="13" t="s">
        <v>72</v>
      </c>
      <c r="AY373" s="232" t="s">
        <v>122</v>
      </c>
    </row>
    <row r="374" s="13" customFormat="1">
      <c r="A374" s="13"/>
      <c r="B374" s="222"/>
      <c r="C374" s="223"/>
      <c r="D374" s="224" t="s">
        <v>137</v>
      </c>
      <c r="E374" s="225" t="s">
        <v>19</v>
      </c>
      <c r="F374" s="226" t="s">
        <v>470</v>
      </c>
      <c r="G374" s="223"/>
      <c r="H374" s="225" t="s">
        <v>19</v>
      </c>
      <c r="I374" s="227"/>
      <c r="J374" s="223"/>
      <c r="K374" s="223"/>
      <c r="L374" s="228"/>
      <c r="M374" s="229"/>
      <c r="N374" s="230"/>
      <c r="O374" s="230"/>
      <c r="P374" s="230"/>
      <c r="Q374" s="230"/>
      <c r="R374" s="230"/>
      <c r="S374" s="230"/>
      <c r="T374" s="23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2" t="s">
        <v>137</v>
      </c>
      <c r="AU374" s="232" t="s">
        <v>82</v>
      </c>
      <c r="AV374" s="13" t="s">
        <v>80</v>
      </c>
      <c r="AW374" s="13" t="s">
        <v>33</v>
      </c>
      <c r="AX374" s="13" t="s">
        <v>72</v>
      </c>
      <c r="AY374" s="232" t="s">
        <v>122</v>
      </c>
    </row>
    <row r="375" s="14" customFormat="1">
      <c r="A375" s="14"/>
      <c r="B375" s="233"/>
      <c r="C375" s="234"/>
      <c r="D375" s="224" t="s">
        <v>137</v>
      </c>
      <c r="E375" s="235" t="s">
        <v>19</v>
      </c>
      <c r="F375" s="236" t="s">
        <v>471</v>
      </c>
      <c r="G375" s="234"/>
      <c r="H375" s="237">
        <v>675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3" t="s">
        <v>137</v>
      </c>
      <c r="AU375" s="243" t="s">
        <v>82</v>
      </c>
      <c r="AV375" s="14" t="s">
        <v>82</v>
      </c>
      <c r="AW375" s="14" t="s">
        <v>33</v>
      </c>
      <c r="AX375" s="14" t="s">
        <v>72</v>
      </c>
      <c r="AY375" s="243" t="s">
        <v>122</v>
      </c>
    </row>
    <row r="376" s="13" customFormat="1">
      <c r="A376" s="13"/>
      <c r="B376" s="222"/>
      <c r="C376" s="223"/>
      <c r="D376" s="224" t="s">
        <v>137</v>
      </c>
      <c r="E376" s="225" t="s">
        <v>19</v>
      </c>
      <c r="F376" s="226" t="s">
        <v>472</v>
      </c>
      <c r="G376" s="223"/>
      <c r="H376" s="225" t="s">
        <v>19</v>
      </c>
      <c r="I376" s="227"/>
      <c r="J376" s="223"/>
      <c r="K376" s="223"/>
      <c r="L376" s="228"/>
      <c r="M376" s="229"/>
      <c r="N376" s="230"/>
      <c r="O376" s="230"/>
      <c r="P376" s="230"/>
      <c r="Q376" s="230"/>
      <c r="R376" s="230"/>
      <c r="S376" s="230"/>
      <c r="T376" s="23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2" t="s">
        <v>137</v>
      </c>
      <c r="AU376" s="232" t="s">
        <v>82</v>
      </c>
      <c r="AV376" s="13" t="s">
        <v>80</v>
      </c>
      <c r="AW376" s="13" t="s">
        <v>33</v>
      </c>
      <c r="AX376" s="13" t="s">
        <v>72</v>
      </c>
      <c r="AY376" s="232" t="s">
        <v>122</v>
      </c>
    </row>
    <row r="377" s="14" customFormat="1">
      <c r="A377" s="14"/>
      <c r="B377" s="233"/>
      <c r="C377" s="234"/>
      <c r="D377" s="224" t="s">
        <v>137</v>
      </c>
      <c r="E377" s="235" t="s">
        <v>19</v>
      </c>
      <c r="F377" s="236" t="s">
        <v>473</v>
      </c>
      <c r="G377" s="234"/>
      <c r="H377" s="237">
        <v>60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3" t="s">
        <v>137</v>
      </c>
      <c r="AU377" s="243" t="s">
        <v>82</v>
      </c>
      <c r="AV377" s="14" t="s">
        <v>82</v>
      </c>
      <c r="AW377" s="14" t="s">
        <v>33</v>
      </c>
      <c r="AX377" s="14" t="s">
        <v>72</v>
      </c>
      <c r="AY377" s="243" t="s">
        <v>122</v>
      </c>
    </row>
    <row r="378" s="15" customFormat="1">
      <c r="A378" s="15"/>
      <c r="B378" s="244"/>
      <c r="C378" s="245"/>
      <c r="D378" s="224" t="s">
        <v>137</v>
      </c>
      <c r="E378" s="246" t="s">
        <v>19</v>
      </c>
      <c r="F378" s="247" t="s">
        <v>140</v>
      </c>
      <c r="G378" s="245"/>
      <c r="H378" s="248">
        <v>735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4" t="s">
        <v>137</v>
      </c>
      <c r="AU378" s="254" t="s">
        <v>82</v>
      </c>
      <c r="AV378" s="15" t="s">
        <v>128</v>
      </c>
      <c r="AW378" s="15" t="s">
        <v>33</v>
      </c>
      <c r="AX378" s="15" t="s">
        <v>80</v>
      </c>
      <c r="AY378" s="254" t="s">
        <v>122</v>
      </c>
    </row>
    <row r="379" s="2" customFormat="1" ht="37.8" customHeight="1">
      <c r="A379" s="38"/>
      <c r="B379" s="39"/>
      <c r="C379" s="204" t="s">
        <v>474</v>
      </c>
      <c r="D379" s="204" t="s">
        <v>124</v>
      </c>
      <c r="E379" s="205" t="s">
        <v>475</v>
      </c>
      <c r="F379" s="206" t="s">
        <v>476</v>
      </c>
      <c r="G379" s="207" t="s">
        <v>132</v>
      </c>
      <c r="H379" s="208">
        <v>290</v>
      </c>
      <c r="I379" s="209"/>
      <c r="J379" s="210">
        <f>ROUND(I379*H379,2)</f>
        <v>0</v>
      </c>
      <c r="K379" s="206" t="s">
        <v>133</v>
      </c>
      <c r="L379" s="44"/>
      <c r="M379" s="211" t="s">
        <v>19</v>
      </c>
      <c r="N379" s="212" t="s">
        <v>43</v>
      </c>
      <c r="O379" s="84"/>
      <c r="P379" s="213">
        <f>O379*H379</f>
        <v>0</v>
      </c>
      <c r="Q379" s="213">
        <v>0.34499999999999997</v>
      </c>
      <c r="R379" s="213">
        <f>Q379*H379</f>
        <v>100.05</v>
      </c>
      <c r="S379" s="213">
        <v>0</v>
      </c>
      <c r="T379" s="21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15" t="s">
        <v>128</v>
      </c>
      <c r="AT379" s="215" t="s">
        <v>124</v>
      </c>
      <c r="AU379" s="215" t="s">
        <v>82</v>
      </c>
      <c r="AY379" s="17" t="s">
        <v>122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7" t="s">
        <v>80</v>
      </c>
      <c r="BK379" s="216">
        <f>ROUND(I379*H379,2)</f>
        <v>0</v>
      </c>
      <c r="BL379" s="17" t="s">
        <v>128</v>
      </c>
      <c r="BM379" s="215" t="s">
        <v>477</v>
      </c>
    </row>
    <row r="380" s="2" customFormat="1">
      <c r="A380" s="38"/>
      <c r="B380" s="39"/>
      <c r="C380" s="40"/>
      <c r="D380" s="217" t="s">
        <v>135</v>
      </c>
      <c r="E380" s="40"/>
      <c r="F380" s="218" t="s">
        <v>478</v>
      </c>
      <c r="G380" s="40"/>
      <c r="H380" s="40"/>
      <c r="I380" s="219"/>
      <c r="J380" s="40"/>
      <c r="K380" s="40"/>
      <c r="L380" s="44"/>
      <c r="M380" s="220"/>
      <c r="N380" s="221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135</v>
      </c>
      <c r="AU380" s="17" t="s">
        <v>82</v>
      </c>
    </row>
    <row r="381" s="13" customFormat="1">
      <c r="A381" s="13"/>
      <c r="B381" s="222"/>
      <c r="C381" s="223"/>
      <c r="D381" s="224" t="s">
        <v>137</v>
      </c>
      <c r="E381" s="225" t="s">
        <v>19</v>
      </c>
      <c r="F381" s="226" t="s">
        <v>138</v>
      </c>
      <c r="G381" s="223"/>
      <c r="H381" s="225" t="s">
        <v>19</v>
      </c>
      <c r="I381" s="227"/>
      <c r="J381" s="223"/>
      <c r="K381" s="223"/>
      <c r="L381" s="228"/>
      <c r="M381" s="229"/>
      <c r="N381" s="230"/>
      <c r="O381" s="230"/>
      <c r="P381" s="230"/>
      <c r="Q381" s="230"/>
      <c r="R381" s="230"/>
      <c r="S381" s="230"/>
      <c r="T381" s="23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2" t="s">
        <v>137</v>
      </c>
      <c r="AU381" s="232" t="s">
        <v>82</v>
      </c>
      <c r="AV381" s="13" t="s">
        <v>80</v>
      </c>
      <c r="AW381" s="13" t="s">
        <v>33</v>
      </c>
      <c r="AX381" s="13" t="s">
        <v>72</v>
      </c>
      <c r="AY381" s="232" t="s">
        <v>122</v>
      </c>
    </row>
    <row r="382" s="13" customFormat="1">
      <c r="A382" s="13"/>
      <c r="B382" s="222"/>
      <c r="C382" s="223"/>
      <c r="D382" s="224" t="s">
        <v>137</v>
      </c>
      <c r="E382" s="225" t="s">
        <v>19</v>
      </c>
      <c r="F382" s="226" t="s">
        <v>479</v>
      </c>
      <c r="G382" s="223"/>
      <c r="H382" s="225" t="s">
        <v>19</v>
      </c>
      <c r="I382" s="227"/>
      <c r="J382" s="223"/>
      <c r="K382" s="223"/>
      <c r="L382" s="228"/>
      <c r="M382" s="229"/>
      <c r="N382" s="230"/>
      <c r="O382" s="230"/>
      <c r="P382" s="230"/>
      <c r="Q382" s="230"/>
      <c r="R382" s="230"/>
      <c r="S382" s="230"/>
      <c r="T382" s="23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2" t="s">
        <v>137</v>
      </c>
      <c r="AU382" s="232" t="s">
        <v>82</v>
      </c>
      <c r="AV382" s="13" t="s">
        <v>80</v>
      </c>
      <c r="AW382" s="13" t="s">
        <v>33</v>
      </c>
      <c r="AX382" s="13" t="s">
        <v>72</v>
      </c>
      <c r="AY382" s="232" t="s">
        <v>122</v>
      </c>
    </row>
    <row r="383" s="14" customFormat="1">
      <c r="A383" s="14"/>
      <c r="B383" s="233"/>
      <c r="C383" s="234"/>
      <c r="D383" s="224" t="s">
        <v>137</v>
      </c>
      <c r="E383" s="235" t="s">
        <v>19</v>
      </c>
      <c r="F383" s="236" t="s">
        <v>480</v>
      </c>
      <c r="G383" s="234"/>
      <c r="H383" s="237">
        <v>290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3" t="s">
        <v>137</v>
      </c>
      <c r="AU383" s="243" t="s">
        <v>82</v>
      </c>
      <c r="AV383" s="14" t="s">
        <v>82</v>
      </c>
      <c r="AW383" s="14" t="s">
        <v>33</v>
      </c>
      <c r="AX383" s="14" t="s">
        <v>72</v>
      </c>
      <c r="AY383" s="243" t="s">
        <v>122</v>
      </c>
    </row>
    <row r="384" s="15" customFormat="1">
      <c r="A384" s="15"/>
      <c r="B384" s="244"/>
      <c r="C384" s="245"/>
      <c r="D384" s="224" t="s">
        <v>137</v>
      </c>
      <c r="E384" s="246" t="s">
        <v>19</v>
      </c>
      <c r="F384" s="247" t="s">
        <v>140</v>
      </c>
      <c r="G384" s="245"/>
      <c r="H384" s="248">
        <v>290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4" t="s">
        <v>137</v>
      </c>
      <c r="AU384" s="254" t="s">
        <v>82</v>
      </c>
      <c r="AV384" s="15" t="s">
        <v>128</v>
      </c>
      <c r="AW384" s="15" t="s">
        <v>33</v>
      </c>
      <c r="AX384" s="15" t="s">
        <v>80</v>
      </c>
      <c r="AY384" s="254" t="s">
        <v>122</v>
      </c>
    </row>
    <row r="385" s="2" customFormat="1" ht="44.25" customHeight="1">
      <c r="A385" s="38"/>
      <c r="B385" s="39"/>
      <c r="C385" s="204" t="s">
        <v>481</v>
      </c>
      <c r="D385" s="204" t="s">
        <v>124</v>
      </c>
      <c r="E385" s="205" t="s">
        <v>482</v>
      </c>
      <c r="F385" s="206" t="s">
        <v>483</v>
      </c>
      <c r="G385" s="207" t="s">
        <v>132</v>
      </c>
      <c r="H385" s="208">
        <v>290</v>
      </c>
      <c r="I385" s="209"/>
      <c r="J385" s="210">
        <f>ROUND(I385*H385,2)</f>
        <v>0</v>
      </c>
      <c r="K385" s="206" t="s">
        <v>133</v>
      </c>
      <c r="L385" s="44"/>
      <c r="M385" s="211" t="s">
        <v>19</v>
      </c>
      <c r="N385" s="212" t="s">
        <v>43</v>
      </c>
      <c r="O385" s="84"/>
      <c r="P385" s="213">
        <f>O385*H385</f>
        <v>0</v>
      </c>
      <c r="Q385" s="213">
        <v>0.39561000000000002</v>
      </c>
      <c r="R385" s="213">
        <f>Q385*H385</f>
        <v>114.7269</v>
      </c>
      <c r="S385" s="213">
        <v>0</v>
      </c>
      <c r="T385" s="21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15" t="s">
        <v>128</v>
      </c>
      <c r="AT385" s="215" t="s">
        <v>124</v>
      </c>
      <c r="AU385" s="215" t="s">
        <v>82</v>
      </c>
      <c r="AY385" s="17" t="s">
        <v>122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7" t="s">
        <v>80</v>
      </c>
      <c r="BK385" s="216">
        <f>ROUND(I385*H385,2)</f>
        <v>0</v>
      </c>
      <c r="BL385" s="17" t="s">
        <v>128</v>
      </c>
      <c r="BM385" s="215" t="s">
        <v>484</v>
      </c>
    </row>
    <row r="386" s="2" customFormat="1">
      <c r="A386" s="38"/>
      <c r="B386" s="39"/>
      <c r="C386" s="40"/>
      <c r="D386" s="217" t="s">
        <v>135</v>
      </c>
      <c r="E386" s="40"/>
      <c r="F386" s="218" t="s">
        <v>485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135</v>
      </c>
      <c r="AU386" s="17" t="s">
        <v>82</v>
      </c>
    </row>
    <row r="387" s="13" customFormat="1">
      <c r="A387" s="13"/>
      <c r="B387" s="222"/>
      <c r="C387" s="223"/>
      <c r="D387" s="224" t="s">
        <v>137</v>
      </c>
      <c r="E387" s="225" t="s">
        <v>19</v>
      </c>
      <c r="F387" s="226" t="s">
        <v>486</v>
      </c>
      <c r="G387" s="223"/>
      <c r="H387" s="225" t="s">
        <v>19</v>
      </c>
      <c r="I387" s="227"/>
      <c r="J387" s="223"/>
      <c r="K387" s="223"/>
      <c r="L387" s="228"/>
      <c r="M387" s="229"/>
      <c r="N387" s="230"/>
      <c r="O387" s="230"/>
      <c r="P387" s="230"/>
      <c r="Q387" s="230"/>
      <c r="R387" s="230"/>
      <c r="S387" s="230"/>
      <c r="T387" s="23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2" t="s">
        <v>137</v>
      </c>
      <c r="AU387" s="232" t="s">
        <v>82</v>
      </c>
      <c r="AV387" s="13" t="s">
        <v>80</v>
      </c>
      <c r="AW387" s="13" t="s">
        <v>33</v>
      </c>
      <c r="AX387" s="13" t="s">
        <v>72</v>
      </c>
      <c r="AY387" s="232" t="s">
        <v>122</v>
      </c>
    </row>
    <row r="388" s="13" customFormat="1">
      <c r="A388" s="13"/>
      <c r="B388" s="222"/>
      <c r="C388" s="223"/>
      <c r="D388" s="224" t="s">
        <v>137</v>
      </c>
      <c r="E388" s="225" t="s">
        <v>19</v>
      </c>
      <c r="F388" s="226" t="s">
        <v>487</v>
      </c>
      <c r="G388" s="223"/>
      <c r="H388" s="225" t="s">
        <v>19</v>
      </c>
      <c r="I388" s="227"/>
      <c r="J388" s="223"/>
      <c r="K388" s="223"/>
      <c r="L388" s="228"/>
      <c r="M388" s="229"/>
      <c r="N388" s="230"/>
      <c r="O388" s="230"/>
      <c r="P388" s="230"/>
      <c r="Q388" s="230"/>
      <c r="R388" s="230"/>
      <c r="S388" s="230"/>
      <c r="T388" s="23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2" t="s">
        <v>137</v>
      </c>
      <c r="AU388" s="232" t="s">
        <v>82</v>
      </c>
      <c r="AV388" s="13" t="s">
        <v>80</v>
      </c>
      <c r="AW388" s="13" t="s">
        <v>33</v>
      </c>
      <c r="AX388" s="13" t="s">
        <v>72</v>
      </c>
      <c r="AY388" s="232" t="s">
        <v>122</v>
      </c>
    </row>
    <row r="389" s="13" customFormat="1">
      <c r="A389" s="13"/>
      <c r="B389" s="222"/>
      <c r="C389" s="223"/>
      <c r="D389" s="224" t="s">
        <v>137</v>
      </c>
      <c r="E389" s="225" t="s">
        <v>19</v>
      </c>
      <c r="F389" s="226" t="s">
        <v>138</v>
      </c>
      <c r="G389" s="223"/>
      <c r="H389" s="225" t="s">
        <v>19</v>
      </c>
      <c r="I389" s="227"/>
      <c r="J389" s="223"/>
      <c r="K389" s="223"/>
      <c r="L389" s="228"/>
      <c r="M389" s="229"/>
      <c r="N389" s="230"/>
      <c r="O389" s="230"/>
      <c r="P389" s="230"/>
      <c r="Q389" s="230"/>
      <c r="R389" s="230"/>
      <c r="S389" s="230"/>
      <c r="T389" s="23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2" t="s">
        <v>137</v>
      </c>
      <c r="AU389" s="232" t="s">
        <v>82</v>
      </c>
      <c r="AV389" s="13" t="s">
        <v>80</v>
      </c>
      <c r="AW389" s="13" t="s">
        <v>33</v>
      </c>
      <c r="AX389" s="13" t="s">
        <v>72</v>
      </c>
      <c r="AY389" s="232" t="s">
        <v>122</v>
      </c>
    </row>
    <row r="390" s="14" customFormat="1">
      <c r="A390" s="14"/>
      <c r="B390" s="233"/>
      <c r="C390" s="234"/>
      <c r="D390" s="224" t="s">
        <v>137</v>
      </c>
      <c r="E390" s="235" t="s">
        <v>19</v>
      </c>
      <c r="F390" s="236" t="s">
        <v>480</v>
      </c>
      <c r="G390" s="234"/>
      <c r="H390" s="237">
        <v>290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3" t="s">
        <v>137</v>
      </c>
      <c r="AU390" s="243" t="s">
        <v>82</v>
      </c>
      <c r="AV390" s="14" t="s">
        <v>82</v>
      </c>
      <c r="AW390" s="14" t="s">
        <v>33</v>
      </c>
      <c r="AX390" s="14" t="s">
        <v>72</v>
      </c>
      <c r="AY390" s="243" t="s">
        <v>122</v>
      </c>
    </row>
    <row r="391" s="15" customFormat="1">
      <c r="A391" s="15"/>
      <c r="B391" s="244"/>
      <c r="C391" s="245"/>
      <c r="D391" s="224" t="s">
        <v>137</v>
      </c>
      <c r="E391" s="246" t="s">
        <v>19</v>
      </c>
      <c r="F391" s="247" t="s">
        <v>140</v>
      </c>
      <c r="G391" s="245"/>
      <c r="H391" s="248">
        <v>290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4" t="s">
        <v>137</v>
      </c>
      <c r="AU391" s="254" t="s">
        <v>82</v>
      </c>
      <c r="AV391" s="15" t="s">
        <v>128</v>
      </c>
      <c r="AW391" s="15" t="s">
        <v>33</v>
      </c>
      <c r="AX391" s="15" t="s">
        <v>80</v>
      </c>
      <c r="AY391" s="254" t="s">
        <v>122</v>
      </c>
    </row>
    <row r="392" s="2" customFormat="1" ht="37.8" customHeight="1">
      <c r="A392" s="38"/>
      <c r="B392" s="39"/>
      <c r="C392" s="204" t="s">
        <v>488</v>
      </c>
      <c r="D392" s="204" t="s">
        <v>124</v>
      </c>
      <c r="E392" s="205" t="s">
        <v>489</v>
      </c>
      <c r="F392" s="206" t="s">
        <v>490</v>
      </c>
      <c r="G392" s="207" t="s">
        <v>132</v>
      </c>
      <c r="H392" s="208">
        <v>705</v>
      </c>
      <c r="I392" s="209"/>
      <c r="J392" s="210">
        <f>ROUND(I392*H392,2)</f>
        <v>0</v>
      </c>
      <c r="K392" s="206" t="s">
        <v>133</v>
      </c>
      <c r="L392" s="44"/>
      <c r="M392" s="211" t="s">
        <v>19</v>
      </c>
      <c r="N392" s="212" t="s">
        <v>43</v>
      </c>
      <c r="O392" s="84"/>
      <c r="P392" s="213">
        <f>O392*H392</f>
        <v>0</v>
      </c>
      <c r="Q392" s="213">
        <v>0.010619999999999999</v>
      </c>
      <c r="R392" s="213">
        <f>Q392*H392</f>
        <v>7.4870999999999999</v>
      </c>
      <c r="S392" s="213">
        <v>0</v>
      </c>
      <c r="T392" s="21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5" t="s">
        <v>128</v>
      </c>
      <c r="AT392" s="215" t="s">
        <v>124</v>
      </c>
      <c r="AU392" s="215" t="s">
        <v>82</v>
      </c>
      <c r="AY392" s="17" t="s">
        <v>122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80</v>
      </c>
      <c r="BK392" s="216">
        <f>ROUND(I392*H392,2)</f>
        <v>0</v>
      </c>
      <c r="BL392" s="17" t="s">
        <v>128</v>
      </c>
      <c r="BM392" s="215" t="s">
        <v>491</v>
      </c>
    </row>
    <row r="393" s="2" customFormat="1">
      <c r="A393" s="38"/>
      <c r="B393" s="39"/>
      <c r="C393" s="40"/>
      <c r="D393" s="217" t="s">
        <v>135</v>
      </c>
      <c r="E393" s="40"/>
      <c r="F393" s="218" t="s">
        <v>492</v>
      </c>
      <c r="G393" s="40"/>
      <c r="H393" s="40"/>
      <c r="I393" s="219"/>
      <c r="J393" s="40"/>
      <c r="K393" s="40"/>
      <c r="L393" s="44"/>
      <c r="M393" s="220"/>
      <c r="N393" s="221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135</v>
      </c>
      <c r="AU393" s="17" t="s">
        <v>82</v>
      </c>
    </row>
    <row r="394" s="14" customFormat="1">
      <c r="A394" s="14"/>
      <c r="B394" s="233"/>
      <c r="C394" s="234"/>
      <c r="D394" s="224" t="s">
        <v>137</v>
      </c>
      <c r="E394" s="235" t="s">
        <v>19</v>
      </c>
      <c r="F394" s="236" t="s">
        <v>464</v>
      </c>
      <c r="G394" s="234"/>
      <c r="H394" s="237">
        <v>705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3" t="s">
        <v>137</v>
      </c>
      <c r="AU394" s="243" t="s">
        <v>82</v>
      </c>
      <c r="AV394" s="14" t="s">
        <v>82</v>
      </c>
      <c r="AW394" s="14" t="s">
        <v>33</v>
      </c>
      <c r="AX394" s="14" t="s">
        <v>72</v>
      </c>
      <c r="AY394" s="243" t="s">
        <v>122</v>
      </c>
    </row>
    <row r="395" s="15" customFormat="1">
      <c r="A395" s="15"/>
      <c r="B395" s="244"/>
      <c r="C395" s="245"/>
      <c r="D395" s="224" t="s">
        <v>137</v>
      </c>
      <c r="E395" s="246" t="s">
        <v>19</v>
      </c>
      <c r="F395" s="247" t="s">
        <v>140</v>
      </c>
      <c r="G395" s="245"/>
      <c r="H395" s="248">
        <v>705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4" t="s">
        <v>137</v>
      </c>
      <c r="AU395" s="254" t="s">
        <v>82</v>
      </c>
      <c r="AV395" s="15" t="s">
        <v>128</v>
      </c>
      <c r="AW395" s="15" t="s">
        <v>33</v>
      </c>
      <c r="AX395" s="15" t="s">
        <v>80</v>
      </c>
      <c r="AY395" s="254" t="s">
        <v>122</v>
      </c>
    </row>
    <row r="396" s="2" customFormat="1" ht="16.5" customHeight="1">
      <c r="A396" s="38"/>
      <c r="B396" s="39"/>
      <c r="C396" s="204" t="s">
        <v>493</v>
      </c>
      <c r="D396" s="204" t="s">
        <v>124</v>
      </c>
      <c r="E396" s="205" t="s">
        <v>494</v>
      </c>
      <c r="F396" s="206" t="s">
        <v>495</v>
      </c>
      <c r="G396" s="207" t="s">
        <v>144</v>
      </c>
      <c r="H396" s="208">
        <v>5</v>
      </c>
      <c r="I396" s="209"/>
      <c r="J396" s="210">
        <f>ROUND(I396*H396,2)</f>
        <v>0</v>
      </c>
      <c r="K396" s="206" t="s">
        <v>19</v>
      </c>
      <c r="L396" s="44"/>
      <c r="M396" s="211" t="s">
        <v>19</v>
      </c>
      <c r="N396" s="212" t="s">
        <v>43</v>
      </c>
      <c r="O396" s="84"/>
      <c r="P396" s="213">
        <f>O396*H396</f>
        <v>0</v>
      </c>
      <c r="Q396" s="213">
        <v>0</v>
      </c>
      <c r="R396" s="213">
        <f>Q396*H396</f>
        <v>0</v>
      </c>
      <c r="S396" s="213">
        <v>0</v>
      </c>
      <c r="T396" s="214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15" t="s">
        <v>128</v>
      </c>
      <c r="AT396" s="215" t="s">
        <v>124</v>
      </c>
      <c r="AU396" s="215" t="s">
        <v>82</v>
      </c>
      <c r="AY396" s="17" t="s">
        <v>122</v>
      </c>
      <c r="BE396" s="216">
        <f>IF(N396="základní",J396,0)</f>
        <v>0</v>
      </c>
      <c r="BF396" s="216">
        <f>IF(N396="snížená",J396,0)</f>
        <v>0</v>
      </c>
      <c r="BG396" s="216">
        <f>IF(N396="zákl. přenesená",J396,0)</f>
        <v>0</v>
      </c>
      <c r="BH396" s="216">
        <f>IF(N396="sníž. přenesená",J396,0)</f>
        <v>0</v>
      </c>
      <c r="BI396" s="216">
        <f>IF(N396="nulová",J396,0)</f>
        <v>0</v>
      </c>
      <c r="BJ396" s="17" t="s">
        <v>80</v>
      </c>
      <c r="BK396" s="216">
        <f>ROUND(I396*H396,2)</f>
        <v>0</v>
      </c>
      <c r="BL396" s="17" t="s">
        <v>128</v>
      </c>
      <c r="BM396" s="215" t="s">
        <v>496</v>
      </c>
    </row>
    <row r="397" s="2" customFormat="1" ht="78" customHeight="1">
      <c r="A397" s="38"/>
      <c r="B397" s="39"/>
      <c r="C397" s="204" t="s">
        <v>497</v>
      </c>
      <c r="D397" s="204" t="s">
        <v>124</v>
      </c>
      <c r="E397" s="205" t="s">
        <v>498</v>
      </c>
      <c r="F397" s="206" t="s">
        <v>499</v>
      </c>
      <c r="G397" s="207" t="s">
        <v>132</v>
      </c>
      <c r="H397" s="208">
        <v>675</v>
      </c>
      <c r="I397" s="209"/>
      <c r="J397" s="210">
        <f>ROUND(I397*H397,2)</f>
        <v>0</v>
      </c>
      <c r="K397" s="206" t="s">
        <v>133</v>
      </c>
      <c r="L397" s="44"/>
      <c r="M397" s="211" t="s">
        <v>19</v>
      </c>
      <c r="N397" s="212" t="s">
        <v>43</v>
      </c>
      <c r="O397" s="84"/>
      <c r="P397" s="213">
        <f>O397*H397</f>
        <v>0</v>
      </c>
      <c r="Q397" s="213">
        <v>0.089219999999999994</v>
      </c>
      <c r="R397" s="213">
        <f>Q397*H397</f>
        <v>60.223499999999994</v>
      </c>
      <c r="S397" s="213">
        <v>0</v>
      </c>
      <c r="T397" s="214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15" t="s">
        <v>128</v>
      </c>
      <c r="AT397" s="215" t="s">
        <v>124</v>
      </c>
      <c r="AU397" s="215" t="s">
        <v>82</v>
      </c>
      <c r="AY397" s="17" t="s">
        <v>122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17" t="s">
        <v>80</v>
      </c>
      <c r="BK397" s="216">
        <f>ROUND(I397*H397,2)</f>
        <v>0</v>
      </c>
      <c r="BL397" s="17" t="s">
        <v>128</v>
      </c>
      <c r="BM397" s="215" t="s">
        <v>500</v>
      </c>
    </row>
    <row r="398" s="2" customFormat="1">
      <c r="A398" s="38"/>
      <c r="B398" s="39"/>
      <c r="C398" s="40"/>
      <c r="D398" s="217" t="s">
        <v>135</v>
      </c>
      <c r="E398" s="40"/>
      <c r="F398" s="218" t="s">
        <v>501</v>
      </c>
      <c r="G398" s="40"/>
      <c r="H398" s="40"/>
      <c r="I398" s="219"/>
      <c r="J398" s="40"/>
      <c r="K398" s="40"/>
      <c r="L398" s="44"/>
      <c r="M398" s="220"/>
      <c r="N398" s="221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135</v>
      </c>
      <c r="AU398" s="17" t="s">
        <v>82</v>
      </c>
    </row>
    <row r="399" s="13" customFormat="1">
      <c r="A399" s="13"/>
      <c r="B399" s="222"/>
      <c r="C399" s="223"/>
      <c r="D399" s="224" t="s">
        <v>137</v>
      </c>
      <c r="E399" s="225" t="s">
        <v>19</v>
      </c>
      <c r="F399" s="226" t="s">
        <v>138</v>
      </c>
      <c r="G399" s="223"/>
      <c r="H399" s="225" t="s">
        <v>19</v>
      </c>
      <c r="I399" s="227"/>
      <c r="J399" s="223"/>
      <c r="K399" s="223"/>
      <c r="L399" s="228"/>
      <c r="M399" s="229"/>
      <c r="N399" s="230"/>
      <c r="O399" s="230"/>
      <c r="P399" s="230"/>
      <c r="Q399" s="230"/>
      <c r="R399" s="230"/>
      <c r="S399" s="230"/>
      <c r="T399" s="23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2" t="s">
        <v>137</v>
      </c>
      <c r="AU399" s="232" t="s">
        <v>82</v>
      </c>
      <c r="AV399" s="13" t="s">
        <v>80</v>
      </c>
      <c r="AW399" s="13" t="s">
        <v>33</v>
      </c>
      <c r="AX399" s="13" t="s">
        <v>72</v>
      </c>
      <c r="AY399" s="232" t="s">
        <v>122</v>
      </c>
    </row>
    <row r="400" s="13" customFormat="1">
      <c r="A400" s="13"/>
      <c r="B400" s="222"/>
      <c r="C400" s="223"/>
      <c r="D400" s="224" t="s">
        <v>137</v>
      </c>
      <c r="E400" s="225" t="s">
        <v>19</v>
      </c>
      <c r="F400" s="226" t="s">
        <v>502</v>
      </c>
      <c r="G400" s="223"/>
      <c r="H400" s="225" t="s">
        <v>19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2" t="s">
        <v>137</v>
      </c>
      <c r="AU400" s="232" t="s">
        <v>82</v>
      </c>
      <c r="AV400" s="13" t="s">
        <v>80</v>
      </c>
      <c r="AW400" s="13" t="s">
        <v>33</v>
      </c>
      <c r="AX400" s="13" t="s">
        <v>72</v>
      </c>
      <c r="AY400" s="232" t="s">
        <v>122</v>
      </c>
    </row>
    <row r="401" s="14" customFormat="1">
      <c r="A401" s="14"/>
      <c r="B401" s="233"/>
      <c r="C401" s="234"/>
      <c r="D401" s="224" t="s">
        <v>137</v>
      </c>
      <c r="E401" s="235" t="s">
        <v>19</v>
      </c>
      <c r="F401" s="236" t="s">
        <v>503</v>
      </c>
      <c r="G401" s="234"/>
      <c r="H401" s="237">
        <v>650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3" t="s">
        <v>137</v>
      </c>
      <c r="AU401" s="243" t="s">
        <v>82</v>
      </c>
      <c r="AV401" s="14" t="s">
        <v>82</v>
      </c>
      <c r="AW401" s="14" t="s">
        <v>33</v>
      </c>
      <c r="AX401" s="14" t="s">
        <v>72</v>
      </c>
      <c r="AY401" s="243" t="s">
        <v>122</v>
      </c>
    </row>
    <row r="402" s="13" customFormat="1">
      <c r="A402" s="13"/>
      <c r="B402" s="222"/>
      <c r="C402" s="223"/>
      <c r="D402" s="224" t="s">
        <v>137</v>
      </c>
      <c r="E402" s="225" t="s">
        <v>19</v>
      </c>
      <c r="F402" s="226" t="s">
        <v>504</v>
      </c>
      <c r="G402" s="223"/>
      <c r="H402" s="225" t="s">
        <v>19</v>
      </c>
      <c r="I402" s="227"/>
      <c r="J402" s="223"/>
      <c r="K402" s="223"/>
      <c r="L402" s="228"/>
      <c r="M402" s="229"/>
      <c r="N402" s="230"/>
      <c r="O402" s="230"/>
      <c r="P402" s="230"/>
      <c r="Q402" s="230"/>
      <c r="R402" s="230"/>
      <c r="S402" s="230"/>
      <c r="T402" s="23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2" t="s">
        <v>137</v>
      </c>
      <c r="AU402" s="232" t="s">
        <v>82</v>
      </c>
      <c r="AV402" s="13" t="s">
        <v>80</v>
      </c>
      <c r="AW402" s="13" t="s">
        <v>33</v>
      </c>
      <c r="AX402" s="13" t="s">
        <v>72</v>
      </c>
      <c r="AY402" s="232" t="s">
        <v>122</v>
      </c>
    </row>
    <row r="403" s="14" customFormat="1">
      <c r="A403" s="14"/>
      <c r="B403" s="233"/>
      <c r="C403" s="234"/>
      <c r="D403" s="224" t="s">
        <v>137</v>
      </c>
      <c r="E403" s="235" t="s">
        <v>19</v>
      </c>
      <c r="F403" s="236" t="s">
        <v>275</v>
      </c>
      <c r="G403" s="234"/>
      <c r="H403" s="237">
        <v>25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3" t="s">
        <v>137</v>
      </c>
      <c r="AU403" s="243" t="s">
        <v>82</v>
      </c>
      <c r="AV403" s="14" t="s">
        <v>82</v>
      </c>
      <c r="AW403" s="14" t="s">
        <v>33</v>
      </c>
      <c r="AX403" s="14" t="s">
        <v>72</v>
      </c>
      <c r="AY403" s="243" t="s">
        <v>122</v>
      </c>
    </row>
    <row r="404" s="15" customFormat="1">
      <c r="A404" s="15"/>
      <c r="B404" s="244"/>
      <c r="C404" s="245"/>
      <c r="D404" s="224" t="s">
        <v>137</v>
      </c>
      <c r="E404" s="246" t="s">
        <v>19</v>
      </c>
      <c r="F404" s="247" t="s">
        <v>140</v>
      </c>
      <c r="G404" s="245"/>
      <c r="H404" s="248">
        <v>675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4" t="s">
        <v>137</v>
      </c>
      <c r="AU404" s="254" t="s">
        <v>82</v>
      </c>
      <c r="AV404" s="15" t="s">
        <v>128</v>
      </c>
      <c r="AW404" s="15" t="s">
        <v>33</v>
      </c>
      <c r="AX404" s="15" t="s">
        <v>80</v>
      </c>
      <c r="AY404" s="254" t="s">
        <v>122</v>
      </c>
    </row>
    <row r="405" s="2" customFormat="1" ht="21.75" customHeight="1">
      <c r="A405" s="38"/>
      <c r="B405" s="39"/>
      <c r="C405" s="256" t="s">
        <v>505</v>
      </c>
      <c r="D405" s="256" t="s">
        <v>319</v>
      </c>
      <c r="E405" s="257" t="s">
        <v>506</v>
      </c>
      <c r="F405" s="258" t="s">
        <v>507</v>
      </c>
      <c r="G405" s="259" t="s">
        <v>132</v>
      </c>
      <c r="H405" s="260">
        <v>669.5</v>
      </c>
      <c r="I405" s="261"/>
      <c r="J405" s="262">
        <f>ROUND(I405*H405,2)</f>
        <v>0</v>
      </c>
      <c r="K405" s="258" t="s">
        <v>133</v>
      </c>
      <c r="L405" s="263"/>
      <c r="M405" s="264" t="s">
        <v>19</v>
      </c>
      <c r="N405" s="265" t="s">
        <v>43</v>
      </c>
      <c r="O405" s="84"/>
      <c r="P405" s="213">
        <f>O405*H405</f>
        <v>0</v>
      </c>
      <c r="Q405" s="213">
        <v>0.13100000000000001</v>
      </c>
      <c r="R405" s="213">
        <f>Q405*H405</f>
        <v>87.70450000000001</v>
      </c>
      <c r="S405" s="213">
        <v>0</v>
      </c>
      <c r="T405" s="214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15" t="s">
        <v>158</v>
      </c>
      <c r="AT405" s="215" t="s">
        <v>319</v>
      </c>
      <c r="AU405" s="215" t="s">
        <v>82</v>
      </c>
      <c r="AY405" s="17" t="s">
        <v>122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7" t="s">
        <v>80</v>
      </c>
      <c r="BK405" s="216">
        <f>ROUND(I405*H405,2)</f>
        <v>0</v>
      </c>
      <c r="BL405" s="17" t="s">
        <v>128</v>
      </c>
      <c r="BM405" s="215" t="s">
        <v>508</v>
      </c>
    </row>
    <row r="406" s="13" customFormat="1">
      <c r="A406" s="13"/>
      <c r="B406" s="222"/>
      <c r="C406" s="223"/>
      <c r="D406" s="224" t="s">
        <v>137</v>
      </c>
      <c r="E406" s="225" t="s">
        <v>19</v>
      </c>
      <c r="F406" s="226" t="s">
        <v>138</v>
      </c>
      <c r="G406" s="223"/>
      <c r="H406" s="225" t="s">
        <v>19</v>
      </c>
      <c r="I406" s="227"/>
      <c r="J406" s="223"/>
      <c r="K406" s="223"/>
      <c r="L406" s="228"/>
      <c r="M406" s="229"/>
      <c r="N406" s="230"/>
      <c r="O406" s="230"/>
      <c r="P406" s="230"/>
      <c r="Q406" s="230"/>
      <c r="R406" s="230"/>
      <c r="S406" s="230"/>
      <c r="T406" s="23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2" t="s">
        <v>137</v>
      </c>
      <c r="AU406" s="232" t="s">
        <v>82</v>
      </c>
      <c r="AV406" s="13" t="s">
        <v>80</v>
      </c>
      <c r="AW406" s="13" t="s">
        <v>33</v>
      </c>
      <c r="AX406" s="13" t="s">
        <v>72</v>
      </c>
      <c r="AY406" s="232" t="s">
        <v>122</v>
      </c>
    </row>
    <row r="407" s="13" customFormat="1">
      <c r="A407" s="13"/>
      <c r="B407" s="222"/>
      <c r="C407" s="223"/>
      <c r="D407" s="224" t="s">
        <v>137</v>
      </c>
      <c r="E407" s="225" t="s">
        <v>19</v>
      </c>
      <c r="F407" s="226" t="s">
        <v>502</v>
      </c>
      <c r="G407" s="223"/>
      <c r="H407" s="225" t="s">
        <v>19</v>
      </c>
      <c r="I407" s="227"/>
      <c r="J407" s="223"/>
      <c r="K407" s="223"/>
      <c r="L407" s="228"/>
      <c r="M407" s="229"/>
      <c r="N407" s="230"/>
      <c r="O407" s="230"/>
      <c r="P407" s="230"/>
      <c r="Q407" s="230"/>
      <c r="R407" s="230"/>
      <c r="S407" s="230"/>
      <c r="T407" s="23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2" t="s">
        <v>137</v>
      </c>
      <c r="AU407" s="232" t="s">
        <v>82</v>
      </c>
      <c r="AV407" s="13" t="s">
        <v>80</v>
      </c>
      <c r="AW407" s="13" t="s">
        <v>33</v>
      </c>
      <c r="AX407" s="13" t="s">
        <v>72</v>
      </c>
      <c r="AY407" s="232" t="s">
        <v>122</v>
      </c>
    </row>
    <row r="408" s="14" customFormat="1">
      <c r="A408" s="14"/>
      <c r="B408" s="233"/>
      <c r="C408" s="234"/>
      <c r="D408" s="224" t="s">
        <v>137</v>
      </c>
      <c r="E408" s="235" t="s">
        <v>19</v>
      </c>
      <c r="F408" s="236" t="s">
        <v>509</v>
      </c>
      <c r="G408" s="234"/>
      <c r="H408" s="237">
        <v>669.5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3" t="s">
        <v>137</v>
      </c>
      <c r="AU408" s="243" t="s">
        <v>82</v>
      </c>
      <c r="AV408" s="14" t="s">
        <v>82</v>
      </c>
      <c r="AW408" s="14" t="s">
        <v>33</v>
      </c>
      <c r="AX408" s="14" t="s">
        <v>72</v>
      </c>
      <c r="AY408" s="243" t="s">
        <v>122</v>
      </c>
    </row>
    <row r="409" s="15" customFormat="1">
      <c r="A409" s="15"/>
      <c r="B409" s="244"/>
      <c r="C409" s="245"/>
      <c r="D409" s="224" t="s">
        <v>137</v>
      </c>
      <c r="E409" s="246" t="s">
        <v>19</v>
      </c>
      <c r="F409" s="247" t="s">
        <v>140</v>
      </c>
      <c r="G409" s="245"/>
      <c r="H409" s="248">
        <v>669.5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4" t="s">
        <v>137</v>
      </c>
      <c r="AU409" s="254" t="s">
        <v>82</v>
      </c>
      <c r="AV409" s="15" t="s">
        <v>128</v>
      </c>
      <c r="AW409" s="15" t="s">
        <v>33</v>
      </c>
      <c r="AX409" s="15" t="s">
        <v>80</v>
      </c>
      <c r="AY409" s="254" t="s">
        <v>122</v>
      </c>
    </row>
    <row r="410" s="2" customFormat="1" ht="24.15" customHeight="1">
      <c r="A410" s="38"/>
      <c r="B410" s="39"/>
      <c r="C410" s="256" t="s">
        <v>510</v>
      </c>
      <c r="D410" s="256" t="s">
        <v>319</v>
      </c>
      <c r="E410" s="257" t="s">
        <v>511</v>
      </c>
      <c r="F410" s="258" t="s">
        <v>512</v>
      </c>
      <c r="G410" s="259" t="s">
        <v>132</v>
      </c>
      <c r="H410" s="260">
        <v>25.75</v>
      </c>
      <c r="I410" s="261"/>
      <c r="J410" s="262">
        <f>ROUND(I410*H410,2)</f>
        <v>0</v>
      </c>
      <c r="K410" s="258" t="s">
        <v>133</v>
      </c>
      <c r="L410" s="263"/>
      <c r="M410" s="264" t="s">
        <v>19</v>
      </c>
      <c r="N410" s="265" t="s">
        <v>43</v>
      </c>
      <c r="O410" s="84"/>
      <c r="P410" s="213">
        <f>O410*H410</f>
        <v>0</v>
      </c>
      <c r="Q410" s="213">
        <v>0.13100000000000001</v>
      </c>
      <c r="R410" s="213">
        <f>Q410*H410</f>
        <v>3.3732500000000001</v>
      </c>
      <c r="S410" s="213">
        <v>0</v>
      </c>
      <c r="T410" s="21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5" t="s">
        <v>158</v>
      </c>
      <c r="AT410" s="215" t="s">
        <v>319</v>
      </c>
      <c r="AU410" s="215" t="s">
        <v>82</v>
      </c>
      <c r="AY410" s="17" t="s">
        <v>122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7" t="s">
        <v>80</v>
      </c>
      <c r="BK410" s="216">
        <f>ROUND(I410*H410,2)</f>
        <v>0</v>
      </c>
      <c r="BL410" s="17" t="s">
        <v>128</v>
      </c>
      <c r="BM410" s="215" t="s">
        <v>513</v>
      </c>
    </row>
    <row r="411" s="13" customFormat="1">
      <c r="A411" s="13"/>
      <c r="B411" s="222"/>
      <c r="C411" s="223"/>
      <c r="D411" s="224" t="s">
        <v>137</v>
      </c>
      <c r="E411" s="225" t="s">
        <v>19</v>
      </c>
      <c r="F411" s="226" t="s">
        <v>504</v>
      </c>
      <c r="G411" s="223"/>
      <c r="H411" s="225" t="s">
        <v>19</v>
      </c>
      <c r="I411" s="227"/>
      <c r="J411" s="223"/>
      <c r="K411" s="223"/>
      <c r="L411" s="228"/>
      <c r="M411" s="229"/>
      <c r="N411" s="230"/>
      <c r="O411" s="230"/>
      <c r="P411" s="230"/>
      <c r="Q411" s="230"/>
      <c r="R411" s="230"/>
      <c r="S411" s="230"/>
      <c r="T411" s="23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2" t="s">
        <v>137</v>
      </c>
      <c r="AU411" s="232" t="s">
        <v>82</v>
      </c>
      <c r="AV411" s="13" t="s">
        <v>80</v>
      </c>
      <c r="AW411" s="13" t="s">
        <v>33</v>
      </c>
      <c r="AX411" s="13" t="s">
        <v>72</v>
      </c>
      <c r="AY411" s="232" t="s">
        <v>122</v>
      </c>
    </row>
    <row r="412" s="14" customFormat="1">
      <c r="A412" s="14"/>
      <c r="B412" s="233"/>
      <c r="C412" s="234"/>
      <c r="D412" s="224" t="s">
        <v>137</v>
      </c>
      <c r="E412" s="235" t="s">
        <v>19</v>
      </c>
      <c r="F412" s="236" t="s">
        <v>514</v>
      </c>
      <c r="G412" s="234"/>
      <c r="H412" s="237">
        <v>25.75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3" t="s">
        <v>137</v>
      </c>
      <c r="AU412" s="243" t="s">
        <v>82</v>
      </c>
      <c r="AV412" s="14" t="s">
        <v>82</v>
      </c>
      <c r="AW412" s="14" t="s">
        <v>33</v>
      </c>
      <c r="AX412" s="14" t="s">
        <v>72</v>
      </c>
      <c r="AY412" s="243" t="s">
        <v>122</v>
      </c>
    </row>
    <row r="413" s="15" customFormat="1">
      <c r="A413" s="15"/>
      <c r="B413" s="244"/>
      <c r="C413" s="245"/>
      <c r="D413" s="224" t="s">
        <v>137</v>
      </c>
      <c r="E413" s="246" t="s">
        <v>19</v>
      </c>
      <c r="F413" s="247" t="s">
        <v>140</v>
      </c>
      <c r="G413" s="245"/>
      <c r="H413" s="248">
        <v>25.75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4" t="s">
        <v>137</v>
      </c>
      <c r="AU413" s="254" t="s">
        <v>82</v>
      </c>
      <c r="AV413" s="15" t="s">
        <v>128</v>
      </c>
      <c r="AW413" s="15" t="s">
        <v>33</v>
      </c>
      <c r="AX413" s="15" t="s">
        <v>80</v>
      </c>
      <c r="AY413" s="254" t="s">
        <v>122</v>
      </c>
    </row>
    <row r="414" s="2" customFormat="1" ht="78" customHeight="1">
      <c r="A414" s="38"/>
      <c r="B414" s="39"/>
      <c r="C414" s="204" t="s">
        <v>515</v>
      </c>
      <c r="D414" s="204" t="s">
        <v>124</v>
      </c>
      <c r="E414" s="205" t="s">
        <v>516</v>
      </c>
      <c r="F414" s="206" t="s">
        <v>517</v>
      </c>
      <c r="G414" s="207" t="s">
        <v>132</v>
      </c>
      <c r="H414" s="208">
        <v>30</v>
      </c>
      <c r="I414" s="209"/>
      <c r="J414" s="210">
        <f>ROUND(I414*H414,2)</f>
        <v>0</v>
      </c>
      <c r="K414" s="206" t="s">
        <v>133</v>
      </c>
      <c r="L414" s="44"/>
      <c r="M414" s="211" t="s">
        <v>19</v>
      </c>
      <c r="N414" s="212" t="s">
        <v>43</v>
      </c>
      <c r="O414" s="84"/>
      <c r="P414" s="213">
        <f>O414*H414</f>
        <v>0</v>
      </c>
      <c r="Q414" s="213">
        <v>0.089219999999999994</v>
      </c>
      <c r="R414" s="213">
        <f>Q414*H414</f>
        <v>2.6765999999999996</v>
      </c>
      <c r="S414" s="213">
        <v>0</v>
      </c>
      <c r="T414" s="21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15" t="s">
        <v>128</v>
      </c>
      <c r="AT414" s="215" t="s">
        <v>124</v>
      </c>
      <c r="AU414" s="215" t="s">
        <v>82</v>
      </c>
      <c r="AY414" s="17" t="s">
        <v>122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7" t="s">
        <v>80</v>
      </c>
      <c r="BK414" s="216">
        <f>ROUND(I414*H414,2)</f>
        <v>0</v>
      </c>
      <c r="BL414" s="17" t="s">
        <v>128</v>
      </c>
      <c r="BM414" s="215" t="s">
        <v>518</v>
      </c>
    </row>
    <row r="415" s="2" customFormat="1">
      <c r="A415" s="38"/>
      <c r="B415" s="39"/>
      <c r="C415" s="40"/>
      <c r="D415" s="217" t="s">
        <v>135</v>
      </c>
      <c r="E415" s="40"/>
      <c r="F415" s="218" t="s">
        <v>519</v>
      </c>
      <c r="G415" s="40"/>
      <c r="H415" s="40"/>
      <c r="I415" s="219"/>
      <c r="J415" s="40"/>
      <c r="K415" s="40"/>
      <c r="L415" s="44"/>
      <c r="M415" s="220"/>
      <c r="N415" s="22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135</v>
      </c>
      <c r="AU415" s="17" t="s">
        <v>82</v>
      </c>
    </row>
    <row r="416" s="13" customFormat="1">
      <c r="A416" s="13"/>
      <c r="B416" s="222"/>
      <c r="C416" s="223"/>
      <c r="D416" s="224" t="s">
        <v>137</v>
      </c>
      <c r="E416" s="225" t="s">
        <v>19</v>
      </c>
      <c r="F416" s="226" t="s">
        <v>520</v>
      </c>
      <c r="G416" s="223"/>
      <c r="H416" s="225" t="s">
        <v>19</v>
      </c>
      <c r="I416" s="227"/>
      <c r="J416" s="223"/>
      <c r="K416" s="223"/>
      <c r="L416" s="228"/>
      <c r="M416" s="229"/>
      <c r="N416" s="230"/>
      <c r="O416" s="230"/>
      <c r="P416" s="230"/>
      <c r="Q416" s="230"/>
      <c r="R416" s="230"/>
      <c r="S416" s="230"/>
      <c r="T416" s="23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2" t="s">
        <v>137</v>
      </c>
      <c r="AU416" s="232" t="s">
        <v>82</v>
      </c>
      <c r="AV416" s="13" t="s">
        <v>80</v>
      </c>
      <c r="AW416" s="13" t="s">
        <v>33</v>
      </c>
      <c r="AX416" s="13" t="s">
        <v>72</v>
      </c>
      <c r="AY416" s="232" t="s">
        <v>122</v>
      </c>
    </row>
    <row r="417" s="13" customFormat="1">
      <c r="A417" s="13"/>
      <c r="B417" s="222"/>
      <c r="C417" s="223"/>
      <c r="D417" s="224" t="s">
        <v>137</v>
      </c>
      <c r="E417" s="225" t="s">
        <v>19</v>
      </c>
      <c r="F417" s="226" t="s">
        <v>521</v>
      </c>
      <c r="G417" s="223"/>
      <c r="H417" s="225" t="s">
        <v>19</v>
      </c>
      <c r="I417" s="227"/>
      <c r="J417" s="223"/>
      <c r="K417" s="223"/>
      <c r="L417" s="228"/>
      <c r="M417" s="229"/>
      <c r="N417" s="230"/>
      <c r="O417" s="230"/>
      <c r="P417" s="230"/>
      <c r="Q417" s="230"/>
      <c r="R417" s="230"/>
      <c r="S417" s="230"/>
      <c r="T417" s="23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2" t="s">
        <v>137</v>
      </c>
      <c r="AU417" s="232" t="s">
        <v>82</v>
      </c>
      <c r="AV417" s="13" t="s">
        <v>80</v>
      </c>
      <c r="AW417" s="13" t="s">
        <v>33</v>
      </c>
      <c r="AX417" s="13" t="s">
        <v>72</v>
      </c>
      <c r="AY417" s="232" t="s">
        <v>122</v>
      </c>
    </row>
    <row r="418" s="14" customFormat="1">
      <c r="A418" s="14"/>
      <c r="B418" s="233"/>
      <c r="C418" s="234"/>
      <c r="D418" s="224" t="s">
        <v>137</v>
      </c>
      <c r="E418" s="235" t="s">
        <v>19</v>
      </c>
      <c r="F418" s="236" t="s">
        <v>246</v>
      </c>
      <c r="G418" s="234"/>
      <c r="H418" s="237">
        <v>20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3" t="s">
        <v>137</v>
      </c>
      <c r="AU418" s="243" t="s">
        <v>82</v>
      </c>
      <c r="AV418" s="14" t="s">
        <v>82</v>
      </c>
      <c r="AW418" s="14" t="s">
        <v>33</v>
      </c>
      <c r="AX418" s="14" t="s">
        <v>72</v>
      </c>
      <c r="AY418" s="243" t="s">
        <v>122</v>
      </c>
    </row>
    <row r="419" s="13" customFormat="1">
      <c r="A419" s="13"/>
      <c r="B419" s="222"/>
      <c r="C419" s="223"/>
      <c r="D419" s="224" t="s">
        <v>137</v>
      </c>
      <c r="E419" s="225" t="s">
        <v>19</v>
      </c>
      <c r="F419" s="226" t="s">
        <v>504</v>
      </c>
      <c r="G419" s="223"/>
      <c r="H419" s="225" t="s">
        <v>19</v>
      </c>
      <c r="I419" s="227"/>
      <c r="J419" s="223"/>
      <c r="K419" s="223"/>
      <c r="L419" s="228"/>
      <c r="M419" s="229"/>
      <c r="N419" s="230"/>
      <c r="O419" s="230"/>
      <c r="P419" s="230"/>
      <c r="Q419" s="230"/>
      <c r="R419" s="230"/>
      <c r="S419" s="230"/>
      <c r="T419" s="23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2" t="s">
        <v>137</v>
      </c>
      <c r="AU419" s="232" t="s">
        <v>82</v>
      </c>
      <c r="AV419" s="13" t="s">
        <v>80</v>
      </c>
      <c r="AW419" s="13" t="s">
        <v>33</v>
      </c>
      <c r="AX419" s="13" t="s">
        <v>72</v>
      </c>
      <c r="AY419" s="232" t="s">
        <v>122</v>
      </c>
    </row>
    <row r="420" s="14" customFormat="1">
      <c r="A420" s="14"/>
      <c r="B420" s="233"/>
      <c r="C420" s="234"/>
      <c r="D420" s="224" t="s">
        <v>137</v>
      </c>
      <c r="E420" s="235" t="s">
        <v>19</v>
      </c>
      <c r="F420" s="236" t="s">
        <v>182</v>
      </c>
      <c r="G420" s="234"/>
      <c r="H420" s="237">
        <v>10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3" t="s">
        <v>137</v>
      </c>
      <c r="AU420" s="243" t="s">
        <v>82</v>
      </c>
      <c r="AV420" s="14" t="s">
        <v>82</v>
      </c>
      <c r="AW420" s="14" t="s">
        <v>33</v>
      </c>
      <c r="AX420" s="14" t="s">
        <v>72</v>
      </c>
      <c r="AY420" s="243" t="s">
        <v>122</v>
      </c>
    </row>
    <row r="421" s="15" customFormat="1">
      <c r="A421" s="15"/>
      <c r="B421" s="244"/>
      <c r="C421" s="245"/>
      <c r="D421" s="224" t="s">
        <v>137</v>
      </c>
      <c r="E421" s="246" t="s">
        <v>19</v>
      </c>
      <c r="F421" s="247" t="s">
        <v>140</v>
      </c>
      <c r="G421" s="245"/>
      <c r="H421" s="248">
        <v>30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4" t="s">
        <v>137</v>
      </c>
      <c r="AU421" s="254" t="s">
        <v>82</v>
      </c>
      <c r="AV421" s="15" t="s">
        <v>128</v>
      </c>
      <c r="AW421" s="15" t="s">
        <v>33</v>
      </c>
      <c r="AX421" s="15" t="s">
        <v>80</v>
      </c>
      <c r="AY421" s="254" t="s">
        <v>122</v>
      </c>
    </row>
    <row r="422" s="2" customFormat="1" ht="24.15" customHeight="1">
      <c r="A422" s="38"/>
      <c r="B422" s="39"/>
      <c r="C422" s="256" t="s">
        <v>522</v>
      </c>
      <c r="D422" s="256" t="s">
        <v>319</v>
      </c>
      <c r="E422" s="257" t="s">
        <v>523</v>
      </c>
      <c r="F422" s="258" t="s">
        <v>524</v>
      </c>
      <c r="G422" s="259" t="s">
        <v>132</v>
      </c>
      <c r="H422" s="260">
        <v>20.600000000000001</v>
      </c>
      <c r="I422" s="261"/>
      <c r="J422" s="262">
        <f>ROUND(I422*H422,2)</f>
        <v>0</v>
      </c>
      <c r="K422" s="258" t="s">
        <v>133</v>
      </c>
      <c r="L422" s="263"/>
      <c r="M422" s="264" t="s">
        <v>19</v>
      </c>
      <c r="N422" s="265" t="s">
        <v>43</v>
      </c>
      <c r="O422" s="84"/>
      <c r="P422" s="213">
        <f>O422*H422</f>
        <v>0</v>
      </c>
      <c r="Q422" s="213">
        <v>0.17599999999999999</v>
      </c>
      <c r="R422" s="213">
        <f>Q422*H422</f>
        <v>3.6255999999999999</v>
      </c>
      <c r="S422" s="213">
        <v>0</v>
      </c>
      <c r="T422" s="214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15" t="s">
        <v>158</v>
      </c>
      <c r="AT422" s="215" t="s">
        <v>319</v>
      </c>
      <c r="AU422" s="215" t="s">
        <v>82</v>
      </c>
      <c r="AY422" s="17" t="s">
        <v>122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17" t="s">
        <v>80</v>
      </c>
      <c r="BK422" s="216">
        <f>ROUND(I422*H422,2)</f>
        <v>0</v>
      </c>
      <c r="BL422" s="17" t="s">
        <v>128</v>
      </c>
      <c r="BM422" s="215" t="s">
        <v>525</v>
      </c>
    </row>
    <row r="423" s="13" customFormat="1">
      <c r="A423" s="13"/>
      <c r="B423" s="222"/>
      <c r="C423" s="223"/>
      <c r="D423" s="224" t="s">
        <v>137</v>
      </c>
      <c r="E423" s="225" t="s">
        <v>19</v>
      </c>
      <c r="F423" s="226" t="s">
        <v>520</v>
      </c>
      <c r="G423" s="223"/>
      <c r="H423" s="225" t="s">
        <v>19</v>
      </c>
      <c r="I423" s="227"/>
      <c r="J423" s="223"/>
      <c r="K423" s="223"/>
      <c r="L423" s="228"/>
      <c r="M423" s="229"/>
      <c r="N423" s="230"/>
      <c r="O423" s="230"/>
      <c r="P423" s="230"/>
      <c r="Q423" s="230"/>
      <c r="R423" s="230"/>
      <c r="S423" s="230"/>
      <c r="T423" s="23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2" t="s">
        <v>137</v>
      </c>
      <c r="AU423" s="232" t="s">
        <v>82</v>
      </c>
      <c r="AV423" s="13" t="s">
        <v>80</v>
      </c>
      <c r="AW423" s="13" t="s">
        <v>33</v>
      </c>
      <c r="AX423" s="13" t="s">
        <v>72</v>
      </c>
      <c r="AY423" s="232" t="s">
        <v>122</v>
      </c>
    </row>
    <row r="424" s="13" customFormat="1">
      <c r="A424" s="13"/>
      <c r="B424" s="222"/>
      <c r="C424" s="223"/>
      <c r="D424" s="224" t="s">
        <v>137</v>
      </c>
      <c r="E424" s="225" t="s">
        <v>19</v>
      </c>
      <c r="F424" s="226" t="s">
        <v>521</v>
      </c>
      <c r="G424" s="223"/>
      <c r="H424" s="225" t="s">
        <v>19</v>
      </c>
      <c r="I424" s="227"/>
      <c r="J424" s="223"/>
      <c r="K424" s="223"/>
      <c r="L424" s="228"/>
      <c r="M424" s="229"/>
      <c r="N424" s="230"/>
      <c r="O424" s="230"/>
      <c r="P424" s="230"/>
      <c r="Q424" s="230"/>
      <c r="R424" s="230"/>
      <c r="S424" s="230"/>
      <c r="T424" s="23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2" t="s">
        <v>137</v>
      </c>
      <c r="AU424" s="232" t="s">
        <v>82</v>
      </c>
      <c r="AV424" s="13" t="s">
        <v>80</v>
      </c>
      <c r="AW424" s="13" t="s">
        <v>33</v>
      </c>
      <c r="AX424" s="13" t="s">
        <v>72</v>
      </c>
      <c r="AY424" s="232" t="s">
        <v>122</v>
      </c>
    </row>
    <row r="425" s="14" customFormat="1">
      <c r="A425" s="14"/>
      <c r="B425" s="233"/>
      <c r="C425" s="234"/>
      <c r="D425" s="224" t="s">
        <v>137</v>
      </c>
      <c r="E425" s="235" t="s">
        <v>19</v>
      </c>
      <c r="F425" s="236" t="s">
        <v>526</v>
      </c>
      <c r="G425" s="234"/>
      <c r="H425" s="237">
        <v>20.600000000000001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3" t="s">
        <v>137</v>
      </c>
      <c r="AU425" s="243" t="s">
        <v>82</v>
      </c>
      <c r="AV425" s="14" t="s">
        <v>82</v>
      </c>
      <c r="AW425" s="14" t="s">
        <v>33</v>
      </c>
      <c r="AX425" s="14" t="s">
        <v>72</v>
      </c>
      <c r="AY425" s="243" t="s">
        <v>122</v>
      </c>
    </row>
    <row r="426" s="15" customFormat="1">
      <c r="A426" s="15"/>
      <c r="B426" s="244"/>
      <c r="C426" s="245"/>
      <c r="D426" s="224" t="s">
        <v>137</v>
      </c>
      <c r="E426" s="246" t="s">
        <v>19</v>
      </c>
      <c r="F426" s="247" t="s">
        <v>140</v>
      </c>
      <c r="G426" s="245"/>
      <c r="H426" s="248">
        <v>20.600000000000001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4" t="s">
        <v>137</v>
      </c>
      <c r="AU426" s="254" t="s">
        <v>82</v>
      </c>
      <c r="AV426" s="15" t="s">
        <v>128</v>
      </c>
      <c r="AW426" s="15" t="s">
        <v>33</v>
      </c>
      <c r="AX426" s="15" t="s">
        <v>80</v>
      </c>
      <c r="AY426" s="254" t="s">
        <v>122</v>
      </c>
    </row>
    <row r="427" s="2" customFormat="1" ht="24.15" customHeight="1">
      <c r="A427" s="38"/>
      <c r="B427" s="39"/>
      <c r="C427" s="256" t="s">
        <v>527</v>
      </c>
      <c r="D427" s="256" t="s">
        <v>319</v>
      </c>
      <c r="E427" s="257" t="s">
        <v>528</v>
      </c>
      <c r="F427" s="258" t="s">
        <v>529</v>
      </c>
      <c r="G427" s="259" t="s">
        <v>132</v>
      </c>
      <c r="H427" s="260">
        <v>10.300000000000001</v>
      </c>
      <c r="I427" s="261"/>
      <c r="J427" s="262">
        <f>ROUND(I427*H427,2)</f>
        <v>0</v>
      </c>
      <c r="K427" s="258" t="s">
        <v>133</v>
      </c>
      <c r="L427" s="263"/>
      <c r="M427" s="264" t="s">
        <v>19</v>
      </c>
      <c r="N427" s="265" t="s">
        <v>43</v>
      </c>
      <c r="O427" s="84"/>
      <c r="P427" s="213">
        <f>O427*H427</f>
        <v>0</v>
      </c>
      <c r="Q427" s="213">
        <v>0.17499999999999999</v>
      </c>
      <c r="R427" s="213">
        <f>Q427*H427</f>
        <v>1.8025</v>
      </c>
      <c r="S427" s="213">
        <v>0</v>
      </c>
      <c r="T427" s="214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15" t="s">
        <v>158</v>
      </c>
      <c r="AT427" s="215" t="s">
        <v>319</v>
      </c>
      <c r="AU427" s="215" t="s">
        <v>82</v>
      </c>
      <c r="AY427" s="17" t="s">
        <v>122</v>
      </c>
      <c r="BE427" s="216">
        <f>IF(N427="základní",J427,0)</f>
        <v>0</v>
      </c>
      <c r="BF427" s="216">
        <f>IF(N427="snížená",J427,0)</f>
        <v>0</v>
      </c>
      <c r="BG427" s="216">
        <f>IF(N427="zákl. přenesená",J427,0)</f>
        <v>0</v>
      </c>
      <c r="BH427" s="216">
        <f>IF(N427="sníž. přenesená",J427,0)</f>
        <v>0</v>
      </c>
      <c r="BI427" s="216">
        <f>IF(N427="nulová",J427,0)</f>
        <v>0</v>
      </c>
      <c r="BJ427" s="17" t="s">
        <v>80</v>
      </c>
      <c r="BK427" s="216">
        <f>ROUND(I427*H427,2)</f>
        <v>0</v>
      </c>
      <c r="BL427" s="17" t="s">
        <v>128</v>
      </c>
      <c r="BM427" s="215" t="s">
        <v>530</v>
      </c>
    </row>
    <row r="428" s="13" customFormat="1">
      <c r="A428" s="13"/>
      <c r="B428" s="222"/>
      <c r="C428" s="223"/>
      <c r="D428" s="224" t="s">
        <v>137</v>
      </c>
      <c r="E428" s="225" t="s">
        <v>19</v>
      </c>
      <c r="F428" s="226" t="s">
        <v>504</v>
      </c>
      <c r="G428" s="223"/>
      <c r="H428" s="225" t="s">
        <v>19</v>
      </c>
      <c r="I428" s="227"/>
      <c r="J428" s="223"/>
      <c r="K428" s="223"/>
      <c r="L428" s="228"/>
      <c r="M428" s="229"/>
      <c r="N428" s="230"/>
      <c r="O428" s="230"/>
      <c r="P428" s="230"/>
      <c r="Q428" s="230"/>
      <c r="R428" s="230"/>
      <c r="S428" s="230"/>
      <c r="T428" s="23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2" t="s">
        <v>137</v>
      </c>
      <c r="AU428" s="232" t="s">
        <v>82</v>
      </c>
      <c r="AV428" s="13" t="s">
        <v>80</v>
      </c>
      <c r="AW428" s="13" t="s">
        <v>33</v>
      </c>
      <c r="AX428" s="13" t="s">
        <v>72</v>
      </c>
      <c r="AY428" s="232" t="s">
        <v>122</v>
      </c>
    </row>
    <row r="429" s="14" customFormat="1">
      <c r="A429" s="14"/>
      <c r="B429" s="233"/>
      <c r="C429" s="234"/>
      <c r="D429" s="224" t="s">
        <v>137</v>
      </c>
      <c r="E429" s="235" t="s">
        <v>19</v>
      </c>
      <c r="F429" s="236" t="s">
        <v>531</v>
      </c>
      <c r="G429" s="234"/>
      <c r="H429" s="237">
        <v>10.300000000000001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3" t="s">
        <v>137</v>
      </c>
      <c r="AU429" s="243" t="s">
        <v>82</v>
      </c>
      <c r="AV429" s="14" t="s">
        <v>82</v>
      </c>
      <c r="AW429" s="14" t="s">
        <v>33</v>
      </c>
      <c r="AX429" s="14" t="s">
        <v>72</v>
      </c>
      <c r="AY429" s="243" t="s">
        <v>122</v>
      </c>
    </row>
    <row r="430" s="15" customFormat="1">
      <c r="A430" s="15"/>
      <c r="B430" s="244"/>
      <c r="C430" s="245"/>
      <c r="D430" s="224" t="s">
        <v>137</v>
      </c>
      <c r="E430" s="246" t="s">
        <v>19</v>
      </c>
      <c r="F430" s="247" t="s">
        <v>140</v>
      </c>
      <c r="G430" s="245"/>
      <c r="H430" s="248">
        <v>10.300000000000001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4" t="s">
        <v>137</v>
      </c>
      <c r="AU430" s="254" t="s">
        <v>82</v>
      </c>
      <c r="AV430" s="15" t="s">
        <v>128</v>
      </c>
      <c r="AW430" s="15" t="s">
        <v>33</v>
      </c>
      <c r="AX430" s="15" t="s">
        <v>80</v>
      </c>
      <c r="AY430" s="254" t="s">
        <v>122</v>
      </c>
    </row>
    <row r="431" s="12" customFormat="1" ht="22.8" customHeight="1">
      <c r="A431" s="12"/>
      <c r="B431" s="188"/>
      <c r="C431" s="189"/>
      <c r="D431" s="190" t="s">
        <v>71</v>
      </c>
      <c r="E431" s="202" t="s">
        <v>158</v>
      </c>
      <c r="F431" s="202" t="s">
        <v>532</v>
      </c>
      <c r="G431" s="189"/>
      <c r="H431" s="189"/>
      <c r="I431" s="192"/>
      <c r="J431" s="203">
        <f>BK431</f>
        <v>0</v>
      </c>
      <c r="K431" s="189"/>
      <c r="L431" s="194"/>
      <c r="M431" s="195"/>
      <c r="N431" s="196"/>
      <c r="O431" s="196"/>
      <c r="P431" s="197">
        <f>SUM(P432:P449)</f>
        <v>0</v>
      </c>
      <c r="Q431" s="196"/>
      <c r="R431" s="197">
        <f>SUM(R432:R449)</f>
        <v>2.4303600000000003</v>
      </c>
      <c r="S431" s="196"/>
      <c r="T431" s="198">
        <f>SUM(T432:T449)</f>
        <v>0.5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199" t="s">
        <v>80</v>
      </c>
      <c r="AT431" s="200" t="s">
        <v>71</v>
      </c>
      <c r="AU431" s="200" t="s">
        <v>80</v>
      </c>
      <c r="AY431" s="199" t="s">
        <v>122</v>
      </c>
      <c r="BK431" s="201">
        <f>SUM(BK432:BK449)</f>
        <v>0</v>
      </c>
    </row>
    <row r="432" s="2" customFormat="1" ht="33" customHeight="1">
      <c r="A432" s="38"/>
      <c r="B432" s="39"/>
      <c r="C432" s="204" t="s">
        <v>533</v>
      </c>
      <c r="D432" s="204" t="s">
        <v>124</v>
      </c>
      <c r="E432" s="205" t="s">
        <v>534</v>
      </c>
      <c r="F432" s="206" t="s">
        <v>535</v>
      </c>
      <c r="G432" s="207" t="s">
        <v>144</v>
      </c>
      <c r="H432" s="208">
        <v>6</v>
      </c>
      <c r="I432" s="209"/>
      <c r="J432" s="210">
        <f>ROUND(I432*H432,2)</f>
        <v>0</v>
      </c>
      <c r="K432" s="206" t="s">
        <v>19</v>
      </c>
      <c r="L432" s="44"/>
      <c r="M432" s="211" t="s">
        <v>19</v>
      </c>
      <c r="N432" s="212" t="s">
        <v>43</v>
      </c>
      <c r="O432" s="84"/>
      <c r="P432" s="213">
        <f>O432*H432</f>
        <v>0</v>
      </c>
      <c r="Q432" s="213">
        <v>0</v>
      </c>
      <c r="R432" s="213">
        <f>Q432*H432</f>
        <v>0</v>
      </c>
      <c r="S432" s="213">
        <v>0</v>
      </c>
      <c r="T432" s="214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15" t="s">
        <v>128</v>
      </c>
      <c r="AT432" s="215" t="s">
        <v>124</v>
      </c>
      <c r="AU432" s="215" t="s">
        <v>82</v>
      </c>
      <c r="AY432" s="17" t="s">
        <v>122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7" t="s">
        <v>80</v>
      </c>
      <c r="BK432" s="216">
        <f>ROUND(I432*H432,2)</f>
        <v>0</v>
      </c>
      <c r="BL432" s="17" t="s">
        <v>128</v>
      </c>
      <c r="BM432" s="215" t="s">
        <v>536</v>
      </c>
    </row>
    <row r="433" s="13" customFormat="1">
      <c r="A433" s="13"/>
      <c r="B433" s="222"/>
      <c r="C433" s="223"/>
      <c r="D433" s="224" t="s">
        <v>137</v>
      </c>
      <c r="E433" s="225" t="s">
        <v>19</v>
      </c>
      <c r="F433" s="226" t="s">
        <v>537</v>
      </c>
      <c r="G433" s="223"/>
      <c r="H433" s="225" t="s">
        <v>19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2" t="s">
        <v>137</v>
      </c>
      <c r="AU433" s="232" t="s">
        <v>82</v>
      </c>
      <c r="AV433" s="13" t="s">
        <v>80</v>
      </c>
      <c r="AW433" s="13" t="s">
        <v>33</v>
      </c>
      <c r="AX433" s="13" t="s">
        <v>72</v>
      </c>
      <c r="AY433" s="232" t="s">
        <v>122</v>
      </c>
    </row>
    <row r="434" s="14" customFormat="1">
      <c r="A434" s="14"/>
      <c r="B434" s="233"/>
      <c r="C434" s="234"/>
      <c r="D434" s="224" t="s">
        <v>137</v>
      </c>
      <c r="E434" s="235" t="s">
        <v>19</v>
      </c>
      <c r="F434" s="236" t="s">
        <v>159</v>
      </c>
      <c r="G434" s="234"/>
      <c r="H434" s="237">
        <v>6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3" t="s">
        <v>137</v>
      </c>
      <c r="AU434" s="243" t="s">
        <v>82</v>
      </c>
      <c r="AV434" s="14" t="s">
        <v>82</v>
      </c>
      <c r="AW434" s="14" t="s">
        <v>33</v>
      </c>
      <c r="AX434" s="14" t="s">
        <v>72</v>
      </c>
      <c r="AY434" s="243" t="s">
        <v>122</v>
      </c>
    </row>
    <row r="435" s="15" customFormat="1">
      <c r="A435" s="15"/>
      <c r="B435" s="244"/>
      <c r="C435" s="245"/>
      <c r="D435" s="224" t="s">
        <v>137</v>
      </c>
      <c r="E435" s="246" t="s">
        <v>19</v>
      </c>
      <c r="F435" s="247" t="s">
        <v>140</v>
      </c>
      <c r="G435" s="245"/>
      <c r="H435" s="248">
        <v>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4" t="s">
        <v>137</v>
      </c>
      <c r="AU435" s="254" t="s">
        <v>82</v>
      </c>
      <c r="AV435" s="15" t="s">
        <v>128</v>
      </c>
      <c r="AW435" s="15" t="s">
        <v>33</v>
      </c>
      <c r="AX435" s="15" t="s">
        <v>80</v>
      </c>
      <c r="AY435" s="254" t="s">
        <v>122</v>
      </c>
    </row>
    <row r="436" s="2" customFormat="1" ht="24.15" customHeight="1">
      <c r="A436" s="38"/>
      <c r="B436" s="39"/>
      <c r="C436" s="204" t="s">
        <v>538</v>
      </c>
      <c r="D436" s="204" t="s">
        <v>124</v>
      </c>
      <c r="E436" s="205" t="s">
        <v>539</v>
      </c>
      <c r="F436" s="206" t="s">
        <v>540</v>
      </c>
      <c r="G436" s="207" t="s">
        <v>144</v>
      </c>
      <c r="H436" s="208">
        <v>6</v>
      </c>
      <c r="I436" s="209"/>
      <c r="J436" s="210">
        <f>ROUND(I436*H436,2)</f>
        <v>0</v>
      </c>
      <c r="K436" s="206" t="s">
        <v>133</v>
      </c>
      <c r="L436" s="44"/>
      <c r="M436" s="211" t="s">
        <v>19</v>
      </c>
      <c r="N436" s="212" t="s">
        <v>43</v>
      </c>
      <c r="O436" s="84"/>
      <c r="P436" s="213">
        <f>O436*H436</f>
        <v>0</v>
      </c>
      <c r="Q436" s="213">
        <v>0.02972</v>
      </c>
      <c r="R436" s="213">
        <f>Q436*H436</f>
        <v>0.17832000000000001</v>
      </c>
      <c r="S436" s="213">
        <v>0</v>
      </c>
      <c r="T436" s="214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15" t="s">
        <v>128</v>
      </c>
      <c r="AT436" s="215" t="s">
        <v>124</v>
      </c>
      <c r="AU436" s="215" t="s">
        <v>82</v>
      </c>
      <c r="AY436" s="17" t="s">
        <v>122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7" t="s">
        <v>80</v>
      </c>
      <c r="BK436" s="216">
        <f>ROUND(I436*H436,2)</f>
        <v>0</v>
      </c>
      <c r="BL436" s="17" t="s">
        <v>128</v>
      </c>
      <c r="BM436" s="215" t="s">
        <v>541</v>
      </c>
    </row>
    <row r="437" s="2" customFormat="1">
      <c r="A437" s="38"/>
      <c r="B437" s="39"/>
      <c r="C437" s="40"/>
      <c r="D437" s="217" t="s">
        <v>135</v>
      </c>
      <c r="E437" s="40"/>
      <c r="F437" s="218" t="s">
        <v>542</v>
      </c>
      <c r="G437" s="40"/>
      <c r="H437" s="40"/>
      <c r="I437" s="219"/>
      <c r="J437" s="40"/>
      <c r="K437" s="40"/>
      <c r="L437" s="44"/>
      <c r="M437" s="220"/>
      <c r="N437" s="221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135</v>
      </c>
      <c r="AU437" s="17" t="s">
        <v>82</v>
      </c>
    </row>
    <row r="438" s="13" customFormat="1">
      <c r="A438" s="13"/>
      <c r="B438" s="222"/>
      <c r="C438" s="223"/>
      <c r="D438" s="224" t="s">
        <v>137</v>
      </c>
      <c r="E438" s="225" t="s">
        <v>19</v>
      </c>
      <c r="F438" s="226" t="s">
        <v>543</v>
      </c>
      <c r="G438" s="223"/>
      <c r="H438" s="225" t="s">
        <v>19</v>
      </c>
      <c r="I438" s="227"/>
      <c r="J438" s="223"/>
      <c r="K438" s="223"/>
      <c r="L438" s="228"/>
      <c r="M438" s="229"/>
      <c r="N438" s="230"/>
      <c r="O438" s="230"/>
      <c r="P438" s="230"/>
      <c r="Q438" s="230"/>
      <c r="R438" s="230"/>
      <c r="S438" s="230"/>
      <c r="T438" s="23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2" t="s">
        <v>137</v>
      </c>
      <c r="AU438" s="232" t="s">
        <v>82</v>
      </c>
      <c r="AV438" s="13" t="s">
        <v>80</v>
      </c>
      <c r="AW438" s="13" t="s">
        <v>33</v>
      </c>
      <c r="AX438" s="13" t="s">
        <v>72</v>
      </c>
      <c r="AY438" s="232" t="s">
        <v>122</v>
      </c>
    </row>
    <row r="439" s="14" customFormat="1">
      <c r="A439" s="14"/>
      <c r="B439" s="233"/>
      <c r="C439" s="234"/>
      <c r="D439" s="224" t="s">
        <v>137</v>
      </c>
      <c r="E439" s="235" t="s">
        <v>19</v>
      </c>
      <c r="F439" s="236" t="s">
        <v>159</v>
      </c>
      <c r="G439" s="234"/>
      <c r="H439" s="237">
        <v>6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3" t="s">
        <v>137</v>
      </c>
      <c r="AU439" s="243" t="s">
        <v>82</v>
      </c>
      <c r="AV439" s="14" t="s">
        <v>82</v>
      </c>
      <c r="AW439" s="14" t="s">
        <v>33</v>
      </c>
      <c r="AX439" s="14" t="s">
        <v>72</v>
      </c>
      <c r="AY439" s="243" t="s">
        <v>122</v>
      </c>
    </row>
    <row r="440" s="15" customFormat="1">
      <c r="A440" s="15"/>
      <c r="B440" s="244"/>
      <c r="C440" s="245"/>
      <c r="D440" s="224" t="s">
        <v>137</v>
      </c>
      <c r="E440" s="246" t="s">
        <v>19</v>
      </c>
      <c r="F440" s="247" t="s">
        <v>140</v>
      </c>
      <c r="G440" s="245"/>
      <c r="H440" s="248">
        <v>6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4" t="s">
        <v>137</v>
      </c>
      <c r="AU440" s="254" t="s">
        <v>82</v>
      </c>
      <c r="AV440" s="15" t="s">
        <v>128</v>
      </c>
      <c r="AW440" s="15" t="s">
        <v>33</v>
      </c>
      <c r="AX440" s="15" t="s">
        <v>80</v>
      </c>
      <c r="AY440" s="254" t="s">
        <v>122</v>
      </c>
    </row>
    <row r="441" s="2" customFormat="1" ht="24.15" customHeight="1">
      <c r="A441" s="38"/>
      <c r="B441" s="39"/>
      <c r="C441" s="256" t="s">
        <v>544</v>
      </c>
      <c r="D441" s="256" t="s">
        <v>319</v>
      </c>
      <c r="E441" s="257" t="s">
        <v>545</v>
      </c>
      <c r="F441" s="258" t="s">
        <v>546</v>
      </c>
      <c r="G441" s="259" t="s">
        <v>144</v>
      </c>
      <c r="H441" s="260">
        <v>6</v>
      </c>
      <c r="I441" s="261"/>
      <c r="J441" s="262">
        <f>ROUND(I441*H441,2)</f>
        <v>0</v>
      </c>
      <c r="K441" s="258" t="s">
        <v>133</v>
      </c>
      <c r="L441" s="263"/>
      <c r="M441" s="264" t="s">
        <v>19</v>
      </c>
      <c r="N441" s="265" t="s">
        <v>43</v>
      </c>
      <c r="O441" s="84"/>
      <c r="P441" s="213">
        <f>O441*H441</f>
        <v>0</v>
      </c>
      <c r="Q441" s="213">
        <v>0.055</v>
      </c>
      <c r="R441" s="213">
        <f>Q441*H441</f>
        <v>0.33000000000000002</v>
      </c>
      <c r="S441" s="213">
        <v>0</v>
      </c>
      <c r="T441" s="21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15" t="s">
        <v>158</v>
      </c>
      <c r="AT441" s="215" t="s">
        <v>319</v>
      </c>
      <c r="AU441" s="215" t="s">
        <v>82</v>
      </c>
      <c r="AY441" s="17" t="s">
        <v>122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7" t="s">
        <v>80</v>
      </c>
      <c r="BK441" s="216">
        <f>ROUND(I441*H441,2)</f>
        <v>0</v>
      </c>
      <c r="BL441" s="17" t="s">
        <v>128</v>
      </c>
      <c r="BM441" s="215" t="s">
        <v>547</v>
      </c>
    </row>
    <row r="442" s="2" customFormat="1" ht="24.15" customHeight="1">
      <c r="A442" s="38"/>
      <c r="B442" s="39"/>
      <c r="C442" s="204" t="s">
        <v>548</v>
      </c>
      <c r="D442" s="204" t="s">
        <v>124</v>
      </c>
      <c r="E442" s="205" t="s">
        <v>549</v>
      </c>
      <c r="F442" s="206" t="s">
        <v>550</v>
      </c>
      <c r="G442" s="207" t="s">
        <v>144</v>
      </c>
      <c r="H442" s="208">
        <v>4</v>
      </c>
      <c r="I442" s="209"/>
      <c r="J442" s="210">
        <f>ROUND(I442*H442,2)</f>
        <v>0</v>
      </c>
      <c r="K442" s="206" t="s">
        <v>133</v>
      </c>
      <c r="L442" s="44"/>
      <c r="M442" s="211" t="s">
        <v>19</v>
      </c>
      <c r="N442" s="212" t="s">
        <v>43</v>
      </c>
      <c r="O442" s="84"/>
      <c r="P442" s="213">
        <f>O442*H442</f>
        <v>0</v>
      </c>
      <c r="Q442" s="213">
        <v>0</v>
      </c>
      <c r="R442" s="213">
        <f>Q442*H442</f>
        <v>0</v>
      </c>
      <c r="S442" s="213">
        <v>0.050000000000000003</v>
      </c>
      <c r="T442" s="214">
        <f>S442*H442</f>
        <v>0.20000000000000001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15" t="s">
        <v>128</v>
      </c>
      <c r="AT442" s="215" t="s">
        <v>124</v>
      </c>
      <c r="AU442" s="215" t="s">
        <v>82</v>
      </c>
      <c r="AY442" s="17" t="s">
        <v>122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7" t="s">
        <v>80</v>
      </c>
      <c r="BK442" s="216">
        <f>ROUND(I442*H442,2)</f>
        <v>0</v>
      </c>
      <c r="BL442" s="17" t="s">
        <v>128</v>
      </c>
      <c r="BM442" s="215" t="s">
        <v>551</v>
      </c>
    </row>
    <row r="443" s="2" customFormat="1">
      <c r="A443" s="38"/>
      <c r="B443" s="39"/>
      <c r="C443" s="40"/>
      <c r="D443" s="217" t="s">
        <v>135</v>
      </c>
      <c r="E443" s="40"/>
      <c r="F443" s="218" t="s">
        <v>552</v>
      </c>
      <c r="G443" s="40"/>
      <c r="H443" s="40"/>
      <c r="I443" s="219"/>
      <c r="J443" s="40"/>
      <c r="K443" s="40"/>
      <c r="L443" s="44"/>
      <c r="M443" s="220"/>
      <c r="N443" s="221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135</v>
      </c>
      <c r="AU443" s="17" t="s">
        <v>82</v>
      </c>
    </row>
    <row r="444" s="2" customFormat="1" ht="24.15" customHeight="1">
      <c r="A444" s="38"/>
      <c r="B444" s="39"/>
      <c r="C444" s="204" t="s">
        <v>553</v>
      </c>
      <c r="D444" s="204" t="s">
        <v>124</v>
      </c>
      <c r="E444" s="205" t="s">
        <v>554</v>
      </c>
      <c r="F444" s="206" t="s">
        <v>555</v>
      </c>
      <c r="G444" s="207" t="s">
        <v>144</v>
      </c>
      <c r="H444" s="208">
        <v>6</v>
      </c>
      <c r="I444" s="209"/>
      <c r="J444" s="210">
        <f>ROUND(I444*H444,2)</f>
        <v>0</v>
      </c>
      <c r="K444" s="206" t="s">
        <v>133</v>
      </c>
      <c r="L444" s="44"/>
      <c r="M444" s="211" t="s">
        <v>19</v>
      </c>
      <c r="N444" s="212" t="s">
        <v>43</v>
      </c>
      <c r="O444" s="84"/>
      <c r="P444" s="213">
        <f>O444*H444</f>
        <v>0</v>
      </c>
      <c r="Q444" s="213">
        <v>0</v>
      </c>
      <c r="R444" s="213">
        <f>Q444*H444</f>
        <v>0</v>
      </c>
      <c r="S444" s="213">
        <v>0.050000000000000003</v>
      </c>
      <c r="T444" s="214">
        <f>S444*H444</f>
        <v>0.30000000000000004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15" t="s">
        <v>128</v>
      </c>
      <c r="AT444" s="215" t="s">
        <v>124</v>
      </c>
      <c r="AU444" s="215" t="s">
        <v>82</v>
      </c>
      <c r="AY444" s="17" t="s">
        <v>122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17" t="s">
        <v>80</v>
      </c>
      <c r="BK444" s="216">
        <f>ROUND(I444*H444,2)</f>
        <v>0</v>
      </c>
      <c r="BL444" s="17" t="s">
        <v>128</v>
      </c>
      <c r="BM444" s="215" t="s">
        <v>556</v>
      </c>
    </row>
    <row r="445" s="2" customFormat="1">
      <c r="A445" s="38"/>
      <c r="B445" s="39"/>
      <c r="C445" s="40"/>
      <c r="D445" s="217" t="s">
        <v>135</v>
      </c>
      <c r="E445" s="40"/>
      <c r="F445" s="218" t="s">
        <v>557</v>
      </c>
      <c r="G445" s="40"/>
      <c r="H445" s="40"/>
      <c r="I445" s="219"/>
      <c r="J445" s="40"/>
      <c r="K445" s="40"/>
      <c r="L445" s="44"/>
      <c r="M445" s="220"/>
      <c r="N445" s="221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135</v>
      </c>
      <c r="AU445" s="17" t="s">
        <v>82</v>
      </c>
    </row>
    <row r="446" s="2" customFormat="1" ht="24.15" customHeight="1">
      <c r="A446" s="38"/>
      <c r="B446" s="39"/>
      <c r="C446" s="204" t="s">
        <v>558</v>
      </c>
      <c r="D446" s="204" t="s">
        <v>124</v>
      </c>
      <c r="E446" s="205" t="s">
        <v>559</v>
      </c>
      <c r="F446" s="206" t="s">
        <v>560</v>
      </c>
      <c r="G446" s="207" t="s">
        <v>144</v>
      </c>
      <c r="H446" s="208">
        <v>6</v>
      </c>
      <c r="I446" s="209"/>
      <c r="J446" s="210">
        <f>ROUND(I446*H446,2)</f>
        <v>0</v>
      </c>
      <c r="K446" s="206" t="s">
        <v>133</v>
      </c>
      <c r="L446" s="44"/>
      <c r="M446" s="211" t="s">
        <v>19</v>
      </c>
      <c r="N446" s="212" t="s">
        <v>43</v>
      </c>
      <c r="O446" s="84"/>
      <c r="P446" s="213">
        <f>O446*H446</f>
        <v>0</v>
      </c>
      <c r="Q446" s="213">
        <v>0.21734000000000001</v>
      </c>
      <c r="R446" s="213">
        <f>Q446*H446</f>
        <v>1.3040400000000001</v>
      </c>
      <c r="S446" s="213">
        <v>0</v>
      </c>
      <c r="T446" s="214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15" t="s">
        <v>128</v>
      </c>
      <c r="AT446" s="215" t="s">
        <v>124</v>
      </c>
      <c r="AU446" s="215" t="s">
        <v>82</v>
      </c>
      <c r="AY446" s="17" t="s">
        <v>122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7" t="s">
        <v>80</v>
      </c>
      <c r="BK446" s="216">
        <f>ROUND(I446*H446,2)</f>
        <v>0</v>
      </c>
      <c r="BL446" s="17" t="s">
        <v>128</v>
      </c>
      <c r="BM446" s="215" t="s">
        <v>561</v>
      </c>
    </row>
    <row r="447" s="2" customFormat="1">
      <c r="A447" s="38"/>
      <c r="B447" s="39"/>
      <c r="C447" s="40"/>
      <c r="D447" s="217" t="s">
        <v>135</v>
      </c>
      <c r="E447" s="40"/>
      <c r="F447" s="218" t="s">
        <v>562</v>
      </c>
      <c r="G447" s="40"/>
      <c r="H447" s="40"/>
      <c r="I447" s="219"/>
      <c r="J447" s="40"/>
      <c r="K447" s="40"/>
      <c r="L447" s="44"/>
      <c r="M447" s="220"/>
      <c r="N447" s="221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135</v>
      </c>
      <c r="AU447" s="17" t="s">
        <v>82</v>
      </c>
    </row>
    <row r="448" s="2" customFormat="1" ht="24.15" customHeight="1">
      <c r="A448" s="38"/>
      <c r="B448" s="39"/>
      <c r="C448" s="256" t="s">
        <v>563</v>
      </c>
      <c r="D448" s="256" t="s">
        <v>319</v>
      </c>
      <c r="E448" s="257" t="s">
        <v>564</v>
      </c>
      <c r="F448" s="258" t="s">
        <v>565</v>
      </c>
      <c r="G448" s="259" t="s">
        <v>144</v>
      </c>
      <c r="H448" s="260">
        <v>6</v>
      </c>
      <c r="I448" s="261"/>
      <c r="J448" s="262">
        <f>ROUND(I448*H448,2)</f>
        <v>0</v>
      </c>
      <c r="K448" s="258" t="s">
        <v>133</v>
      </c>
      <c r="L448" s="263"/>
      <c r="M448" s="264" t="s">
        <v>19</v>
      </c>
      <c r="N448" s="265" t="s">
        <v>43</v>
      </c>
      <c r="O448" s="84"/>
      <c r="P448" s="213">
        <f>O448*H448</f>
        <v>0</v>
      </c>
      <c r="Q448" s="213">
        <v>0.095799999999999996</v>
      </c>
      <c r="R448" s="213">
        <f>Q448*H448</f>
        <v>0.57479999999999998</v>
      </c>
      <c r="S448" s="213">
        <v>0</v>
      </c>
      <c r="T448" s="214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5" t="s">
        <v>158</v>
      </c>
      <c r="AT448" s="215" t="s">
        <v>319</v>
      </c>
      <c r="AU448" s="215" t="s">
        <v>82</v>
      </c>
      <c r="AY448" s="17" t="s">
        <v>122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7" t="s">
        <v>80</v>
      </c>
      <c r="BK448" s="216">
        <f>ROUND(I448*H448,2)</f>
        <v>0</v>
      </c>
      <c r="BL448" s="17" t="s">
        <v>128</v>
      </c>
      <c r="BM448" s="215" t="s">
        <v>566</v>
      </c>
    </row>
    <row r="449" s="2" customFormat="1" ht="16.5" customHeight="1">
      <c r="A449" s="38"/>
      <c r="B449" s="39"/>
      <c r="C449" s="256" t="s">
        <v>567</v>
      </c>
      <c r="D449" s="256" t="s">
        <v>319</v>
      </c>
      <c r="E449" s="257" t="s">
        <v>568</v>
      </c>
      <c r="F449" s="258" t="s">
        <v>569</v>
      </c>
      <c r="G449" s="259" t="s">
        <v>144</v>
      </c>
      <c r="H449" s="260">
        <v>6</v>
      </c>
      <c r="I449" s="261"/>
      <c r="J449" s="262">
        <f>ROUND(I449*H449,2)</f>
        <v>0</v>
      </c>
      <c r="K449" s="258" t="s">
        <v>133</v>
      </c>
      <c r="L449" s="263"/>
      <c r="M449" s="264" t="s">
        <v>19</v>
      </c>
      <c r="N449" s="265" t="s">
        <v>43</v>
      </c>
      <c r="O449" s="84"/>
      <c r="P449" s="213">
        <f>O449*H449</f>
        <v>0</v>
      </c>
      <c r="Q449" s="213">
        <v>0.0071999999999999998</v>
      </c>
      <c r="R449" s="213">
        <f>Q449*H449</f>
        <v>0.043200000000000002</v>
      </c>
      <c r="S449" s="213">
        <v>0</v>
      </c>
      <c r="T449" s="214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15" t="s">
        <v>158</v>
      </c>
      <c r="AT449" s="215" t="s">
        <v>319</v>
      </c>
      <c r="AU449" s="215" t="s">
        <v>82</v>
      </c>
      <c r="AY449" s="17" t="s">
        <v>122</v>
      </c>
      <c r="BE449" s="216">
        <f>IF(N449="základní",J449,0)</f>
        <v>0</v>
      </c>
      <c r="BF449" s="216">
        <f>IF(N449="snížená",J449,0)</f>
        <v>0</v>
      </c>
      <c r="BG449" s="216">
        <f>IF(N449="zákl. přenesená",J449,0)</f>
        <v>0</v>
      </c>
      <c r="BH449" s="216">
        <f>IF(N449="sníž. přenesená",J449,0)</f>
        <v>0</v>
      </c>
      <c r="BI449" s="216">
        <f>IF(N449="nulová",J449,0)</f>
        <v>0</v>
      </c>
      <c r="BJ449" s="17" t="s">
        <v>80</v>
      </c>
      <c r="BK449" s="216">
        <f>ROUND(I449*H449,2)</f>
        <v>0</v>
      </c>
      <c r="BL449" s="17" t="s">
        <v>128</v>
      </c>
      <c r="BM449" s="215" t="s">
        <v>570</v>
      </c>
    </row>
    <row r="450" s="12" customFormat="1" ht="22.8" customHeight="1">
      <c r="A450" s="12"/>
      <c r="B450" s="188"/>
      <c r="C450" s="189"/>
      <c r="D450" s="190" t="s">
        <v>71</v>
      </c>
      <c r="E450" s="202" t="s">
        <v>176</v>
      </c>
      <c r="F450" s="202" t="s">
        <v>571</v>
      </c>
      <c r="G450" s="189"/>
      <c r="H450" s="189"/>
      <c r="I450" s="192"/>
      <c r="J450" s="203">
        <f>BK450</f>
        <v>0</v>
      </c>
      <c r="K450" s="189"/>
      <c r="L450" s="194"/>
      <c r="M450" s="195"/>
      <c r="N450" s="196"/>
      <c r="O450" s="196"/>
      <c r="P450" s="197">
        <f>SUM(P451:P568)</f>
        <v>0</v>
      </c>
      <c r="Q450" s="196"/>
      <c r="R450" s="197">
        <f>SUM(R451:R568)</f>
        <v>276.97300419999993</v>
      </c>
      <c r="S450" s="196"/>
      <c r="T450" s="198">
        <f>SUM(T451:T568)</f>
        <v>0.028000000000000001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199" t="s">
        <v>80</v>
      </c>
      <c r="AT450" s="200" t="s">
        <v>71</v>
      </c>
      <c r="AU450" s="200" t="s">
        <v>80</v>
      </c>
      <c r="AY450" s="199" t="s">
        <v>122</v>
      </c>
      <c r="BK450" s="201">
        <f>SUM(BK451:BK568)</f>
        <v>0</v>
      </c>
    </row>
    <row r="451" s="2" customFormat="1" ht="21.75" customHeight="1">
      <c r="A451" s="38"/>
      <c r="B451" s="39"/>
      <c r="C451" s="204" t="s">
        <v>572</v>
      </c>
      <c r="D451" s="204" t="s">
        <v>124</v>
      </c>
      <c r="E451" s="205" t="s">
        <v>573</v>
      </c>
      <c r="F451" s="206" t="s">
        <v>574</v>
      </c>
      <c r="G451" s="207" t="s">
        <v>144</v>
      </c>
      <c r="H451" s="208">
        <v>13</v>
      </c>
      <c r="I451" s="209"/>
      <c r="J451" s="210">
        <f>ROUND(I451*H451,2)</f>
        <v>0</v>
      </c>
      <c r="K451" s="206" t="s">
        <v>19</v>
      </c>
      <c r="L451" s="44"/>
      <c r="M451" s="211" t="s">
        <v>19</v>
      </c>
      <c r="N451" s="212" t="s">
        <v>43</v>
      </c>
      <c r="O451" s="84"/>
      <c r="P451" s="213">
        <f>O451*H451</f>
        <v>0</v>
      </c>
      <c r="Q451" s="213">
        <v>0.42080000000000001</v>
      </c>
      <c r="R451" s="213">
        <f>Q451*H451</f>
        <v>5.4703999999999997</v>
      </c>
      <c r="S451" s="213">
        <v>0</v>
      </c>
      <c r="T451" s="21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5" t="s">
        <v>128</v>
      </c>
      <c r="AT451" s="215" t="s">
        <v>124</v>
      </c>
      <c r="AU451" s="215" t="s">
        <v>82</v>
      </c>
      <c r="AY451" s="17" t="s">
        <v>122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7" t="s">
        <v>80</v>
      </c>
      <c r="BK451" s="216">
        <f>ROUND(I451*H451,2)</f>
        <v>0</v>
      </c>
      <c r="BL451" s="17" t="s">
        <v>128</v>
      </c>
      <c r="BM451" s="215" t="s">
        <v>575</v>
      </c>
    </row>
    <row r="452" s="13" customFormat="1">
      <c r="A452" s="13"/>
      <c r="B452" s="222"/>
      <c r="C452" s="223"/>
      <c r="D452" s="224" t="s">
        <v>137</v>
      </c>
      <c r="E452" s="225" t="s">
        <v>19</v>
      </c>
      <c r="F452" s="226" t="s">
        <v>576</v>
      </c>
      <c r="G452" s="223"/>
      <c r="H452" s="225" t="s">
        <v>19</v>
      </c>
      <c r="I452" s="227"/>
      <c r="J452" s="223"/>
      <c r="K452" s="223"/>
      <c r="L452" s="228"/>
      <c r="M452" s="229"/>
      <c r="N452" s="230"/>
      <c r="O452" s="230"/>
      <c r="P452" s="230"/>
      <c r="Q452" s="230"/>
      <c r="R452" s="230"/>
      <c r="S452" s="230"/>
      <c r="T452" s="23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2" t="s">
        <v>137</v>
      </c>
      <c r="AU452" s="232" t="s">
        <v>82</v>
      </c>
      <c r="AV452" s="13" t="s">
        <v>80</v>
      </c>
      <c r="AW452" s="13" t="s">
        <v>33</v>
      </c>
      <c r="AX452" s="13" t="s">
        <v>72</v>
      </c>
      <c r="AY452" s="232" t="s">
        <v>122</v>
      </c>
    </row>
    <row r="453" s="14" customFormat="1">
      <c r="A453" s="14"/>
      <c r="B453" s="233"/>
      <c r="C453" s="234"/>
      <c r="D453" s="224" t="s">
        <v>137</v>
      </c>
      <c r="E453" s="235" t="s">
        <v>19</v>
      </c>
      <c r="F453" s="236" t="s">
        <v>577</v>
      </c>
      <c r="G453" s="234"/>
      <c r="H453" s="237">
        <v>13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3" t="s">
        <v>137</v>
      </c>
      <c r="AU453" s="243" t="s">
        <v>82</v>
      </c>
      <c r="AV453" s="14" t="s">
        <v>82</v>
      </c>
      <c r="AW453" s="14" t="s">
        <v>33</v>
      </c>
      <c r="AX453" s="14" t="s">
        <v>72</v>
      </c>
      <c r="AY453" s="243" t="s">
        <v>122</v>
      </c>
    </row>
    <row r="454" s="15" customFormat="1">
      <c r="A454" s="15"/>
      <c r="B454" s="244"/>
      <c r="C454" s="245"/>
      <c r="D454" s="224" t="s">
        <v>137</v>
      </c>
      <c r="E454" s="246" t="s">
        <v>19</v>
      </c>
      <c r="F454" s="247" t="s">
        <v>140</v>
      </c>
      <c r="G454" s="245"/>
      <c r="H454" s="248">
        <v>13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4" t="s">
        <v>137</v>
      </c>
      <c r="AU454" s="254" t="s">
        <v>82</v>
      </c>
      <c r="AV454" s="15" t="s">
        <v>128</v>
      </c>
      <c r="AW454" s="15" t="s">
        <v>33</v>
      </c>
      <c r="AX454" s="15" t="s">
        <v>80</v>
      </c>
      <c r="AY454" s="254" t="s">
        <v>122</v>
      </c>
    </row>
    <row r="455" s="2" customFormat="1" ht="16.5" customHeight="1">
      <c r="A455" s="38"/>
      <c r="B455" s="39"/>
      <c r="C455" s="256" t="s">
        <v>578</v>
      </c>
      <c r="D455" s="256" t="s">
        <v>319</v>
      </c>
      <c r="E455" s="257" t="s">
        <v>579</v>
      </c>
      <c r="F455" s="258" t="s">
        <v>580</v>
      </c>
      <c r="G455" s="259" t="s">
        <v>144</v>
      </c>
      <c r="H455" s="260">
        <v>1</v>
      </c>
      <c r="I455" s="261"/>
      <c r="J455" s="262">
        <f>ROUND(I455*H455,2)</f>
        <v>0</v>
      </c>
      <c r="K455" s="258" t="s">
        <v>133</v>
      </c>
      <c r="L455" s="263"/>
      <c r="M455" s="264" t="s">
        <v>19</v>
      </c>
      <c r="N455" s="265" t="s">
        <v>43</v>
      </c>
      <c r="O455" s="84"/>
      <c r="P455" s="213">
        <f>O455*H455</f>
        <v>0</v>
      </c>
      <c r="Q455" s="213">
        <v>0.029499999999999998</v>
      </c>
      <c r="R455" s="213">
        <f>Q455*H455</f>
        <v>0.029499999999999998</v>
      </c>
      <c r="S455" s="213">
        <v>0</v>
      </c>
      <c r="T455" s="214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15" t="s">
        <v>158</v>
      </c>
      <c r="AT455" s="215" t="s">
        <v>319</v>
      </c>
      <c r="AU455" s="215" t="s">
        <v>82</v>
      </c>
      <c r="AY455" s="17" t="s">
        <v>122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17" t="s">
        <v>80</v>
      </c>
      <c r="BK455" s="216">
        <f>ROUND(I455*H455,2)</f>
        <v>0</v>
      </c>
      <c r="BL455" s="17" t="s">
        <v>128</v>
      </c>
      <c r="BM455" s="215" t="s">
        <v>581</v>
      </c>
    </row>
    <row r="456" s="13" customFormat="1">
      <c r="A456" s="13"/>
      <c r="B456" s="222"/>
      <c r="C456" s="223"/>
      <c r="D456" s="224" t="s">
        <v>137</v>
      </c>
      <c r="E456" s="225" t="s">
        <v>19</v>
      </c>
      <c r="F456" s="226" t="s">
        <v>582</v>
      </c>
      <c r="G456" s="223"/>
      <c r="H456" s="225" t="s">
        <v>19</v>
      </c>
      <c r="I456" s="227"/>
      <c r="J456" s="223"/>
      <c r="K456" s="223"/>
      <c r="L456" s="228"/>
      <c r="M456" s="229"/>
      <c r="N456" s="230"/>
      <c r="O456" s="230"/>
      <c r="P456" s="230"/>
      <c r="Q456" s="230"/>
      <c r="R456" s="230"/>
      <c r="S456" s="230"/>
      <c r="T456" s="23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2" t="s">
        <v>137</v>
      </c>
      <c r="AU456" s="232" t="s">
        <v>82</v>
      </c>
      <c r="AV456" s="13" t="s">
        <v>80</v>
      </c>
      <c r="AW456" s="13" t="s">
        <v>33</v>
      </c>
      <c r="AX456" s="13" t="s">
        <v>72</v>
      </c>
      <c r="AY456" s="232" t="s">
        <v>122</v>
      </c>
    </row>
    <row r="457" s="14" customFormat="1">
      <c r="A457" s="14"/>
      <c r="B457" s="233"/>
      <c r="C457" s="234"/>
      <c r="D457" s="224" t="s">
        <v>137</v>
      </c>
      <c r="E457" s="235" t="s">
        <v>19</v>
      </c>
      <c r="F457" s="236" t="s">
        <v>80</v>
      </c>
      <c r="G457" s="234"/>
      <c r="H457" s="237">
        <v>1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3" t="s">
        <v>137</v>
      </c>
      <c r="AU457" s="243" t="s">
        <v>82</v>
      </c>
      <c r="AV457" s="14" t="s">
        <v>82</v>
      </c>
      <c r="AW457" s="14" t="s">
        <v>33</v>
      </c>
      <c r="AX457" s="14" t="s">
        <v>72</v>
      </c>
      <c r="AY457" s="243" t="s">
        <v>122</v>
      </c>
    </row>
    <row r="458" s="15" customFormat="1">
      <c r="A458" s="15"/>
      <c r="B458" s="244"/>
      <c r="C458" s="245"/>
      <c r="D458" s="224" t="s">
        <v>137</v>
      </c>
      <c r="E458" s="246" t="s">
        <v>19</v>
      </c>
      <c r="F458" s="247" t="s">
        <v>140</v>
      </c>
      <c r="G458" s="245"/>
      <c r="H458" s="248">
        <v>1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4" t="s">
        <v>137</v>
      </c>
      <c r="AU458" s="254" t="s">
        <v>82</v>
      </c>
      <c r="AV458" s="15" t="s">
        <v>128</v>
      </c>
      <c r="AW458" s="15" t="s">
        <v>33</v>
      </c>
      <c r="AX458" s="15" t="s">
        <v>80</v>
      </c>
      <c r="AY458" s="254" t="s">
        <v>122</v>
      </c>
    </row>
    <row r="459" s="2" customFormat="1" ht="24.15" customHeight="1">
      <c r="A459" s="38"/>
      <c r="B459" s="39"/>
      <c r="C459" s="256" t="s">
        <v>583</v>
      </c>
      <c r="D459" s="256" t="s">
        <v>319</v>
      </c>
      <c r="E459" s="257" t="s">
        <v>584</v>
      </c>
      <c r="F459" s="258" t="s">
        <v>585</v>
      </c>
      <c r="G459" s="259" t="s">
        <v>144</v>
      </c>
      <c r="H459" s="260">
        <v>2</v>
      </c>
      <c r="I459" s="261"/>
      <c r="J459" s="262">
        <f>ROUND(I459*H459,2)</f>
        <v>0</v>
      </c>
      <c r="K459" s="258" t="s">
        <v>133</v>
      </c>
      <c r="L459" s="263"/>
      <c r="M459" s="264" t="s">
        <v>19</v>
      </c>
      <c r="N459" s="265" t="s">
        <v>43</v>
      </c>
      <c r="O459" s="84"/>
      <c r="P459" s="213">
        <f>O459*H459</f>
        <v>0</v>
      </c>
      <c r="Q459" s="213">
        <v>0.013299999999999999</v>
      </c>
      <c r="R459" s="213">
        <f>Q459*H459</f>
        <v>0.026599999999999999</v>
      </c>
      <c r="S459" s="213">
        <v>0</v>
      </c>
      <c r="T459" s="214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15" t="s">
        <v>158</v>
      </c>
      <c r="AT459" s="215" t="s">
        <v>319</v>
      </c>
      <c r="AU459" s="215" t="s">
        <v>82</v>
      </c>
      <c r="AY459" s="17" t="s">
        <v>122</v>
      </c>
      <c r="BE459" s="216">
        <f>IF(N459="základní",J459,0)</f>
        <v>0</v>
      </c>
      <c r="BF459" s="216">
        <f>IF(N459="snížená",J459,0)</f>
        <v>0</v>
      </c>
      <c r="BG459" s="216">
        <f>IF(N459="zákl. přenesená",J459,0)</f>
        <v>0</v>
      </c>
      <c r="BH459" s="216">
        <f>IF(N459="sníž. přenesená",J459,0)</f>
        <v>0</v>
      </c>
      <c r="BI459" s="216">
        <f>IF(N459="nulová",J459,0)</f>
        <v>0</v>
      </c>
      <c r="BJ459" s="17" t="s">
        <v>80</v>
      </c>
      <c r="BK459" s="216">
        <f>ROUND(I459*H459,2)</f>
        <v>0</v>
      </c>
      <c r="BL459" s="17" t="s">
        <v>128</v>
      </c>
      <c r="BM459" s="215" t="s">
        <v>586</v>
      </c>
    </row>
    <row r="460" s="13" customFormat="1">
      <c r="A460" s="13"/>
      <c r="B460" s="222"/>
      <c r="C460" s="223"/>
      <c r="D460" s="224" t="s">
        <v>137</v>
      </c>
      <c r="E460" s="225" t="s">
        <v>19</v>
      </c>
      <c r="F460" s="226" t="s">
        <v>582</v>
      </c>
      <c r="G460" s="223"/>
      <c r="H460" s="225" t="s">
        <v>19</v>
      </c>
      <c r="I460" s="227"/>
      <c r="J460" s="223"/>
      <c r="K460" s="223"/>
      <c r="L460" s="228"/>
      <c r="M460" s="229"/>
      <c r="N460" s="230"/>
      <c r="O460" s="230"/>
      <c r="P460" s="230"/>
      <c r="Q460" s="230"/>
      <c r="R460" s="230"/>
      <c r="S460" s="230"/>
      <c r="T460" s="23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2" t="s">
        <v>137</v>
      </c>
      <c r="AU460" s="232" t="s">
        <v>82</v>
      </c>
      <c r="AV460" s="13" t="s">
        <v>80</v>
      </c>
      <c r="AW460" s="13" t="s">
        <v>33</v>
      </c>
      <c r="AX460" s="13" t="s">
        <v>72</v>
      </c>
      <c r="AY460" s="232" t="s">
        <v>122</v>
      </c>
    </row>
    <row r="461" s="14" customFormat="1">
      <c r="A461" s="14"/>
      <c r="B461" s="233"/>
      <c r="C461" s="234"/>
      <c r="D461" s="224" t="s">
        <v>137</v>
      </c>
      <c r="E461" s="235" t="s">
        <v>19</v>
      </c>
      <c r="F461" s="236" t="s">
        <v>82</v>
      </c>
      <c r="G461" s="234"/>
      <c r="H461" s="237">
        <v>2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3" t="s">
        <v>137</v>
      </c>
      <c r="AU461" s="243" t="s">
        <v>82</v>
      </c>
      <c r="AV461" s="14" t="s">
        <v>82</v>
      </c>
      <c r="AW461" s="14" t="s">
        <v>33</v>
      </c>
      <c r="AX461" s="14" t="s">
        <v>72</v>
      </c>
      <c r="AY461" s="243" t="s">
        <v>122</v>
      </c>
    </row>
    <row r="462" s="15" customFormat="1">
      <c r="A462" s="15"/>
      <c r="B462" s="244"/>
      <c r="C462" s="245"/>
      <c r="D462" s="224" t="s">
        <v>137</v>
      </c>
      <c r="E462" s="246" t="s">
        <v>19</v>
      </c>
      <c r="F462" s="247" t="s">
        <v>140</v>
      </c>
      <c r="G462" s="245"/>
      <c r="H462" s="248">
        <v>2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4" t="s">
        <v>137</v>
      </c>
      <c r="AU462" s="254" t="s">
        <v>82</v>
      </c>
      <c r="AV462" s="15" t="s">
        <v>128</v>
      </c>
      <c r="AW462" s="15" t="s">
        <v>33</v>
      </c>
      <c r="AX462" s="15" t="s">
        <v>80</v>
      </c>
      <c r="AY462" s="254" t="s">
        <v>122</v>
      </c>
    </row>
    <row r="463" s="2" customFormat="1" ht="33" customHeight="1">
      <c r="A463" s="38"/>
      <c r="B463" s="39"/>
      <c r="C463" s="204" t="s">
        <v>587</v>
      </c>
      <c r="D463" s="204" t="s">
        <v>124</v>
      </c>
      <c r="E463" s="205" t="s">
        <v>588</v>
      </c>
      <c r="F463" s="206" t="s">
        <v>589</v>
      </c>
      <c r="G463" s="207" t="s">
        <v>144</v>
      </c>
      <c r="H463" s="208">
        <v>4</v>
      </c>
      <c r="I463" s="209"/>
      <c r="J463" s="210">
        <f>ROUND(I463*H463,2)</f>
        <v>0</v>
      </c>
      <c r="K463" s="206" t="s">
        <v>133</v>
      </c>
      <c r="L463" s="44"/>
      <c r="M463" s="211" t="s">
        <v>19</v>
      </c>
      <c r="N463" s="212" t="s">
        <v>43</v>
      </c>
      <c r="O463" s="8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15" t="s">
        <v>128</v>
      </c>
      <c r="AT463" s="215" t="s">
        <v>124</v>
      </c>
      <c r="AU463" s="215" t="s">
        <v>82</v>
      </c>
      <c r="AY463" s="17" t="s">
        <v>122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17" t="s">
        <v>80</v>
      </c>
      <c r="BK463" s="216">
        <f>ROUND(I463*H463,2)</f>
        <v>0</v>
      </c>
      <c r="BL463" s="17" t="s">
        <v>128</v>
      </c>
      <c r="BM463" s="215" t="s">
        <v>590</v>
      </c>
    </row>
    <row r="464" s="2" customFormat="1">
      <c r="A464" s="38"/>
      <c r="B464" s="39"/>
      <c r="C464" s="40"/>
      <c r="D464" s="217" t="s">
        <v>135</v>
      </c>
      <c r="E464" s="40"/>
      <c r="F464" s="218" t="s">
        <v>591</v>
      </c>
      <c r="G464" s="40"/>
      <c r="H464" s="40"/>
      <c r="I464" s="219"/>
      <c r="J464" s="40"/>
      <c r="K464" s="40"/>
      <c r="L464" s="44"/>
      <c r="M464" s="220"/>
      <c r="N464" s="221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135</v>
      </c>
      <c r="AU464" s="17" t="s">
        <v>82</v>
      </c>
    </row>
    <row r="465" s="2" customFormat="1" ht="16.5" customHeight="1">
      <c r="A465" s="38"/>
      <c r="B465" s="39"/>
      <c r="C465" s="256" t="s">
        <v>592</v>
      </c>
      <c r="D465" s="256" t="s">
        <v>319</v>
      </c>
      <c r="E465" s="257" t="s">
        <v>593</v>
      </c>
      <c r="F465" s="258" t="s">
        <v>594</v>
      </c>
      <c r="G465" s="259" t="s">
        <v>144</v>
      </c>
      <c r="H465" s="260">
        <v>4</v>
      </c>
      <c r="I465" s="261"/>
      <c r="J465" s="262">
        <f>ROUND(I465*H465,2)</f>
        <v>0</v>
      </c>
      <c r="K465" s="258" t="s">
        <v>19</v>
      </c>
      <c r="L465" s="263"/>
      <c r="M465" s="264" t="s">
        <v>19</v>
      </c>
      <c r="N465" s="265" t="s">
        <v>43</v>
      </c>
      <c r="O465" s="84"/>
      <c r="P465" s="213">
        <f>O465*H465</f>
        <v>0</v>
      </c>
      <c r="Q465" s="213">
        <v>0.0020999999999999999</v>
      </c>
      <c r="R465" s="213">
        <f>Q465*H465</f>
        <v>0.0083999999999999995</v>
      </c>
      <c r="S465" s="213">
        <v>0</v>
      </c>
      <c r="T465" s="214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15" t="s">
        <v>158</v>
      </c>
      <c r="AT465" s="215" t="s">
        <v>319</v>
      </c>
      <c r="AU465" s="215" t="s">
        <v>82</v>
      </c>
      <c r="AY465" s="17" t="s">
        <v>122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7" t="s">
        <v>80</v>
      </c>
      <c r="BK465" s="216">
        <f>ROUND(I465*H465,2)</f>
        <v>0</v>
      </c>
      <c r="BL465" s="17" t="s">
        <v>128</v>
      </c>
      <c r="BM465" s="215" t="s">
        <v>595</v>
      </c>
    </row>
    <row r="466" s="2" customFormat="1" ht="24.15" customHeight="1">
      <c r="A466" s="38"/>
      <c r="B466" s="39"/>
      <c r="C466" s="204" t="s">
        <v>596</v>
      </c>
      <c r="D466" s="204" t="s">
        <v>124</v>
      </c>
      <c r="E466" s="205" t="s">
        <v>597</v>
      </c>
      <c r="F466" s="206" t="s">
        <v>598</v>
      </c>
      <c r="G466" s="207" t="s">
        <v>144</v>
      </c>
      <c r="H466" s="208">
        <v>5</v>
      </c>
      <c r="I466" s="209"/>
      <c r="J466" s="210">
        <f>ROUND(I466*H466,2)</f>
        <v>0</v>
      </c>
      <c r="K466" s="206" t="s">
        <v>19</v>
      </c>
      <c r="L466" s="44"/>
      <c r="M466" s="211" t="s">
        <v>19</v>
      </c>
      <c r="N466" s="212" t="s">
        <v>43</v>
      </c>
      <c r="O466" s="84"/>
      <c r="P466" s="213">
        <f>O466*H466</f>
        <v>0</v>
      </c>
      <c r="Q466" s="213">
        <v>0.00069999999999999999</v>
      </c>
      <c r="R466" s="213">
        <f>Q466*H466</f>
        <v>0.0035000000000000001</v>
      </c>
      <c r="S466" s="213">
        <v>0</v>
      </c>
      <c r="T466" s="214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15" t="s">
        <v>128</v>
      </c>
      <c r="AT466" s="215" t="s">
        <v>124</v>
      </c>
      <c r="AU466" s="215" t="s">
        <v>82</v>
      </c>
      <c r="AY466" s="17" t="s">
        <v>122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17" t="s">
        <v>80</v>
      </c>
      <c r="BK466" s="216">
        <f>ROUND(I466*H466,2)</f>
        <v>0</v>
      </c>
      <c r="BL466" s="17" t="s">
        <v>128</v>
      </c>
      <c r="BM466" s="215" t="s">
        <v>599</v>
      </c>
    </row>
    <row r="467" s="13" customFormat="1">
      <c r="A467" s="13"/>
      <c r="B467" s="222"/>
      <c r="C467" s="223"/>
      <c r="D467" s="224" t="s">
        <v>137</v>
      </c>
      <c r="E467" s="225" t="s">
        <v>19</v>
      </c>
      <c r="F467" s="226" t="s">
        <v>600</v>
      </c>
      <c r="G467" s="223"/>
      <c r="H467" s="225" t="s">
        <v>19</v>
      </c>
      <c r="I467" s="227"/>
      <c r="J467" s="223"/>
      <c r="K467" s="223"/>
      <c r="L467" s="228"/>
      <c r="M467" s="229"/>
      <c r="N467" s="230"/>
      <c r="O467" s="230"/>
      <c r="P467" s="230"/>
      <c r="Q467" s="230"/>
      <c r="R467" s="230"/>
      <c r="S467" s="230"/>
      <c r="T467" s="23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2" t="s">
        <v>137</v>
      </c>
      <c r="AU467" s="232" t="s">
        <v>82</v>
      </c>
      <c r="AV467" s="13" t="s">
        <v>80</v>
      </c>
      <c r="AW467" s="13" t="s">
        <v>33</v>
      </c>
      <c r="AX467" s="13" t="s">
        <v>72</v>
      </c>
      <c r="AY467" s="232" t="s">
        <v>122</v>
      </c>
    </row>
    <row r="468" s="13" customFormat="1">
      <c r="A468" s="13"/>
      <c r="B468" s="222"/>
      <c r="C468" s="223"/>
      <c r="D468" s="224" t="s">
        <v>137</v>
      </c>
      <c r="E468" s="225" t="s">
        <v>19</v>
      </c>
      <c r="F468" s="226" t="s">
        <v>601</v>
      </c>
      <c r="G468" s="223"/>
      <c r="H468" s="225" t="s">
        <v>19</v>
      </c>
      <c r="I468" s="227"/>
      <c r="J468" s="223"/>
      <c r="K468" s="223"/>
      <c r="L468" s="228"/>
      <c r="M468" s="229"/>
      <c r="N468" s="230"/>
      <c r="O468" s="230"/>
      <c r="P468" s="230"/>
      <c r="Q468" s="230"/>
      <c r="R468" s="230"/>
      <c r="S468" s="230"/>
      <c r="T468" s="23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2" t="s">
        <v>137</v>
      </c>
      <c r="AU468" s="232" t="s">
        <v>82</v>
      </c>
      <c r="AV468" s="13" t="s">
        <v>80</v>
      </c>
      <c r="AW468" s="13" t="s">
        <v>33</v>
      </c>
      <c r="AX468" s="13" t="s">
        <v>72</v>
      </c>
      <c r="AY468" s="232" t="s">
        <v>122</v>
      </c>
    </row>
    <row r="469" s="14" customFormat="1">
      <c r="A469" s="14"/>
      <c r="B469" s="233"/>
      <c r="C469" s="234"/>
      <c r="D469" s="224" t="s">
        <v>137</v>
      </c>
      <c r="E469" s="235" t="s">
        <v>19</v>
      </c>
      <c r="F469" s="236" t="s">
        <v>602</v>
      </c>
      <c r="G469" s="234"/>
      <c r="H469" s="237">
        <v>3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3" t="s">
        <v>137</v>
      </c>
      <c r="AU469" s="243" t="s">
        <v>82</v>
      </c>
      <c r="AV469" s="14" t="s">
        <v>82</v>
      </c>
      <c r="AW469" s="14" t="s">
        <v>33</v>
      </c>
      <c r="AX469" s="14" t="s">
        <v>72</v>
      </c>
      <c r="AY469" s="243" t="s">
        <v>122</v>
      </c>
    </row>
    <row r="470" s="13" customFormat="1">
      <c r="A470" s="13"/>
      <c r="B470" s="222"/>
      <c r="C470" s="223"/>
      <c r="D470" s="224" t="s">
        <v>137</v>
      </c>
      <c r="E470" s="225" t="s">
        <v>19</v>
      </c>
      <c r="F470" s="226" t="s">
        <v>603</v>
      </c>
      <c r="G470" s="223"/>
      <c r="H470" s="225" t="s">
        <v>19</v>
      </c>
      <c r="I470" s="227"/>
      <c r="J470" s="223"/>
      <c r="K470" s="223"/>
      <c r="L470" s="228"/>
      <c r="M470" s="229"/>
      <c r="N470" s="230"/>
      <c r="O470" s="230"/>
      <c r="P470" s="230"/>
      <c r="Q470" s="230"/>
      <c r="R470" s="230"/>
      <c r="S470" s="230"/>
      <c r="T470" s="23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2" t="s">
        <v>137</v>
      </c>
      <c r="AU470" s="232" t="s">
        <v>82</v>
      </c>
      <c r="AV470" s="13" t="s">
        <v>80</v>
      </c>
      <c r="AW470" s="13" t="s">
        <v>33</v>
      </c>
      <c r="AX470" s="13" t="s">
        <v>72</v>
      </c>
      <c r="AY470" s="232" t="s">
        <v>122</v>
      </c>
    </row>
    <row r="471" s="14" customFormat="1">
      <c r="A471" s="14"/>
      <c r="B471" s="233"/>
      <c r="C471" s="234"/>
      <c r="D471" s="224" t="s">
        <v>137</v>
      </c>
      <c r="E471" s="235" t="s">
        <v>19</v>
      </c>
      <c r="F471" s="236" t="s">
        <v>80</v>
      </c>
      <c r="G471" s="234"/>
      <c r="H471" s="237">
        <v>1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3" t="s">
        <v>137</v>
      </c>
      <c r="AU471" s="243" t="s">
        <v>82</v>
      </c>
      <c r="AV471" s="14" t="s">
        <v>82</v>
      </c>
      <c r="AW471" s="14" t="s">
        <v>33</v>
      </c>
      <c r="AX471" s="14" t="s">
        <v>72</v>
      </c>
      <c r="AY471" s="243" t="s">
        <v>122</v>
      </c>
    </row>
    <row r="472" s="13" customFormat="1">
      <c r="A472" s="13"/>
      <c r="B472" s="222"/>
      <c r="C472" s="223"/>
      <c r="D472" s="224" t="s">
        <v>137</v>
      </c>
      <c r="E472" s="225" t="s">
        <v>19</v>
      </c>
      <c r="F472" s="226" t="s">
        <v>604</v>
      </c>
      <c r="G472" s="223"/>
      <c r="H472" s="225" t="s">
        <v>19</v>
      </c>
      <c r="I472" s="227"/>
      <c r="J472" s="223"/>
      <c r="K472" s="223"/>
      <c r="L472" s="228"/>
      <c r="M472" s="229"/>
      <c r="N472" s="230"/>
      <c r="O472" s="230"/>
      <c r="P472" s="230"/>
      <c r="Q472" s="230"/>
      <c r="R472" s="230"/>
      <c r="S472" s="230"/>
      <c r="T472" s="23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2" t="s">
        <v>137</v>
      </c>
      <c r="AU472" s="232" t="s">
        <v>82</v>
      </c>
      <c r="AV472" s="13" t="s">
        <v>80</v>
      </c>
      <c r="AW472" s="13" t="s">
        <v>33</v>
      </c>
      <c r="AX472" s="13" t="s">
        <v>72</v>
      </c>
      <c r="AY472" s="232" t="s">
        <v>122</v>
      </c>
    </row>
    <row r="473" s="13" customFormat="1">
      <c r="A473" s="13"/>
      <c r="B473" s="222"/>
      <c r="C473" s="223"/>
      <c r="D473" s="224" t="s">
        <v>137</v>
      </c>
      <c r="E473" s="225" t="s">
        <v>19</v>
      </c>
      <c r="F473" s="226" t="s">
        <v>605</v>
      </c>
      <c r="G473" s="223"/>
      <c r="H473" s="225" t="s">
        <v>19</v>
      </c>
      <c r="I473" s="227"/>
      <c r="J473" s="223"/>
      <c r="K473" s="223"/>
      <c r="L473" s="228"/>
      <c r="M473" s="229"/>
      <c r="N473" s="230"/>
      <c r="O473" s="230"/>
      <c r="P473" s="230"/>
      <c r="Q473" s="230"/>
      <c r="R473" s="230"/>
      <c r="S473" s="230"/>
      <c r="T473" s="23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2" t="s">
        <v>137</v>
      </c>
      <c r="AU473" s="232" t="s">
        <v>82</v>
      </c>
      <c r="AV473" s="13" t="s">
        <v>80</v>
      </c>
      <c r="AW473" s="13" t="s">
        <v>33</v>
      </c>
      <c r="AX473" s="13" t="s">
        <v>72</v>
      </c>
      <c r="AY473" s="232" t="s">
        <v>122</v>
      </c>
    </row>
    <row r="474" s="14" customFormat="1">
      <c r="A474" s="14"/>
      <c r="B474" s="233"/>
      <c r="C474" s="234"/>
      <c r="D474" s="224" t="s">
        <v>137</v>
      </c>
      <c r="E474" s="235" t="s">
        <v>19</v>
      </c>
      <c r="F474" s="236" t="s">
        <v>80</v>
      </c>
      <c r="G474" s="234"/>
      <c r="H474" s="237">
        <v>1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3" t="s">
        <v>137</v>
      </c>
      <c r="AU474" s="243" t="s">
        <v>82</v>
      </c>
      <c r="AV474" s="14" t="s">
        <v>82</v>
      </c>
      <c r="AW474" s="14" t="s">
        <v>33</v>
      </c>
      <c r="AX474" s="14" t="s">
        <v>72</v>
      </c>
      <c r="AY474" s="243" t="s">
        <v>122</v>
      </c>
    </row>
    <row r="475" s="15" customFormat="1">
      <c r="A475" s="15"/>
      <c r="B475" s="244"/>
      <c r="C475" s="245"/>
      <c r="D475" s="224" t="s">
        <v>137</v>
      </c>
      <c r="E475" s="246" t="s">
        <v>19</v>
      </c>
      <c r="F475" s="247" t="s">
        <v>140</v>
      </c>
      <c r="G475" s="245"/>
      <c r="H475" s="248">
        <v>5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4" t="s">
        <v>137</v>
      </c>
      <c r="AU475" s="254" t="s">
        <v>82</v>
      </c>
      <c r="AV475" s="15" t="s">
        <v>128</v>
      </c>
      <c r="AW475" s="15" t="s">
        <v>33</v>
      </c>
      <c r="AX475" s="15" t="s">
        <v>80</v>
      </c>
      <c r="AY475" s="254" t="s">
        <v>122</v>
      </c>
    </row>
    <row r="476" s="2" customFormat="1" ht="21.75" customHeight="1">
      <c r="A476" s="38"/>
      <c r="B476" s="39"/>
      <c r="C476" s="256" t="s">
        <v>214</v>
      </c>
      <c r="D476" s="256" t="s">
        <v>319</v>
      </c>
      <c r="E476" s="257" t="s">
        <v>606</v>
      </c>
      <c r="F476" s="258" t="s">
        <v>607</v>
      </c>
      <c r="G476" s="259" t="s">
        <v>144</v>
      </c>
      <c r="H476" s="260">
        <v>2</v>
      </c>
      <c r="I476" s="261"/>
      <c r="J476" s="262">
        <f>ROUND(I476*H476,2)</f>
        <v>0</v>
      </c>
      <c r="K476" s="258" t="s">
        <v>133</v>
      </c>
      <c r="L476" s="263"/>
      <c r="M476" s="264" t="s">
        <v>19</v>
      </c>
      <c r="N476" s="265" t="s">
        <v>43</v>
      </c>
      <c r="O476" s="84"/>
      <c r="P476" s="213">
        <f>O476*H476</f>
        <v>0</v>
      </c>
      <c r="Q476" s="213">
        <v>0.0025000000000000001</v>
      </c>
      <c r="R476" s="213">
        <f>Q476*H476</f>
        <v>0.0050000000000000001</v>
      </c>
      <c r="S476" s="213">
        <v>0</v>
      </c>
      <c r="T476" s="214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15" t="s">
        <v>158</v>
      </c>
      <c r="AT476" s="215" t="s">
        <v>319</v>
      </c>
      <c r="AU476" s="215" t="s">
        <v>82</v>
      </c>
      <c r="AY476" s="17" t="s">
        <v>122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17" t="s">
        <v>80</v>
      </c>
      <c r="BK476" s="216">
        <f>ROUND(I476*H476,2)</f>
        <v>0</v>
      </c>
      <c r="BL476" s="17" t="s">
        <v>128</v>
      </c>
      <c r="BM476" s="215" t="s">
        <v>608</v>
      </c>
    </row>
    <row r="477" s="2" customFormat="1" ht="16.5" customHeight="1">
      <c r="A477" s="38"/>
      <c r="B477" s="39"/>
      <c r="C477" s="256" t="s">
        <v>609</v>
      </c>
      <c r="D477" s="256" t="s">
        <v>319</v>
      </c>
      <c r="E477" s="257" t="s">
        <v>610</v>
      </c>
      <c r="F477" s="258" t="s">
        <v>611</v>
      </c>
      <c r="G477" s="259" t="s">
        <v>144</v>
      </c>
      <c r="H477" s="260">
        <v>2</v>
      </c>
      <c r="I477" s="261"/>
      <c r="J477" s="262">
        <f>ROUND(I477*H477,2)</f>
        <v>0</v>
      </c>
      <c r="K477" s="258" t="s">
        <v>133</v>
      </c>
      <c r="L477" s="263"/>
      <c r="M477" s="264" t="s">
        <v>19</v>
      </c>
      <c r="N477" s="265" t="s">
        <v>43</v>
      </c>
      <c r="O477" s="84"/>
      <c r="P477" s="213">
        <f>O477*H477</f>
        <v>0</v>
      </c>
      <c r="Q477" s="213">
        <v>0.0025000000000000001</v>
      </c>
      <c r="R477" s="213">
        <f>Q477*H477</f>
        <v>0.0050000000000000001</v>
      </c>
      <c r="S477" s="213">
        <v>0</v>
      </c>
      <c r="T477" s="214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15" t="s">
        <v>158</v>
      </c>
      <c r="AT477" s="215" t="s">
        <v>319</v>
      </c>
      <c r="AU477" s="215" t="s">
        <v>82</v>
      </c>
      <c r="AY477" s="17" t="s">
        <v>122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7" t="s">
        <v>80</v>
      </c>
      <c r="BK477" s="216">
        <f>ROUND(I477*H477,2)</f>
        <v>0</v>
      </c>
      <c r="BL477" s="17" t="s">
        <v>128</v>
      </c>
      <c r="BM477" s="215" t="s">
        <v>612</v>
      </c>
    </row>
    <row r="478" s="2" customFormat="1" ht="16.5" customHeight="1">
      <c r="A478" s="38"/>
      <c r="B478" s="39"/>
      <c r="C478" s="256" t="s">
        <v>613</v>
      </c>
      <c r="D478" s="256" t="s">
        <v>319</v>
      </c>
      <c r="E478" s="257" t="s">
        <v>614</v>
      </c>
      <c r="F478" s="258" t="s">
        <v>615</v>
      </c>
      <c r="G478" s="259" t="s">
        <v>144</v>
      </c>
      <c r="H478" s="260">
        <v>1</v>
      </c>
      <c r="I478" s="261"/>
      <c r="J478" s="262">
        <f>ROUND(I478*H478,2)</f>
        <v>0</v>
      </c>
      <c r="K478" s="258" t="s">
        <v>133</v>
      </c>
      <c r="L478" s="263"/>
      <c r="M478" s="264" t="s">
        <v>19</v>
      </c>
      <c r="N478" s="265" t="s">
        <v>43</v>
      </c>
      <c r="O478" s="84"/>
      <c r="P478" s="213">
        <f>O478*H478</f>
        <v>0</v>
      </c>
      <c r="Q478" s="213">
        <v>0.0016999999999999999</v>
      </c>
      <c r="R478" s="213">
        <f>Q478*H478</f>
        <v>0.0016999999999999999</v>
      </c>
      <c r="S478" s="213">
        <v>0</v>
      </c>
      <c r="T478" s="214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15" t="s">
        <v>158</v>
      </c>
      <c r="AT478" s="215" t="s">
        <v>319</v>
      </c>
      <c r="AU478" s="215" t="s">
        <v>82</v>
      </c>
      <c r="AY478" s="17" t="s">
        <v>122</v>
      </c>
      <c r="BE478" s="216">
        <f>IF(N478="základní",J478,0)</f>
        <v>0</v>
      </c>
      <c r="BF478" s="216">
        <f>IF(N478="snížená",J478,0)</f>
        <v>0</v>
      </c>
      <c r="BG478" s="216">
        <f>IF(N478="zákl. přenesená",J478,0)</f>
        <v>0</v>
      </c>
      <c r="BH478" s="216">
        <f>IF(N478="sníž. přenesená",J478,0)</f>
        <v>0</v>
      </c>
      <c r="BI478" s="216">
        <f>IF(N478="nulová",J478,0)</f>
        <v>0</v>
      </c>
      <c r="BJ478" s="17" t="s">
        <v>80</v>
      </c>
      <c r="BK478" s="216">
        <f>ROUND(I478*H478,2)</f>
        <v>0</v>
      </c>
      <c r="BL478" s="17" t="s">
        <v>128</v>
      </c>
      <c r="BM478" s="215" t="s">
        <v>616</v>
      </c>
    </row>
    <row r="479" s="2" customFormat="1" ht="16.5" customHeight="1">
      <c r="A479" s="38"/>
      <c r="B479" s="39"/>
      <c r="C479" s="256" t="s">
        <v>617</v>
      </c>
      <c r="D479" s="256" t="s">
        <v>319</v>
      </c>
      <c r="E479" s="257" t="s">
        <v>618</v>
      </c>
      <c r="F479" s="258" t="s">
        <v>619</v>
      </c>
      <c r="G479" s="259" t="s">
        <v>144</v>
      </c>
      <c r="H479" s="260">
        <v>1</v>
      </c>
      <c r="I479" s="261"/>
      <c r="J479" s="262">
        <f>ROUND(I479*H479,2)</f>
        <v>0</v>
      </c>
      <c r="K479" s="258" t="s">
        <v>133</v>
      </c>
      <c r="L479" s="263"/>
      <c r="M479" s="264" t="s">
        <v>19</v>
      </c>
      <c r="N479" s="265" t="s">
        <v>43</v>
      </c>
      <c r="O479" s="84"/>
      <c r="P479" s="213">
        <f>O479*H479</f>
        <v>0</v>
      </c>
      <c r="Q479" s="213">
        <v>0.0025000000000000001</v>
      </c>
      <c r="R479" s="213">
        <f>Q479*H479</f>
        <v>0.0025000000000000001</v>
      </c>
      <c r="S479" s="213">
        <v>0</v>
      </c>
      <c r="T479" s="214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15" t="s">
        <v>158</v>
      </c>
      <c r="AT479" s="215" t="s">
        <v>319</v>
      </c>
      <c r="AU479" s="215" t="s">
        <v>82</v>
      </c>
      <c r="AY479" s="17" t="s">
        <v>122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17" t="s">
        <v>80</v>
      </c>
      <c r="BK479" s="216">
        <f>ROUND(I479*H479,2)</f>
        <v>0</v>
      </c>
      <c r="BL479" s="17" t="s">
        <v>128</v>
      </c>
      <c r="BM479" s="215" t="s">
        <v>620</v>
      </c>
    </row>
    <row r="480" s="2" customFormat="1" ht="24.15" customHeight="1">
      <c r="A480" s="38"/>
      <c r="B480" s="39"/>
      <c r="C480" s="204" t="s">
        <v>621</v>
      </c>
      <c r="D480" s="204" t="s">
        <v>124</v>
      </c>
      <c r="E480" s="205" t="s">
        <v>622</v>
      </c>
      <c r="F480" s="206" t="s">
        <v>623</v>
      </c>
      <c r="G480" s="207" t="s">
        <v>144</v>
      </c>
      <c r="H480" s="208">
        <v>4</v>
      </c>
      <c r="I480" s="209"/>
      <c r="J480" s="210">
        <f>ROUND(I480*H480,2)</f>
        <v>0</v>
      </c>
      <c r="K480" s="206" t="s">
        <v>19</v>
      </c>
      <c r="L480" s="44"/>
      <c r="M480" s="211" t="s">
        <v>19</v>
      </c>
      <c r="N480" s="212" t="s">
        <v>43</v>
      </c>
      <c r="O480" s="84"/>
      <c r="P480" s="213">
        <f>O480*H480</f>
        <v>0</v>
      </c>
      <c r="Q480" s="213">
        <v>0.11241</v>
      </c>
      <c r="R480" s="213">
        <f>Q480*H480</f>
        <v>0.44963999999999998</v>
      </c>
      <c r="S480" s="213">
        <v>0</v>
      </c>
      <c r="T480" s="214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15" t="s">
        <v>128</v>
      </c>
      <c r="AT480" s="215" t="s">
        <v>124</v>
      </c>
      <c r="AU480" s="215" t="s">
        <v>82</v>
      </c>
      <c r="AY480" s="17" t="s">
        <v>122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17" t="s">
        <v>80</v>
      </c>
      <c r="BK480" s="216">
        <f>ROUND(I480*H480,2)</f>
        <v>0</v>
      </c>
      <c r="BL480" s="17" t="s">
        <v>128</v>
      </c>
      <c r="BM480" s="215" t="s">
        <v>624</v>
      </c>
    </row>
    <row r="481" s="13" customFormat="1">
      <c r="A481" s="13"/>
      <c r="B481" s="222"/>
      <c r="C481" s="223"/>
      <c r="D481" s="224" t="s">
        <v>137</v>
      </c>
      <c r="E481" s="225" t="s">
        <v>19</v>
      </c>
      <c r="F481" s="226" t="s">
        <v>625</v>
      </c>
      <c r="G481" s="223"/>
      <c r="H481" s="225" t="s">
        <v>19</v>
      </c>
      <c r="I481" s="227"/>
      <c r="J481" s="223"/>
      <c r="K481" s="223"/>
      <c r="L481" s="228"/>
      <c r="M481" s="229"/>
      <c r="N481" s="230"/>
      <c r="O481" s="230"/>
      <c r="P481" s="230"/>
      <c r="Q481" s="230"/>
      <c r="R481" s="230"/>
      <c r="S481" s="230"/>
      <c r="T481" s="23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2" t="s">
        <v>137</v>
      </c>
      <c r="AU481" s="232" t="s">
        <v>82</v>
      </c>
      <c r="AV481" s="13" t="s">
        <v>80</v>
      </c>
      <c r="AW481" s="13" t="s">
        <v>33</v>
      </c>
      <c r="AX481" s="13" t="s">
        <v>72</v>
      </c>
      <c r="AY481" s="232" t="s">
        <v>122</v>
      </c>
    </row>
    <row r="482" s="14" customFormat="1">
      <c r="A482" s="14"/>
      <c r="B482" s="233"/>
      <c r="C482" s="234"/>
      <c r="D482" s="224" t="s">
        <v>137</v>
      </c>
      <c r="E482" s="235" t="s">
        <v>19</v>
      </c>
      <c r="F482" s="236" t="s">
        <v>141</v>
      </c>
      <c r="G482" s="234"/>
      <c r="H482" s="237">
        <v>3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3" t="s">
        <v>137</v>
      </c>
      <c r="AU482" s="243" t="s">
        <v>82</v>
      </c>
      <c r="AV482" s="14" t="s">
        <v>82</v>
      </c>
      <c r="AW482" s="14" t="s">
        <v>33</v>
      </c>
      <c r="AX482" s="14" t="s">
        <v>72</v>
      </c>
      <c r="AY482" s="243" t="s">
        <v>122</v>
      </c>
    </row>
    <row r="483" s="13" customFormat="1">
      <c r="A483" s="13"/>
      <c r="B483" s="222"/>
      <c r="C483" s="223"/>
      <c r="D483" s="224" t="s">
        <v>137</v>
      </c>
      <c r="E483" s="225" t="s">
        <v>19</v>
      </c>
      <c r="F483" s="226" t="s">
        <v>626</v>
      </c>
      <c r="G483" s="223"/>
      <c r="H483" s="225" t="s">
        <v>19</v>
      </c>
      <c r="I483" s="227"/>
      <c r="J483" s="223"/>
      <c r="K483" s="223"/>
      <c r="L483" s="228"/>
      <c r="M483" s="229"/>
      <c r="N483" s="230"/>
      <c r="O483" s="230"/>
      <c r="P483" s="230"/>
      <c r="Q483" s="230"/>
      <c r="R483" s="230"/>
      <c r="S483" s="230"/>
      <c r="T483" s="23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2" t="s">
        <v>137</v>
      </c>
      <c r="AU483" s="232" t="s">
        <v>82</v>
      </c>
      <c r="AV483" s="13" t="s">
        <v>80</v>
      </c>
      <c r="AW483" s="13" t="s">
        <v>33</v>
      </c>
      <c r="AX483" s="13" t="s">
        <v>72</v>
      </c>
      <c r="AY483" s="232" t="s">
        <v>122</v>
      </c>
    </row>
    <row r="484" s="14" customFormat="1">
      <c r="A484" s="14"/>
      <c r="B484" s="233"/>
      <c r="C484" s="234"/>
      <c r="D484" s="224" t="s">
        <v>137</v>
      </c>
      <c r="E484" s="235" t="s">
        <v>19</v>
      </c>
      <c r="F484" s="236" t="s">
        <v>80</v>
      </c>
      <c r="G484" s="234"/>
      <c r="H484" s="237">
        <v>1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3" t="s">
        <v>137</v>
      </c>
      <c r="AU484" s="243" t="s">
        <v>82</v>
      </c>
      <c r="AV484" s="14" t="s">
        <v>82</v>
      </c>
      <c r="AW484" s="14" t="s">
        <v>33</v>
      </c>
      <c r="AX484" s="14" t="s">
        <v>72</v>
      </c>
      <c r="AY484" s="243" t="s">
        <v>122</v>
      </c>
    </row>
    <row r="485" s="15" customFormat="1">
      <c r="A485" s="15"/>
      <c r="B485" s="244"/>
      <c r="C485" s="245"/>
      <c r="D485" s="224" t="s">
        <v>137</v>
      </c>
      <c r="E485" s="246" t="s">
        <v>19</v>
      </c>
      <c r="F485" s="247" t="s">
        <v>140</v>
      </c>
      <c r="G485" s="245"/>
      <c r="H485" s="248">
        <v>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4" t="s">
        <v>137</v>
      </c>
      <c r="AU485" s="254" t="s">
        <v>82</v>
      </c>
      <c r="AV485" s="15" t="s">
        <v>128</v>
      </c>
      <c r="AW485" s="15" t="s">
        <v>33</v>
      </c>
      <c r="AX485" s="15" t="s">
        <v>80</v>
      </c>
      <c r="AY485" s="254" t="s">
        <v>122</v>
      </c>
    </row>
    <row r="486" s="2" customFormat="1" ht="21.75" customHeight="1">
      <c r="A486" s="38"/>
      <c r="B486" s="39"/>
      <c r="C486" s="256" t="s">
        <v>627</v>
      </c>
      <c r="D486" s="256" t="s">
        <v>319</v>
      </c>
      <c r="E486" s="257" t="s">
        <v>628</v>
      </c>
      <c r="F486" s="258" t="s">
        <v>629</v>
      </c>
      <c r="G486" s="259" t="s">
        <v>144</v>
      </c>
      <c r="H486" s="260">
        <v>1</v>
      </c>
      <c r="I486" s="261"/>
      <c r="J486" s="262">
        <f>ROUND(I486*H486,2)</f>
        <v>0</v>
      </c>
      <c r="K486" s="258" t="s">
        <v>133</v>
      </c>
      <c r="L486" s="263"/>
      <c r="M486" s="264" t="s">
        <v>19</v>
      </c>
      <c r="N486" s="265" t="s">
        <v>43</v>
      </c>
      <c r="O486" s="84"/>
      <c r="P486" s="213">
        <f>O486*H486</f>
        <v>0</v>
      </c>
      <c r="Q486" s="213">
        <v>0.0061000000000000004</v>
      </c>
      <c r="R486" s="213">
        <f>Q486*H486</f>
        <v>0.0061000000000000004</v>
      </c>
      <c r="S486" s="213">
        <v>0</v>
      </c>
      <c r="T486" s="214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15" t="s">
        <v>158</v>
      </c>
      <c r="AT486" s="215" t="s">
        <v>319</v>
      </c>
      <c r="AU486" s="215" t="s">
        <v>82</v>
      </c>
      <c r="AY486" s="17" t="s">
        <v>122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17" t="s">
        <v>80</v>
      </c>
      <c r="BK486" s="216">
        <f>ROUND(I486*H486,2)</f>
        <v>0</v>
      </c>
      <c r="BL486" s="17" t="s">
        <v>128</v>
      </c>
      <c r="BM486" s="215" t="s">
        <v>630</v>
      </c>
    </row>
    <row r="487" s="2" customFormat="1" ht="16.5" customHeight="1">
      <c r="A487" s="38"/>
      <c r="B487" s="39"/>
      <c r="C487" s="256" t="s">
        <v>631</v>
      </c>
      <c r="D487" s="256" t="s">
        <v>319</v>
      </c>
      <c r="E487" s="257" t="s">
        <v>632</v>
      </c>
      <c r="F487" s="258" t="s">
        <v>633</v>
      </c>
      <c r="G487" s="259" t="s">
        <v>144</v>
      </c>
      <c r="H487" s="260">
        <v>1</v>
      </c>
      <c r="I487" s="261"/>
      <c r="J487" s="262">
        <f>ROUND(I487*H487,2)</f>
        <v>0</v>
      </c>
      <c r="K487" s="258" t="s">
        <v>133</v>
      </c>
      <c r="L487" s="263"/>
      <c r="M487" s="264" t="s">
        <v>19</v>
      </c>
      <c r="N487" s="265" t="s">
        <v>43</v>
      </c>
      <c r="O487" s="84"/>
      <c r="P487" s="213">
        <f>O487*H487</f>
        <v>0</v>
      </c>
      <c r="Q487" s="213">
        <v>0.0030000000000000001</v>
      </c>
      <c r="R487" s="213">
        <f>Q487*H487</f>
        <v>0.0030000000000000001</v>
      </c>
      <c r="S487" s="213">
        <v>0</v>
      </c>
      <c r="T487" s="214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15" t="s">
        <v>158</v>
      </c>
      <c r="AT487" s="215" t="s">
        <v>319</v>
      </c>
      <c r="AU487" s="215" t="s">
        <v>82</v>
      </c>
      <c r="AY487" s="17" t="s">
        <v>122</v>
      </c>
      <c r="BE487" s="216">
        <f>IF(N487="základní",J487,0)</f>
        <v>0</v>
      </c>
      <c r="BF487" s="216">
        <f>IF(N487="snížená",J487,0)</f>
        <v>0</v>
      </c>
      <c r="BG487" s="216">
        <f>IF(N487="zákl. přenesená",J487,0)</f>
        <v>0</v>
      </c>
      <c r="BH487" s="216">
        <f>IF(N487="sníž. přenesená",J487,0)</f>
        <v>0</v>
      </c>
      <c r="BI487" s="216">
        <f>IF(N487="nulová",J487,0)</f>
        <v>0</v>
      </c>
      <c r="BJ487" s="17" t="s">
        <v>80</v>
      </c>
      <c r="BK487" s="216">
        <f>ROUND(I487*H487,2)</f>
        <v>0</v>
      </c>
      <c r="BL487" s="17" t="s">
        <v>128</v>
      </c>
      <c r="BM487" s="215" t="s">
        <v>634</v>
      </c>
    </row>
    <row r="488" s="2" customFormat="1" ht="16.5" customHeight="1">
      <c r="A488" s="38"/>
      <c r="B488" s="39"/>
      <c r="C488" s="256" t="s">
        <v>635</v>
      </c>
      <c r="D488" s="256" t="s">
        <v>319</v>
      </c>
      <c r="E488" s="257" t="s">
        <v>636</v>
      </c>
      <c r="F488" s="258" t="s">
        <v>637</v>
      </c>
      <c r="G488" s="259" t="s">
        <v>144</v>
      </c>
      <c r="H488" s="260">
        <v>1</v>
      </c>
      <c r="I488" s="261"/>
      <c r="J488" s="262">
        <f>ROUND(I488*H488,2)</f>
        <v>0</v>
      </c>
      <c r="K488" s="258" t="s">
        <v>133</v>
      </c>
      <c r="L488" s="263"/>
      <c r="M488" s="264" t="s">
        <v>19</v>
      </c>
      <c r="N488" s="265" t="s">
        <v>43</v>
      </c>
      <c r="O488" s="84"/>
      <c r="P488" s="213">
        <f>O488*H488</f>
        <v>0</v>
      </c>
      <c r="Q488" s="213">
        <v>0.00010000000000000001</v>
      </c>
      <c r="R488" s="213">
        <f>Q488*H488</f>
        <v>0.00010000000000000001</v>
      </c>
      <c r="S488" s="213">
        <v>0</v>
      </c>
      <c r="T488" s="214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15" t="s">
        <v>158</v>
      </c>
      <c r="AT488" s="215" t="s">
        <v>319</v>
      </c>
      <c r="AU488" s="215" t="s">
        <v>82</v>
      </c>
      <c r="AY488" s="17" t="s">
        <v>122</v>
      </c>
      <c r="BE488" s="216">
        <f>IF(N488="základní",J488,0)</f>
        <v>0</v>
      </c>
      <c r="BF488" s="216">
        <f>IF(N488="snížená",J488,0)</f>
        <v>0</v>
      </c>
      <c r="BG488" s="216">
        <f>IF(N488="zákl. přenesená",J488,0)</f>
        <v>0</v>
      </c>
      <c r="BH488" s="216">
        <f>IF(N488="sníž. přenesená",J488,0)</f>
        <v>0</v>
      </c>
      <c r="BI488" s="216">
        <f>IF(N488="nulová",J488,0)</f>
        <v>0</v>
      </c>
      <c r="BJ488" s="17" t="s">
        <v>80</v>
      </c>
      <c r="BK488" s="216">
        <f>ROUND(I488*H488,2)</f>
        <v>0</v>
      </c>
      <c r="BL488" s="17" t="s">
        <v>128</v>
      </c>
      <c r="BM488" s="215" t="s">
        <v>638</v>
      </c>
    </row>
    <row r="489" s="2" customFormat="1" ht="21.75" customHeight="1">
      <c r="A489" s="38"/>
      <c r="B489" s="39"/>
      <c r="C489" s="256" t="s">
        <v>639</v>
      </c>
      <c r="D489" s="256" t="s">
        <v>319</v>
      </c>
      <c r="E489" s="257" t="s">
        <v>640</v>
      </c>
      <c r="F489" s="258" t="s">
        <v>641</v>
      </c>
      <c r="G489" s="259" t="s">
        <v>144</v>
      </c>
      <c r="H489" s="260">
        <v>2</v>
      </c>
      <c r="I489" s="261"/>
      <c r="J489" s="262">
        <f>ROUND(I489*H489,2)</f>
        <v>0</v>
      </c>
      <c r="K489" s="258" t="s">
        <v>133</v>
      </c>
      <c r="L489" s="263"/>
      <c r="M489" s="264" t="s">
        <v>19</v>
      </c>
      <c r="N489" s="265" t="s">
        <v>43</v>
      </c>
      <c r="O489" s="84"/>
      <c r="P489" s="213">
        <f>O489*H489</f>
        <v>0</v>
      </c>
      <c r="Q489" s="213">
        <v>0.00035</v>
      </c>
      <c r="R489" s="213">
        <f>Q489*H489</f>
        <v>0.00069999999999999999</v>
      </c>
      <c r="S489" s="213">
        <v>0</v>
      </c>
      <c r="T489" s="214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15" t="s">
        <v>158</v>
      </c>
      <c r="AT489" s="215" t="s">
        <v>319</v>
      </c>
      <c r="AU489" s="215" t="s">
        <v>82</v>
      </c>
      <c r="AY489" s="17" t="s">
        <v>122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17" t="s">
        <v>80</v>
      </c>
      <c r="BK489" s="216">
        <f>ROUND(I489*H489,2)</f>
        <v>0</v>
      </c>
      <c r="BL489" s="17" t="s">
        <v>128</v>
      </c>
      <c r="BM489" s="215" t="s">
        <v>642</v>
      </c>
    </row>
    <row r="490" s="2" customFormat="1" ht="33" customHeight="1">
      <c r="A490" s="38"/>
      <c r="B490" s="39"/>
      <c r="C490" s="204" t="s">
        <v>643</v>
      </c>
      <c r="D490" s="204" t="s">
        <v>124</v>
      </c>
      <c r="E490" s="205" t="s">
        <v>644</v>
      </c>
      <c r="F490" s="206" t="s">
        <v>645</v>
      </c>
      <c r="G490" s="207" t="s">
        <v>278</v>
      </c>
      <c r="H490" s="208">
        <v>9.5</v>
      </c>
      <c r="I490" s="209"/>
      <c r="J490" s="210">
        <f>ROUND(I490*H490,2)</f>
        <v>0</v>
      </c>
      <c r="K490" s="206" t="s">
        <v>19</v>
      </c>
      <c r="L490" s="44"/>
      <c r="M490" s="211" t="s">
        <v>19</v>
      </c>
      <c r="N490" s="212" t="s">
        <v>43</v>
      </c>
      <c r="O490" s="84"/>
      <c r="P490" s="213">
        <f>O490*H490</f>
        <v>0</v>
      </c>
      <c r="Q490" s="213">
        <v>0.00013999999999999999</v>
      </c>
      <c r="R490" s="213">
        <f>Q490*H490</f>
        <v>0.0013299999999999998</v>
      </c>
      <c r="S490" s="213">
        <v>0</v>
      </c>
      <c r="T490" s="214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15" t="s">
        <v>128</v>
      </c>
      <c r="AT490" s="215" t="s">
        <v>124</v>
      </c>
      <c r="AU490" s="215" t="s">
        <v>82</v>
      </c>
      <c r="AY490" s="17" t="s">
        <v>122</v>
      </c>
      <c r="BE490" s="216">
        <f>IF(N490="základní",J490,0)</f>
        <v>0</v>
      </c>
      <c r="BF490" s="216">
        <f>IF(N490="snížená",J490,0)</f>
        <v>0</v>
      </c>
      <c r="BG490" s="216">
        <f>IF(N490="zákl. přenesená",J490,0)</f>
        <v>0</v>
      </c>
      <c r="BH490" s="216">
        <f>IF(N490="sníž. přenesená",J490,0)</f>
        <v>0</v>
      </c>
      <c r="BI490" s="216">
        <f>IF(N490="nulová",J490,0)</f>
        <v>0</v>
      </c>
      <c r="BJ490" s="17" t="s">
        <v>80</v>
      </c>
      <c r="BK490" s="216">
        <f>ROUND(I490*H490,2)</f>
        <v>0</v>
      </c>
      <c r="BL490" s="17" t="s">
        <v>128</v>
      </c>
      <c r="BM490" s="215" t="s">
        <v>646</v>
      </c>
    </row>
    <row r="491" s="13" customFormat="1">
      <c r="A491" s="13"/>
      <c r="B491" s="222"/>
      <c r="C491" s="223"/>
      <c r="D491" s="224" t="s">
        <v>137</v>
      </c>
      <c r="E491" s="225" t="s">
        <v>19</v>
      </c>
      <c r="F491" s="226" t="s">
        <v>647</v>
      </c>
      <c r="G491" s="223"/>
      <c r="H491" s="225" t="s">
        <v>19</v>
      </c>
      <c r="I491" s="227"/>
      <c r="J491" s="223"/>
      <c r="K491" s="223"/>
      <c r="L491" s="228"/>
      <c r="M491" s="229"/>
      <c r="N491" s="230"/>
      <c r="O491" s="230"/>
      <c r="P491" s="230"/>
      <c r="Q491" s="230"/>
      <c r="R491" s="230"/>
      <c r="S491" s="230"/>
      <c r="T491" s="23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2" t="s">
        <v>137</v>
      </c>
      <c r="AU491" s="232" t="s">
        <v>82</v>
      </c>
      <c r="AV491" s="13" t="s">
        <v>80</v>
      </c>
      <c r="AW491" s="13" t="s">
        <v>33</v>
      </c>
      <c r="AX491" s="13" t="s">
        <v>72</v>
      </c>
      <c r="AY491" s="232" t="s">
        <v>122</v>
      </c>
    </row>
    <row r="492" s="14" customFormat="1">
      <c r="A492" s="14"/>
      <c r="B492" s="233"/>
      <c r="C492" s="234"/>
      <c r="D492" s="224" t="s">
        <v>137</v>
      </c>
      <c r="E492" s="235" t="s">
        <v>19</v>
      </c>
      <c r="F492" s="236" t="s">
        <v>648</v>
      </c>
      <c r="G492" s="234"/>
      <c r="H492" s="237">
        <v>9.5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3" t="s">
        <v>137</v>
      </c>
      <c r="AU492" s="243" t="s">
        <v>82</v>
      </c>
      <c r="AV492" s="14" t="s">
        <v>82</v>
      </c>
      <c r="AW492" s="14" t="s">
        <v>33</v>
      </c>
      <c r="AX492" s="14" t="s">
        <v>72</v>
      </c>
      <c r="AY492" s="243" t="s">
        <v>122</v>
      </c>
    </row>
    <row r="493" s="15" customFormat="1">
      <c r="A493" s="15"/>
      <c r="B493" s="244"/>
      <c r="C493" s="245"/>
      <c r="D493" s="224" t="s">
        <v>137</v>
      </c>
      <c r="E493" s="246" t="s">
        <v>19</v>
      </c>
      <c r="F493" s="247" t="s">
        <v>140</v>
      </c>
      <c r="G493" s="245"/>
      <c r="H493" s="248">
        <v>9.5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4" t="s">
        <v>137</v>
      </c>
      <c r="AU493" s="254" t="s">
        <v>82</v>
      </c>
      <c r="AV493" s="15" t="s">
        <v>128</v>
      </c>
      <c r="AW493" s="15" t="s">
        <v>33</v>
      </c>
      <c r="AX493" s="15" t="s">
        <v>80</v>
      </c>
      <c r="AY493" s="254" t="s">
        <v>122</v>
      </c>
    </row>
    <row r="494" s="2" customFormat="1" ht="62.7" customHeight="1">
      <c r="A494" s="38"/>
      <c r="B494" s="39"/>
      <c r="C494" s="204" t="s">
        <v>649</v>
      </c>
      <c r="D494" s="204" t="s">
        <v>124</v>
      </c>
      <c r="E494" s="205" t="s">
        <v>650</v>
      </c>
      <c r="F494" s="206" t="s">
        <v>651</v>
      </c>
      <c r="G494" s="207" t="s">
        <v>278</v>
      </c>
      <c r="H494" s="208">
        <v>437</v>
      </c>
      <c r="I494" s="209"/>
      <c r="J494" s="210">
        <f>ROUND(I494*H494,2)</f>
        <v>0</v>
      </c>
      <c r="K494" s="206" t="s">
        <v>133</v>
      </c>
      <c r="L494" s="44"/>
      <c r="M494" s="211" t="s">
        <v>19</v>
      </c>
      <c r="N494" s="212" t="s">
        <v>43</v>
      </c>
      <c r="O494" s="84"/>
      <c r="P494" s="213">
        <f>O494*H494</f>
        <v>0</v>
      </c>
      <c r="Q494" s="213">
        <v>0.089779999999999999</v>
      </c>
      <c r="R494" s="213">
        <f>Q494*H494</f>
        <v>39.23386</v>
      </c>
      <c r="S494" s="213">
        <v>0</v>
      </c>
      <c r="T494" s="214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15" t="s">
        <v>128</v>
      </c>
      <c r="AT494" s="215" t="s">
        <v>124</v>
      </c>
      <c r="AU494" s="215" t="s">
        <v>82</v>
      </c>
      <c r="AY494" s="17" t="s">
        <v>122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17" t="s">
        <v>80</v>
      </c>
      <c r="BK494" s="216">
        <f>ROUND(I494*H494,2)</f>
        <v>0</v>
      </c>
      <c r="BL494" s="17" t="s">
        <v>128</v>
      </c>
      <c r="BM494" s="215" t="s">
        <v>652</v>
      </c>
    </row>
    <row r="495" s="2" customFormat="1">
      <c r="A495" s="38"/>
      <c r="B495" s="39"/>
      <c r="C495" s="40"/>
      <c r="D495" s="217" t="s">
        <v>135</v>
      </c>
      <c r="E495" s="40"/>
      <c r="F495" s="218" t="s">
        <v>653</v>
      </c>
      <c r="G495" s="40"/>
      <c r="H495" s="40"/>
      <c r="I495" s="219"/>
      <c r="J495" s="40"/>
      <c r="K495" s="40"/>
      <c r="L495" s="44"/>
      <c r="M495" s="220"/>
      <c r="N495" s="221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135</v>
      </c>
      <c r="AU495" s="17" t="s">
        <v>82</v>
      </c>
    </row>
    <row r="496" s="13" customFormat="1">
      <c r="A496" s="13"/>
      <c r="B496" s="222"/>
      <c r="C496" s="223"/>
      <c r="D496" s="224" t="s">
        <v>137</v>
      </c>
      <c r="E496" s="225" t="s">
        <v>19</v>
      </c>
      <c r="F496" s="226" t="s">
        <v>654</v>
      </c>
      <c r="G496" s="223"/>
      <c r="H496" s="225" t="s">
        <v>19</v>
      </c>
      <c r="I496" s="227"/>
      <c r="J496" s="223"/>
      <c r="K496" s="223"/>
      <c r="L496" s="228"/>
      <c r="M496" s="229"/>
      <c r="N496" s="230"/>
      <c r="O496" s="230"/>
      <c r="P496" s="230"/>
      <c r="Q496" s="230"/>
      <c r="R496" s="230"/>
      <c r="S496" s="230"/>
      <c r="T496" s="23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2" t="s">
        <v>137</v>
      </c>
      <c r="AU496" s="232" t="s">
        <v>82</v>
      </c>
      <c r="AV496" s="13" t="s">
        <v>80</v>
      </c>
      <c r="AW496" s="13" t="s">
        <v>33</v>
      </c>
      <c r="AX496" s="13" t="s">
        <v>72</v>
      </c>
      <c r="AY496" s="232" t="s">
        <v>122</v>
      </c>
    </row>
    <row r="497" s="13" customFormat="1">
      <c r="A497" s="13"/>
      <c r="B497" s="222"/>
      <c r="C497" s="223"/>
      <c r="D497" s="224" t="s">
        <v>137</v>
      </c>
      <c r="E497" s="225" t="s">
        <v>19</v>
      </c>
      <c r="F497" s="226" t="s">
        <v>138</v>
      </c>
      <c r="G497" s="223"/>
      <c r="H497" s="225" t="s">
        <v>19</v>
      </c>
      <c r="I497" s="227"/>
      <c r="J497" s="223"/>
      <c r="K497" s="223"/>
      <c r="L497" s="228"/>
      <c r="M497" s="229"/>
      <c r="N497" s="230"/>
      <c r="O497" s="230"/>
      <c r="P497" s="230"/>
      <c r="Q497" s="230"/>
      <c r="R497" s="230"/>
      <c r="S497" s="230"/>
      <c r="T497" s="23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2" t="s">
        <v>137</v>
      </c>
      <c r="AU497" s="232" t="s">
        <v>82</v>
      </c>
      <c r="AV497" s="13" t="s">
        <v>80</v>
      </c>
      <c r="AW497" s="13" t="s">
        <v>33</v>
      </c>
      <c r="AX497" s="13" t="s">
        <v>72</v>
      </c>
      <c r="AY497" s="232" t="s">
        <v>122</v>
      </c>
    </row>
    <row r="498" s="14" customFormat="1">
      <c r="A498" s="14"/>
      <c r="B498" s="233"/>
      <c r="C498" s="234"/>
      <c r="D498" s="224" t="s">
        <v>137</v>
      </c>
      <c r="E498" s="235" t="s">
        <v>19</v>
      </c>
      <c r="F498" s="236" t="s">
        <v>655</v>
      </c>
      <c r="G498" s="234"/>
      <c r="H498" s="237">
        <v>437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3" t="s">
        <v>137</v>
      </c>
      <c r="AU498" s="243" t="s">
        <v>82</v>
      </c>
      <c r="AV498" s="14" t="s">
        <v>82</v>
      </c>
      <c r="AW498" s="14" t="s">
        <v>33</v>
      </c>
      <c r="AX498" s="14" t="s">
        <v>72</v>
      </c>
      <c r="AY498" s="243" t="s">
        <v>122</v>
      </c>
    </row>
    <row r="499" s="15" customFormat="1">
      <c r="A499" s="15"/>
      <c r="B499" s="244"/>
      <c r="C499" s="245"/>
      <c r="D499" s="224" t="s">
        <v>137</v>
      </c>
      <c r="E499" s="246" t="s">
        <v>19</v>
      </c>
      <c r="F499" s="247" t="s">
        <v>140</v>
      </c>
      <c r="G499" s="245"/>
      <c r="H499" s="248">
        <v>437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4" t="s">
        <v>137</v>
      </c>
      <c r="AU499" s="254" t="s">
        <v>82</v>
      </c>
      <c r="AV499" s="15" t="s">
        <v>128</v>
      </c>
      <c r="AW499" s="15" t="s">
        <v>33</v>
      </c>
      <c r="AX499" s="15" t="s">
        <v>80</v>
      </c>
      <c r="AY499" s="254" t="s">
        <v>122</v>
      </c>
    </row>
    <row r="500" s="2" customFormat="1" ht="16.5" customHeight="1">
      <c r="A500" s="38"/>
      <c r="B500" s="39"/>
      <c r="C500" s="256" t="s">
        <v>656</v>
      </c>
      <c r="D500" s="256" t="s">
        <v>319</v>
      </c>
      <c r="E500" s="257" t="s">
        <v>657</v>
      </c>
      <c r="F500" s="258" t="s">
        <v>658</v>
      </c>
      <c r="G500" s="259" t="s">
        <v>132</v>
      </c>
      <c r="H500" s="260">
        <v>51.408000000000001</v>
      </c>
      <c r="I500" s="261"/>
      <c r="J500" s="262">
        <f>ROUND(I500*H500,2)</f>
        <v>0</v>
      </c>
      <c r="K500" s="258" t="s">
        <v>133</v>
      </c>
      <c r="L500" s="263"/>
      <c r="M500" s="264" t="s">
        <v>19</v>
      </c>
      <c r="N500" s="265" t="s">
        <v>43</v>
      </c>
      <c r="O500" s="84"/>
      <c r="P500" s="213">
        <f>O500*H500</f>
        <v>0</v>
      </c>
      <c r="Q500" s="213">
        <v>0.222</v>
      </c>
      <c r="R500" s="213">
        <f>Q500*H500</f>
        <v>11.412576</v>
      </c>
      <c r="S500" s="213">
        <v>0</v>
      </c>
      <c r="T500" s="214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15" t="s">
        <v>158</v>
      </c>
      <c r="AT500" s="215" t="s">
        <v>319</v>
      </c>
      <c r="AU500" s="215" t="s">
        <v>82</v>
      </c>
      <c r="AY500" s="17" t="s">
        <v>122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7" t="s">
        <v>80</v>
      </c>
      <c r="BK500" s="216">
        <f>ROUND(I500*H500,2)</f>
        <v>0</v>
      </c>
      <c r="BL500" s="17" t="s">
        <v>128</v>
      </c>
      <c r="BM500" s="215" t="s">
        <v>659</v>
      </c>
    </row>
    <row r="501" s="14" customFormat="1">
      <c r="A501" s="14"/>
      <c r="B501" s="233"/>
      <c r="C501" s="234"/>
      <c r="D501" s="224" t="s">
        <v>137</v>
      </c>
      <c r="E501" s="235" t="s">
        <v>19</v>
      </c>
      <c r="F501" s="236" t="s">
        <v>660</v>
      </c>
      <c r="G501" s="234"/>
      <c r="H501" s="237">
        <v>51.408000000000001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3" t="s">
        <v>137</v>
      </c>
      <c r="AU501" s="243" t="s">
        <v>82</v>
      </c>
      <c r="AV501" s="14" t="s">
        <v>82</v>
      </c>
      <c r="AW501" s="14" t="s">
        <v>33</v>
      </c>
      <c r="AX501" s="14" t="s">
        <v>72</v>
      </c>
      <c r="AY501" s="243" t="s">
        <v>122</v>
      </c>
    </row>
    <row r="502" s="15" customFormat="1">
      <c r="A502" s="15"/>
      <c r="B502" s="244"/>
      <c r="C502" s="245"/>
      <c r="D502" s="224" t="s">
        <v>137</v>
      </c>
      <c r="E502" s="246" t="s">
        <v>19</v>
      </c>
      <c r="F502" s="247" t="s">
        <v>140</v>
      </c>
      <c r="G502" s="245"/>
      <c r="H502" s="248">
        <v>51.408000000000001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4" t="s">
        <v>137</v>
      </c>
      <c r="AU502" s="254" t="s">
        <v>82</v>
      </c>
      <c r="AV502" s="15" t="s">
        <v>128</v>
      </c>
      <c r="AW502" s="15" t="s">
        <v>33</v>
      </c>
      <c r="AX502" s="15" t="s">
        <v>80</v>
      </c>
      <c r="AY502" s="254" t="s">
        <v>122</v>
      </c>
    </row>
    <row r="503" s="2" customFormat="1" ht="49.05" customHeight="1">
      <c r="A503" s="38"/>
      <c r="B503" s="39"/>
      <c r="C503" s="204" t="s">
        <v>661</v>
      </c>
      <c r="D503" s="204" t="s">
        <v>124</v>
      </c>
      <c r="E503" s="205" t="s">
        <v>662</v>
      </c>
      <c r="F503" s="206" t="s">
        <v>663</v>
      </c>
      <c r="G503" s="207" t="s">
        <v>278</v>
      </c>
      <c r="H503" s="208">
        <v>59</v>
      </c>
      <c r="I503" s="209"/>
      <c r="J503" s="210">
        <f>ROUND(I503*H503,2)</f>
        <v>0</v>
      </c>
      <c r="K503" s="206" t="s">
        <v>133</v>
      </c>
      <c r="L503" s="44"/>
      <c r="M503" s="211" t="s">
        <v>19</v>
      </c>
      <c r="N503" s="212" t="s">
        <v>43</v>
      </c>
      <c r="O503" s="84"/>
      <c r="P503" s="213">
        <f>O503*H503</f>
        <v>0</v>
      </c>
      <c r="Q503" s="213">
        <v>0.20219000000000001</v>
      </c>
      <c r="R503" s="213">
        <f>Q503*H503</f>
        <v>11.929210000000001</v>
      </c>
      <c r="S503" s="213">
        <v>0</v>
      </c>
      <c r="T503" s="214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15" t="s">
        <v>128</v>
      </c>
      <c r="AT503" s="215" t="s">
        <v>124</v>
      </c>
      <c r="AU503" s="215" t="s">
        <v>82</v>
      </c>
      <c r="AY503" s="17" t="s">
        <v>122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17" t="s">
        <v>80</v>
      </c>
      <c r="BK503" s="216">
        <f>ROUND(I503*H503,2)</f>
        <v>0</v>
      </c>
      <c r="BL503" s="17" t="s">
        <v>128</v>
      </c>
      <c r="BM503" s="215" t="s">
        <v>664</v>
      </c>
    </row>
    <row r="504" s="2" customFormat="1">
      <c r="A504" s="38"/>
      <c r="B504" s="39"/>
      <c r="C504" s="40"/>
      <c r="D504" s="217" t="s">
        <v>135</v>
      </c>
      <c r="E504" s="40"/>
      <c r="F504" s="218" t="s">
        <v>665</v>
      </c>
      <c r="G504" s="40"/>
      <c r="H504" s="40"/>
      <c r="I504" s="219"/>
      <c r="J504" s="40"/>
      <c r="K504" s="40"/>
      <c r="L504" s="44"/>
      <c r="M504" s="220"/>
      <c r="N504" s="221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135</v>
      </c>
      <c r="AU504" s="17" t="s">
        <v>82</v>
      </c>
    </row>
    <row r="505" s="13" customFormat="1">
      <c r="A505" s="13"/>
      <c r="B505" s="222"/>
      <c r="C505" s="223"/>
      <c r="D505" s="224" t="s">
        <v>137</v>
      </c>
      <c r="E505" s="225" t="s">
        <v>19</v>
      </c>
      <c r="F505" s="226" t="s">
        <v>138</v>
      </c>
      <c r="G505" s="223"/>
      <c r="H505" s="225" t="s">
        <v>19</v>
      </c>
      <c r="I505" s="227"/>
      <c r="J505" s="223"/>
      <c r="K505" s="223"/>
      <c r="L505" s="228"/>
      <c r="M505" s="229"/>
      <c r="N505" s="230"/>
      <c r="O505" s="230"/>
      <c r="P505" s="230"/>
      <c r="Q505" s="230"/>
      <c r="R505" s="230"/>
      <c r="S505" s="230"/>
      <c r="T505" s="23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2" t="s">
        <v>137</v>
      </c>
      <c r="AU505" s="232" t="s">
        <v>82</v>
      </c>
      <c r="AV505" s="13" t="s">
        <v>80</v>
      </c>
      <c r="AW505" s="13" t="s">
        <v>33</v>
      </c>
      <c r="AX505" s="13" t="s">
        <v>72</v>
      </c>
      <c r="AY505" s="232" t="s">
        <v>122</v>
      </c>
    </row>
    <row r="506" s="13" customFormat="1">
      <c r="A506" s="13"/>
      <c r="B506" s="222"/>
      <c r="C506" s="223"/>
      <c r="D506" s="224" t="s">
        <v>137</v>
      </c>
      <c r="E506" s="225" t="s">
        <v>19</v>
      </c>
      <c r="F506" s="226" t="s">
        <v>666</v>
      </c>
      <c r="G506" s="223"/>
      <c r="H506" s="225" t="s">
        <v>19</v>
      </c>
      <c r="I506" s="227"/>
      <c r="J506" s="223"/>
      <c r="K506" s="223"/>
      <c r="L506" s="228"/>
      <c r="M506" s="229"/>
      <c r="N506" s="230"/>
      <c r="O506" s="230"/>
      <c r="P506" s="230"/>
      <c r="Q506" s="230"/>
      <c r="R506" s="230"/>
      <c r="S506" s="230"/>
      <c r="T506" s="23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2" t="s">
        <v>137</v>
      </c>
      <c r="AU506" s="232" t="s">
        <v>82</v>
      </c>
      <c r="AV506" s="13" t="s">
        <v>80</v>
      </c>
      <c r="AW506" s="13" t="s">
        <v>33</v>
      </c>
      <c r="AX506" s="13" t="s">
        <v>72</v>
      </c>
      <c r="AY506" s="232" t="s">
        <v>122</v>
      </c>
    </row>
    <row r="507" s="14" customFormat="1">
      <c r="A507" s="14"/>
      <c r="B507" s="233"/>
      <c r="C507" s="234"/>
      <c r="D507" s="224" t="s">
        <v>137</v>
      </c>
      <c r="E507" s="235" t="s">
        <v>19</v>
      </c>
      <c r="F507" s="236" t="s">
        <v>382</v>
      </c>
      <c r="G507" s="234"/>
      <c r="H507" s="237">
        <v>41</v>
      </c>
      <c r="I507" s="238"/>
      <c r="J507" s="234"/>
      <c r="K507" s="234"/>
      <c r="L507" s="239"/>
      <c r="M507" s="240"/>
      <c r="N507" s="241"/>
      <c r="O507" s="241"/>
      <c r="P507" s="241"/>
      <c r="Q507" s="241"/>
      <c r="R507" s="241"/>
      <c r="S507" s="241"/>
      <c r="T507" s="24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3" t="s">
        <v>137</v>
      </c>
      <c r="AU507" s="243" t="s">
        <v>82</v>
      </c>
      <c r="AV507" s="14" t="s">
        <v>82</v>
      </c>
      <c r="AW507" s="14" t="s">
        <v>33</v>
      </c>
      <c r="AX507" s="14" t="s">
        <v>72</v>
      </c>
      <c r="AY507" s="243" t="s">
        <v>122</v>
      </c>
    </row>
    <row r="508" s="13" customFormat="1">
      <c r="A508" s="13"/>
      <c r="B508" s="222"/>
      <c r="C508" s="223"/>
      <c r="D508" s="224" t="s">
        <v>137</v>
      </c>
      <c r="E508" s="225" t="s">
        <v>19</v>
      </c>
      <c r="F508" s="226" t="s">
        <v>667</v>
      </c>
      <c r="G508" s="223"/>
      <c r="H508" s="225" t="s">
        <v>19</v>
      </c>
      <c r="I508" s="227"/>
      <c r="J508" s="223"/>
      <c r="K508" s="223"/>
      <c r="L508" s="228"/>
      <c r="M508" s="229"/>
      <c r="N508" s="230"/>
      <c r="O508" s="230"/>
      <c r="P508" s="230"/>
      <c r="Q508" s="230"/>
      <c r="R508" s="230"/>
      <c r="S508" s="230"/>
      <c r="T508" s="23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2" t="s">
        <v>137</v>
      </c>
      <c r="AU508" s="232" t="s">
        <v>82</v>
      </c>
      <c r="AV508" s="13" t="s">
        <v>80</v>
      </c>
      <c r="AW508" s="13" t="s">
        <v>33</v>
      </c>
      <c r="AX508" s="13" t="s">
        <v>72</v>
      </c>
      <c r="AY508" s="232" t="s">
        <v>122</v>
      </c>
    </row>
    <row r="509" s="14" customFormat="1">
      <c r="A509" s="14"/>
      <c r="B509" s="233"/>
      <c r="C509" s="234"/>
      <c r="D509" s="224" t="s">
        <v>137</v>
      </c>
      <c r="E509" s="235" t="s">
        <v>19</v>
      </c>
      <c r="F509" s="236" t="s">
        <v>668</v>
      </c>
      <c r="G509" s="234"/>
      <c r="H509" s="237">
        <v>18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3" t="s">
        <v>137</v>
      </c>
      <c r="AU509" s="243" t="s">
        <v>82</v>
      </c>
      <c r="AV509" s="14" t="s">
        <v>82</v>
      </c>
      <c r="AW509" s="14" t="s">
        <v>33</v>
      </c>
      <c r="AX509" s="14" t="s">
        <v>72</v>
      </c>
      <c r="AY509" s="243" t="s">
        <v>122</v>
      </c>
    </row>
    <row r="510" s="15" customFormat="1">
      <c r="A510" s="15"/>
      <c r="B510" s="244"/>
      <c r="C510" s="245"/>
      <c r="D510" s="224" t="s">
        <v>137</v>
      </c>
      <c r="E510" s="246" t="s">
        <v>19</v>
      </c>
      <c r="F510" s="247" t="s">
        <v>140</v>
      </c>
      <c r="G510" s="245"/>
      <c r="H510" s="248">
        <v>59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4" t="s">
        <v>137</v>
      </c>
      <c r="AU510" s="254" t="s">
        <v>82</v>
      </c>
      <c r="AV510" s="15" t="s">
        <v>128</v>
      </c>
      <c r="AW510" s="15" t="s">
        <v>33</v>
      </c>
      <c r="AX510" s="15" t="s">
        <v>80</v>
      </c>
      <c r="AY510" s="254" t="s">
        <v>122</v>
      </c>
    </row>
    <row r="511" s="2" customFormat="1" ht="24.15" customHeight="1">
      <c r="A511" s="38"/>
      <c r="B511" s="39"/>
      <c r="C511" s="256" t="s">
        <v>669</v>
      </c>
      <c r="D511" s="256" t="s">
        <v>319</v>
      </c>
      <c r="E511" s="257" t="s">
        <v>670</v>
      </c>
      <c r="F511" s="258" t="s">
        <v>671</v>
      </c>
      <c r="G511" s="259" t="s">
        <v>278</v>
      </c>
      <c r="H511" s="260">
        <v>41.82</v>
      </c>
      <c r="I511" s="261"/>
      <c r="J511" s="262">
        <f>ROUND(I511*H511,2)</f>
        <v>0</v>
      </c>
      <c r="K511" s="258" t="s">
        <v>133</v>
      </c>
      <c r="L511" s="263"/>
      <c r="M511" s="264" t="s">
        <v>19</v>
      </c>
      <c r="N511" s="265" t="s">
        <v>43</v>
      </c>
      <c r="O511" s="84"/>
      <c r="P511" s="213">
        <f>O511*H511</f>
        <v>0</v>
      </c>
      <c r="Q511" s="213">
        <v>0.048300000000000003</v>
      </c>
      <c r="R511" s="213">
        <f>Q511*H511</f>
        <v>2.0199060000000002</v>
      </c>
      <c r="S511" s="213">
        <v>0</v>
      </c>
      <c r="T511" s="214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15" t="s">
        <v>158</v>
      </c>
      <c r="AT511" s="215" t="s">
        <v>319</v>
      </c>
      <c r="AU511" s="215" t="s">
        <v>82</v>
      </c>
      <c r="AY511" s="17" t="s">
        <v>122</v>
      </c>
      <c r="BE511" s="216">
        <f>IF(N511="základní",J511,0)</f>
        <v>0</v>
      </c>
      <c r="BF511" s="216">
        <f>IF(N511="snížená",J511,0)</f>
        <v>0</v>
      </c>
      <c r="BG511" s="216">
        <f>IF(N511="zákl. přenesená",J511,0)</f>
        <v>0</v>
      </c>
      <c r="BH511" s="216">
        <f>IF(N511="sníž. přenesená",J511,0)</f>
        <v>0</v>
      </c>
      <c r="BI511" s="216">
        <f>IF(N511="nulová",J511,0)</f>
        <v>0</v>
      </c>
      <c r="BJ511" s="17" t="s">
        <v>80</v>
      </c>
      <c r="BK511" s="216">
        <f>ROUND(I511*H511,2)</f>
        <v>0</v>
      </c>
      <c r="BL511" s="17" t="s">
        <v>128</v>
      </c>
      <c r="BM511" s="215" t="s">
        <v>672</v>
      </c>
    </row>
    <row r="512" s="14" customFormat="1">
      <c r="A512" s="14"/>
      <c r="B512" s="233"/>
      <c r="C512" s="234"/>
      <c r="D512" s="224" t="s">
        <v>137</v>
      </c>
      <c r="E512" s="235" t="s">
        <v>19</v>
      </c>
      <c r="F512" s="236" t="s">
        <v>673</v>
      </c>
      <c r="G512" s="234"/>
      <c r="H512" s="237">
        <v>41.82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3" t="s">
        <v>137</v>
      </c>
      <c r="AU512" s="243" t="s">
        <v>82</v>
      </c>
      <c r="AV512" s="14" t="s">
        <v>82</v>
      </c>
      <c r="AW512" s="14" t="s">
        <v>33</v>
      </c>
      <c r="AX512" s="14" t="s">
        <v>72</v>
      </c>
      <c r="AY512" s="243" t="s">
        <v>122</v>
      </c>
    </row>
    <row r="513" s="15" customFormat="1">
      <c r="A513" s="15"/>
      <c r="B513" s="244"/>
      <c r="C513" s="245"/>
      <c r="D513" s="224" t="s">
        <v>137</v>
      </c>
      <c r="E513" s="246" t="s">
        <v>19</v>
      </c>
      <c r="F513" s="247" t="s">
        <v>140</v>
      </c>
      <c r="G513" s="245"/>
      <c r="H513" s="248">
        <v>41.82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4" t="s">
        <v>137</v>
      </c>
      <c r="AU513" s="254" t="s">
        <v>82</v>
      </c>
      <c r="AV513" s="15" t="s">
        <v>128</v>
      </c>
      <c r="AW513" s="15" t="s">
        <v>33</v>
      </c>
      <c r="AX513" s="15" t="s">
        <v>80</v>
      </c>
      <c r="AY513" s="254" t="s">
        <v>122</v>
      </c>
    </row>
    <row r="514" s="2" customFormat="1" ht="16.5" customHeight="1">
      <c r="A514" s="38"/>
      <c r="B514" s="39"/>
      <c r="C514" s="256" t="s">
        <v>674</v>
      </c>
      <c r="D514" s="256" t="s">
        <v>319</v>
      </c>
      <c r="E514" s="257" t="s">
        <v>675</v>
      </c>
      <c r="F514" s="258" t="s">
        <v>676</v>
      </c>
      <c r="G514" s="259" t="s">
        <v>278</v>
      </c>
      <c r="H514" s="260">
        <v>18.359999999999999</v>
      </c>
      <c r="I514" s="261"/>
      <c r="J514" s="262">
        <f>ROUND(I514*H514,2)</f>
        <v>0</v>
      </c>
      <c r="K514" s="258" t="s">
        <v>133</v>
      </c>
      <c r="L514" s="263"/>
      <c r="M514" s="264" t="s">
        <v>19</v>
      </c>
      <c r="N514" s="265" t="s">
        <v>43</v>
      </c>
      <c r="O514" s="84"/>
      <c r="P514" s="213">
        <f>O514*H514</f>
        <v>0</v>
      </c>
      <c r="Q514" s="213">
        <v>0.056120000000000003</v>
      </c>
      <c r="R514" s="213">
        <f>Q514*H514</f>
        <v>1.0303632</v>
      </c>
      <c r="S514" s="213">
        <v>0</v>
      </c>
      <c r="T514" s="214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15" t="s">
        <v>158</v>
      </c>
      <c r="AT514" s="215" t="s">
        <v>319</v>
      </c>
      <c r="AU514" s="215" t="s">
        <v>82</v>
      </c>
      <c r="AY514" s="17" t="s">
        <v>122</v>
      </c>
      <c r="BE514" s="216">
        <f>IF(N514="základní",J514,0)</f>
        <v>0</v>
      </c>
      <c r="BF514" s="216">
        <f>IF(N514="snížená",J514,0)</f>
        <v>0</v>
      </c>
      <c r="BG514" s="216">
        <f>IF(N514="zákl. přenesená",J514,0)</f>
        <v>0</v>
      </c>
      <c r="BH514" s="216">
        <f>IF(N514="sníž. přenesená",J514,0)</f>
        <v>0</v>
      </c>
      <c r="BI514" s="216">
        <f>IF(N514="nulová",J514,0)</f>
        <v>0</v>
      </c>
      <c r="BJ514" s="17" t="s">
        <v>80</v>
      </c>
      <c r="BK514" s="216">
        <f>ROUND(I514*H514,2)</f>
        <v>0</v>
      </c>
      <c r="BL514" s="17" t="s">
        <v>128</v>
      </c>
      <c r="BM514" s="215" t="s">
        <v>677</v>
      </c>
    </row>
    <row r="515" s="14" customFormat="1">
      <c r="A515" s="14"/>
      <c r="B515" s="233"/>
      <c r="C515" s="234"/>
      <c r="D515" s="224" t="s">
        <v>137</v>
      </c>
      <c r="E515" s="235" t="s">
        <v>19</v>
      </c>
      <c r="F515" s="236" t="s">
        <v>678</v>
      </c>
      <c r="G515" s="234"/>
      <c r="H515" s="237">
        <v>18.359999999999999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3" t="s">
        <v>137</v>
      </c>
      <c r="AU515" s="243" t="s">
        <v>82</v>
      </c>
      <c r="AV515" s="14" t="s">
        <v>82</v>
      </c>
      <c r="AW515" s="14" t="s">
        <v>33</v>
      </c>
      <c r="AX515" s="14" t="s">
        <v>72</v>
      </c>
      <c r="AY515" s="243" t="s">
        <v>122</v>
      </c>
    </row>
    <row r="516" s="15" customFormat="1">
      <c r="A516" s="15"/>
      <c r="B516" s="244"/>
      <c r="C516" s="245"/>
      <c r="D516" s="224" t="s">
        <v>137</v>
      </c>
      <c r="E516" s="246" t="s">
        <v>19</v>
      </c>
      <c r="F516" s="247" t="s">
        <v>140</v>
      </c>
      <c r="G516" s="245"/>
      <c r="H516" s="248">
        <v>18.359999999999999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4" t="s">
        <v>137</v>
      </c>
      <c r="AU516" s="254" t="s">
        <v>82</v>
      </c>
      <c r="AV516" s="15" t="s">
        <v>128</v>
      </c>
      <c r="AW516" s="15" t="s">
        <v>33</v>
      </c>
      <c r="AX516" s="15" t="s">
        <v>80</v>
      </c>
      <c r="AY516" s="254" t="s">
        <v>122</v>
      </c>
    </row>
    <row r="517" s="2" customFormat="1" ht="49.05" customHeight="1">
      <c r="A517" s="38"/>
      <c r="B517" s="39"/>
      <c r="C517" s="204" t="s">
        <v>679</v>
      </c>
      <c r="D517" s="204" t="s">
        <v>124</v>
      </c>
      <c r="E517" s="205" t="s">
        <v>680</v>
      </c>
      <c r="F517" s="206" t="s">
        <v>681</v>
      </c>
      <c r="G517" s="207" t="s">
        <v>278</v>
      </c>
      <c r="H517" s="208">
        <v>359.5</v>
      </c>
      <c r="I517" s="209"/>
      <c r="J517" s="210">
        <f>ROUND(I517*H517,2)</f>
        <v>0</v>
      </c>
      <c r="K517" s="206" t="s">
        <v>133</v>
      </c>
      <c r="L517" s="44"/>
      <c r="M517" s="211" t="s">
        <v>19</v>
      </c>
      <c r="N517" s="212" t="s">
        <v>43</v>
      </c>
      <c r="O517" s="84"/>
      <c r="P517" s="213">
        <f>O517*H517</f>
        <v>0</v>
      </c>
      <c r="Q517" s="213">
        <v>0.15540000000000001</v>
      </c>
      <c r="R517" s="213">
        <f>Q517*H517</f>
        <v>55.866300000000003</v>
      </c>
      <c r="S517" s="213">
        <v>0</v>
      </c>
      <c r="T517" s="214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15" t="s">
        <v>128</v>
      </c>
      <c r="AT517" s="215" t="s">
        <v>124</v>
      </c>
      <c r="AU517" s="215" t="s">
        <v>82</v>
      </c>
      <c r="AY517" s="17" t="s">
        <v>122</v>
      </c>
      <c r="BE517" s="216">
        <f>IF(N517="základní",J517,0)</f>
        <v>0</v>
      </c>
      <c r="BF517" s="216">
        <f>IF(N517="snížená",J517,0)</f>
        <v>0</v>
      </c>
      <c r="BG517" s="216">
        <f>IF(N517="zákl. přenesená",J517,0)</f>
        <v>0</v>
      </c>
      <c r="BH517" s="216">
        <f>IF(N517="sníž. přenesená",J517,0)</f>
        <v>0</v>
      </c>
      <c r="BI517" s="216">
        <f>IF(N517="nulová",J517,0)</f>
        <v>0</v>
      </c>
      <c r="BJ517" s="17" t="s">
        <v>80</v>
      </c>
      <c r="BK517" s="216">
        <f>ROUND(I517*H517,2)</f>
        <v>0</v>
      </c>
      <c r="BL517" s="17" t="s">
        <v>128</v>
      </c>
      <c r="BM517" s="215" t="s">
        <v>682</v>
      </c>
    </row>
    <row r="518" s="2" customFormat="1">
      <c r="A518" s="38"/>
      <c r="B518" s="39"/>
      <c r="C518" s="40"/>
      <c r="D518" s="217" t="s">
        <v>135</v>
      </c>
      <c r="E518" s="40"/>
      <c r="F518" s="218" t="s">
        <v>683</v>
      </c>
      <c r="G518" s="40"/>
      <c r="H518" s="40"/>
      <c r="I518" s="219"/>
      <c r="J518" s="40"/>
      <c r="K518" s="40"/>
      <c r="L518" s="44"/>
      <c r="M518" s="220"/>
      <c r="N518" s="221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135</v>
      </c>
      <c r="AU518" s="17" t="s">
        <v>82</v>
      </c>
    </row>
    <row r="519" s="13" customFormat="1">
      <c r="A519" s="13"/>
      <c r="B519" s="222"/>
      <c r="C519" s="223"/>
      <c r="D519" s="224" t="s">
        <v>137</v>
      </c>
      <c r="E519" s="225" t="s">
        <v>19</v>
      </c>
      <c r="F519" s="226" t="s">
        <v>138</v>
      </c>
      <c r="G519" s="223"/>
      <c r="H519" s="225" t="s">
        <v>19</v>
      </c>
      <c r="I519" s="227"/>
      <c r="J519" s="223"/>
      <c r="K519" s="223"/>
      <c r="L519" s="228"/>
      <c r="M519" s="229"/>
      <c r="N519" s="230"/>
      <c r="O519" s="230"/>
      <c r="P519" s="230"/>
      <c r="Q519" s="230"/>
      <c r="R519" s="230"/>
      <c r="S519" s="230"/>
      <c r="T519" s="23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2" t="s">
        <v>137</v>
      </c>
      <c r="AU519" s="232" t="s">
        <v>82</v>
      </c>
      <c r="AV519" s="13" t="s">
        <v>80</v>
      </c>
      <c r="AW519" s="13" t="s">
        <v>33</v>
      </c>
      <c r="AX519" s="13" t="s">
        <v>72</v>
      </c>
      <c r="AY519" s="232" t="s">
        <v>122</v>
      </c>
    </row>
    <row r="520" s="14" customFormat="1">
      <c r="A520" s="14"/>
      <c r="B520" s="233"/>
      <c r="C520" s="234"/>
      <c r="D520" s="224" t="s">
        <v>137</v>
      </c>
      <c r="E520" s="235" t="s">
        <v>19</v>
      </c>
      <c r="F520" s="236" t="s">
        <v>684</v>
      </c>
      <c r="G520" s="234"/>
      <c r="H520" s="237">
        <v>420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3" t="s">
        <v>137</v>
      </c>
      <c r="AU520" s="243" t="s">
        <v>82</v>
      </c>
      <c r="AV520" s="14" t="s">
        <v>82</v>
      </c>
      <c r="AW520" s="14" t="s">
        <v>33</v>
      </c>
      <c r="AX520" s="14" t="s">
        <v>72</v>
      </c>
      <c r="AY520" s="243" t="s">
        <v>122</v>
      </c>
    </row>
    <row r="521" s="13" customFormat="1">
      <c r="A521" s="13"/>
      <c r="B521" s="222"/>
      <c r="C521" s="223"/>
      <c r="D521" s="224" t="s">
        <v>137</v>
      </c>
      <c r="E521" s="225" t="s">
        <v>19</v>
      </c>
      <c r="F521" s="226" t="s">
        <v>685</v>
      </c>
      <c r="G521" s="223"/>
      <c r="H521" s="225" t="s">
        <v>19</v>
      </c>
      <c r="I521" s="227"/>
      <c r="J521" s="223"/>
      <c r="K521" s="223"/>
      <c r="L521" s="228"/>
      <c r="M521" s="229"/>
      <c r="N521" s="230"/>
      <c r="O521" s="230"/>
      <c r="P521" s="230"/>
      <c r="Q521" s="230"/>
      <c r="R521" s="230"/>
      <c r="S521" s="230"/>
      <c r="T521" s="23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2" t="s">
        <v>137</v>
      </c>
      <c r="AU521" s="232" t="s">
        <v>82</v>
      </c>
      <c r="AV521" s="13" t="s">
        <v>80</v>
      </c>
      <c r="AW521" s="13" t="s">
        <v>33</v>
      </c>
      <c r="AX521" s="13" t="s">
        <v>72</v>
      </c>
      <c r="AY521" s="232" t="s">
        <v>122</v>
      </c>
    </row>
    <row r="522" s="14" customFormat="1">
      <c r="A522" s="14"/>
      <c r="B522" s="233"/>
      <c r="C522" s="234"/>
      <c r="D522" s="224" t="s">
        <v>137</v>
      </c>
      <c r="E522" s="235" t="s">
        <v>19</v>
      </c>
      <c r="F522" s="236" t="s">
        <v>686</v>
      </c>
      <c r="G522" s="234"/>
      <c r="H522" s="237">
        <v>-60.5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3" t="s">
        <v>137</v>
      </c>
      <c r="AU522" s="243" t="s">
        <v>82</v>
      </c>
      <c r="AV522" s="14" t="s">
        <v>82</v>
      </c>
      <c r="AW522" s="14" t="s">
        <v>33</v>
      </c>
      <c r="AX522" s="14" t="s">
        <v>72</v>
      </c>
      <c r="AY522" s="243" t="s">
        <v>122</v>
      </c>
    </row>
    <row r="523" s="15" customFormat="1">
      <c r="A523" s="15"/>
      <c r="B523" s="244"/>
      <c r="C523" s="245"/>
      <c r="D523" s="224" t="s">
        <v>137</v>
      </c>
      <c r="E523" s="246" t="s">
        <v>19</v>
      </c>
      <c r="F523" s="247" t="s">
        <v>140</v>
      </c>
      <c r="G523" s="245"/>
      <c r="H523" s="248">
        <v>359.5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4" t="s">
        <v>137</v>
      </c>
      <c r="AU523" s="254" t="s">
        <v>82</v>
      </c>
      <c r="AV523" s="15" t="s">
        <v>128</v>
      </c>
      <c r="AW523" s="15" t="s">
        <v>33</v>
      </c>
      <c r="AX523" s="15" t="s">
        <v>80</v>
      </c>
      <c r="AY523" s="254" t="s">
        <v>122</v>
      </c>
    </row>
    <row r="524" s="2" customFormat="1" ht="16.5" customHeight="1">
      <c r="A524" s="38"/>
      <c r="B524" s="39"/>
      <c r="C524" s="256" t="s">
        <v>687</v>
      </c>
      <c r="D524" s="256" t="s">
        <v>319</v>
      </c>
      <c r="E524" s="257" t="s">
        <v>688</v>
      </c>
      <c r="F524" s="258" t="s">
        <v>689</v>
      </c>
      <c r="G524" s="259" t="s">
        <v>278</v>
      </c>
      <c r="H524" s="260">
        <v>366.69</v>
      </c>
      <c r="I524" s="261"/>
      <c r="J524" s="262">
        <f>ROUND(I524*H524,2)</f>
        <v>0</v>
      </c>
      <c r="K524" s="258" t="s">
        <v>133</v>
      </c>
      <c r="L524" s="263"/>
      <c r="M524" s="264" t="s">
        <v>19</v>
      </c>
      <c r="N524" s="265" t="s">
        <v>43</v>
      </c>
      <c r="O524" s="84"/>
      <c r="P524" s="213">
        <f>O524*H524</f>
        <v>0</v>
      </c>
      <c r="Q524" s="213">
        <v>0.080000000000000002</v>
      </c>
      <c r="R524" s="213">
        <f>Q524*H524</f>
        <v>29.3352</v>
      </c>
      <c r="S524" s="213">
        <v>0</v>
      </c>
      <c r="T524" s="214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15" t="s">
        <v>158</v>
      </c>
      <c r="AT524" s="215" t="s">
        <v>319</v>
      </c>
      <c r="AU524" s="215" t="s">
        <v>82</v>
      </c>
      <c r="AY524" s="17" t="s">
        <v>122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17" t="s">
        <v>80</v>
      </c>
      <c r="BK524" s="216">
        <f>ROUND(I524*H524,2)</f>
        <v>0</v>
      </c>
      <c r="BL524" s="17" t="s">
        <v>128</v>
      </c>
      <c r="BM524" s="215" t="s">
        <v>690</v>
      </c>
    </row>
    <row r="525" s="14" customFormat="1">
      <c r="A525" s="14"/>
      <c r="B525" s="233"/>
      <c r="C525" s="234"/>
      <c r="D525" s="224" t="s">
        <v>137</v>
      </c>
      <c r="E525" s="235" t="s">
        <v>19</v>
      </c>
      <c r="F525" s="236" t="s">
        <v>691</v>
      </c>
      <c r="G525" s="234"/>
      <c r="H525" s="237">
        <v>366.69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3" t="s">
        <v>137</v>
      </c>
      <c r="AU525" s="243" t="s">
        <v>82</v>
      </c>
      <c r="AV525" s="14" t="s">
        <v>82</v>
      </c>
      <c r="AW525" s="14" t="s">
        <v>33</v>
      </c>
      <c r="AX525" s="14" t="s">
        <v>72</v>
      </c>
      <c r="AY525" s="243" t="s">
        <v>122</v>
      </c>
    </row>
    <row r="526" s="15" customFormat="1">
      <c r="A526" s="15"/>
      <c r="B526" s="244"/>
      <c r="C526" s="245"/>
      <c r="D526" s="224" t="s">
        <v>137</v>
      </c>
      <c r="E526" s="246" t="s">
        <v>19</v>
      </c>
      <c r="F526" s="247" t="s">
        <v>140</v>
      </c>
      <c r="G526" s="245"/>
      <c r="H526" s="248">
        <v>366.69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4" t="s">
        <v>137</v>
      </c>
      <c r="AU526" s="254" t="s">
        <v>82</v>
      </c>
      <c r="AV526" s="15" t="s">
        <v>128</v>
      </c>
      <c r="AW526" s="15" t="s">
        <v>33</v>
      </c>
      <c r="AX526" s="15" t="s">
        <v>80</v>
      </c>
      <c r="AY526" s="254" t="s">
        <v>122</v>
      </c>
    </row>
    <row r="527" s="2" customFormat="1" ht="37.8" customHeight="1">
      <c r="A527" s="38"/>
      <c r="B527" s="39"/>
      <c r="C527" s="204" t="s">
        <v>692</v>
      </c>
      <c r="D527" s="204" t="s">
        <v>124</v>
      </c>
      <c r="E527" s="205" t="s">
        <v>693</v>
      </c>
      <c r="F527" s="206" t="s">
        <v>694</v>
      </c>
      <c r="G527" s="207" t="s">
        <v>278</v>
      </c>
      <c r="H527" s="208">
        <v>60.5</v>
      </c>
      <c r="I527" s="209"/>
      <c r="J527" s="210">
        <f>ROUND(I527*H527,2)</f>
        <v>0</v>
      </c>
      <c r="K527" s="206" t="s">
        <v>133</v>
      </c>
      <c r="L527" s="44"/>
      <c r="M527" s="211" t="s">
        <v>19</v>
      </c>
      <c r="N527" s="212" t="s">
        <v>43</v>
      </c>
      <c r="O527" s="84"/>
      <c r="P527" s="213">
        <f>O527*H527</f>
        <v>0</v>
      </c>
      <c r="Q527" s="213">
        <v>0.34612999999999999</v>
      </c>
      <c r="R527" s="213">
        <f>Q527*H527</f>
        <v>20.940864999999999</v>
      </c>
      <c r="S527" s="213">
        <v>0</v>
      </c>
      <c r="T527" s="214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15" t="s">
        <v>128</v>
      </c>
      <c r="AT527" s="215" t="s">
        <v>124</v>
      </c>
      <c r="AU527" s="215" t="s">
        <v>82</v>
      </c>
      <c r="AY527" s="17" t="s">
        <v>122</v>
      </c>
      <c r="BE527" s="216">
        <f>IF(N527="základní",J527,0)</f>
        <v>0</v>
      </c>
      <c r="BF527" s="216">
        <f>IF(N527="snížená",J527,0)</f>
        <v>0</v>
      </c>
      <c r="BG527" s="216">
        <f>IF(N527="zákl. přenesená",J527,0)</f>
        <v>0</v>
      </c>
      <c r="BH527" s="216">
        <f>IF(N527="sníž. přenesená",J527,0)</f>
        <v>0</v>
      </c>
      <c r="BI527" s="216">
        <f>IF(N527="nulová",J527,0)</f>
        <v>0</v>
      </c>
      <c r="BJ527" s="17" t="s">
        <v>80</v>
      </c>
      <c r="BK527" s="216">
        <f>ROUND(I527*H527,2)</f>
        <v>0</v>
      </c>
      <c r="BL527" s="17" t="s">
        <v>128</v>
      </c>
      <c r="BM527" s="215" t="s">
        <v>695</v>
      </c>
    </row>
    <row r="528" s="2" customFormat="1">
      <c r="A528" s="38"/>
      <c r="B528" s="39"/>
      <c r="C528" s="40"/>
      <c r="D528" s="217" t="s">
        <v>135</v>
      </c>
      <c r="E528" s="40"/>
      <c r="F528" s="218" t="s">
        <v>696</v>
      </c>
      <c r="G528" s="40"/>
      <c r="H528" s="40"/>
      <c r="I528" s="219"/>
      <c r="J528" s="40"/>
      <c r="K528" s="40"/>
      <c r="L528" s="44"/>
      <c r="M528" s="220"/>
      <c r="N528" s="221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135</v>
      </c>
      <c r="AU528" s="17" t="s">
        <v>82</v>
      </c>
    </row>
    <row r="529" s="14" customFormat="1">
      <c r="A529" s="14"/>
      <c r="B529" s="233"/>
      <c r="C529" s="234"/>
      <c r="D529" s="224" t="s">
        <v>137</v>
      </c>
      <c r="E529" s="235" t="s">
        <v>19</v>
      </c>
      <c r="F529" s="236" t="s">
        <v>697</v>
      </c>
      <c r="G529" s="234"/>
      <c r="H529" s="237">
        <v>46.5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3" t="s">
        <v>137</v>
      </c>
      <c r="AU529" s="243" t="s">
        <v>82</v>
      </c>
      <c r="AV529" s="14" t="s">
        <v>82</v>
      </c>
      <c r="AW529" s="14" t="s">
        <v>33</v>
      </c>
      <c r="AX529" s="14" t="s">
        <v>72</v>
      </c>
      <c r="AY529" s="243" t="s">
        <v>122</v>
      </c>
    </row>
    <row r="530" s="14" customFormat="1">
      <c r="A530" s="14"/>
      <c r="B530" s="233"/>
      <c r="C530" s="234"/>
      <c r="D530" s="224" t="s">
        <v>137</v>
      </c>
      <c r="E530" s="235" t="s">
        <v>19</v>
      </c>
      <c r="F530" s="236" t="s">
        <v>698</v>
      </c>
      <c r="G530" s="234"/>
      <c r="H530" s="237">
        <v>14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3" t="s">
        <v>137</v>
      </c>
      <c r="AU530" s="243" t="s">
        <v>82</v>
      </c>
      <c r="AV530" s="14" t="s">
        <v>82</v>
      </c>
      <c r="AW530" s="14" t="s">
        <v>33</v>
      </c>
      <c r="AX530" s="14" t="s">
        <v>72</v>
      </c>
      <c r="AY530" s="243" t="s">
        <v>122</v>
      </c>
    </row>
    <row r="531" s="15" customFormat="1">
      <c r="A531" s="15"/>
      <c r="B531" s="244"/>
      <c r="C531" s="245"/>
      <c r="D531" s="224" t="s">
        <v>137</v>
      </c>
      <c r="E531" s="246" t="s">
        <v>19</v>
      </c>
      <c r="F531" s="247" t="s">
        <v>140</v>
      </c>
      <c r="G531" s="245"/>
      <c r="H531" s="248">
        <v>60.5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4" t="s">
        <v>137</v>
      </c>
      <c r="AU531" s="254" t="s">
        <v>82</v>
      </c>
      <c r="AV531" s="15" t="s">
        <v>128</v>
      </c>
      <c r="AW531" s="15" t="s">
        <v>33</v>
      </c>
      <c r="AX531" s="15" t="s">
        <v>80</v>
      </c>
      <c r="AY531" s="254" t="s">
        <v>122</v>
      </c>
    </row>
    <row r="532" s="2" customFormat="1" ht="24.15" customHeight="1">
      <c r="A532" s="38"/>
      <c r="B532" s="39"/>
      <c r="C532" s="256" t="s">
        <v>699</v>
      </c>
      <c r="D532" s="256" t="s">
        <v>319</v>
      </c>
      <c r="E532" s="257" t="s">
        <v>670</v>
      </c>
      <c r="F532" s="258" t="s">
        <v>671</v>
      </c>
      <c r="G532" s="259" t="s">
        <v>278</v>
      </c>
      <c r="H532" s="260">
        <v>47.43</v>
      </c>
      <c r="I532" s="261"/>
      <c r="J532" s="262">
        <f>ROUND(I532*H532,2)</f>
        <v>0</v>
      </c>
      <c r="K532" s="258" t="s">
        <v>133</v>
      </c>
      <c r="L532" s="263"/>
      <c r="M532" s="264" t="s">
        <v>19</v>
      </c>
      <c r="N532" s="265" t="s">
        <v>43</v>
      </c>
      <c r="O532" s="84"/>
      <c r="P532" s="213">
        <f>O532*H532</f>
        <v>0</v>
      </c>
      <c r="Q532" s="213">
        <v>0.048300000000000003</v>
      </c>
      <c r="R532" s="213">
        <f>Q532*H532</f>
        <v>2.2908690000000003</v>
      </c>
      <c r="S532" s="213">
        <v>0</v>
      </c>
      <c r="T532" s="214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15" t="s">
        <v>158</v>
      </c>
      <c r="AT532" s="215" t="s">
        <v>319</v>
      </c>
      <c r="AU532" s="215" t="s">
        <v>82</v>
      </c>
      <c r="AY532" s="17" t="s">
        <v>122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17" t="s">
        <v>80</v>
      </c>
      <c r="BK532" s="216">
        <f>ROUND(I532*H532,2)</f>
        <v>0</v>
      </c>
      <c r="BL532" s="17" t="s">
        <v>128</v>
      </c>
      <c r="BM532" s="215" t="s">
        <v>700</v>
      </c>
    </row>
    <row r="533" s="14" customFormat="1">
      <c r="A533" s="14"/>
      <c r="B533" s="233"/>
      <c r="C533" s="234"/>
      <c r="D533" s="224" t="s">
        <v>137</v>
      </c>
      <c r="E533" s="235" t="s">
        <v>19</v>
      </c>
      <c r="F533" s="236" t="s">
        <v>701</v>
      </c>
      <c r="G533" s="234"/>
      <c r="H533" s="237">
        <v>47.43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3" t="s">
        <v>137</v>
      </c>
      <c r="AU533" s="243" t="s">
        <v>82</v>
      </c>
      <c r="AV533" s="14" t="s">
        <v>82</v>
      </c>
      <c r="AW533" s="14" t="s">
        <v>33</v>
      </c>
      <c r="AX533" s="14" t="s">
        <v>72</v>
      </c>
      <c r="AY533" s="243" t="s">
        <v>122</v>
      </c>
    </row>
    <row r="534" s="15" customFormat="1">
      <c r="A534" s="15"/>
      <c r="B534" s="244"/>
      <c r="C534" s="245"/>
      <c r="D534" s="224" t="s">
        <v>137</v>
      </c>
      <c r="E534" s="246" t="s">
        <v>19</v>
      </c>
      <c r="F534" s="247" t="s">
        <v>140</v>
      </c>
      <c r="G534" s="245"/>
      <c r="H534" s="248">
        <v>47.43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4" t="s">
        <v>137</v>
      </c>
      <c r="AU534" s="254" t="s">
        <v>82</v>
      </c>
      <c r="AV534" s="15" t="s">
        <v>128</v>
      </c>
      <c r="AW534" s="15" t="s">
        <v>33</v>
      </c>
      <c r="AX534" s="15" t="s">
        <v>80</v>
      </c>
      <c r="AY534" s="254" t="s">
        <v>122</v>
      </c>
    </row>
    <row r="535" s="2" customFormat="1" ht="24.15" customHeight="1">
      <c r="A535" s="38"/>
      <c r="B535" s="39"/>
      <c r="C535" s="256" t="s">
        <v>702</v>
      </c>
      <c r="D535" s="256" t="s">
        <v>319</v>
      </c>
      <c r="E535" s="257" t="s">
        <v>703</v>
      </c>
      <c r="F535" s="258" t="s">
        <v>704</v>
      </c>
      <c r="G535" s="259" t="s">
        <v>278</v>
      </c>
      <c r="H535" s="260">
        <v>14.279999999999999</v>
      </c>
      <c r="I535" s="261"/>
      <c r="J535" s="262">
        <f>ROUND(I535*H535,2)</f>
        <v>0</v>
      </c>
      <c r="K535" s="258" t="s">
        <v>133</v>
      </c>
      <c r="L535" s="263"/>
      <c r="M535" s="264" t="s">
        <v>19</v>
      </c>
      <c r="N535" s="265" t="s">
        <v>43</v>
      </c>
      <c r="O535" s="84"/>
      <c r="P535" s="213">
        <f>O535*H535</f>
        <v>0</v>
      </c>
      <c r="Q535" s="213">
        <v>0.065670000000000006</v>
      </c>
      <c r="R535" s="213">
        <f>Q535*H535</f>
        <v>0.93776760000000003</v>
      </c>
      <c r="S535" s="213">
        <v>0</v>
      </c>
      <c r="T535" s="214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15" t="s">
        <v>158</v>
      </c>
      <c r="AT535" s="215" t="s">
        <v>319</v>
      </c>
      <c r="AU535" s="215" t="s">
        <v>82</v>
      </c>
      <c r="AY535" s="17" t="s">
        <v>122</v>
      </c>
      <c r="BE535" s="216">
        <f>IF(N535="základní",J535,0)</f>
        <v>0</v>
      </c>
      <c r="BF535" s="216">
        <f>IF(N535="snížená",J535,0)</f>
        <v>0</v>
      </c>
      <c r="BG535" s="216">
        <f>IF(N535="zákl. přenesená",J535,0)</f>
        <v>0</v>
      </c>
      <c r="BH535" s="216">
        <f>IF(N535="sníž. přenesená",J535,0)</f>
        <v>0</v>
      </c>
      <c r="BI535" s="216">
        <f>IF(N535="nulová",J535,0)</f>
        <v>0</v>
      </c>
      <c r="BJ535" s="17" t="s">
        <v>80</v>
      </c>
      <c r="BK535" s="216">
        <f>ROUND(I535*H535,2)</f>
        <v>0</v>
      </c>
      <c r="BL535" s="17" t="s">
        <v>128</v>
      </c>
      <c r="BM535" s="215" t="s">
        <v>705</v>
      </c>
    </row>
    <row r="536" s="14" customFormat="1">
      <c r="A536" s="14"/>
      <c r="B536" s="233"/>
      <c r="C536" s="234"/>
      <c r="D536" s="224" t="s">
        <v>137</v>
      </c>
      <c r="E536" s="235" t="s">
        <v>19</v>
      </c>
      <c r="F536" s="236" t="s">
        <v>706</v>
      </c>
      <c r="G536" s="234"/>
      <c r="H536" s="237">
        <v>14.279999999999999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3" t="s">
        <v>137</v>
      </c>
      <c r="AU536" s="243" t="s">
        <v>82</v>
      </c>
      <c r="AV536" s="14" t="s">
        <v>82</v>
      </c>
      <c r="AW536" s="14" t="s">
        <v>33</v>
      </c>
      <c r="AX536" s="14" t="s">
        <v>72</v>
      </c>
      <c r="AY536" s="243" t="s">
        <v>122</v>
      </c>
    </row>
    <row r="537" s="15" customFormat="1">
      <c r="A537" s="15"/>
      <c r="B537" s="244"/>
      <c r="C537" s="245"/>
      <c r="D537" s="224" t="s">
        <v>137</v>
      </c>
      <c r="E537" s="246" t="s">
        <v>19</v>
      </c>
      <c r="F537" s="247" t="s">
        <v>140</v>
      </c>
      <c r="G537" s="245"/>
      <c r="H537" s="248">
        <v>14.279999999999999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4" t="s">
        <v>137</v>
      </c>
      <c r="AU537" s="254" t="s">
        <v>82</v>
      </c>
      <c r="AV537" s="15" t="s">
        <v>128</v>
      </c>
      <c r="AW537" s="15" t="s">
        <v>33</v>
      </c>
      <c r="AX537" s="15" t="s">
        <v>80</v>
      </c>
      <c r="AY537" s="254" t="s">
        <v>122</v>
      </c>
    </row>
    <row r="538" s="2" customFormat="1" ht="49.05" customHeight="1">
      <c r="A538" s="38"/>
      <c r="B538" s="39"/>
      <c r="C538" s="204" t="s">
        <v>707</v>
      </c>
      <c r="D538" s="204" t="s">
        <v>124</v>
      </c>
      <c r="E538" s="205" t="s">
        <v>708</v>
      </c>
      <c r="F538" s="206" t="s">
        <v>709</v>
      </c>
      <c r="G538" s="207" t="s">
        <v>278</v>
      </c>
      <c r="H538" s="208">
        <v>377</v>
      </c>
      <c r="I538" s="209"/>
      <c r="J538" s="210">
        <f>ROUND(I538*H538,2)</f>
        <v>0</v>
      </c>
      <c r="K538" s="206" t="s">
        <v>710</v>
      </c>
      <c r="L538" s="44"/>
      <c r="M538" s="211" t="s">
        <v>19</v>
      </c>
      <c r="N538" s="212" t="s">
        <v>43</v>
      </c>
      <c r="O538" s="84"/>
      <c r="P538" s="213">
        <f>O538*H538</f>
        <v>0</v>
      </c>
      <c r="Q538" s="213">
        <v>0.1295</v>
      </c>
      <c r="R538" s="213">
        <f>Q538*H538</f>
        <v>48.8215</v>
      </c>
      <c r="S538" s="213">
        <v>0</v>
      </c>
      <c r="T538" s="214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15" t="s">
        <v>128</v>
      </c>
      <c r="AT538" s="215" t="s">
        <v>124</v>
      </c>
      <c r="AU538" s="215" t="s">
        <v>82</v>
      </c>
      <c r="AY538" s="17" t="s">
        <v>122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17" t="s">
        <v>80</v>
      </c>
      <c r="BK538" s="216">
        <f>ROUND(I538*H538,2)</f>
        <v>0</v>
      </c>
      <c r="BL538" s="17" t="s">
        <v>128</v>
      </c>
      <c r="BM538" s="215" t="s">
        <v>711</v>
      </c>
    </row>
    <row r="539" s="2" customFormat="1">
      <c r="A539" s="38"/>
      <c r="B539" s="39"/>
      <c r="C539" s="40"/>
      <c r="D539" s="217" t="s">
        <v>135</v>
      </c>
      <c r="E539" s="40"/>
      <c r="F539" s="218" t="s">
        <v>712</v>
      </c>
      <c r="G539" s="40"/>
      <c r="H539" s="40"/>
      <c r="I539" s="219"/>
      <c r="J539" s="40"/>
      <c r="K539" s="40"/>
      <c r="L539" s="44"/>
      <c r="M539" s="220"/>
      <c r="N539" s="221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135</v>
      </c>
      <c r="AU539" s="17" t="s">
        <v>82</v>
      </c>
    </row>
    <row r="540" s="2" customFormat="1">
      <c r="A540" s="38"/>
      <c r="B540" s="39"/>
      <c r="C540" s="40"/>
      <c r="D540" s="224" t="s">
        <v>713</v>
      </c>
      <c r="E540" s="40"/>
      <c r="F540" s="255" t="s">
        <v>714</v>
      </c>
      <c r="G540" s="40"/>
      <c r="H540" s="40"/>
      <c r="I540" s="219"/>
      <c r="J540" s="40"/>
      <c r="K540" s="40"/>
      <c r="L540" s="44"/>
      <c r="M540" s="220"/>
      <c r="N540" s="221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713</v>
      </c>
      <c r="AU540" s="17" t="s">
        <v>82</v>
      </c>
    </row>
    <row r="541" s="2" customFormat="1">
      <c r="A541" s="38"/>
      <c r="B541" s="39"/>
      <c r="C541" s="40"/>
      <c r="D541" s="224" t="s">
        <v>187</v>
      </c>
      <c r="E541" s="40"/>
      <c r="F541" s="255" t="s">
        <v>715</v>
      </c>
      <c r="G541" s="40"/>
      <c r="H541" s="40"/>
      <c r="I541" s="219"/>
      <c r="J541" s="40"/>
      <c r="K541" s="40"/>
      <c r="L541" s="44"/>
      <c r="M541" s="220"/>
      <c r="N541" s="221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187</v>
      </c>
      <c r="AU541" s="17" t="s">
        <v>82</v>
      </c>
    </row>
    <row r="542" s="13" customFormat="1">
      <c r="A542" s="13"/>
      <c r="B542" s="222"/>
      <c r="C542" s="223"/>
      <c r="D542" s="224" t="s">
        <v>137</v>
      </c>
      <c r="E542" s="225" t="s">
        <v>19</v>
      </c>
      <c r="F542" s="226" t="s">
        <v>138</v>
      </c>
      <c r="G542" s="223"/>
      <c r="H542" s="225" t="s">
        <v>19</v>
      </c>
      <c r="I542" s="227"/>
      <c r="J542" s="223"/>
      <c r="K542" s="223"/>
      <c r="L542" s="228"/>
      <c r="M542" s="229"/>
      <c r="N542" s="230"/>
      <c r="O542" s="230"/>
      <c r="P542" s="230"/>
      <c r="Q542" s="230"/>
      <c r="R542" s="230"/>
      <c r="S542" s="230"/>
      <c r="T542" s="23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2" t="s">
        <v>137</v>
      </c>
      <c r="AU542" s="232" t="s">
        <v>82</v>
      </c>
      <c r="AV542" s="13" t="s">
        <v>80</v>
      </c>
      <c r="AW542" s="13" t="s">
        <v>33</v>
      </c>
      <c r="AX542" s="13" t="s">
        <v>72</v>
      </c>
      <c r="AY542" s="232" t="s">
        <v>122</v>
      </c>
    </row>
    <row r="543" s="14" customFormat="1">
      <c r="A543" s="14"/>
      <c r="B543" s="233"/>
      <c r="C543" s="234"/>
      <c r="D543" s="224" t="s">
        <v>137</v>
      </c>
      <c r="E543" s="235" t="s">
        <v>19</v>
      </c>
      <c r="F543" s="236" t="s">
        <v>716</v>
      </c>
      <c r="G543" s="234"/>
      <c r="H543" s="237">
        <v>377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3" t="s">
        <v>137</v>
      </c>
      <c r="AU543" s="243" t="s">
        <v>82</v>
      </c>
      <c r="AV543" s="14" t="s">
        <v>82</v>
      </c>
      <c r="AW543" s="14" t="s">
        <v>33</v>
      </c>
      <c r="AX543" s="14" t="s">
        <v>72</v>
      </c>
      <c r="AY543" s="243" t="s">
        <v>122</v>
      </c>
    </row>
    <row r="544" s="15" customFormat="1">
      <c r="A544" s="15"/>
      <c r="B544" s="244"/>
      <c r="C544" s="245"/>
      <c r="D544" s="224" t="s">
        <v>137</v>
      </c>
      <c r="E544" s="246" t="s">
        <v>19</v>
      </c>
      <c r="F544" s="247" t="s">
        <v>140</v>
      </c>
      <c r="G544" s="245"/>
      <c r="H544" s="248">
        <v>377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4" t="s">
        <v>137</v>
      </c>
      <c r="AU544" s="254" t="s">
        <v>82</v>
      </c>
      <c r="AV544" s="15" t="s">
        <v>128</v>
      </c>
      <c r="AW544" s="15" t="s">
        <v>33</v>
      </c>
      <c r="AX544" s="15" t="s">
        <v>80</v>
      </c>
      <c r="AY544" s="254" t="s">
        <v>122</v>
      </c>
    </row>
    <row r="545" s="2" customFormat="1" ht="16.5" customHeight="1">
      <c r="A545" s="38"/>
      <c r="B545" s="39"/>
      <c r="C545" s="256" t="s">
        <v>717</v>
      </c>
      <c r="D545" s="256" t="s">
        <v>319</v>
      </c>
      <c r="E545" s="257" t="s">
        <v>718</v>
      </c>
      <c r="F545" s="258" t="s">
        <v>719</v>
      </c>
      <c r="G545" s="259" t="s">
        <v>278</v>
      </c>
      <c r="H545" s="260">
        <v>384.54000000000002</v>
      </c>
      <c r="I545" s="261"/>
      <c r="J545" s="262">
        <f>ROUND(I545*H545,2)</f>
        <v>0</v>
      </c>
      <c r="K545" s="258" t="s">
        <v>133</v>
      </c>
      <c r="L545" s="263"/>
      <c r="M545" s="264" t="s">
        <v>19</v>
      </c>
      <c r="N545" s="265" t="s">
        <v>43</v>
      </c>
      <c r="O545" s="84"/>
      <c r="P545" s="213">
        <f>O545*H545</f>
        <v>0</v>
      </c>
      <c r="Q545" s="213">
        <v>0.044999999999999998</v>
      </c>
      <c r="R545" s="213">
        <f>Q545*H545</f>
        <v>17.304300000000001</v>
      </c>
      <c r="S545" s="213">
        <v>0</v>
      </c>
      <c r="T545" s="214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15" t="s">
        <v>158</v>
      </c>
      <c r="AT545" s="215" t="s">
        <v>319</v>
      </c>
      <c r="AU545" s="215" t="s">
        <v>82</v>
      </c>
      <c r="AY545" s="17" t="s">
        <v>122</v>
      </c>
      <c r="BE545" s="216">
        <f>IF(N545="základní",J545,0)</f>
        <v>0</v>
      </c>
      <c r="BF545" s="216">
        <f>IF(N545="snížená",J545,0)</f>
        <v>0</v>
      </c>
      <c r="BG545" s="216">
        <f>IF(N545="zákl. přenesená",J545,0)</f>
        <v>0</v>
      </c>
      <c r="BH545" s="216">
        <f>IF(N545="sníž. přenesená",J545,0)</f>
        <v>0</v>
      </c>
      <c r="BI545" s="216">
        <f>IF(N545="nulová",J545,0)</f>
        <v>0</v>
      </c>
      <c r="BJ545" s="17" t="s">
        <v>80</v>
      </c>
      <c r="BK545" s="216">
        <f>ROUND(I545*H545,2)</f>
        <v>0</v>
      </c>
      <c r="BL545" s="17" t="s">
        <v>128</v>
      </c>
      <c r="BM545" s="215" t="s">
        <v>720</v>
      </c>
    </row>
    <row r="546" s="14" customFormat="1">
      <c r="A546" s="14"/>
      <c r="B546" s="233"/>
      <c r="C546" s="234"/>
      <c r="D546" s="224" t="s">
        <v>137</v>
      </c>
      <c r="E546" s="235" t="s">
        <v>19</v>
      </c>
      <c r="F546" s="236" t="s">
        <v>721</v>
      </c>
      <c r="G546" s="234"/>
      <c r="H546" s="237">
        <v>384.54000000000002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3" t="s">
        <v>137</v>
      </c>
      <c r="AU546" s="243" t="s">
        <v>82</v>
      </c>
      <c r="AV546" s="14" t="s">
        <v>82</v>
      </c>
      <c r="AW546" s="14" t="s">
        <v>33</v>
      </c>
      <c r="AX546" s="14" t="s">
        <v>72</v>
      </c>
      <c r="AY546" s="243" t="s">
        <v>122</v>
      </c>
    </row>
    <row r="547" s="15" customFormat="1">
      <c r="A547" s="15"/>
      <c r="B547" s="244"/>
      <c r="C547" s="245"/>
      <c r="D547" s="224" t="s">
        <v>137</v>
      </c>
      <c r="E547" s="246" t="s">
        <v>19</v>
      </c>
      <c r="F547" s="247" t="s">
        <v>140</v>
      </c>
      <c r="G547" s="245"/>
      <c r="H547" s="248">
        <v>384.54000000000002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4" t="s">
        <v>137</v>
      </c>
      <c r="AU547" s="254" t="s">
        <v>82</v>
      </c>
      <c r="AV547" s="15" t="s">
        <v>128</v>
      </c>
      <c r="AW547" s="15" t="s">
        <v>33</v>
      </c>
      <c r="AX547" s="15" t="s">
        <v>80</v>
      </c>
      <c r="AY547" s="254" t="s">
        <v>122</v>
      </c>
    </row>
    <row r="548" s="2" customFormat="1" ht="24.15" customHeight="1">
      <c r="A548" s="38"/>
      <c r="B548" s="39"/>
      <c r="C548" s="204" t="s">
        <v>722</v>
      </c>
      <c r="D548" s="204" t="s">
        <v>124</v>
      </c>
      <c r="E548" s="205" t="s">
        <v>723</v>
      </c>
      <c r="F548" s="206" t="s">
        <v>724</v>
      </c>
      <c r="G548" s="207" t="s">
        <v>204</v>
      </c>
      <c r="H548" s="208">
        <v>13.109999999999999</v>
      </c>
      <c r="I548" s="209"/>
      <c r="J548" s="210">
        <f>ROUND(I548*H548,2)</f>
        <v>0</v>
      </c>
      <c r="K548" s="206" t="s">
        <v>133</v>
      </c>
      <c r="L548" s="44"/>
      <c r="M548" s="211" t="s">
        <v>19</v>
      </c>
      <c r="N548" s="212" t="s">
        <v>43</v>
      </c>
      <c r="O548" s="84"/>
      <c r="P548" s="213">
        <f>O548*H548</f>
        <v>0</v>
      </c>
      <c r="Q548" s="213">
        <v>2.2563399999999998</v>
      </c>
      <c r="R548" s="213">
        <f>Q548*H548</f>
        <v>29.580617399999998</v>
      </c>
      <c r="S548" s="213">
        <v>0</v>
      </c>
      <c r="T548" s="214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15" t="s">
        <v>128</v>
      </c>
      <c r="AT548" s="215" t="s">
        <v>124</v>
      </c>
      <c r="AU548" s="215" t="s">
        <v>82</v>
      </c>
      <c r="AY548" s="17" t="s">
        <v>122</v>
      </c>
      <c r="BE548" s="216">
        <f>IF(N548="základní",J548,0)</f>
        <v>0</v>
      </c>
      <c r="BF548" s="216">
        <f>IF(N548="snížená",J548,0)</f>
        <v>0</v>
      </c>
      <c r="BG548" s="216">
        <f>IF(N548="zákl. přenesená",J548,0)</f>
        <v>0</v>
      </c>
      <c r="BH548" s="216">
        <f>IF(N548="sníž. přenesená",J548,0)</f>
        <v>0</v>
      </c>
      <c r="BI548" s="216">
        <f>IF(N548="nulová",J548,0)</f>
        <v>0</v>
      </c>
      <c r="BJ548" s="17" t="s">
        <v>80</v>
      </c>
      <c r="BK548" s="216">
        <f>ROUND(I548*H548,2)</f>
        <v>0</v>
      </c>
      <c r="BL548" s="17" t="s">
        <v>128</v>
      </c>
      <c r="BM548" s="215" t="s">
        <v>725</v>
      </c>
    </row>
    <row r="549" s="2" customFormat="1">
      <c r="A549" s="38"/>
      <c r="B549" s="39"/>
      <c r="C549" s="40"/>
      <c r="D549" s="217" t="s">
        <v>135</v>
      </c>
      <c r="E549" s="40"/>
      <c r="F549" s="218" t="s">
        <v>726</v>
      </c>
      <c r="G549" s="40"/>
      <c r="H549" s="40"/>
      <c r="I549" s="219"/>
      <c r="J549" s="40"/>
      <c r="K549" s="40"/>
      <c r="L549" s="44"/>
      <c r="M549" s="220"/>
      <c r="N549" s="221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135</v>
      </c>
      <c r="AU549" s="17" t="s">
        <v>82</v>
      </c>
    </row>
    <row r="550" s="13" customFormat="1">
      <c r="A550" s="13"/>
      <c r="B550" s="222"/>
      <c r="C550" s="223"/>
      <c r="D550" s="224" t="s">
        <v>137</v>
      </c>
      <c r="E550" s="225" t="s">
        <v>19</v>
      </c>
      <c r="F550" s="226" t="s">
        <v>727</v>
      </c>
      <c r="G550" s="223"/>
      <c r="H550" s="225" t="s">
        <v>19</v>
      </c>
      <c r="I550" s="227"/>
      <c r="J550" s="223"/>
      <c r="K550" s="223"/>
      <c r="L550" s="228"/>
      <c r="M550" s="229"/>
      <c r="N550" s="230"/>
      <c r="O550" s="230"/>
      <c r="P550" s="230"/>
      <c r="Q550" s="230"/>
      <c r="R550" s="230"/>
      <c r="S550" s="230"/>
      <c r="T550" s="23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2" t="s">
        <v>137</v>
      </c>
      <c r="AU550" s="232" t="s">
        <v>82</v>
      </c>
      <c r="AV550" s="13" t="s">
        <v>80</v>
      </c>
      <c r="AW550" s="13" t="s">
        <v>33</v>
      </c>
      <c r="AX550" s="13" t="s">
        <v>72</v>
      </c>
      <c r="AY550" s="232" t="s">
        <v>122</v>
      </c>
    </row>
    <row r="551" s="14" customFormat="1">
      <c r="A551" s="14"/>
      <c r="B551" s="233"/>
      <c r="C551" s="234"/>
      <c r="D551" s="224" t="s">
        <v>137</v>
      </c>
      <c r="E551" s="235" t="s">
        <v>19</v>
      </c>
      <c r="F551" s="236" t="s">
        <v>728</v>
      </c>
      <c r="G551" s="234"/>
      <c r="H551" s="237">
        <v>13.109999999999999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3" t="s">
        <v>137</v>
      </c>
      <c r="AU551" s="243" t="s">
        <v>82</v>
      </c>
      <c r="AV551" s="14" t="s">
        <v>82</v>
      </c>
      <c r="AW551" s="14" t="s">
        <v>33</v>
      </c>
      <c r="AX551" s="14" t="s">
        <v>72</v>
      </c>
      <c r="AY551" s="243" t="s">
        <v>122</v>
      </c>
    </row>
    <row r="552" s="15" customFormat="1">
      <c r="A552" s="15"/>
      <c r="B552" s="244"/>
      <c r="C552" s="245"/>
      <c r="D552" s="224" t="s">
        <v>137</v>
      </c>
      <c r="E552" s="246" t="s">
        <v>19</v>
      </c>
      <c r="F552" s="247" t="s">
        <v>140</v>
      </c>
      <c r="G552" s="245"/>
      <c r="H552" s="248">
        <v>13.109999999999999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4" t="s">
        <v>137</v>
      </c>
      <c r="AU552" s="254" t="s">
        <v>82</v>
      </c>
      <c r="AV552" s="15" t="s">
        <v>128</v>
      </c>
      <c r="AW552" s="15" t="s">
        <v>33</v>
      </c>
      <c r="AX552" s="15" t="s">
        <v>80</v>
      </c>
      <c r="AY552" s="254" t="s">
        <v>122</v>
      </c>
    </row>
    <row r="553" s="2" customFormat="1" ht="24.15" customHeight="1">
      <c r="A553" s="38"/>
      <c r="B553" s="39"/>
      <c r="C553" s="204" t="s">
        <v>729</v>
      </c>
      <c r="D553" s="204" t="s">
        <v>124</v>
      </c>
      <c r="E553" s="205" t="s">
        <v>730</v>
      </c>
      <c r="F553" s="206" t="s">
        <v>731</v>
      </c>
      <c r="G553" s="207" t="s">
        <v>278</v>
      </c>
      <c r="H553" s="208">
        <v>420</v>
      </c>
      <c r="I553" s="209"/>
      <c r="J553" s="210">
        <f>ROUND(I553*H553,2)</f>
        <v>0</v>
      </c>
      <c r="K553" s="206" t="s">
        <v>19</v>
      </c>
      <c r="L553" s="44"/>
      <c r="M553" s="211" t="s">
        <v>19</v>
      </c>
      <c r="N553" s="212" t="s">
        <v>43</v>
      </c>
      <c r="O553" s="84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15" t="s">
        <v>128</v>
      </c>
      <c r="AT553" s="215" t="s">
        <v>124</v>
      </c>
      <c r="AU553" s="215" t="s">
        <v>82</v>
      </c>
      <c r="AY553" s="17" t="s">
        <v>122</v>
      </c>
      <c r="BE553" s="216">
        <f>IF(N553="základní",J553,0)</f>
        <v>0</v>
      </c>
      <c r="BF553" s="216">
        <f>IF(N553="snížená",J553,0)</f>
        <v>0</v>
      </c>
      <c r="BG553" s="216">
        <f>IF(N553="zákl. přenesená",J553,0)</f>
        <v>0</v>
      </c>
      <c r="BH553" s="216">
        <f>IF(N553="sníž. přenesená",J553,0)</f>
        <v>0</v>
      </c>
      <c r="BI553" s="216">
        <f>IF(N553="nulová",J553,0)</f>
        <v>0</v>
      </c>
      <c r="BJ553" s="17" t="s">
        <v>80</v>
      </c>
      <c r="BK553" s="216">
        <f>ROUND(I553*H553,2)</f>
        <v>0</v>
      </c>
      <c r="BL553" s="17" t="s">
        <v>128</v>
      </c>
      <c r="BM553" s="215" t="s">
        <v>732</v>
      </c>
    </row>
    <row r="554" s="13" customFormat="1">
      <c r="A554" s="13"/>
      <c r="B554" s="222"/>
      <c r="C554" s="223"/>
      <c r="D554" s="224" t="s">
        <v>137</v>
      </c>
      <c r="E554" s="225" t="s">
        <v>19</v>
      </c>
      <c r="F554" s="226" t="s">
        <v>138</v>
      </c>
      <c r="G554" s="223"/>
      <c r="H554" s="225" t="s">
        <v>19</v>
      </c>
      <c r="I554" s="227"/>
      <c r="J554" s="223"/>
      <c r="K554" s="223"/>
      <c r="L554" s="228"/>
      <c r="M554" s="229"/>
      <c r="N554" s="230"/>
      <c r="O554" s="230"/>
      <c r="P554" s="230"/>
      <c r="Q554" s="230"/>
      <c r="R554" s="230"/>
      <c r="S554" s="230"/>
      <c r="T554" s="23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2" t="s">
        <v>137</v>
      </c>
      <c r="AU554" s="232" t="s">
        <v>82</v>
      </c>
      <c r="AV554" s="13" t="s">
        <v>80</v>
      </c>
      <c r="AW554" s="13" t="s">
        <v>33</v>
      </c>
      <c r="AX554" s="13" t="s">
        <v>72</v>
      </c>
      <c r="AY554" s="232" t="s">
        <v>122</v>
      </c>
    </row>
    <row r="555" s="14" customFormat="1">
      <c r="A555" s="14"/>
      <c r="B555" s="233"/>
      <c r="C555" s="234"/>
      <c r="D555" s="224" t="s">
        <v>137</v>
      </c>
      <c r="E555" s="235" t="s">
        <v>19</v>
      </c>
      <c r="F555" s="236" t="s">
        <v>684</v>
      </c>
      <c r="G555" s="234"/>
      <c r="H555" s="237">
        <v>420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3" t="s">
        <v>137</v>
      </c>
      <c r="AU555" s="243" t="s">
        <v>82</v>
      </c>
      <c r="AV555" s="14" t="s">
        <v>82</v>
      </c>
      <c r="AW555" s="14" t="s">
        <v>33</v>
      </c>
      <c r="AX555" s="14" t="s">
        <v>72</v>
      </c>
      <c r="AY555" s="243" t="s">
        <v>122</v>
      </c>
    </row>
    <row r="556" s="15" customFormat="1">
      <c r="A556" s="15"/>
      <c r="B556" s="244"/>
      <c r="C556" s="245"/>
      <c r="D556" s="224" t="s">
        <v>137</v>
      </c>
      <c r="E556" s="246" t="s">
        <v>19</v>
      </c>
      <c r="F556" s="247" t="s">
        <v>140</v>
      </c>
      <c r="G556" s="245"/>
      <c r="H556" s="248">
        <v>420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4" t="s">
        <v>137</v>
      </c>
      <c r="AU556" s="254" t="s">
        <v>82</v>
      </c>
      <c r="AV556" s="15" t="s">
        <v>128</v>
      </c>
      <c r="AW556" s="15" t="s">
        <v>33</v>
      </c>
      <c r="AX556" s="15" t="s">
        <v>80</v>
      </c>
      <c r="AY556" s="254" t="s">
        <v>122</v>
      </c>
    </row>
    <row r="557" s="2" customFormat="1" ht="62.7" customHeight="1">
      <c r="A557" s="38"/>
      <c r="B557" s="39"/>
      <c r="C557" s="204" t="s">
        <v>733</v>
      </c>
      <c r="D557" s="204" t="s">
        <v>124</v>
      </c>
      <c r="E557" s="205" t="s">
        <v>734</v>
      </c>
      <c r="F557" s="206" t="s">
        <v>735</v>
      </c>
      <c r="G557" s="207" t="s">
        <v>278</v>
      </c>
      <c r="H557" s="208">
        <v>420</v>
      </c>
      <c r="I557" s="209"/>
      <c r="J557" s="210">
        <f>ROUND(I557*H557,2)</f>
        <v>0</v>
      </c>
      <c r="K557" s="206" t="s">
        <v>133</v>
      </c>
      <c r="L557" s="44"/>
      <c r="M557" s="211" t="s">
        <v>19</v>
      </c>
      <c r="N557" s="212" t="s">
        <v>43</v>
      </c>
      <c r="O557" s="84"/>
      <c r="P557" s="213">
        <f>O557*H557</f>
        <v>0</v>
      </c>
      <c r="Q557" s="213">
        <v>0.00060999999999999997</v>
      </c>
      <c r="R557" s="213">
        <f>Q557*H557</f>
        <v>0.25619999999999998</v>
      </c>
      <c r="S557" s="213">
        <v>0</v>
      </c>
      <c r="T557" s="214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15" t="s">
        <v>128</v>
      </c>
      <c r="AT557" s="215" t="s">
        <v>124</v>
      </c>
      <c r="AU557" s="215" t="s">
        <v>82</v>
      </c>
      <c r="AY557" s="17" t="s">
        <v>122</v>
      </c>
      <c r="BE557" s="216">
        <f>IF(N557="základní",J557,0)</f>
        <v>0</v>
      </c>
      <c r="BF557" s="216">
        <f>IF(N557="snížená",J557,0)</f>
        <v>0</v>
      </c>
      <c r="BG557" s="216">
        <f>IF(N557="zákl. přenesená",J557,0)</f>
        <v>0</v>
      </c>
      <c r="BH557" s="216">
        <f>IF(N557="sníž. přenesená",J557,0)</f>
        <v>0</v>
      </c>
      <c r="BI557" s="216">
        <f>IF(N557="nulová",J557,0)</f>
        <v>0</v>
      </c>
      <c r="BJ557" s="17" t="s">
        <v>80</v>
      </c>
      <c r="BK557" s="216">
        <f>ROUND(I557*H557,2)</f>
        <v>0</v>
      </c>
      <c r="BL557" s="17" t="s">
        <v>128</v>
      </c>
      <c r="BM557" s="215" t="s">
        <v>736</v>
      </c>
    </row>
    <row r="558" s="2" customFormat="1">
      <c r="A558" s="38"/>
      <c r="B558" s="39"/>
      <c r="C558" s="40"/>
      <c r="D558" s="217" t="s">
        <v>135</v>
      </c>
      <c r="E558" s="40"/>
      <c r="F558" s="218" t="s">
        <v>737</v>
      </c>
      <c r="G558" s="40"/>
      <c r="H558" s="40"/>
      <c r="I558" s="219"/>
      <c r="J558" s="40"/>
      <c r="K558" s="40"/>
      <c r="L558" s="44"/>
      <c r="M558" s="220"/>
      <c r="N558" s="221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135</v>
      </c>
      <c r="AU558" s="17" t="s">
        <v>82</v>
      </c>
    </row>
    <row r="559" s="2" customFormat="1" ht="24.15" customHeight="1">
      <c r="A559" s="38"/>
      <c r="B559" s="39"/>
      <c r="C559" s="204" t="s">
        <v>738</v>
      </c>
      <c r="D559" s="204" t="s">
        <v>124</v>
      </c>
      <c r="E559" s="205" t="s">
        <v>739</v>
      </c>
      <c r="F559" s="206" t="s">
        <v>740</v>
      </c>
      <c r="G559" s="207" t="s">
        <v>278</v>
      </c>
      <c r="H559" s="208">
        <v>415</v>
      </c>
      <c r="I559" s="209"/>
      <c r="J559" s="210">
        <f>ROUND(I559*H559,2)</f>
        <v>0</v>
      </c>
      <c r="K559" s="206" t="s">
        <v>133</v>
      </c>
      <c r="L559" s="44"/>
      <c r="M559" s="211" t="s">
        <v>19</v>
      </c>
      <c r="N559" s="212" t="s">
        <v>43</v>
      </c>
      <c r="O559" s="84"/>
      <c r="P559" s="213">
        <f>O559*H559</f>
        <v>0</v>
      </c>
      <c r="Q559" s="213">
        <v>0</v>
      </c>
      <c r="R559" s="213">
        <f>Q559*H559</f>
        <v>0</v>
      </c>
      <c r="S559" s="213">
        <v>0</v>
      </c>
      <c r="T559" s="214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15" t="s">
        <v>128</v>
      </c>
      <c r="AT559" s="215" t="s">
        <v>124</v>
      </c>
      <c r="AU559" s="215" t="s">
        <v>82</v>
      </c>
      <c r="AY559" s="17" t="s">
        <v>122</v>
      </c>
      <c r="BE559" s="216">
        <f>IF(N559="základní",J559,0)</f>
        <v>0</v>
      </c>
      <c r="BF559" s="216">
        <f>IF(N559="snížená",J559,0)</f>
        <v>0</v>
      </c>
      <c r="BG559" s="216">
        <f>IF(N559="zákl. přenesená",J559,0)</f>
        <v>0</v>
      </c>
      <c r="BH559" s="216">
        <f>IF(N559="sníž. přenesená",J559,0)</f>
        <v>0</v>
      </c>
      <c r="BI559" s="216">
        <f>IF(N559="nulová",J559,0)</f>
        <v>0</v>
      </c>
      <c r="BJ559" s="17" t="s">
        <v>80</v>
      </c>
      <c r="BK559" s="216">
        <f>ROUND(I559*H559,2)</f>
        <v>0</v>
      </c>
      <c r="BL559" s="17" t="s">
        <v>128</v>
      </c>
      <c r="BM559" s="215" t="s">
        <v>741</v>
      </c>
    </row>
    <row r="560" s="2" customFormat="1">
      <c r="A560" s="38"/>
      <c r="B560" s="39"/>
      <c r="C560" s="40"/>
      <c r="D560" s="217" t="s">
        <v>135</v>
      </c>
      <c r="E560" s="40"/>
      <c r="F560" s="218" t="s">
        <v>742</v>
      </c>
      <c r="G560" s="40"/>
      <c r="H560" s="40"/>
      <c r="I560" s="219"/>
      <c r="J560" s="40"/>
      <c r="K560" s="40"/>
      <c r="L560" s="44"/>
      <c r="M560" s="220"/>
      <c r="N560" s="221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135</v>
      </c>
      <c r="AU560" s="17" t="s">
        <v>82</v>
      </c>
    </row>
    <row r="561" s="13" customFormat="1">
      <c r="A561" s="13"/>
      <c r="B561" s="222"/>
      <c r="C561" s="223"/>
      <c r="D561" s="224" t="s">
        <v>137</v>
      </c>
      <c r="E561" s="225" t="s">
        <v>19</v>
      </c>
      <c r="F561" s="226" t="s">
        <v>138</v>
      </c>
      <c r="G561" s="223"/>
      <c r="H561" s="225" t="s">
        <v>19</v>
      </c>
      <c r="I561" s="227"/>
      <c r="J561" s="223"/>
      <c r="K561" s="223"/>
      <c r="L561" s="228"/>
      <c r="M561" s="229"/>
      <c r="N561" s="230"/>
      <c r="O561" s="230"/>
      <c r="P561" s="230"/>
      <c r="Q561" s="230"/>
      <c r="R561" s="230"/>
      <c r="S561" s="230"/>
      <c r="T561" s="23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2" t="s">
        <v>137</v>
      </c>
      <c r="AU561" s="232" t="s">
        <v>82</v>
      </c>
      <c r="AV561" s="13" t="s">
        <v>80</v>
      </c>
      <c r="AW561" s="13" t="s">
        <v>33</v>
      </c>
      <c r="AX561" s="13" t="s">
        <v>72</v>
      </c>
      <c r="AY561" s="232" t="s">
        <v>122</v>
      </c>
    </row>
    <row r="562" s="14" customFormat="1">
      <c r="A562" s="14"/>
      <c r="B562" s="233"/>
      <c r="C562" s="234"/>
      <c r="D562" s="224" t="s">
        <v>137</v>
      </c>
      <c r="E562" s="235" t="s">
        <v>19</v>
      </c>
      <c r="F562" s="236" t="s">
        <v>743</v>
      </c>
      <c r="G562" s="234"/>
      <c r="H562" s="237">
        <v>415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3" t="s">
        <v>137</v>
      </c>
      <c r="AU562" s="243" t="s">
        <v>82</v>
      </c>
      <c r="AV562" s="14" t="s">
        <v>82</v>
      </c>
      <c r="AW562" s="14" t="s">
        <v>33</v>
      </c>
      <c r="AX562" s="14" t="s">
        <v>72</v>
      </c>
      <c r="AY562" s="243" t="s">
        <v>122</v>
      </c>
    </row>
    <row r="563" s="15" customFormat="1">
      <c r="A563" s="15"/>
      <c r="B563" s="244"/>
      <c r="C563" s="245"/>
      <c r="D563" s="224" t="s">
        <v>137</v>
      </c>
      <c r="E563" s="246" t="s">
        <v>19</v>
      </c>
      <c r="F563" s="247" t="s">
        <v>140</v>
      </c>
      <c r="G563" s="245"/>
      <c r="H563" s="248">
        <v>415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4" t="s">
        <v>137</v>
      </c>
      <c r="AU563" s="254" t="s">
        <v>82</v>
      </c>
      <c r="AV563" s="15" t="s">
        <v>128</v>
      </c>
      <c r="AW563" s="15" t="s">
        <v>33</v>
      </c>
      <c r="AX563" s="15" t="s">
        <v>80</v>
      </c>
      <c r="AY563" s="254" t="s">
        <v>122</v>
      </c>
    </row>
    <row r="564" s="2" customFormat="1" ht="55.5" customHeight="1">
      <c r="A564" s="38"/>
      <c r="B564" s="39"/>
      <c r="C564" s="204" t="s">
        <v>744</v>
      </c>
      <c r="D564" s="204" t="s">
        <v>124</v>
      </c>
      <c r="E564" s="205" t="s">
        <v>745</v>
      </c>
      <c r="F564" s="206" t="s">
        <v>746</v>
      </c>
      <c r="G564" s="207" t="s">
        <v>144</v>
      </c>
      <c r="H564" s="208">
        <v>7</v>
      </c>
      <c r="I564" s="209"/>
      <c r="J564" s="210">
        <f>ROUND(I564*H564,2)</f>
        <v>0</v>
      </c>
      <c r="K564" s="206" t="s">
        <v>133</v>
      </c>
      <c r="L564" s="44"/>
      <c r="M564" s="211" t="s">
        <v>19</v>
      </c>
      <c r="N564" s="212" t="s">
        <v>43</v>
      </c>
      <c r="O564" s="84"/>
      <c r="P564" s="213">
        <f>O564*H564</f>
        <v>0</v>
      </c>
      <c r="Q564" s="213">
        <v>0</v>
      </c>
      <c r="R564" s="213">
        <f>Q564*H564</f>
        <v>0</v>
      </c>
      <c r="S564" s="213">
        <v>0.0040000000000000001</v>
      </c>
      <c r="T564" s="214">
        <f>S564*H564</f>
        <v>0.028000000000000001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15" t="s">
        <v>128</v>
      </c>
      <c r="AT564" s="215" t="s">
        <v>124</v>
      </c>
      <c r="AU564" s="215" t="s">
        <v>82</v>
      </c>
      <c r="AY564" s="17" t="s">
        <v>122</v>
      </c>
      <c r="BE564" s="216">
        <f>IF(N564="základní",J564,0)</f>
        <v>0</v>
      </c>
      <c r="BF564" s="216">
        <f>IF(N564="snížená",J564,0)</f>
        <v>0</v>
      </c>
      <c r="BG564" s="216">
        <f>IF(N564="zákl. přenesená",J564,0)</f>
        <v>0</v>
      </c>
      <c r="BH564" s="216">
        <f>IF(N564="sníž. přenesená",J564,0)</f>
        <v>0</v>
      </c>
      <c r="BI564" s="216">
        <f>IF(N564="nulová",J564,0)</f>
        <v>0</v>
      </c>
      <c r="BJ564" s="17" t="s">
        <v>80</v>
      </c>
      <c r="BK564" s="216">
        <f>ROUND(I564*H564,2)</f>
        <v>0</v>
      </c>
      <c r="BL564" s="17" t="s">
        <v>128</v>
      </c>
      <c r="BM564" s="215" t="s">
        <v>747</v>
      </c>
    </row>
    <row r="565" s="2" customFormat="1">
      <c r="A565" s="38"/>
      <c r="B565" s="39"/>
      <c r="C565" s="40"/>
      <c r="D565" s="217" t="s">
        <v>135</v>
      </c>
      <c r="E565" s="40"/>
      <c r="F565" s="218" t="s">
        <v>748</v>
      </c>
      <c r="G565" s="40"/>
      <c r="H565" s="40"/>
      <c r="I565" s="219"/>
      <c r="J565" s="40"/>
      <c r="K565" s="40"/>
      <c r="L565" s="44"/>
      <c r="M565" s="220"/>
      <c r="N565" s="221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135</v>
      </c>
      <c r="AU565" s="17" t="s">
        <v>82</v>
      </c>
    </row>
    <row r="566" s="13" customFormat="1">
      <c r="A566" s="13"/>
      <c r="B566" s="222"/>
      <c r="C566" s="223"/>
      <c r="D566" s="224" t="s">
        <v>137</v>
      </c>
      <c r="E566" s="225" t="s">
        <v>19</v>
      </c>
      <c r="F566" s="226" t="s">
        <v>138</v>
      </c>
      <c r="G566" s="223"/>
      <c r="H566" s="225" t="s">
        <v>19</v>
      </c>
      <c r="I566" s="227"/>
      <c r="J566" s="223"/>
      <c r="K566" s="223"/>
      <c r="L566" s="228"/>
      <c r="M566" s="229"/>
      <c r="N566" s="230"/>
      <c r="O566" s="230"/>
      <c r="P566" s="230"/>
      <c r="Q566" s="230"/>
      <c r="R566" s="230"/>
      <c r="S566" s="230"/>
      <c r="T566" s="23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2" t="s">
        <v>137</v>
      </c>
      <c r="AU566" s="232" t="s">
        <v>82</v>
      </c>
      <c r="AV566" s="13" t="s">
        <v>80</v>
      </c>
      <c r="AW566" s="13" t="s">
        <v>33</v>
      </c>
      <c r="AX566" s="13" t="s">
        <v>72</v>
      </c>
      <c r="AY566" s="232" t="s">
        <v>122</v>
      </c>
    </row>
    <row r="567" s="14" customFormat="1">
      <c r="A567" s="14"/>
      <c r="B567" s="233"/>
      <c r="C567" s="234"/>
      <c r="D567" s="224" t="s">
        <v>137</v>
      </c>
      <c r="E567" s="235" t="s">
        <v>19</v>
      </c>
      <c r="F567" s="236" t="s">
        <v>164</v>
      </c>
      <c r="G567" s="234"/>
      <c r="H567" s="237">
        <v>7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3" t="s">
        <v>137</v>
      </c>
      <c r="AU567" s="243" t="s">
        <v>82</v>
      </c>
      <c r="AV567" s="14" t="s">
        <v>82</v>
      </c>
      <c r="AW567" s="14" t="s">
        <v>33</v>
      </c>
      <c r="AX567" s="14" t="s">
        <v>72</v>
      </c>
      <c r="AY567" s="243" t="s">
        <v>122</v>
      </c>
    </row>
    <row r="568" s="15" customFormat="1">
      <c r="A568" s="15"/>
      <c r="B568" s="244"/>
      <c r="C568" s="245"/>
      <c r="D568" s="224" t="s">
        <v>137</v>
      </c>
      <c r="E568" s="246" t="s">
        <v>19</v>
      </c>
      <c r="F568" s="247" t="s">
        <v>140</v>
      </c>
      <c r="G568" s="245"/>
      <c r="H568" s="248">
        <v>7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4" t="s">
        <v>137</v>
      </c>
      <c r="AU568" s="254" t="s">
        <v>82</v>
      </c>
      <c r="AV568" s="15" t="s">
        <v>128</v>
      </c>
      <c r="AW568" s="15" t="s">
        <v>33</v>
      </c>
      <c r="AX568" s="15" t="s">
        <v>80</v>
      </c>
      <c r="AY568" s="254" t="s">
        <v>122</v>
      </c>
    </row>
    <row r="569" s="12" customFormat="1" ht="22.8" customHeight="1">
      <c r="A569" s="12"/>
      <c r="B569" s="188"/>
      <c r="C569" s="189"/>
      <c r="D569" s="190" t="s">
        <v>71</v>
      </c>
      <c r="E569" s="202" t="s">
        <v>749</v>
      </c>
      <c r="F569" s="202" t="s">
        <v>750</v>
      </c>
      <c r="G569" s="189"/>
      <c r="H569" s="189"/>
      <c r="I569" s="192"/>
      <c r="J569" s="203">
        <f>BK569</f>
        <v>0</v>
      </c>
      <c r="K569" s="189"/>
      <c r="L569" s="194"/>
      <c r="M569" s="195"/>
      <c r="N569" s="196"/>
      <c r="O569" s="196"/>
      <c r="P569" s="197">
        <f>SUM(P570:P593)</f>
        <v>0</v>
      </c>
      <c r="Q569" s="196"/>
      <c r="R569" s="197">
        <f>SUM(R570:R593)</f>
        <v>0</v>
      </c>
      <c r="S569" s="196"/>
      <c r="T569" s="198">
        <f>SUM(T570:T593)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199" t="s">
        <v>80</v>
      </c>
      <c r="AT569" s="200" t="s">
        <v>71</v>
      </c>
      <c r="AU569" s="200" t="s">
        <v>80</v>
      </c>
      <c r="AY569" s="199" t="s">
        <v>122</v>
      </c>
      <c r="BK569" s="201">
        <f>SUM(BK570:BK593)</f>
        <v>0</v>
      </c>
    </row>
    <row r="570" s="2" customFormat="1" ht="37.8" customHeight="1">
      <c r="A570" s="38"/>
      <c r="B570" s="39"/>
      <c r="C570" s="204" t="s">
        <v>751</v>
      </c>
      <c r="D570" s="204" t="s">
        <v>124</v>
      </c>
      <c r="E570" s="205" t="s">
        <v>752</v>
      </c>
      <c r="F570" s="206" t="s">
        <v>753</v>
      </c>
      <c r="G570" s="207" t="s">
        <v>322</v>
      </c>
      <c r="H570" s="208">
        <v>706.23500000000001</v>
      </c>
      <c r="I570" s="209"/>
      <c r="J570" s="210">
        <f>ROUND(I570*H570,2)</f>
        <v>0</v>
      </c>
      <c r="K570" s="206" t="s">
        <v>133</v>
      </c>
      <c r="L570" s="44"/>
      <c r="M570" s="211" t="s">
        <v>19</v>
      </c>
      <c r="N570" s="212" t="s">
        <v>43</v>
      </c>
      <c r="O570" s="84"/>
      <c r="P570" s="213">
        <f>O570*H570</f>
        <v>0</v>
      </c>
      <c r="Q570" s="213">
        <v>0</v>
      </c>
      <c r="R570" s="213">
        <f>Q570*H570</f>
        <v>0</v>
      </c>
      <c r="S570" s="213">
        <v>0</v>
      </c>
      <c r="T570" s="214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15" t="s">
        <v>128</v>
      </c>
      <c r="AT570" s="215" t="s">
        <v>124</v>
      </c>
      <c r="AU570" s="215" t="s">
        <v>82</v>
      </c>
      <c r="AY570" s="17" t="s">
        <v>122</v>
      </c>
      <c r="BE570" s="216">
        <f>IF(N570="základní",J570,0)</f>
        <v>0</v>
      </c>
      <c r="BF570" s="216">
        <f>IF(N570="snížená",J570,0)</f>
        <v>0</v>
      </c>
      <c r="BG570" s="216">
        <f>IF(N570="zákl. přenesená",J570,0)</f>
        <v>0</v>
      </c>
      <c r="BH570" s="216">
        <f>IF(N570="sníž. přenesená",J570,0)</f>
        <v>0</v>
      </c>
      <c r="BI570" s="216">
        <f>IF(N570="nulová",J570,0)</f>
        <v>0</v>
      </c>
      <c r="BJ570" s="17" t="s">
        <v>80</v>
      </c>
      <c r="BK570" s="216">
        <f>ROUND(I570*H570,2)</f>
        <v>0</v>
      </c>
      <c r="BL570" s="17" t="s">
        <v>128</v>
      </c>
      <c r="BM570" s="215" t="s">
        <v>754</v>
      </c>
    </row>
    <row r="571" s="2" customFormat="1">
      <c r="A571" s="38"/>
      <c r="B571" s="39"/>
      <c r="C571" s="40"/>
      <c r="D571" s="217" t="s">
        <v>135</v>
      </c>
      <c r="E571" s="40"/>
      <c r="F571" s="218" t="s">
        <v>755</v>
      </c>
      <c r="G571" s="40"/>
      <c r="H571" s="40"/>
      <c r="I571" s="219"/>
      <c r="J571" s="40"/>
      <c r="K571" s="40"/>
      <c r="L571" s="44"/>
      <c r="M571" s="220"/>
      <c r="N571" s="221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135</v>
      </c>
      <c r="AU571" s="17" t="s">
        <v>82</v>
      </c>
    </row>
    <row r="572" s="2" customFormat="1" ht="49.05" customHeight="1">
      <c r="A572" s="38"/>
      <c r="B572" s="39"/>
      <c r="C572" s="204" t="s">
        <v>756</v>
      </c>
      <c r="D572" s="204" t="s">
        <v>124</v>
      </c>
      <c r="E572" s="205" t="s">
        <v>757</v>
      </c>
      <c r="F572" s="206" t="s">
        <v>758</v>
      </c>
      <c r="G572" s="207" t="s">
        <v>322</v>
      </c>
      <c r="H572" s="208">
        <v>6356.1149999999998</v>
      </c>
      <c r="I572" s="209"/>
      <c r="J572" s="210">
        <f>ROUND(I572*H572,2)</f>
        <v>0</v>
      </c>
      <c r="K572" s="206" t="s">
        <v>133</v>
      </c>
      <c r="L572" s="44"/>
      <c r="M572" s="211" t="s">
        <v>19</v>
      </c>
      <c r="N572" s="212" t="s">
        <v>43</v>
      </c>
      <c r="O572" s="84"/>
      <c r="P572" s="213">
        <f>O572*H572</f>
        <v>0</v>
      </c>
      <c r="Q572" s="213">
        <v>0</v>
      </c>
      <c r="R572" s="213">
        <f>Q572*H572</f>
        <v>0</v>
      </c>
      <c r="S572" s="213">
        <v>0</v>
      </c>
      <c r="T572" s="214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15" t="s">
        <v>128</v>
      </c>
      <c r="AT572" s="215" t="s">
        <v>124</v>
      </c>
      <c r="AU572" s="215" t="s">
        <v>82</v>
      </c>
      <c r="AY572" s="17" t="s">
        <v>122</v>
      </c>
      <c r="BE572" s="216">
        <f>IF(N572="základní",J572,0)</f>
        <v>0</v>
      </c>
      <c r="BF572" s="216">
        <f>IF(N572="snížená",J572,0)</f>
        <v>0</v>
      </c>
      <c r="BG572" s="216">
        <f>IF(N572="zákl. přenesená",J572,0)</f>
        <v>0</v>
      </c>
      <c r="BH572" s="216">
        <f>IF(N572="sníž. přenesená",J572,0)</f>
        <v>0</v>
      </c>
      <c r="BI572" s="216">
        <f>IF(N572="nulová",J572,0)</f>
        <v>0</v>
      </c>
      <c r="BJ572" s="17" t="s">
        <v>80</v>
      </c>
      <c r="BK572" s="216">
        <f>ROUND(I572*H572,2)</f>
        <v>0</v>
      </c>
      <c r="BL572" s="17" t="s">
        <v>128</v>
      </c>
      <c r="BM572" s="215" t="s">
        <v>759</v>
      </c>
    </row>
    <row r="573" s="2" customFormat="1">
      <c r="A573" s="38"/>
      <c r="B573" s="39"/>
      <c r="C573" s="40"/>
      <c r="D573" s="217" t="s">
        <v>135</v>
      </c>
      <c r="E573" s="40"/>
      <c r="F573" s="218" t="s">
        <v>760</v>
      </c>
      <c r="G573" s="40"/>
      <c r="H573" s="40"/>
      <c r="I573" s="219"/>
      <c r="J573" s="40"/>
      <c r="K573" s="40"/>
      <c r="L573" s="44"/>
      <c r="M573" s="220"/>
      <c r="N573" s="221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135</v>
      </c>
      <c r="AU573" s="17" t="s">
        <v>82</v>
      </c>
    </row>
    <row r="574" s="14" customFormat="1">
      <c r="A574" s="14"/>
      <c r="B574" s="233"/>
      <c r="C574" s="234"/>
      <c r="D574" s="224" t="s">
        <v>137</v>
      </c>
      <c r="E574" s="235" t="s">
        <v>19</v>
      </c>
      <c r="F574" s="236" t="s">
        <v>761</v>
      </c>
      <c r="G574" s="234"/>
      <c r="H574" s="237">
        <v>6356.1149999999998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3" t="s">
        <v>137</v>
      </c>
      <c r="AU574" s="243" t="s">
        <v>82</v>
      </c>
      <c r="AV574" s="14" t="s">
        <v>82</v>
      </c>
      <c r="AW574" s="14" t="s">
        <v>33</v>
      </c>
      <c r="AX574" s="14" t="s">
        <v>72</v>
      </c>
      <c r="AY574" s="243" t="s">
        <v>122</v>
      </c>
    </row>
    <row r="575" s="15" customFormat="1">
      <c r="A575" s="15"/>
      <c r="B575" s="244"/>
      <c r="C575" s="245"/>
      <c r="D575" s="224" t="s">
        <v>137</v>
      </c>
      <c r="E575" s="246" t="s">
        <v>19</v>
      </c>
      <c r="F575" s="247" t="s">
        <v>140</v>
      </c>
      <c r="G575" s="245"/>
      <c r="H575" s="248">
        <v>6356.1149999999998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4" t="s">
        <v>137</v>
      </c>
      <c r="AU575" s="254" t="s">
        <v>82</v>
      </c>
      <c r="AV575" s="15" t="s">
        <v>128</v>
      </c>
      <c r="AW575" s="15" t="s">
        <v>33</v>
      </c>
      <c r="AX575" s="15" t="s">
        <v>80</v>
      </c>
      <c r="AY575" s="254" t="s">
        <v>122</v>
      </c>
    </row>
    <row r="576" s="2" customFormat="1" ht="24.15" customHeight="1">
      <c r="A576" s="38"/>
      <c r="B576" s="39"/>
      <c r="C576" s="204" t="s">
        <v>762</v>
      </c>
      <c r="D576" s="204" t="s">
        <v>124</v>
      </c>
      <c r="E576" s="205" t="s">
        <v>763</v>
      </c>
      <c r="F576" s="206" t="s">
        <v>764</v>
      </c>
      <c r="G576" s="207" t="s">
        <v>322</v>
      </c>
      <c r="H576" s="208">
        <v>141.24700000000001</v>
      </c>
      <c r="I576" s="209"/>
      <c r="J576" s="210">
        <f>ROUND(I576*H576,2)</f>
        <v>0</v>
      </c>
      <c r="K576" s="206" t="s">
        <v>133</v>
      </c>
      <c r="L576" s="44"/>
      <c r="M576" s="211" t="s">
        <v>19</v>
      </c>
      <c r="N576" s="212" t="s">
        <v>43</v>
      </c>
      <c r="O576" s="84"/>
      <c r="P576" s="213">
        <f>O576*H576</f>
        <v>0</v>
      </c>
      <c r="Q576" s="213">
        <v>0</v>
      </c>
      <c r="R576" s="213">
        <f>Q576*H576</f>
        <v>0</v>
      </c>
      <c r="S576" s="213">
        <v>0</v>
      </c>
      <c r="T576" s="214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15" t="s">
        <v>128</v>
      </c>
      <c r="AT576" s="215" t="s">
        <v>124</v>
      </c>
      <c r="AU576" s="215" t="s">
        <v>82</v>
      </c>
      <c r="AY576" s="17" t="s">
        <v>122</v>
      </c>
      <c r="BE576" s="216">
        <f>IF(N576="základní",J576,0)</f>
        <v>0</v>
      </c>
      <c r="BF576" s="216">
        <f>IF(N576="snížená",J576,0)</f>
        <v>0</v>
      </c>
      <c r="BG576" s="216">
        <f>IF(N576="zákl. přenesená",J576,0)</f>
        <v>0</v>
      </c>
      <c r="BH576" s="216">
        <f>IF(N576="sníž. přenesená",J576,0)</f>
        <v>0</v>
      </c>
      <c r="BI576" s="216">
        <f>IF(N576="nulová",J576,0)</f>
        <v>0</v>
      </c>
      <c r="BJ576" s="17" t="s">
        <v>80</v>
      </c>
      <c r="BK576" s="216">
        <f>ROUND(I576*H576,2)</f>
        <v>0</v>
      </c>
      <c r="BL576" s="17" t="s">
        <v>128</v>
      </c>
      <c r="BM576" s="215" t="s">
        <v>765</v>
      </c>
    </row>
    <row r="577" s="2" customFormat="1">
      <c r="A577" s="38"/>
      <c r="B577" s="39"/>
      <c r="C577" s="40"/>
      <c r="D577" s="217" t="s">
        <v>135</v>
      </c>
      <c r="E577" s="40"/>
      <c r="F577" s="218" t="s">
        <v>766</v>
      </c>
      <c r="G577" s="40"/>
      <c r="H577" s="40"/>
      <c r="I577" s="219"/>
      <c r="J577" s="40"/>
      <c r="K577" s="40"/>
      <c r="L577" s="44"/>
      <c r="M577" s="220"/>
      <c r="N577" s="221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135</v>
      </c>
      <c r="AU577" s="17" t="s">
        <v>82</v>
      </c>
    </row>
    <row r="578" s="13" customFormat="1">
      <c r="A578" s="13"/>
      <c r="B578" s="222"/>
      <c r="C578" s="223"/>
      <c r="D578" s="224" t="s">
        <v>137</v>
      </c>
      <c r="E578" s="225" t="s">
        <v>19</v>
      </c>
      <c r="F578" s="226" t="s">
        <v>767</v>
      </c>
      <c r="G578" s="223"/>
      <c r="H578" s="225" t="s">
        <v>19</v>
      </c>
      <c r="I578" s="227"/>
      <c r="J578" s="223"/>
      <c r="K578" s="223"/>
      <c r="L578" s="228"/>
      <c r="M578" s="229"/>
      <c r="N578" s="230"/>
      <c r="O578" s="230"/>
      <c r="P578" s="230"/>
      <c r="Q578" s="230"/>
      <c r="R578" s="230"/>
      <c r="S578" s="230"/>
      <c r="T578" s="23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2" t="s">
        <v>137</v>
      </c>
      <c r="AU578" s="232" t="s">
        <v>82</v>
      </c>
      <c r="AV578" s="13" t="s">
        <v>80</v>
      </c>
      <c r="AW578" s="13" t="s">
        <v>33</v>
      </c>
      <c r="AX578" s="13" t="s">
        <v>72</v>
      </c>
      <c r="AY578" s="232" t="s">
        <v>122</v>
      </c>
    </row>
    <row r="579" s="13" customFormat="1">
      <c r="A579" s="13"/>
      <c r="B579" s="222"/>
      <c r="C579" s="223"/>
      <c r="D579" s="224" t="s">
        <v>137</v>
      </c>
      <c r="E579" s="225" t="s">
        <v>19</v>
      </c>
      <c r="F579" s="226" t="s">
        <v>768</v>
      </c>
      <c r="G579" s="223"/>
      <c r="H579" s="225" t="s">
        <v>19</v>
      </c>
      <c r="I579" s="227"/>
      <c r="J579" s="223"/>
      <c r="K579" s="223"/>
      <c r="L579" s="228"/>
      <c r="M579" s="229"/>
      <c r="N579" s="230"/>
      <c r="O579" s="230"/>
      <c r="P579" s="230"/>
      <c r="Q579" s="230"/>
      <c r="R579" s="230"/>
      <c r="S579" s="230"/>
      <c r="T579" s="23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2" t="s">
        <v>137</v>
      </c>
      <c r="AU579" s="232" t="s">
        <v>82</v>
      </c>
      <c r="AV579" s="13" t="s">
        <v>80</v>
      </c>
      <c r="AW579" s="13" t="s">
        <v>33</v>
      </c>
      <c r="AX579" s="13" t="s">
        <v>72</v>
      </c>
      <c r="AY579" s="232" t="s">
        <v>122</v>
      </c>
    </row>
    <row r="580" s="14" customFormat="1">
      <c r="A580" s="14"/>
      <c r="B580" s="233"/>
      <c r="C580" s="234"/>
      <c r="D580" s="224" t="s">
        <v>137</v>
      </c>
      <c r="E580" s="235" t="s">
        <v>19</v>
      </c>
      <c r="F580" s="236" t="s">
        <v>769</v>
      </c>
      <c r="G580" s="234"/>
      <c r="H580" s="237">
        <v>141.24700000000001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3" t="s">
        <v>137</v>
      </c>
      <c r="AU580" s="243" t="s">
        <v>82</v>
      </c>
      <c r="AV580" s="14" t="s">
        <v>82</v>
      </c>
      <c r="AW580" s="14" t="s">
        <v>33</v>
      </c>
      <c r="AX580" s="14" t="s">
        <v>72</v>
      </c>
      <c r="AY580" s="243" t="s">
        <v>122</v>
      </c>
    </row>
    <row r="581" s="15" customFormat="1">
      <c r="A581" s="15"/>
      <c r="B581" s="244"/>
      <c r="C581" s="245"/>
      <c r="D581" s="224" t="s">
        <v>137</v>
      </c>
      <c r="E581" s="246" t="s">
        <v>19</v>
      </c>
      <c r="F581" s="247" t="s">
        <v>140</v>
      </c>
      <c r="G581" s="245"/>
      <c r="H581" s="248">
        <v>141.24700000000001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4" t="s">
        <v>137</v>
      </c>
      <c r="AU581" s="254" t="s">
        <v>82</v>
      </c>
      <c r="AV581" s="15" t="s">
        <v>128</v>
      </c>
      <c r="AW581" s="15" t="s">
        <v>33</v>
      </c>
      <c r="AX581" s="15" t="s">
        <v>80</v>
      </c>
      <c r="AY581" s="254" t="s">
        <v>122</v>
      </c>
    </row>
    <row r="582" s="2" customFormat="1" ht="44.25" customHeight="1">
      <c r="A582" s="38"/>
      <c r="B582" s="39"/>
      <c r="C582" s="204" t="s">
        <v>770</v>
      </c>
      <c r="D582" s="204" t="s">
        <v>124</v>
      </c>
      <c r="E582" s="205" t="s">
        <v>771</v>
      </c>
      <c r="F582" s="206" t="s">
        <v>772</v>
      </c>
      <c r="G582" s="207" t="s">
        <v>322</v>
      </c>
      <c r="H582" s="208">
        <v>267.83699999999999</v>
      </c>
      <c r="I582" s="209"/>
      <c r="J582" s="210">
        <f>ROUND(I582*H582,2)</f>
        <v>0</v>
      </c>
      <c r="K582" s="206" t="s">
        <v>133</v>
      </c>
      <c r="L582" s="44"/>
      <c r="M582" s="211" t="s">
        <v>19</v>
      </c>
      <c r="N582" s="212" t="s">
        <v>43</v>
      </c>
      <c r="O582" s="84"/>
      <c r="P582" s="213">
        <f>O582*H582</f>
        <v>0</v>
      </c>
      <c r="Q582" s="213">
        <v>0</v>
      </c>
      <c r="R582" s="213">
        <f>Q582*H582</f>
        <v>0</v>
      </c>
      <c r="S582" s="213">
        <v>0</v>
      </c>
      <c r="T582" s="214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15" t="s">
        <v>128</v>
      </c>
      <c r="AT582" s="215" t="s">
        <v>124</v>
      </c>
      <c r="AU582" s="215" t="s">
        <v>82</v>
      </c>
      <c r="AY582" s="17" t="s">
        <v>122</v>
      </c>
      <c r="BE582" s="216">
        <f>IF(N582="základní",J582,0)</f>
        <v>0</v>
      </c>
      <c r="BF582" s="216">
        <f>IF(N582="snížená",J582,0)</f>
        <v>0</v>
      </c>
      <c r="BG582" s="216">
        <f>IF(N582="zákl. přenesená",J582,0)</f>
        <v>0</v>
      </c>
      <c r="BH582" s="216">
        <f>IF(N582="sníž. přenesená",J582,0)</f>
        <v>0</v>
      </c>
      <c r="BI582" s="216">
        <f>IF(N582="nulová",J582,0)</f>
        <v>0</v>
      </c>
      <c r="BJ582" s="17" t="s">
        <v>80</v>
      </c>
      <c r="BK582" s="216">
        <f>ROUND(I582*H582,2)</f>
        <v>0</v>
      </c>
      <c r="BL582" s="17" t="s">
        <v>128</v>
      </c>
      <c r="BM582" s="215" t="s">
        <v>773</v>
      </c>
    </row>
    <row r="583" s="2" customFormat="1">
      <c r="A583" s="38"/>
      <c r="B583" s="39"/>
      <c r="C583" s="40"/>
      <c r="D583" s="217" t="s">
        <v>135</v>
      </c>
      <c r="E583" s="40"/>
      <c r="F583" s="218" t="s">
        <v>774</v>
      </c>
      <c r="G583" s="40"/>
      <c r="H583" s="40"/>
      <c r="I583" s="219"/>
      <c r="J583" s="40"/>
      <c r="K583" s="40"/>
      <c r="L583" s="44"/>
      <c r="M583" s="220"/>
      <c r="N583" s="221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135</v>
      </c>
      <c r="AU583" s="17" t="s">
        <v>82</v>
      </c>
    </row>
    <row r="584" s="14" customFormat="1">
      <c r="A584" s="14"/>
      <c r="B584" s="233"/>
      <c r="C584" s="234"/>
      <c r="D584" s="224" t="s">
        <v>137</v>
      </c>
      <c r="E584" s="235" t="s">
        <v>19</v>
      </c>
      <c r="F584" s="236" t="s">
        <v>775</v>
      </c>
      <c r="G584" s="234"/>
      <c r="H584" s="237">
        <v>267.83699999999999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3" t="s">
        <v>137</v>
      </c>
      <c r="AU584" s="243" t="s">
        <v>82</v>
      </c>
      <c r="AV584" s="14" t="s">
        <v>82</v>
      </c>
      <c r="AW584" s="14" t="s">
        <v>33</v>
      </c>
      <c r="AX584" s="14" t="s">
        <v>72</v>
      </c>
      <c r="AY584" s="243" t="s">
        <v>122</v>
      </c>
    </row>
    <row r="585" s="15" customFormat="1">
      <c r="A585" s="15"/>
      <c r="B585" s="244"/>
      <c r="C585" s="245"/>
      <c r="D585" s="224" t="s">
        <v>137</v>
      </c>
      <c r="E585" s="246" t="s">
        <v>19</v>
      </c>
      <c r="F585" s="247" t="s">
        <v>140</v>
      </c>
      <c r="G585" s="245"/>
      <c r="H585" s="248">
        <v>267.83699999999999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4" t="s">
        <v>137</v>
      </c>
      <c r="AU585" s="254" t="s">
        <v>82</v>
      </c>
      <c r="AV585" s="15" t="s">
        <v>128</v>
      </c>
      <c r="AW585" s="15" t="s">
        <v>33</v>
      </c>
      <c r="AX585" s="15" t="s">
        <v>80</v>
      </c>
      <c r="AY585" s="254" t="s">
        <v>122</v>
      </c>
    </row>
    <row r="586" s="2" customFormat="1" ht="44.25" customHeight="1">
      <c r="A586" s="38"/>
      <c r="B586" s="39"/>
      <c r="C586" s="204" t="s">
        <v>776</v>
      </c>
      <c r="D586" s="204" t="s">
        <v>124</v>
      </c>
      <c r="E586" s="205" t="s">
        <v>777</v>
      </c>
      <c r="F586" s="206" t="s">
        <v>778</v>
      </c>
      <c r="G586" s="207" t="s">
        <v>322</v>
      </c>
      <c r="H586" s="208">
        <v>310.93799999999999</v>
      </c>
      <c r="I586" s="209"/>
      <c r="J586" s="210">
        <f>ROUND(I586*H586,2)</f>
        <v>0</v>
      </c>
      <c r="K586" s="206" t="s">
        <v>133</v>
      </c>
      <c r="L586" s="44"/>
      <c r="M586" s="211" t="s">
        <v>19</v>
      </c>
      <c r="N586" s="212" t="s">
        <v>43</v>
      </c>
      <c r="O586" s="84"/>
      <c r="P586" s="213">
        <f>O586*H586</f>
        <v>0</v>
      </c>
      <c r="Q586" s="213">
        <v>0</v>
      </c>
      <c r="R586" s="213">
        <f>Q586*H586</f>
        <v>0</v>
      </c>
      <c r="S586" s="213">
        <v>0</v>
      </c>
      <c r="T586" s="214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15" t="s">
        <v>128</v>
      </c>
      <c r="AT586" s="215" t="s">
        <v>124</v>
      </c>
      <c r="AU586" s="215" t="s">
        <v>82</v>
      </c>
      <c r="AY586" s="17" t="s">
        <v>122</v>
      </c>
      <c r="BE586" s="216">
        <f>IF(N586="základní",J586,0)</f>
        <v>0</v>
      </c>
      <c r="BF586" s="216">
        <f>IF(N586="snížená",J586,0)</f>
        <v>0</v>
      </c>
      <c r="BG586" s="216">
        <f>IF(N586="zákl. přenesená",J586,0)</f>
        <v>0</v>
      </c>
      <c r="BH586" s="216">
        <f>IF(N586="sníž. přenesená",J586,0)</f>
        <v>0</v>
      </c>
      <c r="BI586" s="216">
        <f>IF(N586="nulová",J586,0)</f>
        <v>0</v>
      </c>
      <c r="BJ586" s="17" t="s">
        <v>80</v>
      </c>
      <c r="BK586" s="216">
        <f>ROUND(I586*H586,2)</f>
        <v>0</v>
      </c>
      <c r="BL586" s="17" t="s">
        <v>128</v>
      </c>
      <c r="BM586" s="215" t="s">
        <v>779</v>
      </c>
    </row>
    <row r="587" s="2" customFormat="1">
      <c r="A587" s="38"/>
      <c r="B587" s="39"/>
      <c r="C587" s="40"/>
      <c r="D587" s="217" t="s">
        <v>135</v>
      </c>
      <c r="E587" s="40"/>
      <c r="F587" s="218" t="s">
        <v>780</v>
      </c>
      <c r="G587" s="40"/>
      <c r="H587" s="40"/>
      <c r="I587" s="219"/>
      <c r="J587" s="40"/>
      <c r="K587" s="40"/>
      <c r="L587" s="44"/>
      <c r="M587" s="220"/>
      <c r="N587" s="221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135</v>
      </c>
      <c r="AU587" s="17" t="s">
        <v>82</v>
      </c>
    </row>
    <row r="588" s="14" customFormat="1">
      <c r="A588" s="14"/>
      <c r="B588" s="233"/>
      <c r="C588" s="234"/>
      <c r="D588" s="224" t="s">
        <v>137</v>
      </c>
      <c r="E588" s="235" t="s">
        <v>19</v>
      </c>
      <c r="F588" s="236" t="s">
        <v>781</v>
      </c>
      <c r="G588" s="234"/>
      <c r="H588" s="237">
        <v>310.93799999999999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3" t="s">
        <v>137</v>
      </c>
      <c r="AU588" s="243" t="s">
        <v>82</v>
      </c>
      <c r="AV588" s="14" t="s">
        <v>82</v>
      </c>
      <c r="AW588" s="14" t="s">
        <v>33</v>
      </c>
      <c r="AX588" s="14" t="s">
        <v>72</v>
      </c>
      <c r="AY588" s="243" t="s">
        <v>122</v>
      </c>
    </row>
    <row r="589" s="15" customFormat="1">
      <c r="A589" s="15"/>
      <c r="B589" s="244"/>
      <c r="C589" s="245"/>
      <c r="D589" s="224" t="s">
        <v>137</v>
      </c>
      <c r="E589" s="246" t="s">
        <v>19</v>
      </c>
      <c r="F589" s="247" t="s">
        <v>140</v>
      </c>
      <c r="G589" s="245"/>
      <c r="H589" s="248">
        <v>310.93799999999999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54" t="s">
        <v>137</v>
      </c>
      <c r="AU589" s="254" t="s">
        <v>82</v>
      </c>
      <c r="AV589" s="15" t="s">
        <v>128</v>
      </c>
      <c r="AW589" s="15" t="s">
        <v>33</v>
      </c>
      <c r="AX589" s="15" t="s">
        <v>80</v>
      </c>
      <c r="AY589" s="254" t="s">
        <v>122</v>
      </c>
    </row>
    <row r="590" s="2" customFormat="1" ht="44.25" customHeight="1">
      <c r="A590" s="38"/>
      <c r="B590" s="39"/>
      <c r="C590" s="204" t="s">
        <v>782</v>
      </c>
      <c r="D590" s="204" t="s">
        <v>124</v>
      </c>
      <c r="E590" s="205" t="s">
        <v>783</v>
      </c>
      <c r="F590" s="206" t="s">
        <v>784</v>
      </c>
      <c r="G590" s="207" t="s">
        <v>322</v>
      </c>
      <c r="H590" s="208">
        <v>127.45999999999999</v>
      </c>
      <c r="I590" s="209"/>
      <c r="J590" s="210">
        <f>ROUND(I590*H590,2)</f>
        <v>0</v>
      </c>
      <c r="K590" s="206" t="s">
        <v>133</v>
      </c>
      <c r="L590" s="44"/>
      <c r="M590" s="211" t="s">
        <v>19</v>
      </c>
      <c r="N590" s="212" t="s">
        <v>43</v>
      </c>
      <c r="O590" s="84"/>
      <c r="P590" s="213">
        <f>O590*H590</f>
        <v>0</v>
      </c>
      <c r="Q590" s="213">
        <v>0</v>
      </c>
      <c r="R590" s="213">
        <f>Q590*H590</f>
        <v>0</v>
      </c>
      <c r="S590" s="213">
        <v>0</v>
      </c>
      <c r="T590" s="214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15" t="s">
        <v>128</v>
      </c>
      <c r="AT590" s="215" t="s">
        <v>124</v>
      </c>
      <c r="AU590" s="215" t="s">
        <v>82</v>
      </c>
      <c r="AY590" s="17" t="s">
        <v>122</v>
      </c>
      <c r="BE590" s="216">
        <f>IF(N590="základní",J590,0)</f>
        <v>0</v>
      </c>
      <c r="BF590" s="216">
        <f>IF(N590="snížená",J590,0)</f>
        <v>0</v>
      </c>
      <c r="BG590" s="216">
        <f>IF(N590="zákl. přenesená",J590,0)</f>
        <v>0</v>
      </c>
      <c r="BH590" s="216">
        <f>IF(N590="sníž. přenesená",J590,0)</f>
        <v>0</v>
      </c>
      <c r="BI590" s="216">
        <f>IF(N590="nulová",J590,0)</f>
        <v>0</v>
      </c>
      <c r="BJ590" s="17" t="s">
        <v>80</v>
      </c>
      <c r="BK590" s="216">
        <f>ROUND(I590*H590,2)</f>
        <v>0</v>
      </c>
      <c r="BL590" s="17" t="s">
        <v>128</v>
      </c>
      <c r="BM590" s="215" t="s">
        <v>785</v>
      </c>
    </row>
    <row r="591" s="2" customFormat="1">
      <c r="A591" s="38"/>
      <c r="B591" s="39"/>
      <c r="C591" s="40"/>
      <c r="D591" s="217" t="s">
        <v>135</v>
      </c>
      <c r="E591" s="40"/>
      <c r="F591" s="218" t="s">
        <v>786</v>
      </c>
      <c r="G591" s="40"/>
      <c r="H591" s="40"/>
      <c r="I591" s="219"/>
      <c r="J591" s="40"/>
      <c r="K591" s="40"/>
      <c r="L591" s="44"/>
      <c r="M591" s="220"/>
      <c r="N591" s="221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135</v>
      </c>
      <c r="AU591" s="17" t="s">
        <v>82</v>
      </c>
    </row>
    <row r="592" s="14" customFormat="1">
      <c r="A592" s="14"/>
      <c r="B592" s="233"/>
      <c r="C592" s="234"/>
      <c r="D592" s="224" t="s">
        <v>137</v>
      </c>
      <c r="E592" s="235" t="s">
        <v>19</v>
      </c>
      <c r="F592" s="236" t="s">
        <v>787</v>
      </c>
      <c r="G592" s="234"/>
      <c r="H592" s="237">
        <v>127.45999999999999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3" t="s">
        <v>137</v>
      </c>
      <c r="AU592" s="243" t="s">
        <v>82</v>
      </c>
      <c r="AV592" s="14" t="s">
        <v>82</v>
      </c>
      <c r="AW592" s="14" t="s">
        <v>33</v>
      </c>
      <c r="AX592" s="14" t="s">
        <v>72</v>
      </c>
      <c r="AY592" s="243" t="s">
        <v>122</v>
      </c>
    </row>
    <row r="593" s="15" customFormat="1">
      <c r="A593" s="15"/>
      <c r="B593" s="244"/>
      <c r="C593" s="245"/>
      <c r="D593" s="224" t="s">
        <v>137</v>
      </c>
      <c r="E593" s="246" t="s">
        <v>19</v>
      </c>
      <c r="F593" s="247" t="s">
        <v>140</v>
      </c>
      <c r="G593" s="245"/>
      <c r="H593" s="248">
        <v>127.45999999999999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4" t="s">
        <v>137</v>
      </c>
      <c r="AU593" s="254" t="s">
        <v>82</v>
      </c>
      <c r="AV593" s="15" t="s">
        <v>128</v>
      </c>
      <c r="AW593" s="15" t="s">
        <v>33</v>
      </c>
      <c r="AX593" s="15" t="s">
        <v>80</v>
      </c>
      <c r="AY593" s="254" t="s">
        <v>122</v>
      </c>
    </row>
    <row r="594" s="12" customFormat="1" ht="22.8" customHeight="1">
      <c r="A594" s="12"/>
      <c r="B594" s="188"/>
      <c r="C594" s="189"/>
      <c r="D594" s="190" t="s">
        <v>71</v>
      </c>
      <c r="E594" s="202" t="s">
        <v>788</v>
      </c>
      <c r="F594" s="202" t="s">
        <v>789</v>
      </c>
      <c r="G594" s="189"/>
      <c r="H594" s="189"/>
      <c r="I594" s="192"/>
      <c r="J594" s="203">
        <f>BK594</f>
        <v>0</v>
      </c>
      <c r="K594" s="189"/>
      <c r="L594" s="194"/>
      <c r="M594" s="195"/>
      <c r="N594" s="196"/>
      <c r="O594" s="196"/>
      <c r="P594" s="197">
        <f>SUM(P595:P598)</f>
        <v>0</v>
      </c>
      <c r="Q594" s="196"/>
      <c r="R594" s="197">
        <f>SUM(R595:R598)</f>
        <v>0</v>
      </c>
      <c r="S594" s="196"/>
      <c r="T594" s="198">
        <f>SUM(T595:T598)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199" t="s">
        <v>80</v>
      </c>
      <c r="AT594" s="200" t="s">
        <v>71</v>
      </c>
      <c r="AU594" s="200" t="s">
        <v>80</v>
      </c>
      <c r="AY594" s="199" t="s">
        <v>122</v>
      </c>
      <c r="BK594" s="201">
        <f>SUM(BK595:BK598)</f>
        <v>0</v>
      </c>
    </row>
    <row r="595" s="2" customFormat="1" ht="44.25" customHeight="1">
      <c r="A595" s="38"/>
      <c r="B595" s="39"/>
      <c r="C595" s="204" t="s">
        <v>790</v>
      </c>
      <c r="D595" s="204" t="s">
        <v>124</v>
      </c>
      <c r="E595" s="205" t="s">
        <v>791</v>
      </c>
      <c r="F595" s="206" t="s">
        <v>792</v>
      </c>
      <c r="G595" s="207" t="s">
        <v>322</v>
      </c>
      <c r="H595" s="208">
        <v>1464.4069999999999</v>
      </c>
      <c r="I595" s="209"/>
      <c r="J595" s="210">
        <f>ROUND(I595*H595,2)</f>
        <v>0</v>
      </c>
      <c r="K595" s="206" t="s">
        <v>133</v>
      </c>
      <c r="L595" s="44"/>
      <c r="M595" s="211" t="s">
        <v>19</v>
      </c>
      <c r="N595" s="212" t="s">
        <v>43</v>
      </c>
      <c r="O595" s="84"/>
      <c r="P595" s="213">
        <f>O595*H595</f>
        <v>0</v>
      </c>
      <c r="Q595" s="213">
        <v>0</v>
      </c>
      <c r="R595" s="213">
        <f>Q595*H595</f>
        <v>0</v>
      </c>
      <c r="S595" s="213">
        <v>0</v>
      </c>
      <c r="T595" s="214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15" t="s">
        <v>128</v>
      </c>
      <c r="AT595" s="215" t="s">
        <v>124</v>
      </c>
      <c r="AU595" s="215" t="s">
        <v>82</v>
      </c>
      <c r="AY595" s="17" t="s">
        <v>122</v>
      </c>
      <c r="BE595" s="216">
        <f>IF(N595="základní",J595,0)</f>
        <v>0</v>
      </c>
      <c r="BF595" s="216">
        <f>IF(N595="snížená",J595,0)</f>
        <v>0</v>
      </c>
      <c r="BG595" s="216">
        <f>IF(N595="zákl. přenesená",J595,0)</f>
        <v>0</v>
      </c>
      <c r="BH595" s="216">
        <f>IF(N595="sníž. přenesená",J595,0)</f>
        <v>0</v>
      </c>
      <c r="BI595" s="216">
        <f>IF(N595="nulová",J595,0)</f>
        <v>0</v>
      </c>
      <c r="BJ595" s="17" t="s">
        <v>80</v>
      </c>
      <c r="BK595" s="216">
        <f>ROUND(I595*H595,2)</f>
        <v>0</v>
      </c>
      <c r="BL595" s="17" t="s">
        <v>128</v>
      </c>
      <c r="BM595" s="215" t="s">
        <v>793</v>
      </c>
    </row>
    <row r="596" s="2" customFormat="1">
      <c r="A596" s="38"/>
      <c r="B596" s="39"/>
      <c r="C596" s="40"/>
      <c r="D596" s="217" t="s">
        <v>135</v>
      </c>
      <c r="E596" s="40"/>
      <c r="F596" s="218" t="s">
        <v>794</v>
      </c>
      <c r="G596" s="40"/>
      <c r="H596" s="40"/>
      <c r="I596" s="219"/>
      <c r="J596" s="40"/>
      <c r="K596" s="40"/>
      <c r="L596" s="44"/>
      <c r="M596" s="220"/>
      <c r="N596" s="221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135</v>
      </c>
      <c r="AU596" s="17" t="s">
        <v>82</v>
      </c>
    </row>
    <row r="597" s="2" customFormat="1" ht="55.5" customHeight="1">
      <c r="A597" s="38"/>
      <c r="B597" s="39"/>
      <c r="C597" s="204" t="s">
        <v>795</v>
      </c>
      <c r="D597" s="204" t="s">
        <v>124</v>
      </c>
      <c r="E597" s="205" t="s">
        <v>796</v>
      </c>
      <c r="F597" s="206" t="s">
        <v>797</v>
      </c>
      <c r="G597" s="207" t="s">
        <v>322</v>
      </c>
      <c r="H597" s="208">
        <v>1464.4069999999999</v>
      </c>
      <c r="I597" s="209"/>
      <c r="J597" s="210">
        <f>ROUND(I597*H597,2)</f>
        <v>0</v>
      </c>
      <c r="K597" s="206" t="s">
        <v>133</v>
      </c>
      <c r="L597" s="44"/>
      <c r="M597" s="211" t="s">
        <v>19</v>
      </c>
      <c r="N597" s="212" t="s">
        <v>43</v>
      </c>
      <c r="O597" s="84"/>
      <c r="P597" s="213">
        <f>O597*H597</f>
        <v>0</v>
      </c>
      <c r="Q597" s="213">
        <v>0</v>
      </c>
      <c r="R597" s="213">
        <f>Q597*H597</f>
        <v>0</v>
      </c>
      <c r="S597" s="213">
        <v>0</v>
      </c>
      <c r="T597" s="214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15" t="s">
        <v>128</v>
      </c>
      <c r="AT597" s="215" t="s">
        <v>124</v>
      </c>
      <c r="AU597" s="215" t="s">
        <v>82</v>
      </c>
      <c r="AY597" s="17" t="s">
        <v>122</v>
      </c>
      <c r="BE597" s="216">
        <f>IF(N597="základní",J597,0)</f>
        <v>0</v>
      </c>
      <c r="BF597" s="216">
        <f>IF(N597="snížená",J597,0)</f>
        <v>0</v>
      </c>
      <c r="BG597" s="216">
        <f>IF(N597="zákl. přenesená",J597,0)</f>
        <v>0</v>
      </c>
      <c r="BH597" s="216">
        <f>IF(N597="sníž. přenesená",J597,0)</f>
        <v>0</v>
      </c>
      <c r="BI597" s="216">
        <f>IF(N597="nulová",J597,0)</f>
        <v>0</v>
      </c>
      <c r="BJ597" s="17" t="s">
        <v>80</v>
      </c>
      <c r="BK597" s="216">
        <f>ROUND(I597*H597,2)</f>
        <v>0</v>
      </c>
      <c r="BL597" s="17" t="s">
        <v>128</v>
      </c>
      <c r="BM597" s="215" t="s">
        <v>798</v>
      </c>
    </row>
    <row r="598" s="2" customFormat="1">
      <c r="A598" s="38"/>
      <c r="B598" s="39"/>
      <c r="C598" s="40"/>
      <c r="D598" s="217" t="s">
        <v>135</v>
      </c>
      <c r="E598" s="40"/>
      <c r="F598" s="218" t="s">
        <v>799</v>
      </c>
      <c r="G598" s="40"/>
      <c r="H598" s="40"/>
      <c r="I598" s="219"/>
      <c r="J598" s="40"/>
      <c r="K598" s="40"/>
      <c r="L598" s="44"/>
      <c r="M598" s="220"/>
      <c r="N598" s="221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135</v>
      </c>
      <c r="AU598" s="17" t="s">
        <v>82</v>
      </c>
    </row>
    <row r="599" s="12" customFormat="1" ht="25.92" customHeight="1">
      <c r="A599" s="12"/>
      <c r="B599" s="188"/>
      <c r="C599" s="189"/>
      <c r="D599" s="190" t="s">
        <v>71</v>
      </c>
      <c r="E599" s="191" t="s">
        <v>319</v>
      </c>
      <c r="F599" s="191" t="s">
        <v>800</v>
      </c>
      <c r="G599" s="189"/>
      <c r="H599" s="189"/>
      <c r="I599" s="192"/>
      <c r="J599" s="193">
        <f>BK599</f>
        <v>0</v>
      </c>
      <c r="K599" s="189"/>
      <c r="L599" s="194"/>
      <c r="M599" s="195"/>
      <c r="N599" s="196"/>
      <c r="O599" s="196"/>
      <c r="P599" s="197">
        <f>P600</f>
        <v>0</v>
      </c>
      <c r="Q599" s="196"/>
      <c r="R599" s="197">
        <f>R600</f>
        <v>0.042083999999999996</v>
      </c>
      <c r="S599" s="196"/>
      <c r="T599" s="198">
        <f>T600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199" t="s">
        <v>141</v>
      </c>
      <c r="AT599" s="200" t="s">
        <v>71</v>
      </c>
      <c r="AU599" s="200" t="s">
        <v>72</v>
      </c>
      <c r="AY599" s="199" t="s">
        <v>122</v>
      </c>
      <c r="BK599" s="201">
        <f>BK600</f>
        <v>0</v>
      </c>
    </row>
    <row r="600" s="12" customFormat="1" ht="22.8" customHeight="1">
      <c r="A600" s="12"/>
      <c r="B600" s="188"/>
      <c r="C600" s="189"/>
      <c r="D600" s="190" t="s">
        <v>71</v>
      </c>
      <c r="E600" s="202" t="s">
        <v>801</v>
      </c>
      <c r="F600" s="202" t="s">
        <v>802</v>
      </c>
      <c r="G600" s="189"/>
      <c r="H600" s="189"/>
      <c r="I600" s="192"/>
      <c r="J600" s="203">
        <f>BK600</f>
        <v>0</v>
      </c>
      <c r="K600" s="189"/>
      <c r="L600" s="194"/>
      <c r="M600" s="195"/>
      <c r="N600" s="196"/>
      <c r="O600" s="196"/>
      <c r="P600" s="197">
        <f>SUM(P601:P619)</f>
        <v>0</v>
      </c>
      <c r="Q600" s="196"/>
      <c r="R600" s="197">
        <f>SUM(R601:R619)</f>
        <v>0.042083999999999996</v>
      </c>
      <c r="S600" s="196"/>
      <c r="T600" s="198">
        <f>SUM(T601:T619)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199" t="s">
        <v>141</v>
      </c>
      <c r="AT600" s="200" t="s">
        <v>71</v>
      </c>
      <c r="AU600" s="200" t="s">
        <v>80</v>
      </c>
      <c r="AY600" s="199" t="s">
        <v>122</v>
      </c>
      <c r="BK600" s="201">
        <f>SUM(BK601:BK619)</f>
        <v>0</v>
      </c>
    </row>
    <row r="601" s="2" customFormat="1" ht="37.8" customHeight="1">
      <c r="A601" s="38"/>
      <c r="B601" s="39"/>
      <c r="C601" s="204" t="s">
        <v>803</v>
      </c>
      <c r="D601" s="204" t="s">
        <v>124</v>
      </c>
      <c r="E601" s="205" t="s">
        <v>804</v>
      </c>
      <c r="F601" s="206" t="s">
        <v>805</v>
      </c>
      <c r="G601" s="207" t="s">
        <v>278</v>
      </c>
      <c r="H601" s="208">
        <v>24</v>
      </c>
      <c r="I601" s="209"/>
      <c r="J601" s="210">
        <f>ROUND(I601*H601,2)</f>
        <v>0</v>
      </c>
      <c r="K601" s="206" t="s">
        <v>133</v>
      </c>
      <c r="L601" s="44"/>
      <c r="M601" s="211" t="s">
        <v>19</v>
      </c>
      <c r="N601" s="212" t="s">
        <v>43</v>
      </c>
      <c r="O601" s="84"/>
      <c r="P601" s="213">
        <f>O601*H601</f>
        <v>0</v>
      </c>
      <c r="Q601" s="213">
        <v>0</v>
      </c>
      <c r="R601" s="213">
        <f>Q601*H601</f>
        <v>0</v>
      </c>
      <c r="S601" s="213">
        <v>0</v>
      </c>
      <c r="T601" s="214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15" t="s">
        <v>522</v>
      </c>
      <c r="AT601" s="215" t="s">
        <v>124</v>
      </c>
      <c r="AU601" s="215" t="s">
        <v>82</v>
      </c>
      <c r="AY601" s="17" t="s">
        <v>122</v>
      </c>
      <c r="BE601" s="216">
        <f>IF(N601="základní",J601,0)</f>
        <v>0</v>
      </c>
      <c r="BF601" s="216">
        <f>IF(N601="snížená",J601,0)</f>
        <v>0</v>
      </c>
      <c r="BG601" s="216">
        <f>IF(N601="zákl. přenesená",J601,0)</f>
        <v>0</v>
      </c>
      <c r="BH601" s="216">
        <f>IF(N601="sníž. přenesená",J601,0)</f>
        <v>0</v>
      </c>
      <c r="BI601" s="216">
        <f>IF(N601="nulová",J601,0)</f>
        <v>0</v>
      </c>
      <c r="BJ601" s="17" t="s">
        <v>80</v>
      </c>
      <c r="BK601" s="216">
        <f>ROUND(I601*H601,2)</f>
        <v>0</v>
      </c>
      <c r="BL601" s="17" t="s">
        <v>522</v>
      </c>
      <c r="BM601" s="215" t="s">
        <v>806</v>
      </c>
    </row>
    <row r="602" s="2" customFormat="1">
      <c r="A602" s="38"/>
      <c r="B602" s="39"/>
      <c r="C602" s="40"/>
      <c r="D602" s="217" t="s">
        <v>135</v>
      </c>
      <c r="E602" s="40"/>
      <c r="F602" s="218" t="s">
        <v>807</v>
      </c>
      <c r="G602" s="40"/>
      <c r="H602" s="40"/>
      <c r="I602" s="219"/>
      <c r="J602" s="40"/>
      <c r="K602" s="40"/>
      <c r="L602" s="44"/>
      <c r="M602" s="220"/>
      <c r="N602" s="221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135</v>
      </c>
      <c r="AU602" s="17" t="s">
        <v>82</v>
      </c>
    </row>
    <row r="603" s="13" customFormat="1">
      <c r="A603" s="13"/>
      <c r="B603" s="222"/>
      <c r="C603" s="223"/>
      <c r="D603" s="224" t="s">
        <v>137</v>
      </c>
      <c r="E603" s="225" t="s">
        <v>19</v>
      </c>
      <c r="F603" s="226" t="s">
        <v>808</v>
      </c>
      <c r="G603" s="223"/>
      <c r="H603" s="225" t="s">
        <v>19</v>
      </c>
      <c r="I603" s="227"/>
      <c r="J603" s="223"/>
      <c r="K603" s="223"/>
      <c r="L603" s="228"/>
      <c r="M603" s="229"/>
      <c r="N603" s="230"/>
      <c r="O603" s="230"/>
      <c r="P603" s="230"/>
      <c r="Q603" s="230"/>
      <c r="R603" s="230"/>
      <c r="S603" s="230"/>
      <c r="T603" s="23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2" t="s">
        <v>137</v>
      </c>
      <c r="AU603" s="232" t="s">
        <v>82</v>
      </c>
      <c r="AV603" s="13" t="s">
        <v>80</v>
      </c>
      <c r="AW603" s="13" t="s">
        <v>33</v>
      </c>
      <c r="AX603" s="13" t="s">
        <v>72</v>
      </c>
      <c r="AY603" s="232" t="s">
        <v>122</v>
      </c>
    </row>
    <row r="604" s="13" customFormat="1">
      <c r="A604" s="13"/>
      <c r="B604" s="222"/>
      <c r="C604" s="223"/>
      <c r="D604" s="224" t="s">
        <v>137</v>
      </c>
      <c r="E604" s="225" t="s">
        <v>19</v>
      </c>
      <c r="F604" s="226" t="s">
        <v>151</v>
      </c>
      <c r="G604" s="223"/>
      <c r="H604" s="225" t="s">
        <v>19</v>
      </c>
      <c r="I604" s="227"/>
      <c r="J604" s="223"/>
      <c r="K604" s="223"/>
      <c r="L604" s="228"/>
      <c r="M604" s="229"/>
      <c r="N604" s="230"/>
      <c r="O604" s="230"/>
      <c r="P604" s="230"/>
      <c r="Q604" s="230"/>
      <c r="R604" s="230"/>
      <c r="S604" s="230"/>
      <c r="T604" s="23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2" t="s">
        <v>137</v>
      </c>
      <c r="AU604" s="232" t="s">
        <v>82</v>
      </c>
      <c r="AV604" s="13" t="s">
        <v>80</v>
      </c>
      <c r="AW604" s="13" t="s">
        <v>33</v>
      </c>
      <c r="AX604" s="13" t="s">
        <v>72</v>
      </c>
      <c r="AY604" s="232" t="s">
        <v>122</v>
      </c>
    </row>
    <row r="605" s="14" customFormat="1">
      <c r="A605" s="14"/>
      <c r="B605" s="233"/>
      <c r="C605" s="234"/>
      <c r="D605" s="224" t="s">
        <v>137</v>
      </c>
      <c r="E605" s="235" t="s">
        <v>19</v>
      </c>
      <c r="F605" s="236" t="s">
        <v>270</v>
      </c>
      <c r="G605" s="234"/>
      <c r="H605" s="237">
        <v>24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3" t="s">
        <v>137</v>
      </c>
      <c r="AU605" s="243" t="s">
        <v>82</v>
      </c>
      <c r="AV605" s="14" t="s">
        <v>82</v>
      </c>
      <c r="AW605" s="14" t="s">
        <v>33</v>
      </c>
      <c r="AX605" s="14" t="s">
        <v>72</v>
      </c>
      <c r="AY605" s="243" t="s">
        <v>122</v>
      </c>
    </row>
    <row r="606" s="15" customFormat="1">
      <c r="A606" s="15"/>
      <c r="B606" s="244"/>
      <c r="C606" s="245"/>
      <c r="D606" s="224" t="s">
        <v>137</v>
      </c>
      <c r="E606" s="246" t="s">
        <v>19</v>
      </c>
      <c r="F606" s="247" t="s">
        <v>140</v>
      </c>
      <c r="G606" s="245"/>
      <c r="H606" s="248">
        <v>24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54" t="s">
        <v>137</v>
      </c>
      <c r="AU606" s="254" t="s">
        <v>82</v>
      </c>
      <c r="AV606" s="15" t="s">
        <v>128</v>
      </c>
      <c r="AW606" s="15" t="s">
        <v>33</v>
      </c>
      <c r="AX606" s="15" t="s">
        <v>80</v>
      </c>
      <c r="AY606" s="254" t="s">
        <v>122</v>
      </c>
    </row>
    <row r="607" s="2" customFormat="1" ht="21.75" customHeight="1">
      <c r="A607" s="38"/>
      <c r="B607" s="39"/>
      <c r="C607" s="256" t="s">
        <v>809</v>
      </c>
      <c r="D607" s="256" t="s">
        <v>319</v>
      </c>
      <c r="E607" s="257" t="s">
        <v>810</v>
      </c>
      <c r="F607" s="258" t="s">
        <v>811</v>
      </c>
      <c r="G607" s="259" t="s">
        <v>278</v>
      </c>
      <c r="H607" s="260">
        <v>25.199999999999999</v>
      </c>
      <c r="I607" s="261"/>
      <c r="J607" s="262">
        <f>ROUND(I607*H607,2)</f>
        <v>0</v>
      </c>
      <c r="K607" s="258" t="s">
        <v>19</v>
      </c>
      <c r="L607" s="263"/>
      <c r="M607" s="264" t="s">
        <v>19</v>
      </c>
      <c r="N607" s="265" t="s">
        <v>43</v>
      </c>
      <c r="O607" s="84"/>
      <c r="P607" s="213">
        <f>O607*H607</f>
        <v>0</v>
      </c>
      <c r="Q607" s="213">
        <v>0.00075000000000000002</v>
      </c>
      <c r="R607" s="213">
        <f>Q607*H607</f>
        <v>0.0189</v>
      </c>
      <c r="S607" s="213">
        <v>0</v>
      </c>
      <c r="T607" s="214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15" t="s">
        <v>812</v>
      </c>
      <c r="AT607" s="215" t="s">
        <v>319</v>
      </c>
      <c r="AU607" s="215" t="s">
        <v>82</v>
      </c>
      <c r="AY607" s="17" t="s">
        <v>122</v>
      </c>
      <c r="BE607" s="216">
        <f>IF(N607="základní",J607,0)</f>
        <v>0</v>
      </c>
      <c r="BF607" s="216">
        <f>IF(N607="snížená",J607,0)</f>
        <v>0</v>
      </c>
      <c r="BG607" s="216">
        <f>IF(N607="zákl. přenesená",J607,0)</f>
        <v>0</v>
      </c>
      <c r="BH607" s="216">
        <f>IF(N607="sníž. přenesená",J607,0)</f>
        <v>0</v>
      </c>
      <c r="BI607" s="216">
        <f>IF(N607="nulová",J607,0)</f>
        <v>0</v>
      </c>
      <c r="BJ607" s="17" t="s">
        <v>80</v>
      </c>
      <c r="BK607" s="216">
        <f>ROUND(I607*H607,2)</f>
        <v>0</v>
      </c>
      <c r="BL607" s="17" t="s">
        <v>812</v>
      </c>
      <c r="BM607" s="215" t="s">
        <v>813</v>
      </c>
    </row>
    <row r="608" s="14" customFormat="1">
      <c r="A608" s="14"/>
      <c r="B608" s="233"/>
      <c r="C608" s="234"/>
      <c r="D608" s="224" t="s">
        <v>137</v>
      </c>
      <c r="E608" s="235" t="s">
        <v>19</v>
      </c>
      <c r="F608" s="236" t="s">
        <v>270</v>
      </c>
      <c r="G608" s="234"/>
      <c r="H608" s="237">
        <v>24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3" t="s">
        <v>137</v>
      </c>
      <c r="AU608" s="243" t="s">
        <v>82</v>
      </c>
      <c r="AV608" s="14" t="s">
        <v>82</v>
      </c>
      <c r="AW608" s="14" t="s">
        <v>33</v>
      </c>
      <c r="AX608" s="14" t="s">
        <v>72</v>
      </c>
      <c r="AY608" s="243" t="s">
        <v>122</v>
      </c>
    </row>
    <row r="609" s="15" customFormat="1">
      <c r="A609" s="15"/>
      <c r="B609" s="244"/>
      <c r="C609" s="245"/>
      <c r="D609" s="224" t="s">
        <v>137</v>
      </c>
      <c r="E609" s="246" t="s">
        <v>19</v>
      </c>
      <c r="F609" s="247" t="s">
        <v>140</v>
      </c>
      <c r="G609" s="245"/>
      <c r="H609" s="248">
        <v>24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4" t="s">
        <v>137</v>
      </c>
      <c r="AU609" s="254" t="s">
        <v>82</v>
      </c>
      <c r="AV609" s="15" t="s">
        <v>128</v>
      </c>
      <c r="AW609" s="15" t="s">
        <v>33</v>
      </c>
      <c r="AX609" s="15" t="s">
        <v>80</v>
      </c>
      <c r="AY609" s="254" t="s">
        <v>122</v>
      </c>
    </row>
    <row r="610" s="14" customFormat="1">
      <c r="A610" s="14"/>
      <c r="B610" s="233"/>
      <c r="C610" s="234"/>
      <c r="D610" s="224" t="s">
        <v>137</v>
      </c>
      <c r="E610" s="234"/>
      <c r="F610" s="236" t="s">
        <v>814</v>
      </c>
      <c r="G610" s="234"/>
      <c r="H610" s="237">
        <v>25.199999999999999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3" t="s">
        <v>137</v>
      </c>
      <c r="AU610" s="243" t="s">
        <v>82</v>
      </c>
      <c r="AV610" s="14" t="s">
        <v>82</v>
      </c>
      <c r="AW610" s="14" t="s">
        <v>4</v>
      </c>
      <c r="AX610" s="14" t="s">
        <v>80</v>
      </c>
      <c r="AY610" s="243" t="s">
        <v>122</v>
      </c>
    </row>
    <row r="611" s="2" customFormat="1" ht="37.8" customHeight="1">
      <c r="A611" s="38"/>
      <c r="B611" s="39"/>
      <c r="C611" s="204" t="s">
        <v>815</v>
      </c>
      <c r="D611" s="204" t="s">
        <v>124</v>
      </c>
      <c r="E611" s="205" t="s">
        <v>816</v>
      </c>
      <c r="F611" s="206" t="s">
        <v>817</v>
      </c>
      <c r="G611" s="207" t="s">
        <v>278</v>
      </c>
      <c r="H611" s="208">
        <v>24</v>
      </c>
      <c r="I611" s="209"/>
      <c r="J611" s="210">
        <f>ROUND(I611*H611,2)</f>
        <v>0</v>
      </c>
      <c r="K611" s="206" t="s">
        <v>133</v>
      </c>
      <c r="L611" s="44"/>
      <c r="M611" s="211" t="s">
        <v>19</v>
      </c>
      <c r="N611" s="212" t="s">
        <v>43</v>
      </c>
      <c r="O611" s="84"/>
      <c r="P611" s="213">
        <f>O611*H611</f>
        <v>0</v>
      </c>
      <c r="Q611" s="213">
        <v>0</v>
      </c>
      <c r="R611" s="213">
        <f>Q611*H611</f>
        <v>0</v>
      </c>
      <c r="S611" s="213">
        <v>0</v>
      </c>
      <c r="T611" s="214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15" t="s">
        <v>522</v>
      </c>
      <c r="AT611" s="215" t="s">
        <v>124</v>
      </c>
      <c r="AU611" s="215" t="s">
        <v>82</v>
      </c>
      <c r="AY611" s="17" t="s">
        <v>122</v>
      </c>
      <c r="BE611" s="216">
        <f>IF(N611="základní",J611,0)</f>
        <v>0</v>
      </c>
      <c r="BF611" s="216">
        <f>IF(N611="snížená",J611,0)</f>
        <v>0</v>
      </c>
      <c r="BG611" s="216">
        <f>IF(N611="zákl. přenesená",J611,0)</f>
        <v>0</v>
      </c>
      <c r="BH611" s="216">
        <f>IF(N611="sníž. přenesená",J611,0)</f>
        <v>0</v>
      </c>
      <c r="BI611" s="216">
        <f>IF(N611="nulová",J611,0)</f>
        <v>0</v>
      </c>
      <c r="BJ611" s="17" t="s">
        <v>80</v>
      </c>
      <c r="BK611" s="216">
        <f>ROUND(I611*H611,2)</f>
        <v>0</v>
      </c>
      <c r="BL611" s="17" t="s">
        <v>522</v>
      </c>
      <c r="BM611" s="215" t="s">
        <v>818</v>
      </c>
    </row>
    <row r="612" s="2" customFormat="1">
      <c r="A612" s="38"/>
      <c r="B612" s="39"/>
      <c r="C612" s="40"/>
      <c r="D612" s="217" t="s">
        <v>135</v>
      </c>
      <c r="E612" s="40"/>
      <c r="F612" s="218" t="s">
        <v>819</v>
      </c>
      <c r="G612" s="40"/>
      <c r="H612" s="40"/>
      <c r="I612" s="219"/>
      <c r="J612" s="40"/>
      <c r="K612" s="40"/>
      <c r="L612" s="44"/>
      <c r="M612" s="220"/>
      <c r="N612" s="221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135</v>
      </c>
      <c r="AU612" s="17" t="s">
        <v>82</v>
      </c>
    </row>
    <row r="613" s="13" customFormat="1">
      <c r="A613" s="13"/>
      <c r="B613" s="222"/>
      <c r="C613" s="223"/>
      <c r="D613" s="224" t="s">
        <v>137</v>
      </c>
      <c r="E613" s="225" t="s">
        <v>19</v>
      </c>
      <c r="F613" s="226" t="s">
        <v>820</v>
      </c>
      <c r="G613" s="223"/>
      <c r="H613" s="225" t="s">
        <v>19</v>
      </c>
      <c r="I613" s="227"/>
      <c r="J613" s="223"/>
      <c r="K613" s="223"/>
      <c r="L613" s="228"/>
      <c r="M613" s="229"/>
      <c r="N613" s="230"/>
      <c r="O613" s="230"/>
      <c r="P613" s="230"/>
      <c r="Q613" s="230"/>
      <c r="R613" s="230"/>
      <c r="S613" s="230"/>
      <c r="T613" s="23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2" t="s">
        <v>137</v>
      </c>
      <c r="AU613" s="232" t="s">
        <v>82</v>
      </c>
      <c r="AV613" s="13" t="s">
        <v>80</v>
      </c>
      <c r="AW613" s="13" t="s">
        <v>33</v>
      </c>
      <c r="AX613" s="13" t="s">
        <v>72</v>
      </c>
      <c r="AY613" s="232" t="s">
        <v>122</v>
      </c>
    </row>
    <row r="614" s="14" customFormat="1">
      <c r="A614" s="14"/>
      <c r="B614" s="233"/>
      <c r="C614" s="234"/>
      <c r="D614" s="224" t="s">
        <v>137</v>
      </c>
      <c r="E614" s="235" t="s">
        <v>19</v>
      </c>
      <c r="F614" s="236" t="s">
        <v>270</v>
      </c>
      <c r="G614" s="234"/>
      <c r="H614" s="237">
        <v>24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3" t="s">
        <v>137</v>
      </c>
      <c r="AU614" s="243" t="s">
        <v>82</v>
      </c>
      <c r="AV614" s="14" t="s">
        <v>82</v>
      </c>
      <c r="AW614" s="14" t="s">
        <v>33</v>
      </c>
      <c r="AX614" s="14" t="s">
        <v>72</v>
      </c>
      <c r="AY614" s="243" t="s">
        <v>122</v>
      </c>
    </row>
    <row r="615" s="15" customFormat="1">
      <c r="A615" s="15"/>
      <c r="B615" s="244"/>
      <c r="C615" s="245"/>
      <c r="D615" s="224" t="s">
        <v>137</v>
      </c>
      <c r="E615" s="246" t="s">
        <v>19</v>
      </c>
      <c r="F615" s="247" t="s">
        <v>140</v>
      </c>
      <c r="G615" s="245"/>
      <c r="H615" s="248">
        <v>24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4" t="s">
        <v>137</v>
      </c>
      <c r="AU615" s="254" t="s">
        <v>82</v>
      </c>
      <c r="AV615" s="15" t="s">
        <v>128</v>
      </c>
      <c r="AW615" s="15" t="s">
        <v>33</v>
      </c>
      <c r="AX615" s="15" t="s">
        <v>80</v>
      </c>
      <c r="AY615" s="254" t="s">
        <v>122</v>
      </c>
    </row>
    <row r="616" s="2" customFormat="1" ht="33" customHeight="1">
      <c r="A616" s="38"/>
      <c r="B616" s="39"/>
      <c r="C616" s="256" t="s">
        <v>821</v>
      </c>
      <c r="D616" s="256" t="s">
        <v>319</v>
      </c>
      <c r="E616" s="257" t="s">
        <v>822</v>
      </c>
      <c r="F616" s="258" t="s">
        <v>823</v>
      </c>
      <c r="G616" s="259" t="s">
        <v>278</v>
      </c>
      <c r="H616" s="260">
        <v>25.199999999999999</v>
      </c>
      <c r="I616" s="261"/>
      <c r="J616" s="262">
        <f>ROUND(I616*H616,2)</f>
        <v>0</v>
      </c>
      <c r="K616" s="258" t="s">
        <v>133</v>
      </c>
      <c r="L616" s="263"/>
      <c r="M616" s="264" t="s">
        <v>19</v>
      </c>
      <c r="N616" s="265" t="s">
        <v>43</v>
      </c>
      <c r="O616" s="84"/>
      <c r="P616" s="213">
        <f>O616*H616</f>
        <v>0</v>
      </c>
      <c r="Q616" s="213">
        <v>0.00092000000000000003</v>
      </c>
      <c r="R616" s="213">
        <f>Q616*H616</f>
        <v>0.023184</v>
      </c>
      <c r="S616" s="213">
        <v>0</v>
      </c>
      <c r="T616" s="214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15" t="s">
        <v>824</v>
      </c>
      <c r="AT616" s="215" t="s">
        <v>319</v>
      </c>
      <c r="AU616" s="215" t="s">
        <v>82</v>
      </c>
      <c r="AY616" s="17" t="s">
        <v>122</v>
      </c>
      <c r="BE616" s="216">
        <f>IF(N616="základní",J616,0)</f>
        <v>0</v>
      </c>
      <c r="BF616" s="216">
        <f>IF(N616="snížená",J616,0)</f>
        <v>0</v>
      </c>
      <c r="BG616" s="216">
        <f>IF(N616="zákl. přenesená",J616,0)</f>
        <v>0</v>
      </c>
      <c r="BH616" s="216">
        <f>IF(N616="sníž. přenesená",J616,0)</f>
        <v>0</v>
      </c>
      <c r="BI616" s="216">
        <f>IF(N616="nulová",J616,0)</f>
        <v>0</v>
      </c>
      <c r="BJ616" s="17" t="s">
        <v>80</v>
      </c>
      <c r="BK616" s="216">
        <f>ROUND(I616*H616,2)</f>
        <v>0</v>
      </c>
      <c r="BL616" s="17" t="s">
        <v>522</v>
      </c>
      <c r="BM616" s="215" t="s">
        <v>825</v>
      </c>
    </row>
    <row r="617" s="14" customFormat="1">
      <c r="A617" s="14"/>
      <c r="B617" s="233"/>
      <c r="C617" s="234"/>
      <c r="D617" s="224" t="s">
        <v>137</v>
      </c>
      <c r="E617" s="235" t="s">
        <v>19</v>
      </c>
      <c r="F617" s="236" t="s">
        <v>270</v>
      </c>
      <c r="G617" s="234"/>
      <c r="H617" s="237">
        <v>24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3" t="s">
        <v>137</v>
      </c>
      <c r="AU617" s="243" t="s">
        <v>82</v>
      </c>
      <c r="AV617" s="14" t="s">
        <v>82</v>
      </c>
      <c r="AW617" s="14" t="s">
        <v>33</v>
      </c>
      <c r="AX617" s="14" t="s">
        <v>72</v>
      </c>
      <c r="AY617" s="243" t="s">
        <v>122</v>
      </c>
    </row>
    <row r="618" s="15" customFormat="1">
      <c r="A618" s="15"/>
      <c r="B618" s="244"/>
      <c r="C618" s="245"/>
      <c r="D618" s="224" t="s">
        <v>137</v>
      </c>
      <c r="E618" s="246" t="s">
        <v>19</v>
      </c>
      <c r="F618" s="247" t="s">
        <v>140</v>
      </c>
      <c r="G618" s="245"/>
      <c r="H618" s="248">
        <v>24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4" t="s">
        <v>137</v>
      </c>
      <c r="AU618" s="254" t="s">
        <v>82</v>
      </c>
      <c r="AV618" s="15" t="s">
        <v>128</v>
      </c>
      <c r="AW618" s="15" t="s">
        <v>33</v>
      </c>
      <c r="AX618" s="15" t="s">
        <v>80</v>
      </c>
      <c r="AY618" s="254" t="s">
        <v>122</v>
      </c>
    </row>
    <row r="619" s="14" customFormat="1">
      <c r="A619" s="14"/>
      <c r="B619" s="233"/>
      <c r="C619" s="234"/>
      <c r="D619" s="224" t="s">
        <v>137</v>
      </c>
      <c r="E619" s="234"/>
      <c r="F619" s="236" t="s">
        <v>814</v>
      </c>
      <c r="G619" s="234"/>
      <c r="H619" s="237">
        <v>25.199999999999999</v>
      </c>
      <c r="I619" s="238"/>
      <c r="J619" s="234"/>
      <c r="K619" s="234"/>
      <c r="L619" s="239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3" t="s">
        <v>137</v>
      </c>
      <c r="AU619" s="243" t="s">
        <v>82</v>
      </c>
      <c r="AV619" s="14" t="s">
        <v>82</v>
      </c>
      <c r="AW619" s="14" t="s">
        <v>4</v>
      </c>
      <c r="AX619" s="14" t="s">
        <v>80</v>
      </c>
      <c r="AY619" s="243" t="s">
        <v>122</v>
      </c>
    </row>
    <row r="620" s="2" customFormat="1" ht="6.96" customHeight="1">
      <c r="A620" s="38"/>
      <c r="B620" s="59"/>
      <c r="C620" s="60"/>
      <c r="D620" s="60"/>
      <c r="E620" s="60"/>
      <c r="F620" s="60"/>
      <c r="G620" s="60"/>
      <c r="H620" s="60"/>
      <c r="I620" s="60"/>
      <c r="J620" s="60"/>
      <c r="K620" s="60"/>
      <c r="L620" s="44"/>
      <c r="M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</row>
  </sheetData>
  <sheetProtection sheet="1" autoFilter="0" formatColumns="0" formatRows="0" objects="1" scenarios="1" spinCount="100000" saltValue="3i9/6pFRpfxESJWHzbEeqYsin+FWG/3V2BKbss/whT7AnRlPsCPyV4pVaITA6CkRGoqJuaMndgv/ne9wroQtLg==" hashValue="6vBcMDHBzw6X2Z55JKCvC/4NmUvXAiaO+LrmIv42Tz5AtP7/sE68dhm66wJkkO+DAAW2fx2lBg0deOJD7nq2JA==" algorithmName="SHA-512" password="C68C"/>
  <autoFilter ref="C89:K61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2_01/111211101"/>
    <hyperlink ref="F100" r:id="rId2" display="https://podminky.urs.cz/item/CS_URS_2022_01/111211231"/>
    <hyperlink ref="F102" r:id="rId3" display="https://podminky.urs.cz/item/CS_URS_2022_01/111301111"/>
    <hyperlink ref="F107" r:id="rId4" display="https://podminky.urs.cz/item/CS_URS_2022_01/112101101"/>
    <hyperlink ref="F112" r:id="rId5" display="https://podminky.urs.cz/item/CS_URS_2022_01/112251101"/>
    <hyperlink ref="F114" r:id="rId6" display="https://podminky.urs.cz/item/CS_URS_2022_01/162201401"/>
    <hyperlink ref="F120" r:id="rId7" display="https://podminky.urs.cz/item/CS_URS_2022_01/162201411"/>
    <hyperlink ref="F126" r:id="rId8" display="https://podminky.urs.cz/item/CS_URS_2022_01/162201421"/>
    <hyperlink ref="F132" r:id="rId9" display="https://podminky.urs.cz/item/CS_URS_2022_01/162301931"/>
    <hyperlink ref="F138" r:id="rId10" display="https://podminky.urs.cz/item/CS_URS_2022_01/162301951"/>
    <hyperlink ref="F144" r:id="rId11" display="https://podminky.urs.cz/item/CS_URS_2022_01/162301971"/>
    <hyperlink ref="F150" r:id="rId12" display="https://podminky.urs.cz/item/CS_URS_2022_01/129001101"/>
    <hyperlink ref="F154" r:id="rId13" display="https://podminky.urs.cz/item/CS_URS_2022_01/184806113"/>
    <hyperlink ref="F160" r:id="rId14" display="https://podminky.urs.cz/item/CS_URS_2022_01/184818231"/>
    <hyperlink ref="F162" r:id="rId15" display="https://podminky.urs.cz/item/CS_URS_2022_01/113107332"/>
    <hyperlink ref="F167" r:id="rId16" display="https://podminky.urs.cz/item/CS_URS_2022_01/129951122"/>
    <hyperlink ref="F173" r:id="rId17" display="https://podminky.urs.cz/item/CS_URS_2022_01/113106362"/>
    <hyperlink ref="F179" r:id="rId18" display="https://podminky.urs.cz/item/CS_URS_2022_01/113107431"/>
    <hyperlink ref="F185" r:id="rId19" display="https://podminky.urs.cz/item/CS_URS_2022_01/113107312"/>
    <hyperlink ref="F191" r:id="rId20" display="https://podminky.urs.cz/item/CS_URS_2022_01/113107331"/>
    <hyperlink ref="F197" r:id="rId21" display="https://podminky.urs.cz/item/CS_URS_2022_01/113107341"/>
    <hyperlink ref="F203" r:id="rId22" display="https://podminky.urs.cz/item/CS_URS_2022_01/113107323"/>
    <hyperlink ref="F209" r:id="rId23" display="https://podminky.urs.cz/item/CS_URS_2022_01/113107343"/>
    <hyperlink ref="F215" r:id="rId24" display="https://podminky.urs.cz/item/CS_URS_2022_01/113202111"/>
    <hyperlink ref="F223" r:id="rId25" display="https://podminky.urs.cz/item/CS_URS_2022_01/121151103"/>
    <hyperlink ref="F229" r:id="rId26" display="https://podminky.urs.cz/item/CS_URS_2022_01/122251101"/>
    <hyperlink ref="F235" r:id="rId27" display="https://podminky.urs.cz/item/CS_URS_2022_01/131212531"/>
    <hyperlink ref="F241" r:id="rId28" display="https://podminky.urs.cz/item/CS_URS_2022_01/122251104"/>
    <hyperlink ref="F247" r:id="rId29" display="https://podminky.urs.cz/item/CS_URS_2022_01/171151112"/>
    <hyperlink ref="F258" r:id="rId30" display="https://podminky.urs.cz/item/CS_URS_2022_01/162351103"/>
    <hyperlink ref="F263" r:id="rId31" display="https://podminky.urs.cz/item/CS_URS_2022_01/162751113"/>
    <hyperlink ref="F269" r:id="rId32" display="https://podminky.urs.cz/item/CS_URS_2022_01/162751117"/>
    <hyperlink ref="F276" r:id="rId33" display="https://podminky.urs.cz/item/CS_URS_2022_01/997221655"/>
    <hyperlink ref="F280" r:id="rId34" display="https://podminky.urs.cz/item/CS_URS_2022_01/171251201"/>
    <hyperlink ref="F289" r:id="rId35" display="https://podminky.urs.cz/item/CS_URS_2022_01/167151101"/>
    <hyperlink ref="F291" r:id="rId36" display="https://podminky.urs.cz/item/CS_URS_2022_01/162351103"/>
    <hyperlink ref="F296" r:id="rId37" display="https://podminky.urs.cz/item/CS_URS_2022_01/175111201"/>
    <hyperlink ref="F306" r:id="rId38" display="https://podminky.urs.cz/item/CS_URS_2022_01/182351023"/>
    <hyperlink ref="F312" r:id="rId39" display="https://podminky.urs.cz/item/CS_URS_2022_01/181411131"/>
    <hyperlink ref="F321" r:id="rId40" display="https://podminky.urs.cz/item/CS_URS_2022_01/183101214"/>
    <hyperlink ref="F330" r:id="rId41" display="https://podminky.urs.cz/item/CS_URS_2022_01/184102114"/>
    <hyperlink ref="F334" r:id="rId42" display="https://podminky.urs.cz/item/CS_URS_2022_01/181951112"/>
    <hyperlink ref="F340" r:id="rId43" display="https://podminky.urs.cz/item/CS_URS_2022_01/213141111"/>
    <hyperlink ref="F352" r:id="rId44" display="https://podminky.urs.cz/item/CS_URS_2022_01/275313511"/>
    <hyperlink ref="F359" r:id="rId45" display="https://podminky.urs.cz/item/CS_URS_2022_01/359901111"/>
    <hyperlink ref="F366" r:id="rId46" display="https://podminky.urs.cz/item/CS_URS_2022_01/564801111"/>
    <hyperlink ref="F372" r:id="rId47" display="https://podminky.urs.cz/item/CS_URS_2022_01/564851111"/>
    <hyperlink ref="F380" r:id="rId48" display="https://podminky.urs.cz/item/CS_URS_2022_01/566901132"/>
    <hyperlink ref="F386" r:id="rId49" display="https://podminky.urs.cz/item/CS_URS_2022_01/566901162"/>
    <hyperlink ref="F393" r:id="rId50" display="https://podminky.urs.cz/item/CS_URS_2022_01/571902111"/>
    <hyperlink ref="F398" r:id="rId51" display="https://podminky.urs.cz/item/CS_URS_2022_01/596211113"/>
    <hyperlink ref="F415" r:id="rId52" display="https://podminky.urs.cz/item/CS_URS_2022_01/596211120"/>
    <hyperlink ref="F437" r:id="rId53" display="https://podminky.urs.cz/item/CS_URS_2022_01/895941314"/>
    <hyperlink ref="F443" r:id="rId54" display="https://podminky.urs.cz/item/CS_URS_2022_01/899101211"/>
    <hyperlink ref="F445" r:id="rId55" display="https://podminky.urs.cz/item/CS_URS_2022_01/899201211"/>
    <hyperlink ref="F447" r:id="rId56" display="https://podminky.urs.cz/item/CS_URS_2022_01/899204112"/>
    <hyperlink ref="F464" r:id="rId57" display="https://podminky.urs.cz/item/CS_URS_2022_01/912211111"/>
    <hyperlink ref="F495" r:id="rId58" display="https://podminky.urs.cz/item/CS_URS_2022_01/916111123"/>
    <hyperlink ref="F504" r:id="rId59" display="https://podminky.urs.cz/item/CS_URS_2022_01/916131113"/>
    <hyperlink ref="F518" r:id="rId60" display="https://podminky.urs.cz/item/CS_URS_2022_01/916131213"/>
    <hyperlink ref="F528" r:id="rId61" display="https://podminky.urs.cz/item/CS_URS_2022_01/916431112"/>
    <hyperlink ref="F539" r:id="rId62" display="https://podminky.urs.cz/item/CS_URS_2021_01/916231213"/>
    <hyperlink ref="F549" r:id="rId63" display="https://podminky.urs.cz/item/CS_URS_2022_01/916991121"/>
    <hyperlink ref="F558" r:id="rId64" display="https://podminky.urs.cz/item/CS_URS_2022_01/919732211"/>
    <hyperlink ref="F560" r:id="rId65" display="https://podminky.urs.cz/item/CS_URS_2022_01/919735113"/>
    <hyperlink ref="F565" r:id="rId66" display="https://podminky.urs.cz/item/CS_URS_2022_01/966006211"/>
    <hyperlink ref="F571" r:id="rId67" display="https://podminky.urs.cz/item/CS_URS_2022_01/997221571"/>
    <hyperlink ref="F573" r:id="rId68" display="https://podminky.urs.cz/item/CS_URS_2022_01/997221579"/>
    <hyperlink ref="F577" r:id="rId69" display="https://podminky.urs.cz/item/CS_URS_2022_01/997221612"/>
    <hyperlink ref="F583" r:id="rId70" display="https://podminky.urs.cz/item/CS_URS_2022_01/997013631"/>
    <hyperlink ref="F587" r:id="rId71" display="https://podminky.urs.cz/item/CS_URS_2022_01/997221615"/>
    <hyperlink ref="F591" r:id="rId72" display="https://podminky.urs.cz/item/CS_URS_2022_01/997221645"/>
    <hyperlink ref="F596" r:id="rId73" display="https://podminky.urs.cz/item/CS_URS_2022_01/998225111"/>
    <hyperlink ref="F598" r:id="rId74" display="https://podminky.urs.cz/item/CS_URS_2022_01/998225191"/>
    <hyperlink ref="F602" r:id="rId75" display="https://podminky.urs.cz/item/CS_URS_2022_01/460791116"/>
    <hyperlink ref="F612" r:id="rId76" display="https://podminky.urs.cz/item/CS_URS_2022_01/4607912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hidden="1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Chodník ul.Severní + veřejné osvětlení Kopřivnice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826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10. 6. 2022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ROUND((SUM(BE85:BE148)),  2)</f>
        <v>0</v>
      </c>
      <c r="G33" s="38"/>
      <c r="H33" s="38"/>
      <c r="I33" s="148">
        <v>0.20999999999999999</v>
      </c>
      <c r="J33" s="147">
        <f>ROUND(((SUM(BE85:BE148))*I33),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ROUND((SUM(BF85:BF148)),  2)</f>
        <v>0</v>
      </c>
      <c r="G34" s="38"/>
      <c r="H34" s="38"/>
      <c r="I34" s="148">
        <v>0.14999999999999999</v>
      </c>
      <c r="J34" s="147">
        <f>ROUND(((SUM(BF85:BF148))*I34),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ROUND((SUM(BG85:BG148)),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ROUND((SUM(BH85:BH148)),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ROUND((SUM(BI85:BI148)),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Chodník ul.Severní + veřejné osvětlení Kopřivnice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401 - Veřejné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Kopřivnice</v>
      </c>
      <c r="G52" s="40"/>
      <c r="H52" s="40"/>
      <c r="I52" s="32" t="s">
        <v>23</v>
      </c>
      <c r="J52" s="72" t="str">
        <f>IF(J12="","",J12)</f>
        <v>10. 6. 2022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Kopřivnice</v>
      </c>
      <c r="G54" s="40"/>
      <c r="H54" s="40"/>
      <c r="I54" s="32" t="s">
        <v>31</v>
      </c>
      <c r="J54" s="36" t="str">
        <f>E21</f>
        <v>Dopravné projekce Bojko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827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828</v>
      </c>
      <c r="E61" s="168"/>
      <c r="F61" s="168"/>
      <c r="G61" s="168"/>
      <c r="H61" s="168"/>
      <c r="I61" s="168"/>
      <c r="J61" s="169">
        <f>J100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829</v>
      </c>
      <c r="E62" s="168"/>
      <c r="F62" s="168"/>
      <c r="G62" s="168"/>
      <c r="H62" s="168"/>
      <c r="I62" s="168"/>
      <c r="J62" s="169">
        <f>J122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830</v>
      </c>
      <c r="E63" s="168"/>
      <c r="F63" s="168"/>
      <c r="G63" s="168"/>
      <c r="H63" s="168"/>
      <c r="I63" s="168"/>
      <c r="J63" s="169">
        <f>J141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5"/>
      <c r="C64" s="166"/>
      <c r="D64" s="167" t="s">
        <v>831</v>
      </c>
      <c r="E64" s="168"/>
      <c r="F64" s="168"/>
      <c r="G64" s="168"/>
      <c r="H64" s="168"/>
      <c r="I64" s="168"/>
      <c r="J64" s="169">
        <f>J147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1"/>
      <c r="C65" s="172"/>
      <c r="D65" s="173" t="s">
        <v>832</v>
      </c>
      <c r="E65" s="174"/>
      <c r="F65" s="174"/>
      <c r="G65" s="174"/>
      <c r="H65" s="174"/>
      <c r="I65" s="174"/>
      <c r="J65" s="175">
        <f>J148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Chodník ul.Severní + veřejné osvětlení Kopřivnice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90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 401 - Veřejné osvětlení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Kopřivnice</v>
      </c>
      <c r="G79" s="40"/>
      <c r="H79" s="40"/>
      <c r="I79" s="32" t="s">
        <v>23</v>
      </c>
      <c r="J79" s="72" t="str">
        <f>IF(J12="","",J12)</f>
        <v>10. 6. 2022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25</v>
      </c>
      <c r="D81" s="40"/>
      <c r="E81" s="40"/>
      <c r="F81" s="27" t="str">
        <f>E15</f>
        <v>Město Kopřivnice</v>
      </c>
      <c r="G81" s="40"/>
      <c r="H81" s="40"/>
      <c r="I81" s="32" t="s">
        <v>31</v>
      </c>
      <c r="J81" s="36" t="str">
        <f>E21</f>
        <v>Dopravné projekce Bojko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34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108</v>
      </c>
      <c r="D84" s="180" t="s">
        <v>57</v>
      </c>
      <c r="E84" s="180" t="s">
        <v>53</v>
      </c>
      <c r="F84" s="180" t="s">
        <v>54</v>
      </c>
      <c r="G84" s="180" t="s">
        <v>109</v>
      </c>
      <c r="H84" s="180" t="s">
        <v>110</v>
      </c>
      <c r="I84" s="180" t="s">
        <v>111</v>
      </c>
      <c r="J84" s="180" t="s">
        <v>94</v>
      </c>
      <c r="K84" s="181" t="s">
        <v>112</v>
      </c>
      <c r="L84" s="182"/>
      <c r="M84" s="92" t="s">
        <v>19</v>
      </c>
      <c r="N84" s="93" t="s">
        <v>42</v>
      </c>
      <c r="O84" s="93" t="s">
        <v>113</v>
      </c>
      <c r="P84" s="93" t="s">
        <v>114</v>
      </c>
      <c r="Q84" s="93" t="s">
        <v>115</v>
      </c>
      <c r="R84" s="93" t="s">
        <v>116</v>
      </c>
      <c r="S84" s="93" t="s">
        <v>117</v>
      </c>
      <c r="T84" s="94" t="s">
        <v>118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119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P86+P100+P122+P141+P147</f>
        <v>0</v>
      </c>
      <c r="Q85" s="96"/>
      <c r="R85" s="185">
        <f>R86+R100+R122+R141+R147</f>
        <v>0</v>
      </c>
      <c r="S85" s="96"/>
      <c r="T85" s="186">
        <f>T86+T100+T122+T141+T147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95</v>
      </c>
      <c r="BK85" s="187">
        <f>BK86+BK100+BK122+BK141+BK147</f>
        <v>0</v>
      </c>
    </row>
    <row r="86" s="12" customFormat="1" ht="25.92" customHeight="1">
      <c r="A86" s="12"/>
      <c r="B86" s="188"/>
      <c r="C86" s="189"/>
      <c r="D86" s="190" t="s">
        <v>71</v>
      </c>
      <c r="E86" s="191" t="s">
        <v>833</v>
      </c>
      <c r="F86" s="191" t="s">
        <v>834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SUM(P87:P99)</f>
        <v>0</v>
      </c>
      <c r="Q86" s="196"/>
      <c r="R86" s="197">
        <f>SUM(R87:R99)</f>
        <v>0</v>
      </c>
      <c r="S86" s="196"/>
      <c r="T86" s="198">
        <f>SUM(T87:T99)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80</v>
      </c>
      <c r="AT86" s="200" t="s">
        <v>71</v>
      </c>
      <c r="AU86" s="200" t="s">
        <v>72</v>
      </c>
      <c r="AY86" s="199" t="s">
        <v>122</v>
      </c>
      <c r="BK86" s="201">
        <f>SUM(BK87:BK99)</f>
        <v>0</v>
      </c>
    </row>
    <row r="87" s="2" customFormat="1" ht="16.5" customHeight="1">
      <c r="A87" s="38"/>
      <c r="B87" s="39"/>
      <c r="C87" s="204" t="s">
        <v>80</v>
      </c>
      <c r="D87" s="204" t="s">
        <v>124</v>
      </c>
      <c r="E87" s="205" t="s">
        <v>835</v>
      </c>
      <c r="F87" s="206" t="s">
        <v>836</v>
      </c>
      <c r="G87" s="207" t="s">
        <v>278</v>
      </c>
      <c r="H87" s="208">
        <v>50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43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128</v>
      </c>
      <c r="AT87" s="215" t="s">
        <v>124</v>
      </c>
      <c r="AU87" s="215" t="s">
        <v>80</v>
      </c>
      <c r="AY87" s="17" t="s">
        <v>122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80</v>
      </c>
      <c r="BK87" s="216">
        <f>ROUND(I87*H87,2)</f>
        <v>0</v>
      </c>
      <c r="BL87" s="17" t="s">
        <v>128</v>
      </c>
      <c r="BM87" s="215" t="s">
        <v>837</v>
      </c>
    </row>
    <row r="88" s="2" customFormat="1" ht="16.5" customHeight="1">
      <c r="A88" s="38"/>
      <c r="B88" s="39"/>
      <c r="C88" s="204" t="s">
        <v>82</v>
      </c>
      <c r="D88" s="204" t="s">
        <v>124</v>
      </c>
      <c r="E88" s="205" t="s">
        <v>838</v>
      </c>
      <c r="F88" s="206" t="s">
        <v>839</v>
      </c>
      <c r="G88" s="207" t="s">
        <v>840</v>
      </c>
      <c r="H88" s="208">
        <v>56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128</v>
      </c>
      <c r="AT88" s="215" t="s">
        <v>124</v>
      </c>
      <c r="AU88" s="215" t="s">
        <v>80</v>
      </c>
      <c r="AY88" s="17" t="s">
        <v>122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128</v>
      </c>
      <c r="BM88" s="215" t="s">
        <v>841</v>
      </c>
    </row>
    <row r="89" s="2" customFormat="1" ht="16.5" customHeight="1">
      <c r="A89" s="38"/>
      <c r="B89" s="39"/>
      <c r="C89" s="204" t="s">
        <v>141</v>
      </c>
      <c r="D89" s="204" t="s">
        <v>124</v>
      </c>
      <c r="E89" s="205" t="s">
        <v>842</v>
      </c>
      <c r="F89" s="206" t="s">
        <v>843</v>
      </c>
      <c r="G89" s="207" t="s">
        <v>840</v>
      </c>
      <c r="H89" s="208">
        <v>12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128</v>
      </c>
      <c r="AT89" s="215" t="s">
        <v>124</v>
      </c>
      <c r="AU89" s="215" t="s">
        <v>80</v>
      </c>
      <c r="AY89" s="17" t="s">
        <v>122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128</v>
      </c>
      <c r="BM89" s="215" t="s">
        <v>844</v>
      </c>
    </row>
    <row r="90" s="2" customFormat="1" ht="16.5" customHeight="1">
      <c r="A90" s="38"/>
      <c r="B90" s="39"/>
      <c r="C90" s="204" t="s">
        <v>128</v>
      </c>
      <c r="D90" s="204" t="s">
        <v>124</v>
      </c>
      <c r="E90" s="205" t="s">
        <v>845</v>
      </c>
      <c r="F90" s="206" t="s">
        <v>846</v>
      </c>
      <c r="G90" s="207" t="s">
        <v>840</v>
      </c>
      <c r="H90" s="208">
        <v>2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128</v>
      </c>
      <c r="AT90" s="215" t="s">
        <v>124</v>
      </c>
      <c r="AU90" s="215" t="s">
        <v>80</v>
      </c>
      <c r="AY90" s="17" t="s">
        <v>122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128</v>
      </c>
      <c r="BM90" s="215" t="s">
        <v>847</v>
      </c>
    </row>
    <row r="91" s="2" customFormat="1" ht="16.5" customHeight="1">
      <c r="A91" s="38"/>
      <c r="B91" s="39"/>
      <c r="C91" s="204" t="s">
        <v>153</v>
      </c>
      <c r="D91" s="204" t="s">
        <v>124</v>
      </c>
      <c r="E91" s="205" t="s">
        <v>848</v>
      </c>
      <c r="F91" s="206" t="s">
        <v>849</v>
      </c>
      <c r="G91" s="207" t="s">
        <v>840</v>
      </c>
      <c r="H91" s="208">
        <v>14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43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128</v>
      </c>
      <c r="AT91" s="215" t="s">
        <v>124</v>
      </c>
      <c r="AU91" s="215" t="s">
        <v>80</v>
      </c>
      <c r="AY91" s="17" t="s">
        <v>122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80</v>
      </c>
      <c r="BK91" s="216">
        <f>ROUND(I91*H91,2)</f>
        <v>0</v>
      </c>
      <c r="BL91" s="17" t="s">
        <v>128</v>
      </c>
      <c r="BM91" s="215" t="s">
        <v>850</v>
      </c>
    </row>
    <row r="92" s="2" customFormat="1" ht="16.5" customHeight="1">
      <c r="A92" s="38"/>
      <c r="B92" s="39"/>
      <c r="C92" s="204" t="s">
        <v>159</v>
      </c>
      <c r="D92" s="204" t="s">
        <v>124</v>
      </c>
      <c r="E92" s="205" t="s">
        <v>851</v>
      </c>
      <c r="F92" s="206" t="s">
        <v>852</v>
      </c>
      <c r="G92" s="207" t="s">
        <v>840</v>
      </c>
      <c r="H92" s="208">
        <v>2</v>
      </c>
      <c r="I92" s="209"/>
      <c r="J92" s="210">
        <f>ROUND(I92*H92,2)</f>
        <v>0</v>
      </c>
      <c r="K92" s="206" t="s">
        <v>19</v>
      </c>
      <c r="L92" s="44"/>
      <c r="M92" s="211" t="s">
        <v>19</v>
      </c>
      <c r="N92" s="212" t="s">
        <v>43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128</v>
      </c>
      <c r="AT92" s="215" t="s">
        <v>124</v>
      </c>
      <c r="AU92" s="215" t="s">
        <v>80</v>
      </c>
      <c r="AY92" s="17" t="s">
        <v>122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80</v>
      </c>
      <c r="BK92" s="216">
        <f>ROUND(I92*H92,2)</f>
        <v>0</v>
      </c>
      <c r="BL92" s="17" t="s">
        <v>128</v>
      </c>
      <c r="BM92" s="215" t="s">
        <v>853</v>
      </c>
    </row>
    <row r="93" s="2" customFormat="1" ht="16.5" customHeight="1">
      <c r="A93" s="38"/>
      <c r="B93" s="39"/>
      <c r="C93" s="204" t="s">
        <v>164</v>
      </c>
      <c r="D93" s="204" t="s">
        <v>124</v>
      </c>
      <c r="E93" s="205" t="s">
        <v>854</v>
      </c>
      <c r="F93" s="206" t="s">
        <v>855</v>
      </c>
      <c r="G93" s="207" t="s">
        <v>840</v>
      </c>
      <c r="H93" s="208">
        <v>12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43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128</v>
      </c>
      <c r="AT93" s="215" t="s">
        <v>124</v>
      </c>
      <c r="AU93" s="215" t="s">
        <v>80</v>
      </c>
      <c r="AY93" s="17" t="s">
        <v>122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80</v>
      </c>
      <c r="BK93" s="216">
        <f>ROUND(I93*H93,2)</f>
        <v>0</v>
      </c>
      <c r="BL93" s="17" t="s">
        <v>128</v>
      </c>
      <c r="BM93" s="215" t="s">
        <v>856</v>
      </c>
    </row>
    <row r="94" s="2" customFormat="1" ht="16.5" customHeight="1">
      <c r="A94" s="38"/>
      <c r="B94" s="39"/>
      <c r="C94" s="204" t="s">
        <v>158</v>
      </c>
      <c r="D94" s="204" t="s">
        <v>124</v>
      </c>
      <c r="E94" s="205" t="s">
        <v>857</v>
      </c>
      <c r="F94" s="206" t="s">
        <v>858</v>
      </c>
      <c r="G94" s="207" t="s">
        <v>840</v>
      </c>
      <c r="H94" s="208">
        <v>14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128</v>
      </c>
      <c r="AT94" s="215" t="s">
        <v>124</v>
      </c>
      <c r="AU94" s="215" t="s">
        <v>80</v>
      </c>
      <c r="AY94" s="17" t="s">
        <v>122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128</v>
      </c>
      <c r="BM94" s="215" t="s">
        <v>859</v>
      </c>
    </row>
    <row r="95" s="2" customFormat="1" ht="16.5" customHeight="1">
      <c r="A95" s="38"/>
      <c r="B95" s="39"/>
      <c r="C95" s="204" t="s">
        <v>176</v>
      </c>
      <c r="D95" s="204" t="s">
        <v>124</v>
      </c>
      <c r="E95" s="205" t="s">
        <v>860</v>
      </c>
      <c r="F95" s="206" t="s">
        <v>861</v>
      </c>
      <c r="G95" s="207" t="s">
        <v>840</v>
      </c>
      <c r="H95" s="208">
        <v>14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43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128</v>
      </c>
      <c r="AT95" s="215" t="s">
        <v>124</v>
      </c>
      <c r="AU95" s="215" t="s">
        <v>80</v>
      </c>
      <c r="AY95" s="17" t="s">
        <v>122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80</v>
      </c>
      <c r="BK95" s="216">
        <f>ROUND(I95*H95,2)</f>
        <v>0</v>
      </c>
      <c r="BL95" s="17" t="s">
        <v>128</v>
      </c>
      <c r="BM95" s="215" t="s">
        <v>862</v>
      </c>
    </row>
    <row r="96" s="2" customFormat="1" ht="16.5" customHeight="1">
      <c r="A96" s="38"/>
      <c r="B96" s="39"/>
      <c r="C96" s="204" t="s">
        <v>182</v>
      </c>
      <c r="D96" s="204" t="s">
        <v>124</v>
      </c>
      <c r="E96" s="205" t="s">
        <v>863</v>
      </c>
      <c r="F96" s="206" t="s">
        <v>864</v>
      </c>
      <c r="G96" s="207" t="s">
        <v>278</v>
      </c>
      <c r="H96" s="208">
        <v>460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43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128</v>
      </c>
      <c r="AT96" s="215" t="s">
        <v>124</v>
      </c>
      <c r="AU96" s="215" t="s">
        <v>80</v>
      </c>
      <c r="AY96" s="17" t="s">
        <v>122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128</v>
      </c>
      <c r="BM96" s="215" t="s">
        <v>865</v>
      </c>
    </row>
    <row r="97" s="2" customFormat="1" ht="16.5" customHeight="1">
      <c r="A97" s="38"/>
      <c r="B97" s="39"/>
      <c r="C97" s="204" t="s">
        <v>190</v>
      </c>
      <c r="D97" s="204" t="s">
        <v>124</v>
      </c>
      <c r="E97" s="205" t="s">
        <v>866</v>
      </c>
      <c r="F97" s="206" t="s">
        <v>867</v>
      </c>
      <c r="G97" s="207" t="s">
        <v>278</v>
      </c>
      <c r="H97" s="208">
        <v>30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43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128</v>
      </c>
      <c r="AT97" s="215" t="s">
        <v>124</v>
      </c>
      <c r="AU97" s="215" t="s">
        <v>80</v>
      </c>
      <c r="AY97" s="17" t="s">
        <v>122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128</v>
      </c>
      <c r="BM97" s="215" t="s">
        <v>868</v>
      </c>
    </row>
    <row r="98" s="2" customFormat="1" ht="16.5" customHeight="1">
      <c r="A98" s="38"/>
      <c r="B98" s="39"/>
      <c r="C98" s="204" t="s">
        <v>196</v>
      </c>
      <c r="D98" s="204" t="s">
        <v>124</v>
      </c>
      <c r="E98" s="205" t="s">
        <v>869</v>
      </c>
      <c r="F98" s="206" t="s">
        <v>870</v>
      </c>
      <c r="G98" s="207" t="s">
        <v>278</v>
      </c>
      <c r="H98" s="208">
        <v>120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43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128</v>
      </c>
      <c r="AT98" s="215" t="s">
        <v>124</v>
      </c>
      <c r="AU98" s="215" t="s">
        <v>80</v>
      </c>
      <c r="AY98" s="17" t="s">
        <v>122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128</v>
      </c>
      <c r="BM98" s="215" t="s">
        <v>871</v>
      </c>
    </row>
    <row r="99" s="2" customFormat="1" ht="16.5" customHeight="1">
      <c r="A99" s="38"/>
      <c r="B99" s="39"/>
      <c r="C99" s="204" t="s">
        <v>201</v>
      </c>
      <c r="D99" s="204" t="s">
        <v>124</v>
      </c>
      <c r="E99" s="205" t="s">
        <v>872</v>
      </c>
      <c r="F99" s="206" t="s">
        <v>873</v>
      </c>
      <c r="G99" s="207" t="s">
        <v>278</v>
      </c>
      <c r="H99" s="208">
        <v>560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128</v>
      </c>
      <c r="AT99" s="215" t="s">
        <v>124</v>
      </c>
      <c r="AU99" s="215" t="s">
        <v>80</v>
      </c>
      <c r="AY99" s="17" t="s">
        <v>122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128</v>
      </c>
      <c r="BM99" s="215" t="s">
        <v>874</v>
      </c>
    </row>
    <row r="100" s="12" customFormat="1" ht="25.92" customHeight="1">
      <c r="A100" s="12"/>
      <c r="B100" s="188"/>
      <c r="C100" s="189"/>
      <c r="D100" s="190" t="s">
        <v>71</v>
      </c>
      <c r="E100" s="191" t="s">
        <v>875</v>
      </c>
      <c r="F100" s="191" t="s">
        <v>876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SUM(P101:P121)</f>
        <v>0</v>
      </c>
      <c r="Q100" s="196"/>
      <c r="R100" s="197">
        <f>SUM(R101:R121)</f>
        <v>0</v>
      </c>
      <c r="S100" s="196"/>
      <c r="T100" s="198">
        <f>SUM(T101:T121)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80</v>
      </c>
      <c r="AT100" s="200" t="s">
        <v>71</v>
      </c>
      <c r="AU100" s="200" t="s">
        <v>72</v>
      </c>
      <c r="AY100" s="199" t="s">
        <v>122</v>
      </c>
      <c r="BK100" s="201">
        <f>SUM(BK101:BK121)</f>
        <v>0</v>
      </c>
    </row>
    <row r="101" s="2" customFormat="1" ht="16.5" customHeight="1">
      <c r="A101" s="38"/>
      <c r="B101" s="39"/>
      <c r="C101" s="256" t="s">
        <v>208</v>
      </c>
      <c r="D101" s="256" t="s">
        <v>319</v>
      </c>
      <c r="E101" s="257" t="s">
        <v>877</v>
      </c>
      <c r="F101" s="258" t="s">
        <v>878</v>
      </c>
      <c r="G101" s="259" t="s">
        <v>278</v>
      </c>
      <c r="H101" s="260">
        <v>126</v>
      </c>
      <c r="I101" s="261"/>
      <c r="J101" s="262">
        <f>ROUND(I101*H101,2)</f>
        <v>0</v>
      </c>
      <c r="K101" s="258" t="s">
        <v>19</v>
      </c>
      <c r="L101" s="263"/>
      <c r="M101" s="264" t="s">
        <v>19</v>
      </c>
      <c r="N101" s="265" t="s">
        <v>43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158</v>
      </c>
      <c r="AT101" s="215" t="s">
        <v>319</v>
      </c>
      <c r="AU101" s="215" t="s">
        <v>80</v>
      </c>
      <c r="AY101" s="17" t="s">
        <v>122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128</v>
      </c>
      <c r="BM101" s="215" t="s">
        <v>879</v>
      </c>
    </row>
    <row r="102" s="2" customFormat="1">
      <c r="A102" s="38"/>
      <c r="B102" s="39"/>
      <c r="C102" s="40"/>
      <c r="D102" s="224" t="s">
        <v>187</v>
      </c>
      <c r="E102" s="40"/>
      <c r="F102" s="255" t="s">
        <v>880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187</v>
      </c>
      <c r="AU102" s="17" t="s">
        <v>80</v>
      </c>
    </row>
    <row r="103" s="2" customFormat="1" ht="16.5" customHeight="1">
      <c r="A103" s="38"/>
      <c r="B103" s="39"/>
      <c r="C103" s="256" t="s">
        <v>8</v>
      </c>
      <c r="D103" s="256" t="s">
        <v>319</v>
      </c>
      <c r="E103" s="257" t="s">
        <v>881</v>
      </c>
      <c r="F103" s="258" t="s">
        <v>882</v>
      </c>
      <c r="G103" s="259" t="s">
        <v>278</v>
      </c>
      <c r="H103" s="260">
        <v>588</v>
      </c>
      <c r="I103" s="261"/>
      <c r="J103" s="262">
        <f>ROUND(I103*H103,2)</f>
        <v>0</v>
      </c>
      <c r="K103" s="258" t="s">
        <v>19</v>
      </c>
      <c r="L103" s="263"/>
      <c r="M103" s="264" t="s">
        <v>19</v>
      </c>
      <c r="N103" s="265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158</v>
      </c>
      <c r="AT103" s="215" t="s">
        <v>319</v>
      </c>
      <c r="AU103" s="215" t="s">
        <v>80</v>
      </c>
      <c r="AY103" s="17" t="s">
        <v>122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128</v>
      </c>
      <c r="BM103" s="215" t="s">
        <v>883</v>
      </c>
    </row>
    <row r="104" s="2" customFormat="1">
      <c r="A104" s="38"/>
      <c r="B104" s="39"/>
      <c r="C104" s="40"/>
      <c r="D104" s="224" t="s">
        <v>187</v>
      </c>
      <c r="E104" s="40"/>
      <c r="F104" s="255" t="s">
        <v>884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187</v>
      </c>
      <c r="AU104" s="17" t="s">
        <v>80</v>
      </c>
    </row>
    <row r="105" s="2" customFormat="1" ht="16.5" customHeight="1">
      <c r="A105" s="38"/>
      <c r="B105" s="39"/>
      <c r="C105" s="256" t="s">
        <v>219</v>
      </c>
      <c r="D105" s="256" t="s">
        <v>319</v>
      </c>
      <c r="E105" s="257" t="s">
        <v>885</v>
      </c>
      <c r="F105" s="258" t="s">
        <v>886</v>
      </c>
      <c r="G105" s="259" t="s">
        <v>840</v>
      </c>
      <c r="H105" s="260">
        <v>12</v>
      </c>
      <c r="I105" s="261"/>
      <c r="J105" s="262">
        <f>ROUND(I105*H105,2)</f>
        <v>0</v>
      </c>
      <c r="K105" s="258" t="s">
        <v>19</v>
      </c>
      <c r="L105" s="263"/>
      <c r="M105" s="264" t="s">
        <v>19</v>
      </c>
      <c r="N105" s="265" t="s">
        <v>43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158</v>
      </c>
      <c r="AT105" s="215" t="s">
        <v>319</v>
      </c>
      <c r="AU105" s="215" t="s">
        <v>80</v>
      </c>
      <c r="AY105" s="17" t="s">
        <v>122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80</v>
      </c>
      <c r="BK105" s="216">
        <f>ROUND(I105*H105,2)</f>
        <v>0</v>
      </c>
      <c r="BL105" s="17" t="s">
        <v>128</v>
      </c>
      <c r="BM105" s="215" t="s">
        <v>887</v>
      </c>
    </row>
    <row r="106" s="2" customFormat="1" ht="16.5" customHeight="1">
      <c r="A106" s="38"/>
      <c r="B106" s="39"/>
      <c r="C106" s="256" t="s">
        <v>225</v>
      </c>
      <c r="D106" s="256" t="s">
        <v>319</v>
      </c>
      <c r="E106" s="257" t="s">
        <v>888</v>
      </c>
      <c r="F106" s="258" t="s">
        <v>889</v>
      </c>
      <c r="G106" s="259" t="s">
        <v>840</v>
      </c>
      <c r="H106" s="260">
        <v>2</v>
      </c>
      <c r="I106" s="261"/>
      <c r="J106" s="262">
        <f>ROUND(I106*H106,2)</f>
        <v>0</v>
      </c>
      <c r="K106" s="258" t="s">
        <v>19</v>
      </c>
      <c r="L106" s="263"/>
      <c r="M106" s="264" t="s">
        <v>19</v>
      </c>
      <c r="N106" s="265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158</v>
      </c>
      <c r="AT106" s="215" t="s">
        <v>319</v>
      </c>
      <c r="AU106" s="215" t="s">
        <v>80</v>
      </c>
      <c r="AY106" s="17" t="s">
        <v>122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128</v>
      </c>
      <c r="BM106" s="215" t="s">
        <v>890</v>
      </c>
    </row>
    <row r="107" s="2" customFormat="1">
      <c r="A107" s="38"/>
      <c r="B107" s="39"/>
      <c r="C107" s="40"/>
      <c r="D107" s="224" t="s">
        <v>187</v>
      </c>
      <c r="E107" s="40"/>
      <c r="F107" s="255" t="s">
        <v>884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187</v>
      </c>
      <c r="AU107" s="17" t="s">
        <v>80</v>
      </c>
    </row>
    <row r="108" s="2" customFormat="1" ht="21.75" customHeight="1">
      <c r="A108" s="38"/>
      <c r="B108" s="39"/>
      <c r="C108" s="256" t="s">
        <v>232</v>
      </c>
      <c r="D108" s="256" t="s">
        <v>319</v>
      </c>
      <c r="E108" s="257" t="s">
        <v>891</v>
      </c>
      <c r="F108" s="258" t="s">
        <v>892</v>
      </c>
      <c r="G108" s="259" t="s">
        <v>278</v>
      </c>
      <c r="H108" s="260">
        <v>31.5</v>
      </c>
      <c r="I108" s="261"/>
      <c r="J108" s="262">
        <f>ROUND(I108*H108,2)</f>
        <v>0</v>
      </c>
      <c r="K108" s="258" t="s">
        <v>19</v>
      </c>
      <c r="L108" s="263"/>
      <c r="M108" s="264" t="s">
        <v>19</v>
      </c>
      <c r="N108" s="265" t="s">
        <v>43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158</v>
      </c>
      <c r="AT108" s="215" t="s">
        <v>319</v>
      </c>
      <c r="AU108" s="215" t="s">
        <v>80</v>
      </c>
      <c r="AY108" s="17" t="s">
        <v>122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80</v>
      </c>
      <c r="BK108" s="216">
        <f>ROUND(I108*H108,2)</f>
        <v>0</v>
      </c>
      <c r="BL108" s="17" t="s">
        <v>128</v>
      </c>
      <c r="BM108" s="215" t="s">
        <v>893</v>
      </c>
    </row>
    <row r="109" s="2" customFormat="1">
      <c r="A109" s="38"/>
      <c r="B109" s="39"/>
      <c r="C109" s="40"/>
      <c r="D109" s="224" t="s">
        <v>187</v>
      </c>
      <c r="E109" s="40"/>
      <c r="F109" s="255" t="s">
        <v>880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187</v>
      </c>
      <c r="AU109" s="17" t="s">
        <v>80</v>
      </c>
    </row>
    <row r="110" s="2" customFormat="1" ht="16.5" customHeight="1">
      <c r="A110" s="38"/>
      <c r="B110" s="39"/>
      <c r="C110" s="256" t="s">
        <v>240</v>
      </c>
      <c r="D110" s="256" t="s">
        <v>319</v>
      </c>
      <c r="E110" s="257" t="s">
        <v>894</v>
      </c>
      <c r="F110" s="258" t="s">
        <v>849</v>
      </c>
      <c r="G110" s="259" t="s">
        <v>840</v>
      </c>
      <c r="H110" s="260">
        <v>14</v>
      </c>
      <c r="I110" s="261"/>
      <c r="J110" s="262">
        <f>ROUND(I110*H110,2)</f>
        <v>0</v>
      </c>
      <c r="K110" s="258" t="s">
        <v>19</v>
      </c>
      <c r="L110" s="263"/>
      <c r="M110" s="264" t="s">
        <v>19</v>
      </c>
      <c r="N110" s="265" t="s">
        <v>43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158</v>
      </c>
      <c r="AT110" s="215" t="s">
        <v>319</v>
      </c>
      <c r="AU110" s="215" t="s">
        <v>80</v>
      </c>
      <c r="AY110" s="17" t="s">
        <v>122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80</v>
      </c>
      <c r="BK110" s="216">
        <f>ROUND(I110*H110,2)</f>
        <v>0</v>
      </c>
      <c r="BL110" s="17" t="s">
        <v>128</v>
      </c>
      <c r="BM110" s="215" t="s">
        <v>895</v>
      </c>
    </row>
    <row r="111" s="2" customFormat="1">
      <c r="A111" s="38"/>
      <c r="B111" s="39"/>
      <c r="C111" s="40"/>
      <c r="D111" s="224" t="s">
        <v>187</v>
      </c>
      <c r="E111" s="40"/>
      <c r="F111" s="255" t="s">
        <v>884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187</v>
      </c>
      <c r="AU111" s="17" t="s">
        <v>80</v>
      </c>
    </row>
    <row r="112" s="2" customFormat="1" ht="16.5" customHeight="1">
      <c r="A112" s="38"/>
      <c r="B112" s="39"/>
      <c r="C112" s="256" t="s">
        <v>246</v>
      </c>
      <c r="D112" s="256" t="s">
        <v>319</v>
      </c>
      <c r="E112" s="257" t="s">
        <v>896</v>
      </c>
      <c r="F112" s="258" t="s">
        <v>897</v>
      </c>
      <c r="G112" s="259" t="s">
        <v>840</v>
      </c>
      <c r="H112" s="260">
        <v>14</v>
      </c>
      <c r="I112" s="261"/>
      <c r="J112" s="262">
        <f>ROUND(I112*H112,2)</f>
        <v>0</v>
      </c>
      <c r="K112" s="258" t="s">
        <v>19</v>
      </c>
      <c r="L112" s="263"/>
      <c r="M112" s="264" t="s">
        <v>19</v>
      </c>
      <c r="N112" s="265" t="s">
        <v>43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158</v>
      </c>
      <c r="AT112" s="215" t="s">
        <v>319</v>
      </c>
      <c r="AU112" s="215" t="s">
        <v>80</v>
      </c>
      <c r="AY112" s="17" t="s">
        <v>122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128</v>
      </c>
      <c r="BM112" s="215" t="s">
        <v>898</v>
      </c>
    </row>
    <row r="113" s="2" customFormat="1">
      <c r="A113" s="38"/>
      <c r="B113" s="39"/>
      <c r="C113" s="40"/>
      <c r="D113" s="224" t="s">
        <v>187</v>
      </c>
      <c r="E113" s="40"/>
      <c r="F113" s="255" t="s">
        <v>884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187</v>
      </c>
      <c r="AU113" s="17" t="s">
        <v>80</v>
      </c>
    </row>
    <row r="114" s="2" customFormat="1" ht="16.5" customHeight="1">
      <c r="A114" s="38"/>
      <c r="B114" s="39"/>
      <c r="C114" s="256" t="s">
        <v>7</v>
      </c>
      <c r="D114" s="256" t="s">
        <v>319</v>
      </c>
      <c r="E114" s="257" t="s">
        <v>899</v>
      </c>
      <c r="F114" s="258" t="s">
        <v>900</v>
      </c>
      <c r="G114" s="259" t="s">
        <v>840</v>
      </c>
      <c r="H114" s="260">
        <v>14</v>
      </c>
      <c r="I114" s="261"/>
      <c r="J114" s="262">
        <f>ROUND(I114*H114,2)</f>
        <v>0</v>
      </c>
      <c r="K114" s="258" t="s">
        <v>19</v>
      </c>
      <c r="L114" s="263"/>
      <c r="M114" s="264" t="s">
        <v>19</v>
      </c>
      <c r="N114" s="265" t="s">
        <v>43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158</v>
      </c>
      <c r="AT114" s="215" t="s">
        <v>319</v>
      </c>
      <c r="AU114" s="215" t="s">
        <v>80</v>
      </c>
      <c r="AY114" s="17" t="s">
        <v>122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128</v>
      </c>
      <c r="BM114" s="215" t="s">
        <v>901</v>
      </c>
    </row>
    <row r="115" s="2" customFormat="1">
      <c r="A115" s="38"/>
      <c r="B115" s="39"/>
      <c r="C115" s="40"/>
      <c r="D115" s="224" t="s">
        <v>187</v>
      </c>
      <c r="E115" s="40"/>
      <c r="F115" s="255" t="s">
        <v>884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187</v>
      </c>
      <c r="AU115" s="17" t="s">
        <v>80</v>
      </c>
    </row>
    <row r="116" s="2" customFormat="1" ht="21.75" customHeight="1">
      <c r="A116" s="38"/>
      <c r="B116" s="39"/>
      <c r="C116" s="256" t="s">
        <v>257</v>
      </c>
      <c r="D116" s="256" t="s">
        <v>319</v>
      </c>
      <c r="E116" s="257" t="s">
        <v>902</v>
      </c>
      <c r="F116" s="258" t="s">
        <v>903</v>
      </c>
      <c r="G116" s="259" t="s">
        <v>397</v>
      </c>
      <c r="H116" s="260">
        <v>458.85000000000002</v>
      </c>
      <c r="I116" s="261"/>
      <c r="J116" s="262">
        <f>ROUND(I116*H116,2)</f>
        <v>0</v>
      </c>
      <c r="K116" s="258" t="s">
        <v>19</v>
      </c>
      <c r="L116" s="263"/>
      <c r="M116" s="264" t="s">
        <v>19</v>
      </c>
      <c r="N116" s="265" t="s">
        <v>43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158</v>
      </c>
      <c r="AT116" s="215" t="s">
        <v>319</v>
      </c>
      <c r="AU116" s="215" t="s">
        <v>80</v>
      </c>
      <c r="AY116" s="17" t="s">
        <v>122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128</v>
      </c>
      <c r="BM116" s="215" t="s">
        <v>904</v>
      </c>
    </row>
    <row r="117" s="2" customFormat="1">
      <c r="A117" s="38"/>
      <c r="B117" s="39"/>
      <c r="C117" s="40"/>
      <c r="D117" s="224" t="s">
        <v>187</v>
      </c>
      <c r="E117" s="40"/>
      <c r="F117" s="255" t="s">
        <v>884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187</v>
      </c>
      <c r="AU117" s="17" t="s">
        <v>80</v>
      </c>
    </row>
    <row r="118" s="2" customFormat="1" ht="16.5" customHeight="1">
      <c r="A118" s="38"/>
      <c r="B118" s="39"/>
      <c r="C118" s="256" t="s">
        <v>263</v>
      </c>
      <c r="D118" s="256" t="s">
        <v>319</v>
      </c>
      <c r="E118" s="257" t="s">
        <v>905</v>
      </c>
      <c r="F118" s="258" t="s">
        <v>906</v>
      </c>
      <c r="G118" s="259" t="s">
        <v>278</v>
      </c>
      <c r="H118" s="260">
        <v>52.5</v>
      </c>
      <c r="I118" s="261"/>
      <c r="J118" s="262">
        <f>ROUND(I118*H118,2)</f>
        <v>0</v>
      </c>
      <c r="K118" s="258" t="s">
        <v>19</v>
      </c>
      <c r="L118" s="263"/>
      <c r="M118" s="264" t="s">
        <v>19</v>
      </c>
      <c r="N118" s="265" t="s">
        <v>43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158</v>
      </c>
      <c r="AT118" s="215" t="s">
        <v>319</v>
      </c>
      <c r="AU118" s="215" t="s">
        <v>80</v>
      </c>
      <c r="AY118" s="17" t="s">
        <v>122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80</v>
      </c>
      <c r="BK118" s="216">
        <f>ROUND(I118*H118,2)</f>
        <v>0</v>
      </c>
      <c r="BL118" s="17" t="s">
        <v>128</v>
      </c>
      <c r="BM118" s="215" t="s">
        <v>907</v>
      </c>
    </row>
    <row r="119" s="2" customFormat="1" ht="16.5" customHeight="1">
      <c r="A119" s="38"/>
      <c r="B119" s="39"/>
      <c r="C119" s="256" t="s">
        <v>270</v>
      </c>
      <c r="D119" s="256" t="s">
        <v>319</v>
      </c>
      <c r="E119" s="257" t="s">
        <v>908</v>
      </c>
      <c r="F119" s="258" t="s">
        <v>909</v>
      </c>
      <c r="G119" s="259" t="s">
        <v>840</v>
      </c>
      <c r="H119" s="260">
        <v>2</v>
      </c>
      <c r="I119" s="261"/>
      <c r="J119" s="262">
        <f>ROUND(I119*H119,2)</f>
        <v>0</v>
      </c>
      <c r="K119" s="258" t="s">
        <v>19</v>
      </c>
      <c r="L119" s="263"/>
      <c r="M119" s="264" t="s">
        <v>19</v>
      </c>
      <c r="N119" s="265" t="s">
        <v>43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158</v>
      </c>
      <c r="AT119" s="215" t="s">
        <v>319</v>
      </c>
      <c r="AU119" s="215" t="s">
        <v>80</v>
      </c>
      <c r="AY119" s="17" t="s">
        <v>122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128</v>
      </c>
      <c r="BM119" s="215" t="s">
        <v>910</v>
      </c>
    </row>
    <row r="120" s="2" customFormat="1" ht="16.5" customHeight="1">
      <c r="A120" s="38"/>
      <c r="B120" s="39"/>
      <c r="C120" s="256" t="s">
        <v>275</v>
      </c>
      <c r="D120" s="256" t="s">
        <v>319</v>
      </c>
      <c r="E120" s="257" t="s">
        <v>911</v>
      </c>
      <c r="F120" s="258" t="s">
        <v>912</v>
      </c>
      <c r="G120" s="259" t="s">
        <v>840</v>
      </c>
      <c r="H120" s="260">
        <v>12</v>
      </c>
      <c r="I120" s="261"/>
      <c r="J120" s="262">
        <f>ROUND(I120*H120,2)</f>
        <v>0</v>
      </c>
      <c r="K120" s="258" t="s">
        <v>19</v>
      </c>
      <c r="L120" s="263"/>
      <c r="M120" s="264" t="s">
        <v>19</v>
      </c>
      <c r="N120" s="265" t="s">
        <v>43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158</v>
      </c>
      <c r="AT120" s="215" t="s">
        <v>319</v>
      </c>
      <c r="AU120" s="215" t="s">
        <v>80</v>
      </c>
      <c r="AY120" s="17" t="s">
        <v>122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128</v>
      </c>
      <c r="BM120" s="215" t="s">
        <v>913</v>
      </c>
    </row>
    <row r="121" s="2" customFormat="1">
      <c r="A121" s="38"/>
      <c r="B121" s="39"/>
      <c r="C121" s="40"/>
      <c r="D121" s="224" t="s">
        <v>187</v>
      </c>
      <c r="E121" s="40"/>
      <c r="F121" s="255" t="s">
        <v>884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187</v>
      </c>
      <c r="AU121" s="17" t="s">
        <v>80</v>
      </c>
    </row>
    <row r="122" s="12" customFormat="1" ht="25.92" customHeight="1">
      <c r="A122" s="12"/>
      <c r="B122" s="188"/>
      <c r="C122" s="189"/>
      <c r="D122" s="190" t="s">
        <v>71</v>
      </c>
      <c r="E122" s="191" t="s">
        <v>914</v>
      </c>
      <c r="F122" s="191" t="s">
        <v>915</v>
      </c>
      <c r="G122" s="189"/>
      <c r="H122" s="189"/>
      <c r="I122" s="192"/>
      <c r="J122" s="193">
        <f>BK122</f>
        <v>0</v>
      </c>
      <c r="K122" s="189"/>
      <c r="L122" s="194"/>
      <c r="M122" s="195"/>
      <c r="N122" s="196"/>
      <c r="O122" s="196"/>
      <c r="P122" s="197">
        <f>SUM(P123:P140)</f>
        <v>0</v>
      </c>
      <c r="Q122" s="196"/>
      <c r="R122" s="197">
        <f>SUM(R123:R140)</f>
        <v>0</v>
      </c>
      <c r="S122" s="196"/>
      <c r="T122" s="198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9" t="s">
        <v>80</v>
      </c>
      <c r="AT122" s="200" t="s">
        <v>71</v>
      </c>
      <c r="AU122" s="200" t="s">
        <v>72</v>
      </c>
      <c r="AY122" s="199" t="s">
        <v>122</v>
      </c>
      <c r="BK122" s="201">
        <f>SUM(BK123:BK140)</f>
        <v>0</v>
      </c>
    </row>
    <row r="123" s="2" customFormat="1" ht="16.5" customHeight="1">
      <c r="A123" s="38"/>
      <c r="B123" s="39"/>
      <c r="C123" s="204" t="s">
        <v>285</v>
      </c>
      <c r="D123" s="204" t="s">
        <v>124</v>
      </c>
      <c r="E123" s="205" t="s">
        <v>916</v>
      </c>
      <c r="F123" s="206" t="s">
        <v>917</v>
      </c>
      <c r="G123" s="207" t="s">
        <v>918</v>
      </c>
      <c r="H123" s="208">
        <v>0.5</v>
      </c>
      <c r="I123" s="209"/>
      <c r="J123" s="210">
        <f>ROUND(I123*H123,2)</f>
        <v>0</v>
      </c>
      <c r="K123" s="206" t="s">
        <v>19</v>
      </c>
      <c r="L123" s="44"/>
      <c r="M123" s="211" t="s">
        <v>19</v>
      </c>
      <c r="N123" s="212" t="s">
        <v>43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128</v>
      </c>
      <c r="AT123" s="215" t="s">
        <v>124</v>
      </c>
      <c r="AU123" s="215" t="s">
        <v>80</v>
      </c>
      <c r="AY123" s="17" t="s">
        <v>122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80</v>
      </c>
      <c r="BK123" s="216">
        <f>ROUND(I123*H123,2)</f>
        <v>0</v>
      </c>
      <c r="BL123" s="17" t="s">
        <v>128</v>
      </c>
      <c r="BM123" s="215" t="s">
        <v>919</v>
      </c>
    </row>
    <row r="124" s="2" customFormat="1" ht="16.5" customHeight="1">
      <c r="A124" s="38"/>
      <c r="B124" s="39"/>
      <c r="C124" s="204" t="s">
        <v>291</v>
      </c>
      <c r="D124" s="204" t="s">
        <v>124</v>
      </c>
      <c r="E124" s="205" t="s">
        <v>920</v>
      </c>
      <c r="F124" s="206" t="s">
        <v>921</v>
      </c>
      <c r="G124" s="207" t="s">
        <v>840</v>
      </c>
      <c r="H124" s="208">
        <v>14</v>
      </c>
      <c r="I124" s="209"/>
      <c r="J124" s="210">
        <f>ROUND(I124*H124,2)</f>
        <v>0</v>
      </c>
      <c r="K124" s="206" t="s">
        <v>19</v>
      </c>
      <c r="L124" s="44"/>
      <c r="M124" s="211" t="s">
        <v>19</v>
      </c>
      <c r="N124" s="212" t="s">
        <v>43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128</v>
      </c>
      <c r="AT124" s="215" t="s">
        <v>124</v>
      </c>
      <c r="AU124" s="215" t="s">
        <v>80</v>
      </c>
      <c r="AY124" s="17" t="s">
        <v>122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80</v>
      </c>
      <c r="BK124" s="216">
        <f>ROUND(I124*H124,2)</f>
        <v>0</v>
      </c>
      <c r="BL124" s="17" t="s">
        <v>128</v>
      </c>
      <c r="BM124" s="215" t="s">
        <v>922</v>
      </c>
    </row>
    <row r="125" s="2" customFormat="1" ht="16.5" customHeight="1">
      <c r="A125" s="38"/>
      <c r="B125" s="39"/>
      <c r="C125" s="204" t="s">
        <v>298</v>
      </c>
      <c r="D125" s="204" t="s">
        <v>124</v>
      </c>
      <c r="E125" s="205" t="s">
        <v>923</v>
      </c>
      <c r="F125" s="206" t="s">
        <v>924</v>
      </c>
      <c r="G125" s="207" t="s">
        <v>278</v>
      </c>
      <c r="H125" s="208">
        <v>200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43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128</v>
      </c>
      <c r="AT125" s="215" t="s">
        <v>124</v>
      </c>
      <c r="AU125" s="215" t="s">
        <v>80</v>
      </c>
      <c r="AY125" s="17" t="s">
        <v>122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80</v>
      </c>
      <c r="BK125" s="216">
        <f>ROUND(I125*H125,2)</f>
        <v>0</v>
      </c>
      <c r="BL125" s="17" t="s">
        <v>128</v>
      </c>
      <c r="BM125" s="215" t="s">
        <v>925</v>
      </c>
    </row>
    <row r="126" s="2" customFormat="1" ht="16.5" customHeight="1">
      <c r="A126" s="38"/>
      <c r="B126" s="39"/>
      <c r="C126" s="204" t="s">
        <v>305</v>
      </c>
      <c r="D126" s="204" t="s">
        <v>124</v>
      </c>
      <c r="E126" s="205" t="s">
        <v>926</v>
      </c>
      <c r="F126" s="206" t="s">
        <v>927</v>
      </c>
      <c r="G126" s="207" t="s">
        <v>278</v>
      </c>
      <c r="H126" s="208">
        <v>30</v>
      </c>
      <c r="I126" s="209"/>
      <c r="J126" s="210">
        <f>ROUND(I126*H126,2)</f>
        <v>0</v>
      </c>
      <c r="K126" s="206" t="s">
        <v>19</v>
      </c>
      <c r="L126" s="44"/>
      <c r="M126" s="211" t="s">
        <v>19</v>
      </c>
      <c r="N126" s="212" t="s">
        <v>43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128</v>
      </c>
      <c r="AT126" s="215" t="s">
        <v>124</v>
      </c>
      <c r="AU126" s="215" t="s">
        <v>80</v>
      </c>
      <c r="AY126" s="17" t="s">
        <v>122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80</v>
      </c>
      <c r="BK126" s="216">
        <f>ROUND(I126*H126,2)</f>
        <v>0</v>
      </c>
      <c r="BL126" s="17" t="s">
        <v>128</v>
      </c>
      <c r="BM126" s="215" t="s">
        <v>928</v>
      </c>
    </row>
    <row r="127" s="2" customFormat="1" ht="16.5" customHeight="1">
      <c r="A127" s="38"/>
      <c r="B127" s="39"/>
      <c r="C127" s="204" t="s">
        <v>312</v>
      </c>
      <c r="D127" s="204" t="s">
        <v>124</v>
      </c>
      <c r="E127" s="205" t="s">
        <v>929</v>
      </c>
      <c r="F127" s="206" t="s">
        <v>930</v>
      </c>
      <c r="G127" s="207" t="s">
        <v>278</v>
      </c>
      <c r="H127" s="208">
        <v>230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43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128</v>
      </c>
      <c r="AT127" s="215" t="s">
        <v>124</v>
      </c>
      <c r="AU127" s="215" t="s">
        <v>80</v>
      </c>
      <c r="AY127" s="17" t="s">
        <v>122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128</v>
      </c>
      <c r="BM127" s="215" t="s">
        <v>931</v>
      </c>
    </row>
    <row r="128" s="2" customFormat="1" ht="16.5" customHeight="1">
      <c r="A128" s="38"/>
      <c r="B128" s="39"/>
      <c r="C128" s="204" t="s">
        <v>318</v>
      </c>
      <c r="D128" s="204" t="s">
        <v>124</v>
      </c>
      <c r="E128" s="205" t="s">
        <v>932</v>
      </c>
      <c r="F128" s="206" t="s">
        <v>933</v>
      </c>
      <c r="G128" s="207" t="s">
        <v>278</v>
      </c>
      <c r="H128" s="208">
        <v>230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43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128</v>
      </c>
      <c r="AT128" s="215" t="s">
        <v>124</v>
      </c>
      <c r="AU128" s="215" t="s">
        <v>80</v>
      </c>
      <c r="AY128" s="17" t="s">
        <v>122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80</v>
      </c>
      <c r="BK128" s="216">
        <f>ROUND(I128*H128,2)</f>
        <v>0</v>
      </c>
      <c r="BL128" s="17" t="s">
        <v>128</v>
      </c>
      <c r="BM128" s="215" t="s">
        <v>934</v>
      </c>
    </row>
    <row r="129" s="2" customFormat="1" ht="16.5" customHeight="1">
      <c r="A129" s="38"/>
      <c r="B129" s="39"/>
      <c r="C129" s="204" t="s">
        <v>325</v>
      </c>
      <c r="D129" s="204" t="s">
        <v>124</v>
      </c>
      <c r="E129" s="205" t="s">
        <v>935</v>
      </c>
      <c r="F129" s="206" t="s">
        <v>936</v>
      </c>
      <c r="G129" s="207" t="s">
        <v>278</v>
      </c>
      <c r="H129" s="208">
        <v>200</v>
      </c>
      <c r="I129" s="209"/>
      <c r="J129" s="210">
        <f>ROUND(I129*H129,2)</f>
        <v>0</v>
      </c>
      <c r="K129" s="206" t="s">
        <v>19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128</v>
      </c>
      <c r="AT129" s="215" t="s">
        <v>124</v>
      </c>
      <c r="AU129" s="215" t="s">
        <v>80</v>
      </c>
      <c r="AY129" s="17" t="s">
        <v>122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128</v>
      </c>
      <c r="BM129" s="215" t="s">
        <v>937</v>
      </c>
    </row>
    <row r="130" s="2" customFormat="1" ht="16.5" customHeight="1">
      <c r="A130" s="38"/>
      <c r="B130" s="39"/>
      <c r="C130" s="204" t="s">
        <v>332</v>
      </c>
      <c r="D130" s="204" t="s">
        <v>124</v>
      </c>
      <c r="E130" s="205" t="s">
        <v>938</v>
      </c>
      <c r="F130" s="206" t="s">
        <v>939</v>
      </c>
      <c r="G130" s="207" t="s">
        <v>278</v>
      </c>
      <c r="H130" s="208">
        <v>30</v>
      </c>
      <c r="I130" s="209"/>
      <c r="J130" s="210">
        <f>ROUND(I130*H130,2)</f>
        <v>0</v>
      </c>
      <c r="K130" s="206" t="s">
        <v>19</v>
      </c>
      <c r="L130" s="44"/>
      <c r="M130" s="211" t="s">
        <v>19</v>
      </c>
      <c r="N130" s="212" t="s">
        <v>43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128</v>
      </c>
      <c r="AT130" s="215" t="s">
        <v>124</v>
      </c>
      <c r="AU130" s="215" t="s">
        <v>80</v>
      </c>
      <c r="AY130" s="17" t="s">
        <v>122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80</v>
      </c>
      <c r="BK130" s="216">
        <f>ROUND(I130*H130,2)</f>
        <v>0</v>
      </c>
      <c r="BL130" s="17" t="s">
        <v>128</v>
      </c>
      <c r="BM130" s="215" t="s">
        <v>940</v>
      </c>
    </row>
    <row r="131" s="2" customFormat="1" ht="16.5" customHeight="1">
      <c r="A131" s="38"/>
      <c r="B131" s="39"/>
      <c r="C131" s="204" t="s">
        <v>338</v>
      </c>
      <c r="D131" s="204" t="s">
        <v>124</v>
      </c>
      <c r="E131" s="205" t="s">
        <v>941</v>
      </c>
      <c r="F131" s="206" t="s">
        <v>942</v>
      </c>
      <c r="G131" s="207" t="s">
        <v>132</v>
      </c>
      <c r="H131" s="208">
        <v>187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43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128</v>
      </c>
      <c r="AT131" s="215" t="s">
        <v>124</v>
      </c>
      <c r="AU131" s="215" t="s">
        <v>80</v>
      </c>
      <c r="AY131" s="17" t="s">
        <v>122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128</v>
      </c>
      <c r="BM131" s="215" t="s">
        <v>943</v>
      </c>
    </row>
    <row r="132" s="2" customFormat="1" ht="16.5" customHeight="1">
      <c r="A132" s="38"/>
      <c r="B132" s="39"/>
      <c r="C132" s="204" t="s">
        <v>346</v>
      </c>
      <c r="D132" s="204" t="s">
        <v>124</v>
      </c>
      <c r="E132" s="205" t="s">
        <v>944</v>
      </c>
      <c r="F132" s="206" t="s">
        <v>945</v>
      </c>
      <c r="G132" s="207" t="s">
        <v>204</v>
      </c>
      <c r="H132" s="208">
        <v>11.199999999999999</v>
      </c>
      <c r="I132" s="209"/>
      <c r="J132" s="210">
        <f>ROUND(I132*H132,2)</f>
        <v>0</v>
      </c>
      <c r="K132" s="206" t="s">
        <v>19</v>
      </c>
      <c r="L132" s="44"/>
      <c r="M132" s="211" t="s">
        <v>19</v>
      </c>
      <c r="N132" s="212" t="s">
        <v>43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128</v>
      </c>
      <c r="AT132" s="215" t="s">
        <v>124</v>
      </c>
      <c r="AU132" s="215" t="s">
        <v>80</v>
      </c>
      <c r="AY132" s="17" t="s">
        <v>122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80</v>
      </c>
      <c r="BK132" s="216">
        <f>ROUND(I132*H132,2)</f>
        <v>0</v>
      </c>
      <c r="BL132" s="17" t="s">
        <v>128</v>
      </c>
      <c r="BM132" s="215" t="s">
        <v>946</v>
      </c>
    </row>
    <row r="133" s="2" customFormat="1" ht="16.5" customHeight="1">
      <c r="A133" s="38"/>
      <c r="B133" s="39"/>
      <c r="C133" s="204" t="s">
        <v>352</v>
      </c>
      <c r="D133" s="204" t="s">
        <v>124</v>
      </c>
      <c r="E133" s="205" t="s">
        <v>947</v>
      </c>
      <c r="F133" s="206" t="s">
        <v>948</v>
      </c>
      <c r="G133" s="207" t="s">
        <v>204</v>
      </c>
      <c r="H133" s="208">
        <v>3.75</v>
      </c>
      <c r="I133" s="209"/>
      <c r="J133" s="210">
        <f>ROUND(I133*H133,2)</f>
        <v>0</v>
      </c>
      <c r="K133" s="206" t="s">
        <v>19</v>
      </c>
      <c r="L133" s="44"/>
      <c r="M133" s="211" t="s">
        <v>19</v>
      </c>
      <c r="N133" s="212" t="s">
        <v>43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128</v>
      </c>
      <c r="AT133" s="215" t="s">
        <v>124</v>
      </c>
      <c r="AU133" s="215" t="s">
        <v>80</v>
      </c>
      <c r="AY133" s="17" t="s">
        <v>122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80</v>
      </c>
      <c r="BK133" s="216">
        <f>ROUND(I133*H133,2)</f>
        <v>0</v>
      </c>
      <c r="BL133" s="17" t="s">
        <v>128</v>
      </c>
      <c r="BM133" s="215" t="s">
        <v>949</v>
      </c>
    </row>
    <row r="134" s="2" customFormat="1" ht="21.75" customHeight="1">
      <c r="A134" s="38"/>
      <c r="B134" s="39"/>
      <c r="C134" s="204" t="s">
        <v>362</v>
      </c>
      <c r="D134" s="204" t="s">
        <v>124</v>
      </c>
      <c r="E134" s="205" t="s">
        <v>950</v>
      </c>
      <c r="F134" s="206" t="s">
        <v>951</v>
      </c>
      <c r="G134" s="207" t="s">
        <v>278</v>
      </c>
      <c r="H134" s="208">
        <v>28</v>
      </c>
      <c r="I134" s="209"/>
      <c r="J134" s="210">
        <f>ROUND(I134*H134,2)</f>
        <v>0</v>
      </c>
      <c r="K134" s="206" t="s">
        <v>19</v>
      </c>
      <c r="L134" s="44"/>
      <c r="M134" s="211" t="s">
        <v>19</v>
      </c>
      <c r="N134" s="212" t="s">
        <v>43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128</v>
      </c>
      <c r="AT134" s="215" t="s">
        <v>124</v>
      </c>
      <c r="AU134" s="215" t="s">
        <v>80</v>
      </c>
      <c r="AY134" s="17" t="s">
        <v>122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80</v>
      </c>
      <c r="BK134" s="216">
        <f>ROUND(I134*H134,2)</f>
        <v>0</v>
      </c>
      <c r="BL134" s="17" t="s">
        <v>128</v>
      </c>
      <c r="BM134" s="215" t="s">
        <v>952</v>
      </c>
    </row>
    <row r="135" s="2" customFormat="1" ht="16.5" customHeight="1">
      <c r="A135" s="38"/>
      <c r="B135" s="39"/>
      <c r="C135" s="204" t="s">
        <v>139</v>
      </c>
      <c r="D135" s="204" t="s">
        <v>124</v>
      </c>
      <c r="E135" s="205" t="s">
        <v>953</v>
      </c>
      <c r="F135" s="206" t="s">
        <v>954</v>
      </c>
      <c r="G135" s="207" t="s">
        <v>278</v>
      </c>
      <c r="H135" s="208">
        <v>60</v>
      </c>
      <c r="I135" s="209"/>
      <c r="J135" s="210">
        <f>ROUND(I135*H135,2)</f>
        <v>0</v>
      </c>
      <c r="K135" s="206" t="s">
        <v>19</v>
      </c>
      <c r="L135" s="44"/>
      <c r="M135" s="211" t="s">
        <v>19</v>
      </c>
      <c r="N135" s="212" t="s">
        <v>43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128</v>
      </c>
      <c r="AT135" s="215" t="s">
        <v>124</v>
      </c>
      <c r="AU135" s="215" t="s">
        <v>80</v>
      </c>
      <c r="AY135" s="17" t="s">
        <v>122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80</v>
      </c>
      <c r="BK135" s="216">
        <f>ROUND(I135*H135,2)</f>
        <v>0</v>
      </c>
      <c r="BL135" s="17" t="s">
        <v>128</v>
      </c>
      <c r="BM135" s="215" t="s">
        <v>955</v>
      </c>
    </row>
    <row r="136" s="2" customFormat="1" ht="16.5" customHeight="1">
      <c r="A136" s="38"/>
      <c r="B136" s="39"/>
      <c r="C136" s="204" t="s">
        <v>369</v>
      </c>
      <c r="D136" s="204" t="s">
        <v>124</v>
      </c>
      <c r="E136" s="205" t="s">
        <v>956</v>
      </c>
      <c r="F136" s="206" t="s">
        <v>957</v>
      </c>
      <c r="G136" s="207" t="s">
        <v>278</v>
      </c>
      <c r="H136" s="208">
        <v>460</v>
      </c>
      <c r="I136" s="209"/>
      <c r="J136" s="210">
        <f>ROUND(I136*H136,2)</f>
        <v>0</v>
      </c>
      <c r="K136" s="206" t="s">
        <v>19</v>
      </c>
      <c r="L136" s="44"/>
      <c r="M136" s="211" t="s">
        <v>19</v>
      </c>
      <c r="N136" s="212" t="s">
        <v>43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128</v>
      </c>
      <c r="AT136" s="215" t="s">
        <v>124</v>
      </c>
      <c r="AU136" s="215" t="s">
        <v>80</v>
      </c>
      <c r="AY136" s="17" t="s">
        <v>122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80</v>
      </c>
      <c r="BK136" s="216">
        <f>ROUND(I136*H136,2)</f>
        <v>0</v>
      </c>
      <c r="BL136" s="17" t="s">
        <v>128</v>
      </c>
      <c r="BM136" s="215" t="s">
        <v>958</v>
      </c>
    </row>
    <row r="137" s="2" customFormat="1" ht="16.5" customHeight="1">
      <c r="A137" s="38"/>
      <c r="B137" s="39"/>
      <c r="C137" s="204" t="s">
        <v>376</v>
      </c>
      <c r="D137" s="204" t="s">
        <v>124</v>
      </c>
      <c r="E137" s="205" t="s">
        <v>959</v>
      </c>
      <c r="F137" s="206" t="s">
        <v>960</v>
      </c>
      <c r="G137" s="207" t="s">
        <v>278</v>
      </c>
      <c r="H137" s="208">
        <v>500</v>
      </c>
      <c r="I137" s="209"/>
      <c r="J137" s="210">
        <f>ROUND(I137*H137,2)</f>
        <v>0</v>
      </c>
      <c r="K137" s="206" t="s">
        <v>19</v>
      </c>
      <c r="L137" s="44"/>
      <c r="M137" s="211" t="s">
        <v>19</v>
      </c>
      <c r="N137" s="212" t="s">
        <v>43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128</v>
      </c>
      <c r="AT137" s="215" t="s">
        <v>124</v>
      </c>
      <c r="AU137" s="215" t="s">
        <v>80</v>
      </c>
      <c r="AY137" s="17" t="s">
        <v>122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80</v>
      </c>
      <c r="BK137" s="216">
        <f>ROUND(I137*H137,2)</f>
        <v>0</v>
      </c>
      <c r="BL137" s="17" t="s">
        <v>128</v>
      </c>
      <c r="BM137" s="215" t="s">
        <v>961</v>
      </c>
    </row>
    <row r="138" s="2" customFormat="1" ht="16.5" customHeight="1">
      <c r="A138" s="38"/>
      <c r="B138" s="39"/>
      <c r="C138" s="204" t="s">
        <v>382</v>
      </c>
      <c r="D138" s="204" t="s">
        <v>124</v>
      </c>
      <c r="E138" s="205" t="s">
        <v>962</v>
      </c>
      <c r="F138" s="206" t="s">
        <v>963</v>
      </c>
      <c r="G138" s="207" t="s">
        <v>278</v>
      </c>
      <c r="H138" s="208">
        <v>430</v>
      </c>
      <c r="I138" s="209"/>
      <c r="J138" s="210">
        <f>ROUND(I138*H138,2)</f>
        <v>0</v>
      </c>
      <c r="K138" s="206" t="s">
        <v>19</v>
      </c>
      <c r="L138" s="44"/>
      <c r="M138" s="211" t="s">
        <v>19</v>
      </c>
      <c r="N138" s="212" t="s">
        <v>43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128</v>
      </c>
      <c r="AT138" s="215" t="s">
        <v>124</v>
      </c>
      <c r="AU138" s="215" t="s">
        <v>80</v>
      </c>
      <c r="AY138" s="17" t="s">
        <v>122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80</v>
      </c>
      <c r="BK138" s="216">
        <f>ROUND(I138*H138,2)</f>
        <v>0</v>
      </c>
      <c r="BL138" s="17" t="s">
        <v>128</v>
      </c>
      <c r="BM138" s="215" t="s">
        <v>964</v>
      </c>
    </row>
    <row r="139" s="2" customFormat="1" ht="16.5" customHeight="1">
      <c r="A139" s="38"/>
      <c r="B139" s="39"/>
      <c r="C139" s="204" t="s">
        <v>389</v>
      </c>
      <c r="D139" s="204" t="s">
        <v>124</v>
      </c>
      <c r="E139" s="205" t="s">
        <v>965</v>
      </c>
      <c r="F139" s="206" t="s">
        <v>966</v>
      </c>
      <c r="G139" s="207" t="s">
        <v>322</v>
      </c>
      <c r="H139" s="208">
        <v>32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128</v>
      </c>
      <c r="AT139" s="215" t="s">
        <v>124</v>
      </c>
      <c r="AU139" s="215" t="s">
        <v>80</v>
      </c>
      <c r="AY139" s="17" t="s">
        <v>122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128</v>
      </c>
      <c r="BM139" s="215" t="s">
        <v>967</v>
      </c>
    </row>
    <row r="140" s="2" customFormat="1" ht="16.5" customHeight="1">
      <c r="A140" s="38"/>
      <c r="B140" s="39"/>
      <c r="C140" s="204" t="s">
        <v>394</v>
      </c>
      <c r="D140" s="204" t="s">
        <v>124</v>
      </c>
      <c r="E140" s="205" t="s">
        <v>968</v>
      </c>
      <c r="F140" s="206" t="s">
        <v>969</v>
      </c>
      <c r="G140" s="207" t="s">
        <v>322</v>
      </c>
      <c r="H140" s="208">
        <v>32</v>
      </c>
      <c r="I140" s="209"/>
      <c r="J140" s="210">
        <f>ROUND(I140*H140,2)</f>
        <v>0</v>
      </c>
      <c r="K140" s="206" t="s">
        <v>19</v>
      </c>
      <c r="L140" s="44"/>
      <c r="M140" s="211" t="s">
        <v>19</v>
      </c>
      <c r="N140" s="212" t="s">
        <v>43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128</v>
      </c>
      <c r="AT140" s="215" t="s">
        <v>124</v>
      </c>
      <c r="AU140" s="215" t="s">
        <v>80</v>
      </c>
      <c r="AY140" s="17" t="s">
        <v>122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80</v>
      </c>
      <c r="BK140" s="216">
        <f>ROUND(I140*H140,2)</f>
        <v>0</v>
      </c>
      <c r="BL140" s="17" t="s">
        <v>128</v>
      </c>
      <c r="BM140" s="215" t="s">
        <v>970</v>
      </c>
    </row>
    <row r="141" s="12" customFormat="1" ht="25.92" customHeight="1">
      <c r="A141" s="12"/>
      <c r="B141" s="188"/>
      <c r="C141" s="189"/>
      <c r="D141" s="190" t="s">
        <v>71</v>
      </c>
      <c r="E141" s="191" t="s">
        <v>971</v>
      </c>
      <c r="F141" s="191" t="s">
        <v>972</v>
      </c>
      <c r="G141" s="189"/>
      <c r="H141" s="189"/>
      <c r="I141" s="192"/>
      <c r="J141" s="193">
        <f>BK141</f>
        <v>0</v>
      </c>
      <c r="K141" s="189"/>
      <c r="L141" s="194"/>
      <c r="M141" s="195"/>
      <c r="N141" s="196"/>
      <c r="O141" s="196"/>
      <c r="P141" s="197">
        <f>SUM(P142:P146)</f>
        <v>0</v>
      </c>
      <c r="Q141" s="196"/>
      <c r="R141" s="197">
        <f>SUM(R142:R146)</f>
        <v>0</v>
      </c>
      <c r="S141" s="196"/>
      <c r="T141" s="198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9" t="s">
        <v>80</v>
      </c>
      <c r="AT141" s="200" t="s">
        <v>71</v>
      </c>
      <c r="AU141" s="200" t="s">
        <v>72</v>
      </c>
      <c r="AY141" s="199" t="s">
        <v>122</v>
      </c>
      <c r="BK141" s="201">
        <f>SUM(BK142:BK146)</f>
        <v>0</v>
      </c>
    </row>
    <row r="142" s="2" customFormat="1" ht="16.5" customHeight="1">
      <c r="A142" s="38"/>
      <c r="B142" s="39"/>
      <c r="C142" s="204" t="s">
        <v>401</v>
      </c>
      <c r="D142" s="204" t="s">
        <v>124</v>
      </c>
      <c r="E142" s="205" t="s">
        <v>973</v>
      </c>
      <c r="F142" s="206" t="s">
        <v>974</v>
      </c>
      <c r="G142" s="207" t="s">
        <v>975</v>
      </c>
      <c r="H142" s="208">
        <v>1</v>
      </c>
      <c r="I142" s="209"/>
      <c r="J142" s="210">
        <f>ROUND(I142*H142,2)</f>
        <v>0</v>
      </c>
      <c r="K142" s="206" t="s">
        <v>19</v>
      </c>
      <c r="L142" s="44"/>
      <c r="M142" s="211" t="s">
        <v>19</v>
      </c>
      <c r="N142" s="212" t="s">
        <v>43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128</v>
      </c>
      <c r="AT142" s="215" t="s">
        <v>124</v>
      </c>
      <c r="AU142" s="215" t="s">
        <v>80</v>
      </c>
      <c r="AY142" s="17" t="s">
        <v>122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80</v>
      </c>
      <c r="BK142" s="216">
        <f>ROUND(I142*H142,2)</f>
        <v>0</v>
      </c>
      <c r="BL142" s="17" t="s">
        <v>128</v>
      </c>
      <c r="BM142" s="215" t="s">
        <v>976</v>
      </c>
    </row>
    <row r="143" s="2" customFormat="1" ht="16.5" customHeight="1">
      <c r="A143" s="38"/>
      <c r="B143" s="39"/>
      <c r="C143" s="204" t="s">
        <v>407</v>
      </c>
      <c r="D143" s="204" t="s">
        <v>124</v>
      </c>
      <c r="E143" s="205" t="s">
        <v>977</v>
      </c>
      <c r="F143" s="206" t="s">
        <v>978</v>
      </c>
      <c r="G143" s="207" t="s">
        <v>975</v>
      </c>
      <c r="H143" s="208">
        <v>1</v>
      </c>
      <c r="I143" s="209"/>
      <c r="J143" s="210">
        <f>ROUND(I143*H143,2)</f>
        <v>0</v>
      </c>
      <c r="K143" s="206" t="s">
        <v>19</v>
      </c>
      <c r="L143" s="44"/>
      <c r="M143" s="211" t="s">
        <v>19</v>
      </c>
      <c r="N143" s="212" t="s">
        <v>43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128</v>
      </c>
      <c r="AT143" s="215" t="s">
        <v>124</v>
      </c>
      <c r="AU143" s="215" t="s">
        <v>80</v>
      </c>
      <c r="AY143" s="17" t="s">
        <v>122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80</v>
      </c>
      <c r="BK143" s="216">
        <f>ROUND(I143*H143,2)</f>
        <v>0</v>
      </c>
      <c r="BL143" s="17" t="s">
        <v>128</v>
      </c>
      <c r="BM143" s="215" t="s">
        <v>979</v>
      </c>
    </row>
    <row r="144" s="2" customFormat="1" ht="16.5" customHeight="1">
      <c r="A144" s="38"/>
      <c r="B144" s="39"/>
      <c r="C144" s="204" t="s">
        <v>412</v>
      </c>
      <c r="D144" s="204" t="s">
        <v>124</v>
      </c>
      <c r="E144" s="205" t="s">
        <v>980</v>
      </c>
      <c r="F144" s="206" t="s">
        <v>981</v>
      </c>
      <c r="G144" s="207" t="s">
        <v>975</v>
      </c>
      <c r="H144" s="208">
        <v>1</v>
      </c>
      <c r="I144" s="209"/>
      <c r="J144" s="210">
        <f>ROUND(I144*H144,2)</f>
        <v>0</v>
      </c>
      <c r="K144" s="206" t="s">
        <v>19</v>
      </c>
      <c r="L144" s="44"/>
      <c r="M144" s="211" t="s">
        <v>19</v>
      </c>
      <c r="N144" s="212" t="s">
        <v>43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128</v>
      </c>
      <c r="AT144" s="215" t="s">
        <v>124</v>
      </c>
      <c r="AU144" s="215" t="s">
        <v>80</v>
      </c>
      <c r="AY144" s="17" t="s">
        <v>122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80</v>
      </c>
      <c r="BK144" s="216">
        <f>ROUND(I144*H144,2)</f>
        <v>0</v>
      </c>
      <c r="BL144" s="17" t="s">
        <v>128</v>
      </c>
      <c r="BM144" s="215" t="s">
        <v>982</v>
      </c>
    </row>
    <row r="145" s="2" customFormat="1" ht="16.5" customHeight="1">
      <c r="A145" s="38"/>
      <c r="B145" s="39"/>
      <c r="C145" s="204" t="s">
        <v>358</v>
      </c>
      <c r="D145" s="204" t="s">
        <v>124</v>
      </c>
      <c r="E145" s="205" t="s">
        <v>983</v>
      </c>
      <c r="F145" s="206" t="s">
        <v>984</v>
      </c>
      <c r="G145" s="207" t="s">
        <v>975</v>
      </c>
      <c r="H145" s="208">
        <v>0</v>
      </c>
      <c r="I145" s="209"/>
      <c r="J145" s="210">
        <f>ROUND(I145*H145,2)</f>
        <v>0</v>
      </c>
      <c r="K145" s="206" t="s">
        <v>19</v>
      </c>
      <c r="L145" s="44"/>
      <c r="M145" s="211" t="s">
        <v>19</v>
      </c>
      <c r="N145" s="212" t="s">
        <v>43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128</v>
      </c>
      <c r="AT145" s="215" t="s">
        <v>124</v>
      </c>
      <c r="AU145" s="215" t="s">
        <v>80</v>
      </c>
      <c r="AY145" s="17" t="s">
        <v>122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80</v>
      </c>
      <c r="BK145" s="216">
        <f>ROUND(I145*H145,2)</f>
        <v>0</v>
      </c>
      <c r="BL145" s="17" t="s">
        <v>128</v>
      </c>
      <c r="BM145" s="215" t="s">
        <v>985</v>
      </c>
    </row>
    <row r="146" s="2" customFormat="1" ht="16.5" customHeight="1">
      <c r="A146" s="38"/>
      <c r="B146" s="39"/>
      <c r="C146" s="204" t="s">
        <v>420</v>
      </c>
      <c r="D146" s="204" t="s">
        <v>124</v>
      </c>
      <c r="E146" s="205" t="s">
        <v>986</v>
      </c>
      <c r="F146" s="206" t="s">
        <v>987</v>
      </c>
      <c r="G146" s="207" t="s">
        <v>975</v>
      </c>
      <c r="H146" s="208">
        <v>1</v>
      </c>
      <c r="I146" s="209"/>
      <c r="J146" s="210">
        <f>ROUND(I146*H146,2)</f>
        <v>0</v>
      </c>
      <c r="K146" s="206" t="s">
        <v>19</v>
      </c>
      <c r="L146" s="44"/>
      <c r="M146" s="211" t="s">
        <v>19</v>
      </c>
      <c r="N146" s="212" t="s">
        <v>43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128</v>
      </c>
      <c r="AT146" s="215" t="s">
        <v>124</v>
      </c>
      <c r="AU146" s="215" t="s">
        <v>80</v>
      </c>
      <c r="AY146" s="17" t="s">
        <v>122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128</v>
      </c>
      <c r="BM146" s="215" t="s">
        <v>988</v>
      </c>
    </row>
    <row r="147" s="12" customFormat="1" ht="25.92" customHeight="1">
      <c r="A147" s="12"/>
      <c r="B147" s="188"/>
      <c r="C147" s="189"/>
      <c r="D147" s="190" t="s">
        <v>71</v>
      </c>
      <c r="E147" s="191" t="s">
        <v>989</v>
      </c>
      <c r="F147" s="191" t="s">
        <v>990</v>
      </c>
      <c r="G147" s="189"/>
      <c r="H147" s="189"/>
      <c r="I147" s="192"/>
      <c r="J147" s="193">
        <f>BK147</f>
        <v>0</v>
      </c>
      <c r="K147" s="189"/>
      <c r="L147" s="194"/>
      <c r="M147" s="195"/>
      <c r="N147" s="196"/>
      <c r="O147" s="196"/>
      <c r="P147" s="197">
        <f>P148</f>
        <v>0</v>
      </c>
      <c r="Q147" s="196"/>
      <c r="R147" s="197">
        <f>R148</f>
        <v>0</v>
      </c>
      <c r="S147" s="196"/>
      <c r="T147" s="198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9" t="s">
        <v>82</v>
      </c>
      <c r="AT147" s="200" t="s">
        <v>71</v>
      </c>
      <c r="AU147" s="200" t="s">
        <v>72</v>
      </c>
      <c r="AY147" s="199" t="s">
        <v>122</v>
      </c>
      <c r="BK147" s="201">
        <f>BK148</f>
        <v>0</v>
      </c>
    </row>
    <row r="148" s="12" customFormat="1" ht="22.8" customHeight="1">
      <c r="A148" s="12"/>
      <c r="B148" s="188"/>
      <c r="C148" s="189"/>
      <c r="D148" s="190" t="s">
        <v>71</v>
      </c>
      <c r="E148" s="202" t="s">
        <v>991</v>
      </c>
      <c r="F148" s="202" t="s">
        <v>992</v>
      </c>
      <c r="G148" s="189"/>
      <c r="H148" s="189"/>
      <c r="I148" s="192"/>
      <c r="J148" s="203">
        <f>BK148</f>
        <v>0</v>
      </c>
      <c r="K148" s="189"/>
      <c r="L148" s="194"/>
      <c r="M148" s="269"/>
      <c r="N148" s="270"/>
      <c r="O148" s="270"/>
      <c r="P148" s="271">
        <v>0</v>
      </c>
      <c r="Q148" s="270"/>
      <c r="R148" s="271">
        <v>0</v>
      </c>
      <c r="S148" s="270"/>
      <c r="T148" s="272"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9" t="s">
        <v>82</v>
      </c>
      <c r="AT148" s="200" t="s">
        <v>71</v>
      </c>
      <c r="AU148" s="200" t="s">
        <v>80</v>
      </c>
      <c r="AY148" s="199" t="s">
        <v>122</v>
      </c>
      <c r="BK148" s="201">
        <v>0</v>
      </c>
    </row>
    <row r="149" s="2" customFormat="1" ht="6.96" customHeight="1">
      <c r="A149" s="38"/>
      <c r="B149" s="59"/>
      <c r="C149" s="60"/>
      <c r="D149" s="60"/>
      <c r="E149" s="60"/>
      <c r="F149" s="60"/>
      <c r="G149" s="60"/>
      <c r="H149" s="60"/>
      <c r="I149" s="60"/>
      <c r="J149" s="60"/>
      <c r="K149" s="60"/>
      <c r="L149" s="44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sheetProtection sheet="1" autoFilter="0" formatColumns="0" formatRows="0" objects="1" scenarios="1" spinCount="100000" saltValue="ruT9+52MLPENxuDDUMP59n+P66rQJpfdXrKl24QguRne6gE5l/tyerr6qwRcaJ9SVyLUWZv+09/ugCPgiV1HUg==" hashValue="w7WY+pYAAcjrwZpbg5srlGgwGQHoXENPaPxpH1Qgf8O9KocXoJhlu57lTSn2kB9hjKXGEEES9ajiwMk/7c0k/Q==" algorithmName="SHA-512" password="C68C"/>
  <autoFilter ref="C84:K14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hidden="1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32" t="s">
        <v>16</v>
      </c>
      <c r="L6" s="20"/>
    </row>
    <row r="7" hidden="1" s="1" customFormat="1" ht="16.5" customHeight="1">
      <c r="B7" s="20"/>
      <c r="E7" s="133" t="str">
        <f>'Rekapitulace stavby'!K6</f>
        <v>Chodník ul.Severní + veřejné osvětlení Kopřivnice</v>
      </c>
      <c r="F7" s="132"/>
      <c r="G7" s="132"/>
      <c r="H7" s="132"/>
      <c r="L7" s="20"/>
    </row>
    <row r="8" hidden="1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5" t="s">
        <v>993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10. 6. 2022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ROUND((SUM(BE86:BE115)),  2)</f>
        <v>0</v>
      </c>
      <c r="G33" s="38"/>
      <c r="H33" s="38"/>
      <c r="I33" s="148">
        <v>0.20999999999999999</v>
      </c>
      <c r="J33" s="147">
        <f>ROUND(((SUM(BE86:BE115))*I33),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2" t="s">
        <v>44</v>
      </c>
      <c r="F34" s="147">
        <f>ROUND((SUM(BF86:BF115)),  2)</f>
        <v>0</v>
      </c>
      <c r="G34" s="38"/>
      <c r="H34" s="38"/>
      <c r="I34" s="148">
        <v>0.14999999999999999</v>
      </c>
      <c r="J34" s="147">
        <f>ROUND(((SUM(BF86:BF115))*I34),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ROUND((SUM(BG86:BG115)),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ROUND((SUM(BH86:BH115)),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ROUND((SUM(BI86:BI115)),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Chodník ul.Severní + veřejné osvětlení Kopřivnice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 a provoz investora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Kopřivnice</v>
      </c>
      <c r="G52" s="40"/>
      <c r="H52" s="40"/>
      <c r="I52" s="32" t="s">
        <v>23</v>
      </c>
      <c r="J52" s="72" t="str">
        <f>IF(J12="","",J12)</f>
        <v>10. 6. 2022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Kopřivnice</v>
      </c>
      <c r="G54" s="40"/>
      <c r="H54" s="40"/>
      <c r="I54" s="32" t="s">
        <v>31</v>
      </c>
      <c r="J54" s="36" t="str">
        <f>E21</f>
        <v>Dopravné projekce Bojko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994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995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996</v>
      </c>
      <c r="E62" s="174"/>
      <c r="F62" s="174"/>
      <c r="G62" s="174"/>
      <c r="H62" s="174"/>
      <c r="I62" s="174"/>
      <c r="J62" s="175">
        <f>J93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997</v>
      </c>
      <c r="E63" s="174"/>
      <c r="F63" s="174"/>
      <c r="G63" s="174"/>
      <c r="H63" s="174"/>
      <c r="I63" s="174"/>
      <c r="J63" s="175">
        <f>J97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998</v>
      </c>
      <c r="E64" s="174"/>
      <c r="F64" s="174"/>
      <c r="G64" s="174"/>
      <c r="H64" s="174"/>
      <c r="I64" s="174"/>
      <c r="J64" s="175">
        <f>J106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999</v>
      </c>
      <c r="E65" s="174"/>
      <c r="F65" s="174"/>
      <c r="G65" s="174"/>
      <c r="H65" s="174"/>
      <c r="I65" s="174"/>
      <c r="J65" s="175">
        <f>J109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1000</v>
      </c>
      <c r="E66" s="174"/>
      <c r="F66" s="174"/>
      <c r="G66" s="174"/>
      <c r="H66" s="174"/>
      <c r="I66" s="174"/>
      <c r="J66" s="175">
        <f>J113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107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Chodník ul.Severní + veřejné osvětlení Kopřivnice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90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VRN - vedlejší rozpočtové náklady a provoz investora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Kopřivnice</v>
      </c>
      <c r="G80" s="40"/>
      <c r="H80" s="40"/>
      <c r="I80" s="32" t="s">
        <v>23</v>
      </c>
      <c r="J80" s="72" t="str">
        <f>IF(J12="","",J12)</f>
        <v>10. 6. 2022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E15</f>
        <v>Město Kopřivnice</v>
      </c>
      <c r="G82" s="40"/>
      <c r="H82" s="40"/>
      <c r="I82" s="32" t="s">
        <v>31</v>
      </c>
      <c r="J82" s="36" t="str">
        <f>E21</f>
        <v>Dopravné projekce Bojko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108</v>
      </c>
      <c r="D85" s="180" t="s">
        <v>57</v>
      </c>
      <c r="E85" s="180" t="s">
        <v>53</v>
      </c>
      <c r="F85" s="180" t="s">
        <v>54</v>
      </c>
      <c r="G85" s="180" t="s">
        <v>109</v>
      </c>
      <c r="H85" s="180" t="s">
        <v>110</v>
      </c>
      <c r="I85" s="180" t="s">
        <v>111</v>
      </c>
      <c r="J85" s="180" t="s">
        <v>94</v>
      </c>
      <c r="K85" s="181" t="s">
        <v>112</v>
      </c>
      <c r="L85" s="182"/>
      <c r="M85" s="92" t="s">
        <v>19</v>
      </c>
      <c r="N85" s="93" t="s">
        <v>42</v>
      </c>
      <c r="O85" s="93" t="s">
        <v>113</v>
      </c>
      <c r="P85" s="93" t="s">
        <v>114</v>
      </c>
      <c r="Q85" s="93" t="s">
        <v>115</v>
      </c>
      <c r="R85" s="93" t="s">
        <v>116</v>
      </c>
      <c r="S85" s="93" t="s">
        <v>117</v>
      </c>
      <c r="T85" s="94" t="s">
        <v>118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119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0</v>
      </c>
      <c r="S86" s="96"/>
      <c r="T86" s="186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71</v>
      </c>
      <c r="AU86" s="17" t="s">
        <v>95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71</v>
      </c>
      <c r="E87" s="191" t="s">
        <v>86</v>
      </c>
      <c r="F87" s="191" t="s">
        <v>1001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P88+P93+P97+P106+P109+P113</f>
        <v>0</v>
      </c>
      <c r="Q87" s="196"/>
      <c r="R87" s="197">
        <f>R88+R93+R97+R106+R109+R113</f>
        <v>0</v>
      </c>
      <c r="S87" s="196"/>
      <c r="T87" s="198">
        <f>T88+T93+T97+T106+T109+T113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153</v>
      </c>
      <c r="AT87" s="200" t="s">
        <v>71</v>
      </c>
      <c r="AU87" s="200" t="s">
        <v>72</v>
      </c>
      <c r="AY87" s="199" t="s">
        <v>122</v>
      </c>
      <c r="BK87" s="201">
        <f>BK88+BK93+BK97+BK106+BK109+BK113</f>
        <v>0</v>
      </c>
    </row>
    <row r="88" s="12" customFormat="1" ht="22.8" customHeight="1">
      <c r="A88" s="12"/>
      <c r="B88" s="188"/>
      <c r="C88" s="189"/>
      <c r="D88" s="190" t="s">
        <v>71</v>
      </c>
      <c r="E88" s="202" t="s">
        <v>1002</v>
      </c>
      <c r="F88" s="202" t="s">
        <v>1003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SUM(P89:P92)</f>
        <v>0</v>
      </c>
      <c r="Q88" s="196"/>
      <c r="R88" s="197">
        <f>SUM(R89:R92)</f>
        <v>0</v>
      </c>
      <c r="S88" s="196"/>
      <c r="T88" s="198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153</v>
      </c>
      <c r="AT88" s="200" t="s">
        <v>71</v>
      </c>
      <c r="AU88" s="200" t="s">
        <v>80</v>
      </c>
      <c r="AY88" s="199" t="s">
        <v>122</v>
      </c>
      <c r="BK88" s="201">
        <f>SUM(BK89:BK92)</f>
        <v>0</v>
      </c>
    </row>
    <row r="89" s="2" customFormat="1" ht="49.05" customHeight="1">
      <c r="A89" s="38"/>
      <c r="B89" s="39"/>
      <c r="C89" s="204" t="s">
        <v>80</v>
      </c>
      <c r="D89" s="204" t="s">
        <v>124</v>
      </c>
      <c r="E89" s="205" t="s">
        <v>1004</v>
      </c>
      <c r="F89" s="206" t="s">
        <v>1005</v>
      </c>
      <c r="G89" s="207" t="s">
        <v>1006</v>
      </c>
      <c r="H89" s="208">
        <v>1</v>
      </c>
      <c r="I89" s="209"/>
      <c r="J89" s="210">
        <f>ROUND(I89*H89,2)</f>
        <v>0</v>
      </c>
      <c r="K89" s="206" t="s">
        <v>133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1007</v>
      </c>
      <c r="AT89" s="215" t="s">
        <v>124</v>
      </c>
      <c r="AU89" s="215" t="s">
        <v>82</v>
      </c>
      <c r="AY89" s="17" t="s">
        <v>122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1007</v>
      </c>
      <c r="BM89" s="215" t="s">
        <v>1008</v>
      </c>
    </row>
    <row r="90" s="2" customFormat="1">
      <c r="A90" s="38"/>
      <c r="B90" s="39"/>
      <c r="C90" s="40"/>
      <c r="D90" s="217" t="s">
        <v>135</v>
      </c>
      <c r="E90" s="40"/>
      <c r="F90" s="218" t="s">
        <v>1009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135</v>
      </c>
      <c r="AU90" s="17" t="s">
        <v>82</v>
      </c>
    </row>
    <row r="91" s="2" customFormat="1" ht="33" customHeight="1">
      <c r="A91" s="38"/>
      <c r="B91" s="39"/>
      <c r="C91" s="204" t="s">
        <v>82</v>
      </c>
      <c r="D91" s="204" t="s">
        <v>124</v>
      </c>
      <c r="E91" s="205" t="s">
        <v>1010</v>
      </c>
      <c r="F91" s="206" t="s">
        <v>1011</v>
      </c>
      <c r="G91" s="207" t="s">
        <v>1006</v>
      </c>
      <c r="H91" s="208">
        <v>1</v>
      </c>
      <c r="I91" s="209"/>
      <c r="J91" s="210">
        <f>ROUND(I91*H91,2)</f>
        <v>0</v>
      </c>
      <c r="K91" s="206" t="s">
        <v>133</v>
      </c>
      <c r="L91" s="44"/>
      <c r="M91" s="211" t="s">
        <v>19</v>
      </c>
      <c r="N91" s="212" t="s">
        <v>43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1007</v>
      </c>
      <c r="AT91" s="215" t="s">
        <v>124</v>
      </c>
      <c r="AU91" s="215" t="s">
        <v>82</v>
      </c>
      <c r="AY91" s="17" t="s">
        <v>122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80</v>
      </c>
      <c r="BK91" s="216">
        <f>ROUND(I91*H91,2)</f>
        <v>0</v>
      </c>
      <c r="BL91" s="17" t="s">
        <v>1007</v>
      </c>
      <c r="BM91" s="215" t="s">
        <v>1012</v>
      </c>
    </row>
    <row r="92" s="2" customFormat="1">
      <c r="A92" s="38"/>
      <c r="B92" s="39"/>
      <c r="C92" s="40"/>
      <c r="D92" s="217" t="s">
        <v>135</v>
      </c>
      <c r="E92" s="40"/>
      <c r="F92" s="218" t="s">
        <v>1013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135</v>
      </c>
      <c r="AU92" s="17" t="s">
        <v>82</v>
      </c>
    </row>
    <row r="93" s="12" customFormat="1" ht="22.8" customHeight="1">
      <c r="A93" s="12"/>
      <c r="B93" s="188"/>
      <c r="C93" s="189"/>
      <c r="D93" s="190" t="s">
        <v>71</v>
      </c>
      <c r="E93" s="202" t="s">
        <v>1014</v>
      </c>
      <c r="F93" s="202" t="s">
        <v>1015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SUM(P94:P96)</f>
        <v>0</v>
      </c>
      <c r="Q93" s="196"/>
      <c r="R93" s="197">
        <f>SUM(R94:R96)</f>
        <v>0</v>
      </c>
      <c r="S93" s="196"/>
      <c r="T93" s="198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153</v>
      </c>
      <c r="AT93" s="200" t="s">
        <v>71</v>
      </c>
      <c r="AU93" s="200" t="s">
        <v>80</v>
      </c>
      <c r="AY93" s="199" t="s">
        <v>122</v>
      </c>
      <c r="BK93" s="201">
        <f>SUM(BK94:BK96)</f>
        <v>0</v>
      </c>
    </row>
    <row r="94" s="2" customFormat="1" ht="16.5" customHeight="1">
      <c r="A94" s="38"/>
      <c r="B94" s="39"/>
      <c r="C94" s="204" t="s">
        <v>141</v>
      </c>
      <c r="D94" s="204" t="s">
        <v>124</v>
      </c>
      <c r="E94" s="205" t="s">
        <v>1016</v>
      </c>
      <c r="F94" s="206" t="s">
        <v>1015</v>
      </c>
      <c r="G94" s="207" t="s">
        <v>1006</v>
      </c>
      <c r="H94" s="208">
        <v>1</v>
      </c>
      <c r="I94" s="209"/>
      <c r="J94" s="210">
        <f>ROUND(I94*H94,2)</f>
        <v>0</v>
      </c>
      <c r="K94" s="206" t="s">
        <v>133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1007</v>
      </c>
      <c r="AT94" s="215" t="s">
        <v>124</v>
      </c>
      <c r="AU94" s="215" t="s">
        <v>82</v>
      </c>
      <c r="AY94" s="17" t="s">
        <v>122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1007</v>
      </c>
      <c r="BM94" s="215" t="s">
        <v>1017</v>
      </c>
    </row>
    <row r="95" s="2" customFormat="1">
      <c r="A95" s="38"/>
      <c r="B95" s="39"/>
      <c r="C95" s="40"/>
      <c r="D95" s="217" t="s">
        <v>135</v>
      </c>
      <c r="E95" s="40"/>
      <c r="F95" s="218" t="s">
        <v>1018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135</v>
      </c>
      <c r="AU95" s="17" t="s">
        <v>82</v>
      </c>
    </row>
    <row r="96" s="2" customFormat="1">
      <c r="A96" s="38"/>
      <c r="B96" s="39"/>
      <c r="C96" s="40"/>
      <c r="D96" s="224" t="s">
        <v>187</v>
      </c>
      <c r="E96" s="40"/>
      <c r="F96" s="255" t="s">
        <v>1019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187</v>
      </c>
      <c r="AU96" s="17" t="s">
        <v>82</v>
      </c>
    </row>
    <row r="97" s="12" customFormat="1" ht="22.8" customHeight="1">
      <c r="A97" s="12"/>
      <c r="B97" s="188"/>
      <c r="C97" s="189"/>
      <c r="D97" s="190" t="s">
        <v>71</v>
      </c>
      <c r="E97" s="202" t="s">
        <v>1020</v>
      </c>
      <c r="F97" s="202" t="s">
        <v>1021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SUM(P98:P105)</f>
        <v>0</v>
      </c>
      <c r="Q97" s="196"/>
      <c r="R97" s="197">
        <f>SUM(R98:R105)</f>
        <v>0</v>
      </c>
      <c r="S97" s="196"/>
      <c r="T97" s="198">
        <f>SUM(T98:T105)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153</v>
      </c>
      <c r="AT97" s="200" t="s">
        <v>71</v>
      </c>
      <c r="AU97" s="200" t="s">
        <v>80</v>
      </c>
      <c r="AY97" s="199" t="s">
        <v>122</v>
      </c>
      <c r="BK97" s="201">
        <f>SUM(BK98:BK105)</f>
        <v>0</v>
      </c>
    </row>
    <row r="98" s="2" customFormat="1" ht="16.5" customHeight="1">
      <c r="A98" s="38"/>
      <c r="B98" s="39"/>
      <c r="C98" s="204" t="s">
        <v>128</v>
      </c>
      <c r="D98" s="204" t="s">
        <v>124</v>
      </c>
      <c r="E98" s="205" t="s">
        <v>1022</v>
      </c>
      <c r="F98" s="206" t="s">
        <v>1023</v>
      </c>
      <c r="G98" s="207" t="s">
        <v>1006</v>
      </c>
      <c r="H98" s="208">
        <v>1</v>
      </c>
      <c r="I98" s="209"/>
      <c r="J98" s="210">
        <f>ROUND(I98*H98,2)</f>
        <v>0</v>
      </c>
      <c r="K98" s="206" t="s">
        <v>133</v>
      </c>
      <c r="L98" s="44"/>
      <c r="M98" s="211" t="s">
        <v>19</v>
      </c>
      <c r="N98" s="212" t="s">
        <v>43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1007</v>
      </c>
      <c r="AT98" s="215" t="s">
        <v>124</v>
      </c>
      <c r="AU98" s="215" t="s">
        <v>82</v>
      </c>
      <c r="AY98" s="17" t="s">
        <v>122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1007</v>
      </c>
      <c r="BM98" s="215" t="s">
        <v>1024</v>
      </c>
    </row>
    <row r="99" s="2" customFormat="1">
      <c r="A99" s="38"/>
      <c r="B99" s="39"/>
      <c r="C99" s="40"/>
      <c r="D99" s="217" t="s">
        <v>135</v>
      </c>
      <c r="E99" s="40"/>
      <c r="F99" s="218" t="s">
        <v>1025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135</v>
      </c>
      <c r="AU99" s="17" t="s">
        <v>82</v>
      </c>
    </row>
    <row r="100" s="2" customFormat="1" ht="16.5" customHeight="1">
      <c r="A100" s="38"/>
      <c r="B100" s="39"/>
      <c r="C100" s="204" t="s">
        <v>153</v>
      </c>
      <c r="D100" s="204" t="s">
        <v>124</v>
      </c>
      <c r="E100" s="205" t="s">
        <v>1026</v>
      </c>
      <c r="F100" s="206" t="s">
        <v>1027</v>
      </c>
      <c r="G100" s="207" t="s">
        <v>1006</v>
      </c>
      <c r="H100" s="208">
        <v>1</v>
      </c>
      <c r="I100" s="209"/>
      <c r="J100" s="210">
        <f>ROUND(I100*H100,2)</f>
        <v>0</v>
      </c>
      <c r="K100" s="206" t="s">
        <v>133</v>
      </c>
      <c r="L100" s="44"/>
      <c r="M100" s="211" t="s">
        <v>19</v>
      </c>
      <c r="N100" s="212" t="s">
        <v>43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1007</v>
      </c>
      <c r="AT100" s="215" t="s">
        <v>124</v>
      </c>
      <c r="AU100" s="215" t="s">
        <v>82</v>
      </c>
      <c r="AY100" s="17" t="s">
        <v>122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80</v>
      </c>
      <c r="BK100" s="216">
        <f>ROUND(I100*H100,2)</f>
        <v>0</v>
      </c>
      <c r="BL100" s="17" t="s">
        <v>1007</v>
      </c>
      <c r="BM100" s="215" t="s">
        <v>1028</v>
      </c>
    </row>
    <row r="101" s="2" customFormat="1">
      <c r="A101" s="38"/>
      <c r="B101" s="39"/>
      <c r="C101" s="40"/>
      <c r="D101" s="217" t="s">
        <v>135</v>
      </c>
      <c r="E101" s="40"/>
      <c r="F101" s="218" t="s">
        <v>1029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135</v>
      </c>
      <c r="AU101" s="17" t="s">
        <v>82</v>
      </c>
    </row>
    <row r="102" s="2" customFormat="1">
      <c r="A102" s="38"/>
      <c r="B102" s="39"/>
      <c r="C102" s="40"/>
      <c r="D102" s="224" t="s">
        <v>187</v>
      </c>
      <c r="E102" s="40"/>
      <c r="F102" s="255" t="s">
        <v>1030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187</v>
      </c>
      <c r="AU102" s="17" t="s">
        <v>82</v>
      </c>
    </row>
    <row r="103" s="2" customFormat="1" ht="16.5" customHeight="1">
      <c r="A103" s="38"/>
      <c r="B103" s="39"/>
      <c r="C103" s="204" t="s">
        <v>159</v>
      </c>
      <c r="D103" s="204" t="s">
        <v>124</v>
      </c>
      <c r="E103" s="205" t="s">
        <v>1031</v>
      </c>
      <c r="F103" s="206" t="s">
        <v>1032</v>
      </c>
      <c r="G103" s="207" t="s">
        <v>1006</v>
      </c>
      <c r="H103" s="208">
        <v>1</v>
      </c>
      <c r="I103" s="209"/>
      <c r="J103" s="210">
        <f>ROUND(I103*H103,2)</f>
        <v>0</v>
      </c>
      <c r="K103" s="206" t="s">
        <v>133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1007</v>
      </c>
      <c r="AT103" s="215" t="s">
        <v>124</v>
      </c>
      <c r="AU103" s="215" t="s">
        <v>82</v>
      </c>
      <c r="AY103" s="17" t="s">
        <v>122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1007</v>
      </c>
      <c r="BM103" s="215" t="s">
        <v>1033</v>
      </c>
    </row>
    <row r="104" s="2" customFormat="1">
      <c r="A104" s="38"/>
      <c r="B104" s="39"/>
      <c r="C104" s="40"/>
      <c r="D104" s="217" t="s">
        <v>135</v>
      </c>
      <c r="E104" s="40"/>
      <c r="F104" s="218" t="s">
        <v>1034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135</v>
      </c>
      <c r="AU104" s="17" t="s">
        <v>82</v>
      </c>
    </row>
    <row r="105" s="2" customFormat="1">
      <c r="A105" s="38"/>
      <c r="B105" s="39"/>
      <c r="C105" s="40"/>
      <c r="D105" s="224" t="s">
        <v>187</v>
      </c>
      <c r="E105" s="40"/>
      <c r="F105" s="255" t="s">
        <v>1035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187</v>
      </c>
      <c r="AU105" s="17" t="s">
        <v>82</v>
      </c>
    </row>
    <row r="106" s="12" customFormat="1" ht="22.8" customHeight="1">
      <c r="A106" s="12"/>
      <c r="B106" s="188"/>
      <c r="C106" s="189"/>
      <c r="D106" s="190" t="s">
        <v>71</v>
      </c>
      <c r="E106" s="202" t="s">
        <v>1036</v>
      </c>
      <c r="F106" s="202" t="s">
        <v>1037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SUM(P107:P108)</f>
        <v>0</v>
      </c>
      <c r="Q106" s="196"/>
      <c r="R106" s="197">
        <f>SUM(R107:R108)</f>
        <v>0</v>
      </c>
      <c r="S106" s="196"/>
      <c r="T106" s="19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153</v>
      </c>
      <c r="AT106" s="200" t="s">
        <v>71</v>
      </c>
      <c r="AU106" s="200" t="s">
        <v>80</v>
      </c>
      <c r="AY106" s="199" t="s">
        <v>122</v>
      </c>
      <c r="BK106" s="201">
        <f>SUM(BK107:BK108)</f>
        <v>0</v>
      </c>
    </row>
    <row r="107" s="2" customFormat="1" ht="16.5" customHeight="1">
      <c r="A107" s="38"/>
      <c r="B107" s="39"/>
      <c r="C107" s="204" t="s">
        <v>164</v>
      </c>
      <c r="D107" s="204" t="s">
        <v>124</v>
      </c>
      <c r="E107" s="205" t="s">
        <v>1038</v>
      </c>
      <c r="F107" s="206" t="s">
        <v>1039</v>
      </c>
      <c r="G107" s="207" t="s">
        <v>1006</v>
      </c>
      <c r="H107" s="208">
        <v>1</v>
      </c>
      <c r="I107" s="209"/>
      <c r="J107" s="210">
        <f>ROUND(I107*H107,2)</f>
        <v>0</v>
      </c>
      <c r="K107" s="206" t="s">
        <v>133</v>
      </c>
      <c r="L107" s="44"/>
      <c r="M107" s="211" t="s">
        <v>19</v>
      </c>
      <c r="N107" s="212" t="s">
        <v>43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1007</v>
      </c>
      <c r="AT107" s="215" t="s">
        <v>124</v>
      </c>
      <c r="AU107" s="215" t="s">
        <v>82</v>
      </c>
      <c r="AY107" s="17" t="s">
        <v>122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80</v>
      </c>
      <c r="BK107" s="216">
        <f>ROUND(I107*H107,2)</f>
        <v>0</v>
      </c>
      <c r="BL107" s="17" t="s">
        <v>1007</v>
      </c>
      <c r="BM107" s="215" t="s">
        <v>1040</v>
      </c>
    </row>
    <row r="108" s="2" customFormat="1">
      <c r="A108" s="38"/>
      <c r="B108" s="39"/>
      <c r="C108" s="40"/>
      <c r="D108" s="217" t="s">
        <v>135</v>
      </c>
      <c r="E108" s="40"/>
      <c r="F108" s="218" t="s">
        <v>1041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135</v>
      </c>
      <c r="AU108" s="17" t="s">
        <v>82</v>
      </c>
    </row>
    <row r="109" s="12" customFormat="1" ht="22.8" customHeight="1">
      <c r="A109" s="12"/>
      <c r="B109" s="188"/>
      <c r="C109" s="189"/>
      <c r="D109" s="190" t="s">
        <v>71</v>
      </c>
      <c r="E109" s="202" t="s">
        <v>1042</v>
      </c>
      <c r="F109" s="202" t="s">
        <v>1043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SUM(P110:P112)</f>
        <v>0</v>
      </c>
      <c r="Q109" s="196"/>
      <c r="R109" s="197">
        <f>SUM(R110:R112)</f>
        <v>0</v>
      </c>
      <c r="S109" s="196"/>
      <c r="T109" s="198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153</v>
      </c>
      <c r="AT109" s="200" t="s">
        <v>71</v>
      </c>
      <c r="AU109" s="200" t="s">
        <v>80</v>
      </c>
      <c r="AY109" s="199" t="s">
        <v>122</v>
      </c>
      <c r="BK109" s="201">
        <f>SUM(BK110:BK112)</f>
        <v>0</v>
      </c>
    </row>
    <row r="110" s="2" customFormat="1" ht="16.5" customHeight="1">
      <c r="A110" s="38"/>
      <c r="B110" s="39"/>
      <c r="C110" s="204" t="s">
        <v>158</v>
      </c>
      <c r="D110" s="204" t="s">
        <v>124</v>
      </c>
      <c r="E110" s="205" t="s">
        <v>1044</v>
      </c>
      <c r="F110" s="206" t="s">
        <v>1045</v>
      </c>
      <c r="G110" s="207" t="s">
        <v>1006</v>
      </c>
      <c r="H110" s="208">
        <v>1</v>
      </c>
      <c r="I110" s="209"/>
      <c r="J110" s="210">
        <f>ROUND(I110*H110,2)</f>
        <v>0</v>
      </c>
      <c r="K110" s="206" t="s">
        <v>133</v>
      </c>
      <c r="L110" s="44"/>
      <c r="M110" s="211" t="s">
        <v>19</v>
      </c>
      <c r="N110" s="212" t="s">
        <v>43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1007</v>
      </c>
      <c r="AT110" s="215" t="s">
        <v>124</v>
      </c>
      <c r="AU110" s="215" t="s">
        <v>82</v>
      </c>
      <c r="AY110" s="17" t="s">
        <v>122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80</v>
      </c>
      <c r="BK110" s="216">
        <f>ROUND(I110*H110,2)</f>
        <v>0</v>
      </c>
      <c r="BL110" s="17" t="s">
        <v>1007</v>
      </c>
      <c r="BM110" s="215" t="s">
        <v>1046</v>
      </c>
    </row>
    <row r="111" s="2" customFormat="1">
      <c r="A111" s="38"/>
      <c r="B111" s="39"/>
      <c r="C111" s="40"/>
      <c r="D111" s="217" t="s">
        <v>135</v>
      </c>
      <c r="E111" s="40"/>
      <c r="F111" s="218" t="s">
        <v>1047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135</v>
      </c>
      <c r="AU111" s="17" t="s">
        <v>82</v>
      </c>
    </row>
    <row r="112" s="2" customFormat="1">
      <c r="A112" s="38"/>
      <c r="B112" s="39"/>
      <c r="C112" s="40"/>
      <c r="D112" s="224" t="s">
        <v>187</v>
      </c>
      <c r="E112" s="40"/>
      <c r="F112" s="255" t="s">
        <v>1048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187</v>
      </c>
      <c r="AU112" s="17" t="s">
        <v>82</v>
      </c>
    </row>
    <row r="113" s="12" customFormat="1" ht="22.8" customHeight="1">
      <c r="A113" s="12"/>
      <c r="B113" s="188"/>
      <c r="C113" s="189"/>
      <c r="D113" s="190" t="s">
        <v>71</v>
      </c>
      <c r="E113" s="202" t="s">
        <v>1049</v>
      </c>
      <c r="F113" s="202" t="s">
        <v>1050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SUM(P114:P115)</f>
        <v>0</v>
      </c>
      <c r="Q113" s="196"/>
      <c r="R113" s="197">
        <f>SUM(R114:R115)</f>
        <v>0</v>
      </c>
      <c r="S113" s="196"/>
      <c r="T113" s="198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153</v>
      </c>
      <c r="AT113" s="200" t="s">
        <v>71</v>
      </c>
      <c r="AU113" s="200" t="s">
        <v>80</v>
      </c>
      <c r="AY113" s="199" t="s">
        <v>122</v>
      </c>
      <c r="BK113" s="201">
        <f>SUM(BK114:BK115)</f>
        <v>0</v>
      </c>
    </row>
    <row r="114" s="2" customFormat="1" ht="16.5" customHeight="1">
      <c r="A114" s="38"/>
      <c r="B114" s="39"/>
      <c r="C114" s="204" t="s">
        <v>176</v>
      </c>
      <c r="D114" s="204" t="s">
        <v>124</v>
      </c>
      <c r="E114" s="205" t="s">
        <v>1051</v>
      </c>
      <c r="F114" s="206" t="s">
        <v>1052</v>
      </c>
      <c r="G114" s="207" t="s">
        <v>1006</v>
      </c>
      <c r="H114" s="208">
        <v>1</v>
      </c>
      <c r="I114" s="209"/>
      <c r="J114" s="210">
        <f>ROUND(I114*H114,2)</f>
        <v>0</v>
      </c>
      <c r="K114" s="206" t="s">
        <v>133</v>
      </c>
      <c r="L114" s="44"/>
      <c r="M114" s="211" t="s">
        <v>19</v>
      </c>
      <c r="N114" s="212" t="s">
        <v>43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1007</v>
      </c>
      <c r="AT114" s="215" t="s">
        <v>124</v>
      </c>
      <c r="AU114" s="215" t="s">
        <v>82</v>
      </c>
      <c r="AY114" s="17" t="s">
        <v>122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1007</v>
      </c>
      <c r="BM114" s="215" t="s">
        <v>1053</v>
      </c>
    </row>
    <row r="115" s="2" customFormat="1">
      <c r="A115" s="38"/>
      <c r="B115" s="39"/>
      <c r="C115" s="40"/>
      <c r="D115" s="217" t="s">
        <v>135</v>
      </c>
      <c r="E115" s="40"/>
      <c r="F115" s="218" t="s">
        <v>1054</v>
      </c>
      <c r="G115" s="40"/>
      <c r="H115" s="40"/>
      <c r="I115" s="219"/>
      <c r="J115" s="40"/>
      <c r="K115" s="40"/>
      <c r="L115" s="44"/>
      <c r="M115" s="273"/>
      <c r="N115" s="274"/>
      <c r="O115" s="275"/>
      <c r="P115" s="275"/>
      <c r="Q115" s="275"/>
      <c r="R115" s="275"/>
      <c r="S115" s="275"/>
      <c r="T115" s="276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135</v>
      </c>
      <c r="AU115" s="17" t="s">
        <v>82</v>
      </c>
    </row>
    <row r="116" s="2" customFormat="1" ht="6.96" customHeight="1">
      <c r="A116" s="38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44"/>
      <c r="M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</sheetData>
  <sheetProtection sheet="1" autoFilter="0" formatColumns="0" formatRows="0" objects="1" scenarios="1" spinCount="100000" saltValue="+865uygBDMA7Z31WRMhVD5Re6gVInBhHgYdo/ea3xcKFlFyCBeUIKVfRyRWWliORR7hf9wvmuqIg2Ywv+/MDJA==" hashValue="THEcfgjaImcV0AWAGo84XJZt+uiMjyMQPATLHfCbHD2iv+wu3clEJ9gq4vGcEB368e/1041qw34qYFiDcmxb5Q==" algorithmName="SHA-512" password="C68C"/>
  <autoFilter ref="C85:K11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1/012103000"/>
    <hyperlink ref="F92" r:id="rId2" display="https://podminky.urs.cz/item/CS_URS_2022_01/013254000"/>
    <hyperlink ref="F95" r:id="rId3" display="https://podminky.urs.cz/item/CS_URS_2022_01/030001000"/>
    <hyperlink ref="F99" r:id="rId4" display="https://podminky.urs.cz/item/CS_URS_2022_01/042503000"/>
    <hyperlink ref="F101" r:id="rId5" display="https://podminky.urs.cz/item/CS_URS_2022_01/042603000"/>
    <hyperlink ref="F104" r:id="rId6" display="https://podminky.urs.cz/item/CS_URS_2022_01/045203000"/>
    <hyperlink ref="F108" r:id="rId7" display="https://podminky.urs.cz/item/CS_URS_2022_01/052203000"/>
    <hyperlink ref="F111" r:id="rId8" display="https://podminky.urs.cz/item/CS_URS_2022_01/071103000"/>
    <hyperlink ref="F115" r:id="rId9" display="https://podminky.urs.cz/item/CS_URS_2022_01/094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DESKTOP-GN17150\Ivana</dc:creator>
  <cp:lastModifiedBy>DESKTOP-GN17150\Ivana</cp:lastModifiedBy>
  <dcterms:created xsi:type="dcterms:W3CDTF">2022-06-10T04:54:42Z</dcterms:created>
  <dcterms:modified xsi:type="dcterms:W3CDTF">2022-06-10T04:54:48Z</dcterms:modified>
</cp:coreProperties>
</file>