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835" activeTab="1"/>
  </bookViews>
  <sheets>
    <sheet name="Rekapitulace" sheetId="3" r:id="rId1"/>
    <sheet name="SO 201" sheetId="2" r:id="rId2"/>
  </sheets>
  <definedNames>
    <definedName name="_xlnm.Print_Area" localSheetId="0">'Rekapitulace'!$A$1:$E$11</definedName>
    <definedName name="_xlnm.Print_Area" localSheetId="1">'SO 201'!$B$1:$I$706</definedName>
    <definedName name="_xlnm.Print_Titles" localSheetId="1">'SO 201'!$5:$6</definedName>
  </definedNames>
  <calcPr calcId="152511"/>
</workbook>
</file>

<file path=xl/comments2.xml><?xml version="1.0" encoding="utf-8"?>
<comments xmlns="http://schemas.openxmlformats.org/spreadsheetml/2006/main">
  <authors>
    <author>Magda Šebestová</author>
  </authors>
  <commentList>
    <comment ref="H700" authorId="0">
      <text>
        <r>
          <rPr>
            <b/>
            <sz val="9"/>
            <rFont val="Tahoma"/>
            <family val="2"/>
          </rPr>
          <t>nevyplňovat - počítá se samo</t>
        </r>
        <r>
          <rPr>
            <sz val="9"/>
            <rFont val="Tahoma"/>
            <family val="2"/>
          </rPr>
          <t xml:space="preserve">
</t>
        </r>
      </text>
    </comment>
  </commentList>
</comments>
</file>

<file path=xl/sharedStrings.xml><?xml version="1.0" encoding="utf-8"?>
<sst xmlns="http://schemas.openxmlformats.org/spreadsheetml/2006/main" count="2059" uniqueCount="702">
  <si>
    <t>EstiCon</t>
  </si>
  <si>
    <t xml:space="preserve">Firma: </t>
  </si>
  <si>
    <t>Rekapitulace ceny</t>
  </si>
  <si>
    <t>Celková cena bez DPH:</t>
  </si>
  <si>
    <t>Celková cena s DPH:</t>
  </si>
  <si>
    <t>Objekt</t>
  </si>
  <si>
    <t>Popis</t>
  </si>
  <si>
    <t>Cena bez DPH</t>
  </si>
  <si>
    <t>DPH</t>
  </si>
  <si>
    <t>Cena s DPH</t>
  </si>
  <si>
    <t>SO 201</t>
  </si>
  <si>
    <t>Rekonstrukce mostu</t>
  </si>
  <si>
    <t>Soupis prací objektu</t>
  </si>
  <si>
    <t>S</t>
  </si>
  <si>
    <t>Stavba:</t>
  </si>
  <si>
    <t>Kopřivnice</t>
  </si>
  <si>
    <t>Most na ul. Kpt. Jaroše ev. č. 36c-M4 - oprava - URS</t>
  </si>
  <si>
    <t>O</t>
  </si>
  <si>
    <t>Rozpočet:</t>
  </si>
  <si>
    <t>Typ</t>
  </si>
  <si>
    <t>Poř. číslo</t>
  </si>
  <si>
    <t>Kód položky</t>
  </si>
  <si>
    <t>Název Položky</t>
  </si>
  <si>
    <t>MJ</t>
  </si>
  <si>
    <t>Množství</t>
  </si>
  <si>
    <t>Cena</t>
  </si>
  <si>
    <t>Jednotková</t>
  </si>
  <si>
    <t>Celkem</t>
  </si>
  <si>
    <t>SD</t>
  </si>
  <si>
    <t>1</t>
  </si>
  <si>
    <t>Zemní práce</t>
  </si>
  <si>
    <t>P</t>
  </si>
  <si>
    <t>112101102</t>
  </si>
  <si>
    <t/>
  </si>
  <si>
    <t>Odstranení stromu listnatých prumeru kmene pres 300 do 500 mm</t>
  </si>
  <si>
    <t>KUS</t>
  </si>
  <si>
    <t>PP</t>
  </si>
  <si>
    <t>TS</t>
  </si>
  <si>
    <t>112111111</t>
  </si>
  <si>
    <t>Spálení vetví všech druhu stromu</t>
  </si>
  <si>
    <t>112251102</t>
  </si>
  <si>
    <t>Odstranení parezu prumeru pres 300 do 500 mm</t>
  </si>
  <si>
    <t>113106122</t>
  </si>
  <si>
    <t>Rozebrání dlažeb z kamenných dlaždic komunikací pro peší rucne</t>
  </si>
  <si>
    <t>M2</t>
  </si>
  <si>
    <t>VV</t>
  </si>
  <si>
    <t xml:space="preserve"> 3 + 3.5
 = 6,500 [A]</t>
  </si>
  <si>
    <t>113106521</t>
  </si>
  <si>
    <t>Rozebrání dlažeb vozovek z drobných kostek s ložem z kameniva strojne pl pres 200 m2</t>
  </si>
  <si>
    <t xml:space="preserve"> 13.21 * 7
 = 92,470 [A]</t>
  </si>
  <si>
    <t>113107181</t>
  </si>
  <si>
    <t>Odstranení podkladu živicného tl do 50 mm strojne pl pres 50 do 200 m2</t>
  </si>
  <si>
    <t>Odstranění asfaltu na chodnících na mostě (dle 02 až 07 Přehledné výkresy dig. AutoCAD)</t>
  </si>
  <si>
    <t xml:space="preserve"> 2*2,25*9 = 40,500 [A]</t>
  </si>
  <si>
    <t>Odstranení podkladu nebo krytu
  strojne
    plochy jednotlive pres 50 m2 do 200 m2
    s premístením hmot na skládku na vzdálenost do 20 m nebo s naložením na dopravní prostredek
    živicných, o tl. vrstvy
      do 50 mm</t>
  </si>
  <si>
    <t>113107223</t>
  </si>
  <si>
    <t>Odstranení podkladu z kameniva drceného tl pres 200 do 300 mm strojne pl pres 200 m2</t>
  </si>
  <si>
    <t xml:space="preserve"> 14.3 * 7 * 0.48*4
 = 192,192 [A]</t>
  </si>
  <si>
    <t>113107232</t>
  </si>
  <si>
    <t>Odstranení podkladu z betonu prostého tl pres 150 do 300 mm strojne pl pres 200 m2</t>
  </si>
  <si>
    <t xml:space="preserve"> 7 * 0.65*5 = 22,750 [A]</t>
  </si>
  <si>
    <t>113107242</t>
  </si>
  <si>
    <t>Odstranení podkladu živicného tl pres 50 do 100 mm strojne pl pres 200 m2</t>
  </si>
  <si>
    <t xml:space="preserve"> 14.3 * 7 * 2,4
 = 240,240 [A]</t>
  </si>
  <si>
    <t>113154334</t>
  </si>
  <si>
    <t>Frézování živicného krytu tl 100 mm pruh š pres 1 do 2 m pl pres 1000 do 10000 m2 bez prekážek v trase</t>
  </si>
  <si>
    <t xml:space="preserve">Odstranění krytu vozovky, asfaltový beton, tloušťka 0.09 m, šířka vozovky 7 m (dle 02 až 07 Přehledné výkresy dig. AutoCAD)
</t>
  </si>
  <si>
    <t xml:space="preserve"> 17.1 * 7
 = 119,700 [A]</t>
  </si>
  <si>
    <t>114203102</t>
  </si>
  <si>
    <t>Rozebrání dlažeb z lomového kamene nebo betonových tvárnic na sucho se zalitými spárami</t>
  </si>
  <si>
    <t>M3</t>
  </si>
  <si>
    <t>Dočasné odstranění stávajícího opevnění svahu z lomového kamene, pruh 1,0 m podél líce opěr. Po dokončení sanace opěr bude opevnění obnoveno .</t>
  </si>
  <si>
    <t xml:space="preserve"> (11.33 + 11.28) * 1 * 0,2
 = 4,522 [A]</t>
  </si>
  <si>
    <t>119001422</t>
  </si>
  <si>
    <t>R</t>
  </si>
  <si>
    <t>Docasné zajištení kabelu a kabelových tratí z 6 volne ložených kabelu</t>
  </si>
  <si>
    <t>M</t>
  </si>
  <si>
    <t xml:space="preserve"> 22 = 22,000 [A]</t>
  </si>
  <si>
    <t>121151103</t>
  </si>
  <si>
    <t>Sejmutí ornice plochy do 100 m2 tl vrstvy do 200 mm strojne</t>
  </si>
  <si>
    <t xml:space="preserve"> (24 + 23 + 29 + 23)
 = 99,000 [A]</t>
  </si>
  <si>
    <t>122151103</t>
  </si>
  <si>
    <t>Odkopávky a prokopávky nezapažené v hornine trídy težitelnosti I skupiny 1 a 2 objem do 100 m3 strojne</t>
  </si>
  <si>
    <t>Odkopávky za opěrami pro novou přechodovou oblast - odvoz na skládku v režii zhotovitele. Výkop uvažován v šířce 15 m. Součástí položky také drobné výkopy pro zajištění přeložek kabelů - část bude použita pro zpětný zásyp(dle 02 až 07 Přehledné výkresy dig. AutoCAD)</t>
  </si>
  <si>
    <t xml:space="preserve"> (2.33 * 15 + 1.6 * 15)
 = 58,950 [A]</t>
  </si>
  <si>
    <t>162201412</t>
  </si>
  <si>
    <t>Vodorovné premístení kmenu stromu listnatých do 1 km D kmene pres 300 do 500 mm</t>
  </si>
  <si>
    <t>162201422</t>
  </si>
  <si>
    <t>Vodorovné premístení parezu do 1 km D pres 300 do 500 mm</t>
  </si>
  <si>
    <t>162651152</t>
  </si>
  <si>
    <t>Vodorovné premístení pres 4 000 do 5000 m výkopku/sypaniny z horniny trídy težitelnosti III skupiny 6 a 7</t>
  </si>
  <si>
    <t xml:space="preserve"> (11.33 + 11.28) * 1 * 0,2
 = 4,522 [A]</t>
  </si>
  <si>
    <t>171201231</t>
  </si>
  <si>
    <t>Poplatek za uložení zeminy a kamení na recyklacní skládce (skládkovné) kód odpadu 17 05 04</t>
  </si>
  <si>
    <t>T</t>
  </si>
  <si>
    <t xml:space="preserve"> 2000 * 58.95 / 1000
 = 117,900 [A]</t>
  </si>
  <si>
    <t>2</t>
  </si>
  <si>
    <t>Uložení štěrkodrti na skládku. Hustota materiálu 2400 kg/m3</t>
  </si>
  <si>
    <t xml:space="preserve"> 2400 * 4.55 / 1000
 = 10,920 [A]</t>
  </si>
  <si>
    <t>3</t>
  </si>
  <si>
    <t xml:space="preserve"> 1800 * 24.024 / 1000
 = 43,243 [A]</t>
  </si>
  <si>
    <t>4</t>
  </si>
  <si>
    <t xml:space="preserve"> 1800 * 48.048 / 1000
 = 86,486 [A]</t>
  </si>
  <si>
    <t>171251201</t>
  </si>
  <si>
    <t>Uložení sypaniny na skládky nebo meziskládky</t>
  </si>
  <si>
    <t xml:space="preserve"> (11.33 + 11.28) * 1 * 0.2
 = 4,522 [A]</t>
  </si>
  <si>
    <t>174151101</t>
  </si>
  <si>
    <t>Zásyp jam, šachet rýh nebo kolem objektu sypaninou se zhutnením</t>
  </si>
  <si>
    <t xml:space="preserve"> (0.9 + 0.8) * 13 = 22,100 [A]</t>
  </si>
  <si>
    <t>174251202</t>
  </si>
  <si>
    <t>Zásyp jam po parezech D parezu pres 300 do 500 mm strojne</t>
  </si>
  <si>
    <t>181351003</t>
  </si>
  <si>
    <t>Rozprostrení ornice tl vrstvy do 200 mm pl do 100 m2 v rovine nebo ve svahu do 1:5 strojne</t>
  </si>
  <si>
    <t xml:space="preserve"> (24 + 23 + 29 + 23)
 = 99,000 [A]</t>
  </si>
  <si>
    <t>58337344</t>
  </si>
  <si>
    <t>šterkopísek frakce 0/32</t>
  </si>
  <si>
    <t>Základy</t>
  </si>
  <si>
    <t>212341111</t>
  </si>
  <si>
    <t>Obetonování drenážních trub mezerovitým betonem</t>
  </si>
  <si>
    <t xml:space="preserve"> 0.4 * 0.4 * 11.3 * 2 = 3,616 [A]</t>
  </si>
  <si>
    <t>274311127</t>
  </si>
  <si>
    <t>Základové pasy, prahy, vence a ostruhy z betonu prostého C 25/30</t>
  </si>
  <si>
    <t xml:space="preserve"> 1.25 * 0.45 * 4 = 2,250 [A]</t>
  </si>
  <si>
    <t>274354111</t>
  </si>
  <si>
    <t>Bednení základových pasu - zrízení</t>
  </si>
  <si>
    <t xml:space="preserve"> 1.25 * 0.45 * 4*1,1 = 2,475 [A]</t>
  </si>
  <si>
    <t>274354211</t>
  </si>
  <si>
    <t>Bednení základových pasu - odstranení</t>
  </si>
  <si>
    <t>21-M</t>
  </si>
  <si>
    <t>Elektromontáže</t>
  </si>
  <si>
    <t>210902011</t>
  </si>
  <si>
    <t>Montáž kabelu Al do 1 kV plného nebo laneného kulatého žíly 4x16 mm2 (napr. AYKY) bez ukoncení uloženého volne</t>
  </si>
  <si>
    <t>Montáž nového kabelu VO. SO 404. Zemní práce jsou obsaženy v položce výkopů. Položka včetně přepojení nový/starý kabel.</t>
  </si>
  <si>
    <t xml:space="preserve"> 42 = 42,000 [A]</t>
  </si>
  <si>
    <t>218902011</t>
  </si>
  <si>
    <t>Demontáž kabelu Al do 1 kV plných nebo lanených kulatých žíly 4x16 mm2 (napr. AYKY) bez odpojení vodicu uložených volne</t>
  </si>
  <si>
    <t>Demontáž stávajícího kabelu VO po dokončení přeložky kabelu. SO 404</t>
  </si>
  <si>
    <t>34112316</t>
  </si>
  <si>
    <t>kabel instalacní jádro Al plné izolace PVC plášt PVC 450/750V (AYKY) 4x16mm2</t>
  </si>
  <si>
    <t>Montáž nového kabelu VO. SO 404.</t>
  </si>
  <si>
    <t>Svislé konstrukce</t>
  </si>
  <si>
    <t>317171127</t>
  </si>
  <si>
    <t>Kotvení monolitického betonu rímsy do mostovky kotvou talírovou</t>
  </si>
  <si>
    <t xml:space="preserve"> 56 = 56,000 [A]</t>
  </si>
  <si>
    <t>317321118</t>
  </si>
  <si>
    <t>Mostní rímsy ze ŽB C 30/37</t>
  </si>
  <si>
    <t xml:space="preserve"> 0.76 * 14.9 + 0.76 * 13.9 = 21,888 [A]</t>
  </si>
  <si>
    <t>317353121</t>
  </si>
  <si>
    <t>Bednení mostních ríms všech tvaru - zrízení</t>
  </si>
  <si>
    <t xml:space="preserve"> (0.76 * 14.9 + 0.76 * 13.9)*3,5 = 76,608 [A]</t>
  </si>
  <si>
    <t>317353221</t>
  </si>
  <si>
    <t>Bednení mostních ríms všech tvaru - odstranení</t>
  </si>
  <si>
    <t>317361116</t>
  </si>
  <si>
    <t>Výztuž mostních ríms z betonárské oceli 10 505</t>
  </si>
  <si>
    <t xml:space="preserve"> 0.15 * 21.888 = 3,283 [A]</t>
  </si>
  <si>
    <t>334323118</t>
  </si>
  <si>
    <t>Mostní opery a úložné prahy ze ŽB C 30/37</t>
  </si>
  <si>
    <t xml:space="preserve"> 0.54 * 10.29 + 0.51 * 10.34 + (1.34 + 1.19) * 0.4 + (1.03 + 1.26) * 0.4 = 12,758 [A]</t>
  </si>
  <si>
    <t>334351111</t>
  </si>
  <si>
    <t>Bednení systémové mostních oper a úložných prahu z prekližek pro prostý beton - zrízení</t>
  </si>
  <si>
    <t xml:space="preserve"> (0.54 * 10.29 + 0.51 * 10.34 + (1.34 + 1.19) * 0.4 + (1.03 + 1.26) * 0.4)*2,3 = 29,343 [A]</t>
  </si>
  <si>
    <t>334351211</t>
  </si>
  <si>
    <t>Bednení systémové mostních oper a úložných prahu z prekližek - odstranení</t>
  </si>
  <si>
    <t>348171111</t>
  </si>
  <si>
    <t>Osazení mostního ocelového zábradlí nesnímatelného do betonu ríms prímo</t>
  </si>
  <si>
    <t xml:space="preserve"> 14.9 + 13.9 = 28,800 [A]</t>
  </si>
  <si>
    <t>388995212</t>
  </si>
  <si>
    <t>Chránicka kabelu z trub HDPE v rímse DN 110</t>
  </si>
  <si>
    <t xml:space="preserve"> 5 * 13.9 = 69,500 [A]</t>
  </si>
  <si>
    <t>389941022</t>
  </si>
  <si>
    <t>Montáž kovových doplnkových konstrukcí pres 1 do 10 kg pro montáž prefabrikovaných dílcu</t>
  </si>
  <si>
    <t>KG</t>
  </si>
  <si>
    <t xml:space="preserve"> 6 * 62 = 372,000 [A]</t>
  </si>
  <si>
    <t>55346000</t>
  </si>
  <si>
    <t xml:space="preserve">zábradlí ocelové na mostech </t>
  </si>
  <si>
    <t>položka zahrnuje:
dodání zábradlí vcetne predepsané povrchové úpravy
kotvení sloupku, t.j. kotevní desky, šrouby z nerez oceli, vrty a zálivku, pokud zadávací dokumentace nestanoví jinak
prípadné nivelacní hmoty pod kotevní desky</t>
  </si>
  <si>
    <t>59623001</t>
  </si>
  <si>
    <t>hmoždinka s maticí a podložkou konzolové kotvy M12 dl 160mm</t>
  </si>
  <si>
    <t>SADA</t>
  </si>
  <si>
    <t>Vodorovné konstrukce</t>
  </si>
  <si>
    <t>421321107</t>
  </si>
  <si>
    <t>Mostní nosné konstrukce deskové prechodové ze ŽB C 25/30</t>
  </si>
  <si>
    <t xml:space="preserve"> 0.57 * 7 + 0.57 * 7 = 7,980 [A]</t>
  </si>
  <si>
    <t>421321128</t>
  </si>
  <si>
    <t>Mostní nosné konstrukce deskové ze ŽB C 30/37</t>
  </si>
  <si>
    <t xml:space="preserve"> 2.76 * 0.47 * 2  = 2,594 [A]</t>
  </si>
  <si>
    <t xml:space="preserve"> 2.4 * 10.942 = 26,261 [A]</t>
  </si>
  <si>
    <t>421351111</t>
  </si>
  <si>
    <t>Bednení presahu spražené mostovky š do 600 mm - zrízení</t>
  </si>
  <si>
    <t xml:space="preserve"> 2.76 * 0.47 * 2 *2,2 = 5,708 [A]</t>
  </si>
  <si>
    <t xml:space="preserve"> 2.4 * 10.942*2,2 = 57,774 [A]</t>
  </si>
  <si>
    <t>421351112</t>
  </si>
  <si>
    <t>Bednení boku prechodové desky konstrukcí mostu - zrízení</t>
  </si>
  <si>
    <t xml:space="preserve"> (0.57 * 7 + 0.57 * 7)*2,2 = 17,556 [A]</t>
  </si>
  <si>
    <t>421351211</t>
  </si>
  <si>
    <t>Bednení presahu spražené mostovky š do 600 mm - odstranení</t>
  </si>
  <si>
    <t>421351212</t>
  </si>
  <si>
    <t>Bednení boku prechodové desky konstrukcí mostu - odstranení</t>
  </si>
  <si>
    <t>421361226</t>
  </si>
  <si>
    <t>Výztuž ŽB deskového mostu z betonárské oceli 10 505</t>
  </si>
  <si>
    <t xml:space="preserve"> 0.2 * 12.758 = 2,552 [A]</t>
  </si>
  <si>
    <t xml:space="preserve"> 0.2 * 26.2608 = 5,252 [A]</t>
  </si>
  <si>
    <t xml:space="preserve"> 0.1 * 4.215
 = 0,422 [A]</t>
  </si>
  <si>
    <t>421361412</t>
  </si>
  <si>
    <t>Výztuž mostních desek ze svarovaných sítí nad 4 kg/m2</t>
  </si>
  <si>
    <t>Výztuž nových ŽB koncových příčníků z KARI sítě ?10 mm, oko 100x100 mm, odhad 0.1 t/m3 (dle 02 až 07 Přehledné výkresy dig. AutoCAD)</t>
  </si>
  <si>
    <t xml:space="preserve"> 0.1 * 2.5944 = 0,259 [A]</t>
  </si>
  <si>
    <t>421378121</t>
  </si>
  <si>
    <t>Injektáž cementovou maltou chránicek predpínací výztuže nosné konstrukce mostu D do 80 mm</t>
  </si>
  <si>
    <t xml:space="preserve"> 132*10,6 = 1399,200 [A]</t>
  </si>
  <si>
    <t>451477121</t>
  </si>
  <si>
    <t>Podkladní vrstva plastbetonová drenážní</t>
  </si>
  <si>
    <t>Drenážní plastbeton dle TKP 18  (včetně nákupu a dovozu) v úžlabích, včetně přídavku okolo odvodňovačů.</t>
  </si>
  <si>
    <t>Odvodňovače 4 * (0.4 * 0.5 * 0.035) = 0,028 [B]</t>
  </si>
  <si>
    <t>Mezisoučet = 0,159 [C]</t>
  </si>
  <si>
    <t>452311131</t>
  </si>
  <si>
    <t>Podkladní desky z betonu prostého bez zvýšených nároku na prostredí tr. C 12/15 otevrený výkop</t>
  </si>
  <si>
    <t xml:space="preserve"> 0.5 * 0.4 * 11.3 * 2 = 4,520 [A]</t>
  </si>
  <si>
    <t xml:space="preserve"> 1.75 * 0.15 * 4 = 1,050 [A]</t>
  </si>
  <si>
    <t xml:space="preserve"> (1,6+2,1+4,1+1,4)*0,2 = 1,840 [A]</t>
  </si>
  <si>
    <t>462511270</t>
  </si>
  <si>
    <t>Zához z lomového kamene bez prošterkování z terénu hmotnost do 200 kg</t>
  </si>
  <si>
    <t xml:space="preserve"> 1 * 0.3 * 4 = 1,200 [A]</t>
  </si>
  <si>
    <t>465513227</t>
  </si>
  <si>
    <t>Dlažba z lomového kamene na cementovou maltu s vyspárováním tl 250 mm pro hráze</t>
  </si>
  <si>
    <t xml:space="preserve"> (11.28 + 11.3) * 1 = 22,580 [A]</t>
  </si>
  <si>
    <t xml:space="preserve"> (2.1 + 4 + 1 + 5.3 + 3.2 + 2.7 + 4.3 + 1.3) = 23,900 [A]</t>
  </si>
  <si>
    <t>469973118</t>
  </si>
  <si>
    <t>Poplatek za uložení na skládce (skládkovné) odpadu asfaltového s dehtem kód odpadu 17 03 01</t>
  </si>
  <si>
    <t xml:space="preserve"> 1.9 * 118.77 / 1000
 = 0,226 [A]</t>
  </si>
  <si>
    <t>469973120</t>
  </si>
  <si>
    <t>Poplatek za uložení stavebního odpadu na recyklacní skládce (skládkovné) z prostého betonu kód odpadu 17 01 01</t>
  </si>
  <si>
    <t xml:space="preserve"> 2400 * 6.5 * 0.1 / 1000
 = 1,560 [A]</t>
  </si>
  <si>
    <t xml:space="preserve"> 2400 * 34.347 / 1000 = 82,433 [A]</t>
  </si>
  <si>
    <t>469973121</t>
  </si>
  <si>
    <t>Poplatek za uložení stavebního odpadu na recyklacní skládce (skládkovné) z armovaného betonu kód odpadu 17 01 01</t>
  </si>
  <si>
    <t xml:space="preserve"> 2500 * 11.766 / 1000
 = 29,415 [A]</t>
  </si>
  <si>
    <t xml:space="preserve"> 2500 * 2.544 / 1000
 = 6,360 [A]</t>
  </si>
  <si>
    <t xml:space="preserve"> 2500 * 1.928 / 1000
 = 4,820 [A]</t>
  </si>
  <si>
    <t xml:space="preserve"> 2500 * 10.147 / 1000
 = 25,368 [A]</t>
  </si>
  <si>
    <t>Uložení vybouraných železobetonových říms na skládku. Hustota materiálu 2500 kg/m3</t>
  </si>
  <si>
    <t xml:space="preserve"> 2500 * 1.32 / 1000
 = 3,300 [A]</t>
  </si>
  <si>
    <t>469973125</t>
  </si>
  <si>
    <t>Poplatek za uložení stavebního odpadu na recyklacní skládce (skládkovné) asfaltového bez obsahu dehtu zatrídeného do Katalogu odpadu pod kódem 17 03 02</t>
  </si>
  <si>
    <t xml:space="preserve"> 2200 * 10.773 / 1000
 = 23,701 [A]</t>
  </si>
  <si>
    <t xml:space="preserve"> 2400 * 7.3976 / 1000
 = 17,754 [A]</t>
  </si>
  <si>
    <t xml:space="preserve"> 2*2,25*9*0,05*2,6 = 5,265 [A]</t>
  </si>
  <si>
    <t>5</t>
  </si>
  <si>
    <t>Komunikace</t>
  </si>
  <si>
    <t>564811111</t>
  </si>
  <si>
    <t>Podklad ze šterkodrte ŠD plochy pres 100 m2 tl 50 mm</t>
  </si>
  <si>
    <t xml:space="preserve"> 5.8 + 5.4+6.5 + 7.4  = 25,100 [A]</t>
  </si>
  <si>
    <t>564851111</t>
  </si>
  <si>
    <t>Podklad ze šterkodrte ŠD plochy pres 100 m2 tl 150 mm</t>
  </si>
  <si>
    <t xml:space="preserve"> 7 * 4.969 + 7 * 1.15 = 42,833 [A]</t>
  </si>
  <si>
    <t>564871111</t>
  </si>
  <si>
    <t>Podklad ze šterkodrte ŠD plochy pres 100 m2 tl 250 mm</t>
  </si>
  <si>
    <t xml:space="preserve"> 7 * 13.21 = 92,470 [A]</t>
  </si>
  <si>
    <t>565135121</t>
  </si>
  <si>
    <t>Asfaltový beton vrstva podkladní ACP 16 (obalované kamenivo OKS) tl 50 mm š pres 3 m</t>
  </si>
  <si>
    <t>567122114</t>
  </si>
  <si>
    <t>Podklad ze smesi stmelené cementem SC C 8/10 (KSC I) tl 150 mm</t>
  </si>
  <si>
    <t>573111112</t>
  </si>
  <si>
    <t>Postrik živicný infiltracní s posypem z asfaltu množství 1 kg/m2</t>
  </si>
  <si>
    <t>573231106</t>
  </si>
  <si>
    <t>Postrik živicný spojovací ze silnicní emulze v množství 0,30 kg/m2</t>
  </si>
  <si>
    <t xml:space="preserve"> 7 * 10.96 = 76,720 [A]</t>
  </si>
  <si>
    <t>577134141</t>
  </si>
  <si>
    <t>Asfaltový beton vrstva obrusná ACO 11 (ABS) tr. I tl 40 mm š pres 3 m z modifikovaného asfaltu</t>
  </si>
  <si>
    <t>577145142</t>
  </si>
  <si>
    <t>Asfaltový beton vrstva ložní ACL 16 (ABH) tl 50 mm š pres 3 m z modifikovaného asfaltu</t>
  </si>
  <si>
    <t>577155142</t>
  </si>
  <si>
    <t>Asfaltový beton vrstva ložní ACL 16 (ABH) tl 60 mm š pres 3 m z modifikovaného asfaltu</t>
  </si>
  <si>
    <t>578133212</t>
  </si>
  <si>
    <t>Litý asfalt MA 11 (LAS) tl 35 mm š pres 3 m z nemodifikovaného asfaltu</t>
  </si>
  <si>
    <t>581131115</t>
  </si>
  <si>
    <t>Kryt cementobetonový vozovek skupiny CB I tl 200 mm</t>
  </si>
  <si>
    <t xml:space="preserve"> 0.2 * 7 * 13.21 = 18,494 [A]</t>
  </si>
  <si>
    <t>58939040</t>
  </si>
  <si>
    <t>smes stmelená cementem SC C3/4 (stabilizovaný podklad SC I)</t>
  </si>
  <si>
    <t xml:space="preserve"> 7 * 13.21*0,1515 = 14,009 [A]</t>
  </si>
  <si>
    <t>59245015</t>
  </si>
  <si>
    <t>dlažba zámková tvaru I 200x165x60mm prírodní</t>
  </si>
  <si>
    <t xml:space="preserve"> 5.8 + 5.4 +6.5 + 7.4  = 25,100 [A]</t>
  </si>
  <si>
    <t>596211110</t>
  </si>
  <si>
    <t>Kladení zámkové dlažby komunikací pro peší rucne tl 60 mm skupiny A pl do 50 m2</t>
  </si>
  <si>
    <t>6</t>
  </si>
  <si>
    <t>Úpravy povrchů, podlahy, výplně otvorů</t>
  </si>
  <si>
    <t>628611131</t>
  </si>
  <si>
    <t>Náter betonu mostu akrylátový 2x ochranný pružný S4 (OS-C)</t>
  </si>
  <si>
    <t xml:space="preserve"> 0.56 * 11.3 + 0.56 * 11.3 + 0.8 + 0.78 + 0.51 + 0.54 = 15,286 [A]</t>
  </si>
  <si>
    <t xml:space="preserve"> 12.5 * 9.1 = 113,750 [A]</t>
  </si>
  <si>
    <t xml:space="preserve"> 0.64 * 14.9 + 0.64 * 13.9 = 18,432 [A]</t>
  </si>
  <si>
    <t>632481213</t>
  </si>
  <si>
    <t>Separacní vrstva z PE fólie</t>
  </si>
  <si>
    <t>632664113</t>
  </si>
  <si>
    <t>Náter betonové podlahy mostu epoxidový 1x ochranný protiskluzový</t>
  </si>
  <si>
    <t xml:space="preserve"> 15 * 11.1 = 166,500 [A]</t>
  </si>
  <si>
    <t>636195011</t>
  </si>
  <si>
    <t>Oprava spárování dlažby z kamenu MC pl pres 4 m2</t>
  </si>
  <si>
    <t xml:space="preserve"> 3 * 11.3 + 2.7 * 11.3 = 64,410 [A]</t>
  </si>
  <si>
    <t>711</t>
  </si>
  <si>
    <t xml:space="preserve">Izolace proti vodě, vlhkosti a plynům   </t>
  </si>
  <si>
    <t>11163150</t>
  </si>
  <si>
    <t>lak penetracní asfaltový</t>
  </si>
  <si>
    <t xml:space="preserve"> (0.5 * 11.3 + 0.54 * 11.3 + 1.6 + 1.44 + 1.61 + 1.87)*0,0004 = 0,007 [A]</t>
  </si>
  <si>
    <t xml:space="preserve"> (0.5 * 11.3 + 0.54 * 11.3 + 1.6 + 1.44 + 1.61 + 1.87)*2*0,0004 = 0,015 [A]</t>
  </si>
  <si>
    <t>62833158</t>
  </si>
  <si>
    <t>pás asfaltový natavitelný oxidovaný tl 4,0mm typu G200 S40 s vložkou ze sklenené tkaniny, s jemnozrnným minerálním posypem</t>
  </si>
  <si>
    <t xml:space="preserve"> (1.6 * 10.5 + 1.7 * 10.5 + 0.92 + 0.62 + 0.76 + 0.9)*1,2 = 45,420 [A]</t>
  </si>
  <si>
    <t>62836110</t>
  </si>
  <si>
    <t>pás asfaltový natavitelný oxidovaný tl 4,0mm s vložkou z hliníkové fólie / hliníkové fólie s textilií, se spalitelnou PE folií nebo jemnozrnným minerálním posyp</t>
  </si>
  <si>
    <t xml:space="preserve"> 2.24 * 10.98 + 2.24 * 10.98*1,2 = 54,109 [A]</t>
  </si>
  <si>
    <t>711112001</t>
  </si>
  <si>
    <t>Provedení izolace proti zemní vlhkosti svislé za studena náterem penetracním</t>
  </si>
  <si>
    <t xml:space="preserve"> 0.5 * 11.3 + 0.54 * 11.3 + 1.6 + 1.44 + 1.61 + 1.87 = 18,272 [A]</t>
  </si>
  <si>
    <t>711112002</t>
  </si>
  <si>
    <t>Provedení izolace proti zemní vlhkosti svislé za studena lakem asfaltovým</t>
  </si>
  <si>
    <t xml:space="preserve"> (0.5 * 11.3 + 0.54 * 11.3 + 1.6 + 1.44 + 1.61 + 1.87)*2 = 36,544 [A]</t>
  </si>
  <si>
    <t>711131811</t>
  </si>
  <si>
    <t>Odstranení izolace proti zemní vlhkosti vodorovné</t>
  </si>
  <si>
    <t xml:space="preserve"> 11.1 * 10.7
 = 118,770 [A]</t>
  </si>
  <si>
    <t>711141559</t>
  </si>
  <si>
    <t>Provedení izolace proti zemní vlhkosti pásy pritavením vodorovné NAIP</t>
  </si>
  <si>
    <t xml:space="preserve"> 2.24 * 10.98 + 2.24 * 10.98 = 49,190 [A]</t>
  </si>
  <si>
    <t>711142559</t>
  </si>
  <si>
    <t>Provedení izolace proti zemní vlhkosti pásy pritavením svislé NAIP</t>
  </si>
  <si>
    <t xml:space="preserve"> 1.6 * 10.5 + 1.7 * 10.5 + 0.92 + 0.62 + 0.76 + 0.9 = 37,850 [A]</t>
  </si>
  <si>
    <t>8</t>
  </si>
  <si>
    <t>Potrubí</t>
  </si>
  <si>
    <t>28611224</t>
  </si>
  <si>
    <t>trubka drenážní flexibilní celoperforovaná PVC-U SN 4 DN 125 pro meliorace, docasné nebo odlehcovací drenáže</t>
  </si>
  <si>
    <t xml:space="preserve"> 13.6 * 2 = 27,200 [A]</t>
  </si>
  <si>
    <t>55241005</t>
  </si>
  <si>
    <t>poklop kanalizacní litinový, rám betonolitinový 160mm,s osazením pro lapac D 400 kruhová mríž</t>
  </si>
  <si>
    <t>Osazení odvodňovací vpusti před mostem.</t>
  </si>
  <si>
    <t xml:space="preserve"> 1 = 1,000 [A]</t>
  </si>
  <si>
    <t>871228111</t>
  </si>
  <si>
    <t>Kladení drenážního potrubí z tvrdého PVC prumeru pres 90 do 150 mm</t>
  </si>
  <si>
    <t>899104112</t>
  </si>
  <si>
    <t>Osazení poklopu litinových nebo ocelových vcetne rámu pro trídu zatížení D400, E600</t>
  </si>
  <si>
    <t>9</t>
  </si>
  <si>
    <t>Ostatní konstrukce a práce</t>
  </si>
  <si>
    <t>13010936</t>
  </si>
  <si>
    <t>ocel profilová jakost S235JR (11 375) prurez UPE 180</t>
  </si>
  <si>
    <t xml:space="preserve"> 609.6*0,001 = 0,610 [A]</t>
  </si>
  <si>
    <t>13756640</t>
  </si>
  <si>
    <t>atypický krycí plech</t>
  </si>
  <si>
    <t xml:space="preserve"> 0.32 * 0.003 * 7,850* (13.9 + 14.9) = 0,217</t>
  </si>
  <si>
    <t>59217017</t>
  </si>
  <si>
    <t>obrubník betonový chodníkový 1000x100x250mm</t>
  </si>
  <si>
    <t xml:space="preserve"> 3.13 + 3.12 + 0.44 + 2.91 + 3.89 + 1.83 + 3.17 + 2.41 = 20,900 [A]</t>
  </si>
  <si>
    <t xml:space="preserve"> 3 + 3.5 + 3 + 3.5 = 13,000 [A]</t>
  </si>
  <si>
    <t>59217031</t>
  </si>
  <si>
    <t>obrubník betonový silnicní 1000x150x250mm</t>
  </si>
  <si>
    <t>914112111</t>
  </si>
  <si>
    <t>Tabulka s oznacením evidencního císla mostu</t>
  </si>
  <si>
    <t>Tabulka s oznacením evidencního císla mostu, osazení na zábradlí.</t>
  </si>
  <si>
    <t>915231111</t>
  </si>
  <si>
    <t>Vodorovné dopravní znacení prechody pro chodce, šipky, symboly bílý plast</t>
  </si>
  <si>
    <t xml:space="preserve"> 2 + 2 + 7
 = 11,000 [A]</t>
  </si>
  <si>
    <t>916131213</t>
  </si>
  <si>
    <t>Osazení silnicního obrubníku betonového stojatého s bocní operou do lože z betonu prostého</t>
  </si>
  <si>
    <t>916231213</t>
  </si>
  <si>
    <t>Osazení chodníkového obrubníku betonového stojatého s bocní operou do lože z betonu prostého</t>
  </si>
  <si>
    <t>919121233</t>
  </si>
  <si>
    <t>Tesnení spár zálivkou za studena pro komurky š 20 mm hl 40 mm bez tesnicího profilu</t>
  </si>
  <si>
    <t xml:space="preserve"> 30.3 + 31.3 + 7 + 7 + 7 = 82,600 [A]</t>
  </si>
  <si>
    <t xml:space="preserve"> 38.5 = 38,500 [A]</t>
  </si>
  <si>
    <t>919716111</t>
  </si>
  <si>
    <t>Výztuž cementobetonového krytu ze svarovaných sítí hmotnosti do 7,5 kg/m2</t>
  </si>
  <si>
    <t xml:space="preserve"> 5.27 * 7 * 13.21 / 1000
 = 0,487 [A]</t>
  </si>
  <si>
    <t>919726124</t>
  </si>
  <si>
    <t>Geotextilie pro ochranu, separaci a filtraci netkaná merná hm pres 500 do 800 g/m2</t>
  </si>
  <si>
    <t>919735111</t>
  </si>
  <si>
    <t>Rezání stávajícího živicného krytu hl do 50 mm</t>
  </si>
  <si>
    <t>Řezání vozovky v prostoru před mostem.</t>
  </si>
  <si>
    <t xml:space="preserve"> 7,1 = 7,100 [A]</t>
  </si>
  <si>
    <t>931941211</t>
  </si>
  <si>
    <t>Dilatacní mostní záver flexibilní s elastickou výplní a krycím plechem</t>
  </si>
  <si>
    <t xml:space="preserve"> 2 * 7.15 *0,05 = 0,715 [A]</t>
  </si>
  <si>
    <t>931994141</t>
  </si>
  <si>
    <t>Tesnení pracovní spáry betonové konstrukce polyuretanovým tmelem do pl 1,5 cm2</t>
  </si>
  <si>
    <t xml:space="preserve"> 4.1 * 3 + 4.1 * 3 = 24,600 [A]</t>
  </si>
  <si>
    <t>936172127</t>
  </si>
  <si>
    <t>Osazení doplnkových konstrukcí mostního vybavení z oceli hmotnosti do 1000 kg</t>
  </si>
  <si>
    <t>936941000</t>
  </si>
  <si>
    <t>Osazení nerezového odvodnovace</t>
  </si>
  <si>
    <t xml:space="preserve"> 21.632 * 2.65 * 4 = 229,299 [A]</t>
  </si>
  <si>
    <t>položka zahrnuje:
- výrobní dokumentaci (vcetne technologického predpisu)
- dodání kompletní odvodnovací soupravy z predepsaného materiálu, vcetne všech montážních a prepravních úprav a zarízení
- dodání spojovacího, kotevního a tesnícího materiálu
- úprava a príprava úložného prostoru, vcetne kotevních prvku, jejich ocištení a ošetrení
- zrízení kompletní odvodnovací soupravy, dle príslušného technologického predpisu, vcetne všech výškových a smerových úprav
- zrízení odvodnovací soupravy po etapách, vcetne pracovních spar a spoju
- prodloužení  odpadní trouby pod spodní líc nosné konstr. nebo zaústením odvodnovace do dalšího odvodnovacího zarízení
- úprava odvod. soupravy na styku s ostatními konstrukcemi a zarízeními (u obrubníku, podél vozovek, napojení izolací a pod.)
- ochrana odvodnovací soupravy do doby provedení definitivního stavu, veškeré provizorní úpravy a opatrení
- konecné  úpravy odvodnovací soupravy jako povrchové povlaky, zálivky, které  nejsou soucástí jiných konstr., vycištení, tmelení, tesnení, výpln spar a pod.
- úprava, ocištení a ošetrení prostoru kolem odvodnovací soupravy
- opatrení odvodnovace znakem výrobce a typovým císlem
- provedení odborné prohlídky, je-li požadována</t>
  </si>
  <si>
    <t>R1</t>
  </si>
  <si>
    <t>kg</t>
  </si>
  <si>
    <t xml:space="preserve"> 4*0,85*4,37 = 14,858 [A]</t>
  </si>
  <si>
    <t>R2</t>
  </si>
  <si>
    <t xml:space="preserve">Odvodnění dutin nosníků, trubka 35/4, nerez 1.4401. Položka včetně nerez trubky.
</t>
  </si>
  <si>
    <t xml:space="preserve"> 3.058 * 0.2 * 22 = 13,455 [A]</t>
  </si>
  <si>
    <t>položka zahrnuje:
- dílenská dokumentace, vcetne technologického predpisu spojování
- dodání  materiálu  v požadované kvalite a výroba konstrukce i dílenská (vcetne  pomucek,  prípravku a prostredku pro výrobu) bez ohledu na nárocnost a její hmotnost, dílenská montáž
- dodání spojovacího materiálu
- zrízení  montážních  a  dilatacních  spoju,  spar, vcetne potrebných úprav, vložek, opracování, ocištení a ošetrení
- podper. konstr. a lešení všech druhu pro montáž konstrukcí i doplnkových, vcetne požadovaných otvoru, ochranných a bezpecnostních opatrení a základu pro tyto konstrukce a lešení
- jakákoliv doprava a manipulace dílcu  a  montážních  sestav,  vcetne  dopravy konstrukce z výrobny na stavbu
- montáž konstrukce na staveništi, vcetne montážních prostredku a pomucek a zednických výpomocí
- výpln, tesnení a tmelení spar a spoju
- cištení konstrukce a odstranení všech vrubu (vrypy, otlaceniny a pod.)
- všechny druhy ocelového kotvení
- dílenskou prejímku a montážní prohlídku, vcetne požadovaných dokladu
- zrízení kotevních otvoru nebo jam, nejsou-li cástí jiné konstrukce, jejich úpravy, ocištení a ošetrení
- osazení kotvení nebo prímo cástí konstrukce do podpurné konstrukce nebo do zeminy
- výpln kotevních otvoru  (príp.  podlití  patních  desek)  maltou,  betonem  nebo  jinou speciální hmotou, vyplnení jam zeminou
- predepsanou protikorozní ochranu a nátery konstrukcí
- osazení merících zarízení a úpravy pro ne
- ochranná opatrení pred úcinky bludných proudu</t>
  </si>
  <si>
    <t>946231111</t>
  </si>
  <si>
    <t>Montáž zavešeného lešení pod bednení mostních ríms s vyložením do 0,9 m</t>
  </si>
  <si>
    <t xml:space="preserve"> (0.3 * 14.9 + 0.3 * 13.9)*2,5 = 21,600 [A]</t>
  </si>
  <si>
    <t>946231121</t>
  </si>
  <si>
    <t>Demontáž zavešeného lešení podperného pod bednení mostní rímsy</t>
  </si>
  <si>
    <t>946311121</t>
  </si>
  <si>
    <t>Montáž lešení zavešeného radového trubkového zatížení tr. 2 do 100 kg/m2 v do 10 m</t>
  </si>
  <si>
    <t xml:space="preserve"> 2 * ( 2 * 12)
 = 48,000 [A]</t>
  </si>
  <si>
    <t>946311221</t>
  </si>
  <si>
    <t>Príplatek k lešení zavešenému radovému trubkovému 100 kg/m2 v do 10 m za první a ZKD den použití</t>
  </si>
  <si>
    <t xml:space="preserve"> 2 * ( 2 * 12)*60
 = 2880,000 [A]</t>
  </si>
  <si>
    <t>946311821</t>
  </si>
  <si>
    <t>Demontáž lešení zavešeného radového trubkového zatížení tr. 2 do 100 kg/m2 v do 10 m</t>
  </si>
  <si>
    <t xml:space="preserve"> 2 * ( 2 * 12)
 = 48,000 [A]</t>
  </si>
  <si>
    <t>962041211</t>
  </si>
  <si>
    <t>Bourání mostních zdí a pilíru z betonu prostého</t>
  </si>
  <si>
    <t xml:space="preserve"> 3.21 * 10.7
 = 34,347 [A]</t>
  </si>
  <si>
    <t>962051111</t>
  </si>
  <si>
    <t>Bourání mostních zdí a pilíru z ŽB</t>
  </si>
  <si>
    <t xml:space="preserve"> (1.34 + 1.19 + 1.03 + 1.26) * 0.4
 = 1,928 [A]</t>
  </si>
  <si>
    <t>Odbourání koncových příčníků, výška 0.8 m, půdorysná plocha 1.59 m2 (dle 02 až 07 Přehledné výkresy dig. AutoCAD)</t>
  </si>
  <si>
    <t xml:space="preserve"> 1.59 * 0.8 * 2 = 2,544 [A]</t>
  </si>
  <si>
    <t>Odbourání závěrných zídek, délka 11.1 m, průřezová plocha 0.53 m2 (dle 02 až 07 Přehledné výkresy dig. AutoCAD)</t>
  </si>
  <si>
    <t xml:space="preserve"> 0.53 * 11.1 * 2
 = 11,766 [A]</t>
  </si>
  <si>
    <t>Odstranění parapetních zídek na koncích mostu (dle 02 až 07 Přehledné výkresy dig. AutoCAD)</t>
  </si>
  <si>
    <t xml:space="preserve"> 1.65 * 1 * 0.2 * 4
 = 1,320 [A]</t>
  </si>
  <si>
    <t xml:space="preserve"> 0.36 * 13.9 + 0.37 * 13.9
 = 10,147 [A]</t>
  </si>
  <si>
    <t>966077151</t>
  </si>
  <si>
    <t>Odstranení ruzných doplnkových ocelových konstrukcí hmotnosti pres 500 do 1000 kg</t>
  </si>
  <si>
    <t>976071111</t>
  </si>
  <si>
    <t>Vybourání kovových madel a zábradlí</t>
  </si>
  <si>
    <t xml:space="preserve"> 2*10,6+2
 = 23,200 [A]</t>
  </si>
  <si>
    <t>976092321</t>
  </si>
  <si>
    <t>Vybourání odvodnovacu s odpadním potrubím rigolových</t>
  </si>
  <si>
    <t xml:space="preserve"> 4+1 = 5,000 [A]</t>
  </si>
  <si>
    <t>977151111</t>
  </si>
  <si>
    <t>Jádrové vrty diamantovými korunkami do stavebních materiálu D do 35 mm</t>
  </si>
  <si>
    <t xml:space="preserve"> 22*0,1 = 2,200 [A]</t>
  </si>
  <si>
    <t>977151125</t>
  </si>
  <si>
    <t>Jádrové vrty diamantovými korunkami do stavebních materiálu D pres 180 do 200 mm</t>
  </si>
  <si>
    <t xml:space="preserve"> 2*1 = 2,000 [A]</t>
  </si>
  <si>
    <t>985121122</t>
  </si>
  <si>
    <t>Tryskání degradovaného betonu sten a rubu kleneb vodou pod tlakem pres 300 do 1250 baru</t>
  </si>
  <si>
    <t xml:space="preserve"> 2 * (10.6 * 11.1 + 10.6 * 0.45)
 = 244,860 [A]</t>
  </si>
  <si>
    <t>Otryskání povrchu opěr do hloubky 50 mm - čelní a boční plochy opěr 500 mm pod úroveň terénu</t>
  </si>
  <si>
    <t xml:space="preserve"> 1.1 * 11.28 + 1.1 * 11.33 + 0.81 + 0.8 + 0.8 + 0.82
 = 28,101 [A]</t>
  </si>
  <si>
    <t>985311211</t>
  </si>
  <si>
    <t>Reprofilace líce kleneb a podhledu cementovou sanacní maltou tl do 10 mm</t>
  </si>
  <si>
    <t>Sanace podhledu a svislých ploch ŽB prefabrikovaných nosníků sanační maltou, tl. 10 mm, 80 % plochy (dle 02 až 07 Přehledné výkresy dig. AutoCAD)</t>
  </si>
  <si>
    <t xml:space="preserve"> (10.6 * 11.1 + 10.6 * 0.45 * 2) * 0.8
 = 101,760 [A]</t>
  </si>
  <si>
    <t>985311215</t>
  </si>
  <si>
    <t>Reprofilace líce kleneb a podhledu cementovou sanacní maltou tl pres 40 do 50 mm</t>
  </si>
  <si>
    <t>Sanace podhledu a svislých ploch ŽB prefabrikovaných nosníků sanační maltou, tl. 50 mm, 20 % plochy (dle 02 až 07 Přehledné výkresy dig. AutoCAD)</t>
  </si>
  <si>
    <t xml:space="preserve"> (10.6 * 11.1 + 10.6 * 0.45 * 2) * 0.2
 = 25,440 [A]</t>
  </si>
  <si>
    <t>Sanace čelních a bočních ploch opěr, beton C30/37 XF3, XD1 tl. 150 mm (dle 02 až 07 Přehledné výkresy dig. AutoCAD)</t>
  </si>
  <si>
    <t>985323111</t>
  </si>
  <si>
    <t>Spojovací mustek reprofilovaného betonu na cementové bázi tl 1 mm</t>
  </si>
  <si>
    <t xml:space="preserve"> 10.94 * 11.2 = 122,528 [A]</t>
  </si>
  <si>
    <t>Spojení stávající spodní stavby po odbourání s novými částmi (dle 02 až 07 Přehledné výkresy dig. AutoCAD)</t>
  </si>
  <si>
    <t xml:space="preserve"> 0.6 * 11.3 + 0.6 * 11.3 = 13,560 [A]</t>
  </si>
  <si>
    <t>985331213</t>
  </si>
  <si>
    <t>Dodatecné vlepování betonárské výztuže D 12 mm do chemické malty vcetne vyvrtání otvoru</t>
  </si>
  <si>
    <t xml:space="preserve"> 2 * ( 4 * 44)*0,5
 = 176,000 [A]</t>
  </si>
  <si>
    <t>985331215</t>
  </si>
  <si>
    <t>Dodatecné vlepování betonárské výztuže D 16 mm do chemické malty vcetne vyvrtání otvoru</t>
  </si>
  <si>
    <t xml:space="preserve"> 11 * ( 2 * 26)*0,05 = 28,600 [A]</t>
  </si>
  <si>
    <t>985331217</t>
  </si>
  <si>
    <t>Dodatecné vlepování betonárské výztuže D 20 mm do chemické malty vcetne vyvrtání otvoru</t>
  </si>
  <si>
    <t xml:space="preserve"> 2 * (3 * 37  ) *0,5
 = 111,000 [A]</t>
  </si>
  <si>
    <t>997</t>
  </si>
  <si>
    <t>Přesun sutě</t>
  </si>
  <si>
    <t>997221551</t>
  </si>
  <si>
    <t>Vodorovná doprava suti ze sypkých materiálu do 1 km</t>
  </si>
  <si>
    <t xml:space="preserve"> 13.21 * 7 * 0.08*2
 = 14,795 [A]</t>
  </si>
  <si>
    <t>01</t>
  </si>
  <si>
    <t xml:space="preserve"> 14.3 * 7 * 0.48*1,6
 = 76,877 [A]</t>
  </si>
  <si>
    <t>02</t>
  </si>
  <si>
    <t xml:space="preserve"> 14.3 * 7 * 0.24*2,6
 = 62,462 [A]</t>
  </si>
  <si>
    <t>03</t>
  </si>
  <si>
    <t xml:space="preserve"> 7 * 0.65*2,5 = 11,375 [A]</t>
  </si>
  <si>
    <t>04</t>
  </si>
  <si>
    <t xml:space="preserve"> 17.1 * 7 * 0.09*2,5
 = 26,933 [A]</t>
  </si>
  <si>
    <t>05</t>
  </si>
  <si>
    <t xml:space="preserve"> 3.21 * 10.7*2,2
 = 75,563 [A]</t>
  </si>
  <si>
    <t>06</t>
  </si>
  <si>
    <t xml:space="preserve"> (1.34 + 1.19 + 1.03 + 1.26) * 0.4*2,4
 = 4,627 [A]</t>
  </si>
  <si>
    <t>07</t>
  </si>
  <si>
    <t xml:space="preserve"> 1.59 * 0.8 * 2*2,4 = 6,106 [A]</t>
  </si>
  <si>
    <t>08</t>
  </si>
  <si>
    <t xml:space="preserve"> 0.53 * 11.1 * 2*2,4
 = 28,238 [A]</t>
  </si>
  <si>
    <t>09</t>
  </si>
  <si>
    <t xml:space="preserve"> 1.65 * 1 * 0.2 * 4*2,4
 = 3,168 [A]</t>
  </si>
  <si>
    <t>11</t>
  </si>
  <si>
    <t xml:space="preserve"> (0.36 * 13.9 + 0.37 * 13.9)*2,4
 = 24,353 [A]</t>
  </si>
  <si>
    <t>12</t>
  </si>
  <si>
    <t xml:space="preserve"> (2.33 * 15 + 1.6 * 15)*2
 = 117,900 [A]</t>
  </si>
  <si>
    <t>13</t>
  </si>
  <si>
    <t>997221559</t>
  </si>
  <si>
    <t>Príplatek ZKD 1 km u vodorovné dopravy suti ze sypkých materiálu</t>
  </si>
  <si>
    <t xml:space="preserve"> 13.21 * 7 * 0.08*8
 = 59,181 [A]</t>
  </si>
  <si>
    <t xml:space="preserve"> 14.3 * 7 * 0.48*6,4
 = 307,507 [A]</t>
  </si>
  <si>
    <t xml:space="preserve"> 14.3 * 7 * 0.24*10,4
 = 249,850 [A]</t>
  </si>
  <si>
    <t xml:space="preserve"> 7 * 0.65*10 = 45,500 [A]</t>
  </si>
  <si>
    <t xml:space="preserve"> 17.1 * 7 * 0.09*10
 = 107,730 [A]</t>
  </si>
  <si>
    <t xml:space="preserve"> 3.21 * 10.7*2,2*2
 = 151,127 [A]</t>
  </si>
  <si>
    <t xml:space="preserve"> (1.34 + 1.19 + 1.03 + 1.26) * 0.4*2,4*2
 = 9,254 [A]</t>
  </si>
  <si>
    <t xml:space="preserve"> 1.59 * 0.8 * 2*2,4*2 = 12,211 [A]</t>
  </si>
  <si>
    <t xml:space="preserve"> 0.53 * 11.1 * 2*2,4*2
 = 56,477 [A]</t>
  </si>
  <si>
    <t xml:space="preserve"> (0.36 * 13.9 + 0.37 * 13.9)*2,4*2
 = 48,706 [A]</t>
  </si>
  <si>
    <t>10</t>
  </si>
  <si>
    <t xml:space="preserve"> 1.65 * 1 * 0.2 * 4*2,4*2
 = 6,336 [A]</t>
  </si>
  <si>
    <t xml:space="preserve"> (2.33 * 15 + 1.6 * 15)*2*4
 = 471,600 [A]</t>
  </si>
  <si>
    <t xml:space="preserve"> 2*2,25*9*0,05*2,6*3 = 15,795 [A]</t>
  </si>
  <si>
    <t>998</t>
  </si>
  <si>
    <t>Přesun hmot</t>
  </si>
  <si>
    <t>998212111</t>
  </si>
  <si>
    <t>Presun hmot pro mosty zdené, monolitické betonové nebo ocelové v do 20 m</t>
  </si>
  <si>
    <t xml:space="preserve"> 6 * 62*0,001 = 0,372 [A]</t>
  </si>
  <si>
    <t xml:space="preserve"> 5.27 * 7 * 13.21 / 1000
 = 0,487 [A]</t>
  </si>
  <si>
    <t xml:space="preserve"> 0.1 * 4.215
 = 0,422 [A]</t>
  </si>
  <si>
    <t>7</t>
  </si>
  <si>
    <t xml:space="preserve"> (1,6+2,1+4,1+1,4)*0,2*1,02 = 1,877 [A]</t>
  </si>
  <si>
    <t>998212191</t>
  </si>
  <si>
    <t>Príplatek k presunu hmot pro mosty zdené nebo monolitické za zvetšený presun do 1000 m</t>
  </si>
  <si>
    <t>998225111</t>
  </si>
  <si>
    <t>Presun hmot pro pozemní komunikace s krytem z kamene, monolitickým betonovým nebo živicným</t>
  </si>
  <si>
    <t xml:space="preserve"> 7 * 13.21*0,283 = 26,169 [A]</t>
  </si>
  <si>
    <t>998225191</t>
  </si>
  <si>
    <t>Príplatek k presunu hmot pro pozemní komunikace s krytem z kamene, živicným, betonovým do 1000 m</t>
  </si>
  <si>
    <t>VRN1</t>
  </si>
  <si>
    <t>Průzkumné, geodetické a projektové práce</t>
  </si>
  <si>
    <t>011503000</t>
  </si>
  <si>
    <t>Stavební pruzkum bez rozlišení</t>
  </si>
  <si>
    <t>kpl</t>
  </si>
  <si>
    <t>Diagnostika předpínacích kabelů z čel nosníků. Celkový počet kotev kabelů je 264 ks. Čerpání položky dle technické zprávy</t>
  </si>
  <si>
    <t>012203000</t>
  </si>
  <si>
    <t>Geodetické práce pri provádení stavby</t>
  </si>
  <si>
    <t>013244000</t>
  </si>
  <si>
    <t>013294000</t>
  </si>
  <si>
    <t>Ostatní dokumentace</t>
  </si>
  <si>
    <t>Vypracování mostního listu</t>
  </si>
  <si>
    <t>VRN3</t>
  </si>
  <si>
    <t>Zařízení staveniště</t>
  </si>
  <si>
    <t>031002000</t>
  </si>
  <si>
    <t>Související práce pro zarízení stavenište</t>
  </si>
  <si>
    <t>Zařízení staveniště - včetně ohrazení staveniště pro umožnění průchodu lidí přes prostor stavby.</t>
  </si>
  <si>
    <t>Hlavní tituly pruvodních cinností a nákladu
  zarízení stavenište
    související (prípravné) práce</t>
  </si>
  <si>
    <t>034503000</t>
  </si>
  <si>
    <t>Informacní tabule na staveništi</t>
  </si>
  <si>
    <t>Osazení informačních tabulí na stavbě</t>
  </si>
  <si>
    <t>VRN5</t>
  </si>
  <si>
    <t>Finanční náklady</t>
  </si>
  <si>
    <t>052002000</t>
  </si>
  <si>
    <t>Hlavní tituly pruvodních cinností a nákladu
  financní náklady
    financní rezerva</t>
  </si>
  <si>
    <t>VRN7</t>
  </si>
  <si>
    <t>Provozní vlivy</t>
  </si>
  <si>
    <t>070001000</t>
  </si>
  <si>
    <t>Dodání, montáž, nájem, demontáž dočasného SDZ dle PD, případně PČR. Včetně údržby po celou dobu trvání funkce, náhrady zničených nebo ztracených kusů, nutné opravy požkozených částí. U výstražných světel napájení z baterie, včetně záložní baterie.</t>
  </si>
  <si>
    <t>Základní rozdelení pruvodních cinností a nákladu
  provozní vlivy</t>
  </si>
  <si>
    <t>Var.</t>
  </si>
  <si>
    <t>Zaměření povrchu NK a spodní stavby po odbourání mostního svršku</t>
  </si>
  <si>
    <t>Kotvy říms na mostě á 1 m, 62ks po 6 kg (dle 12 Římsy - tvar a výztuž dig. AutoCAD)</t>
  </si>
  <si>
    <t>Výztuž nové ŽB desky z oceli B500B, 0.15 t/m3 (dle 02 až 07 Přehledné výkresy dig. AutoCAD)</t>
  </si>
  <si>
    <t>Výztuž obrusné vrstvy zpomalovacího prahu, KARI síť 150/150/8 (dle 13 Úpravy vozovky a chodníku dig. AutoCAD)</t>
  </si>
  <si>
    <t>Výztuž nové ŽB desky z oceli B500B, 0.2 t/m3 (dle 09 Úprava a sanace spodní stavby dig. AutoCAD)</t>
  </si>
  <si>
    <t>Výztuž nové ŽB desky z oceli B500B, 0.2 t/m3 (dle 11 Monolitická deska - tvar a výztuž dig. AutoCAD)</t>
  </si>
  <si>
    <t>Výztuž sanační vrstvy opěr z oceli B500B, 0.1 t/m3 (dle 11 Monolitická deska - tvar a výztuž dig. AutoCAD)</t>
  </si>
  <si>
    <t>Podkladní beton pod betonové pod římsy nad křídly, beton C12/15 XF1 (dle 02 až 07 Přehledné výkresy dig. AutoCAD)</t>
  </si>
  <si>
    <t>Směs stmelená cementem SC C8/10 tl. 0,15 m, vozovka zpomalovacího prahu (dle 13 Úpravy vozovky a chodníku dig. AutoCAD)</t>
  </si>
  <si>
    <t>Odstranění krytu zpomalovacího prahu z betonové zámkové dlažby, tloušťka 0.08 m, šířka vozovky 7 m (dle 02 až 07 Přehledné výkresy dig. AutoCAD)</t>
  </si>
  <si>
    <t>Odstranění podkladních vrstev zpomalovacích prahu za opěrou OP2, štěrkodrť, tloušťka vrstev 0.48 m, šířka vozovky 7 m (dle 02 až 07 Přehledné výkresy dig. AutoCAD)</t>
  </si>
  <si>
    <t>Odstranění podkladních vrstev zpomalovacích prahu za opěrou OP2, nesoudržný asf. recyklát promísený s jílem, tloušťka vrstev 0.24 m, šířka vozovky 7 m (dle 02 až 07 Přehledné výkresy dig. AutoCAD)</t>
  </si>
  <si>
    <t>Odstranění podkladních vrstev vozovky před opěrou OP1, šířka vozovky 7 m (dle 02 až 07 Přehledné výkresy dig. AutoCAD)</t>
  </si>
  <si>
    <t>Odstranění krytu vozovky, asfaltový beton, tloušťka 0.09 m, šířka vozovky 7 m (dle 02 až 07 Přehledné výkresy dig. AutoCAD)</t>
  </si>
  <si>
    <t>Odstranění spádové a vyrovnávací vrstvy na mostě (dle 02 až 07 Přehledné výkresy dig. AutoCAD)</t>
  </si>
  <si>
    <t>Odbourání ŽB křídel opěr (dle 02 až 07 Přehledné výkresy dig. AutoCAD)</t>
  </si>
  <si>
    <t>Odstranění ŽB říms na mostě (dle 02 až 07 Přehledné výkresy dig. AutoCAD)</t>
  </si>
  <si>
    <t>Kotvení výztuže do stávajících částí spodní stavby. Průměr vlepované výztuže R20, délka kotvení (hloubka vrtu) 500 mm.</t>
  </si>
  <si>
    <t>Kotvení výztuže do stávajících částí KA nosníků. Průměr vlepované výztuže R16, délka kotvení (hloubka vrtu) 500 mm.</t>
  </si>
  <si>
    <t>Kotvení výztuže do stávajících částí spodní stavby. Průměr vlepované výztuže R12, délka kotvení (hloubka vrtu) 500 mm.</t>
  </si>
  <si>
    <t>Spojení stávající NK s novou ŽB deskou (dle 02 až 07 Přehledné výkresy dig. AutoCAD)</t>
  </si>
  <si>
    <t>Otryskání povrchu předpjatých ŽB nosníků</t>
  </si>
  <si>
    <t>Jádrové vyvrtání prostupu pro odvodnění jednotlivých částí (odvodnění opěr, odvodnění izolace, odvodnění nosníků). Položka včetně případných dobourání a dočištění.</t>
  </si>
  <si>
    <t>Jádrové vyvrtání prostupu pro odvodnění jednotlivých částí (odvodnění opěr, odvodnění izolace, odvodnění nosníků). Položka včetně případných dobourání a dočištění.</t>
  </si>
  <si>
    <t>Vybourání stávajících odvodňovačů na mostě, vybourání poklopu odvodňovače před mostem. Odvoz a likvidace v režii zhotovitele.</t>
  </si>
  <si>
    <t>Odstranění ocelového zábradlí na mostě a mimo most (dle 02 až 07 Přehledné výkresy dig. AutoCAD). Likvidace a odvoz v režii zhotovitele.</t>
  </si>
  <si>
    <t>Ocelová konstrukce pro dočasné přeložení IS, 2xUPE 180 z oceli S235JR</t>
  </si>
  <si>
    <t>Odstranění ŽB říms na mostě (dle 02 až 07 Přehledné výkresy dig. AutoCAD)</t>
  </si>
  <si>
    <t>Odbourání ŽB křídel opěr (dle 02 až 07 Přehledné výkresy dig. AutoCAD)</t>
  </si>
  <si>
    <t>Odstranění spádové a vyrovnávací vrstvy na mostě (dle 02 až 07 Přehledné výkresy dig. AutoCAD)</t>
  </si>
  <si>
    <t>Zavěšené pracovní lešení pro práce na okrajích prefabrikovaných nosníků a křídlech (bourání, betonáž nových říms). Předpoklad 2x 12 bm. Položka je včetně nájmu, montáže/demontáže a ochranných sítí.</t>
  </si>
  <si>
    <t>Zavěšené pracovní lešení pro práce na okrajích prefabrikovaných nosníků a křídlech (bourání, betonáž nových říms). Předpoklad 2x 12 bm. Položka je včetně nájmu, montáže/demontáže a ochranných sítí.</t>
  </si>
  <si>
    <t>ŽB římsy, včetně úpravy povrchu striáží, beton C30/37 XF4, XD3 (dle 12 Římsy - tvar a výztuž dig. AutoCAD)</t>
  </si>
  <si>
    <t>Ocelová konstrukce pro dočasné přeložení IS, 2xUPE 180 z oceli S235JR. Včetně montážního spojení</t>
  </si>
  <si>
    <t>Krycí nerez plech IS pod římsou tl. 3 mm (dle 12 Římsy - tvar a výztuž). Výroba, včetně kotvení do římsy</t>
  </si>
  <si>
    <t>Olemování kamenné dlažby silničním obrubníkem 100x250, včetně betonového lože tl. 150 mm C25/30 XF3 (dle 02 až 07 Přehledné výkresy dig. AutoCAD)</t>
  </si>
  <si>
    <t>Chodníkový obrubník na okraji chodníku 100x250, včetně betonového lože tl. 150 mm C25/30 XF3 (dle 02 až 07 Přehledné výkresy dig. AutoCAD)</t>
  </si>
  <si>
    <t>Silniční obrubník na okraji chodníku 100x250, včetně betonového lože tl. 150 mm C25/30 XF3 (dle 02 až 07 Přehledné výkresy dig. AutoCAD)</t>
  </si>
  <si>
    <t>Dodávka a pokládka vodorovného dopravního značení bíle barvy přechod pro chodce V7, Symbol jízdního pruhu pro cyklisty V14, značky dej přednoszd v jízdě na cyklostezce V15 a trojúhelníky u přejezdového prahu V17.</t>
  </si>
  <si>
    <t>Silniční obrubník na okraji chodníku 100x250, včetně betonového lože tl. 150 mm C25/30 XF3 (dle 02 až 07 Přehledné výkresy dig. AutoCAD)</t>
  </si>
  <si>
    <t>Olemování kamenné dlažby silničním obrubníkem 100x250, včetně betonového lože tl. 150 mm C25/30 XF3 (dle 02 až 07 Přehledné výkresy dig. AutoCAD)</t>
  </si>
  <si>
    <t>Chodníkový obrubník na okraji chodníku 100x250, včetně betonového lože tl. 150 mm C25/30 XF3 (dle 02 až 07 Přehledné výkresy dig. AutoCAD)</t>
  </si>
  <si>
    <t>Těsnící zálivka mezi římsou/obrubou a vozovkou na okrajích a příčných spar v místě řezů asfaltového povrchu (dle 02 až 07 Přehledné výkresy dig. AutoCAD)</t>
  </si>
  <si>
    <t>Těsnící zálivka ve vozovce mezi etapami výstavby (dle 02 až 07 Přehledné výkresy dig. AutoCAD)</t>
  </si>
  <si>
    <t>Výztuž obrusné vrstvy zpomalovacího prahu, KARI síť 150/150/8 (dle 13 Úpravy vozovky a chodníku dig. AutoCAD)</t>
  </si>
  <si>
    <t>Geotextilie - ochrana izolace (asfaltové pásy na betonové části opěr ve styku se zeminou uvnitř opěr a křídel (dle 02 až 07 Přehledné výkresy dig. AutoCAD)</t>
  </si>
  <si>
    <t>Rezání stávajícího živicného krytu nebo podkladu hloubky do 50 mm</t>
  </si>
  <si>
    <t>Elastické mostní závěry (dle 02 až 07 Přehledné výkresy dig. AutoCAD)</t>
  </si>
  <si>
    <t>Těsnění příčných pracovních/smršťovacích spar v římsách (včetně provedení spár) těsnícím elastickým tmelem (dle 12 Římsy - tvar a výztuž dig. AutoCAD)</t>
  </si>
  <si>
    <t>Ocelová konstrukce pro dočasné přeložení IS, 2xUPE 180 z oceli S235JR</t>
  </si>
  <si>
    <t>Atypické odvodňovače povrchu vozovky, profil Jäkl 200x100x5, nerez 1.4401. Položka včetně nerez trubky.</t>
  </si>
  <si>
    <t xml:space="preserve">Odvodnění povrchu izolace, trubka DN 50, tl. 4 mm, nerez 1.4401. Položka včetně nerez trubky.
</t>
  </si>
  <si>
    <t>Drenáž za opěrami PVC DN 150 včetně prostupu a úpravy vyústění (dle 02 až 07 Přehledné výkresy dig. AutoCAD)</t>
  </si>
  <si>
    <t>Drenáž za opěrami PVC DN 150 včetně prostupu a úpravy vyústění (dle 02 až 07 Přehledné výkresy dig. AutoCAD)</t>
  </si>
  <si>
    <t>Osazení odvodňovací vpusti před mostem.
Osazení poklopu litinových a ocelových
  vcetne rámu, pro trídu zatížení, D400, E600</t>
  </si>
  <si>
    <t>Sjednocující nátěr spodní stavby (dle 02 až 07 Přehledné výkresy dig. AutoCAD)</t>
  </si>
  <si>
    <t>Sjednocující nátěr nosné konstrukce (dle 02 až 07 Přehledné výkresy dig. AutoCAD)</t>
  </si>
  <si>
    <t>Ochranný nátěr ŽB říms (dle 12 Římsy - tvar a výztuž dig. AutoCAD)</t>
  </si>
  <si>
    <t>Nepropustná fólie - infiltrační vrstva, vozovka zpomalovacího prahu (dle 13 Úpravy vozovky a chodníku dig. AutoCAD)</t>
  </si>
  <si>
    <t>Pásová izolace tl. 5 mm pod vozovkou a římsami na mostě a na přechodovém klínu - pečetící vrstva. 
(dle 02 až 07 Přehledné výkresy dig. AutoCAD)</t>
  </si>
  <si>
    <t>Přespárování stávající kamenné dlažby pod mostem (dle 02 až 07 Přehledné výkresy dig. AutoCAD)</t>
  </si>
  <si>
    <t>Kácení stromů v blízkosti mostu, včetně odvozu na skládku</t>
  </si>
  <si>
    <t>Kácení stromů v blízkosti mostu, včetně odvozu na skládku</t>
  </si>
  <si>
    <t>Odstranění stávajících odvodňovacích skluzů z betonových tvárnic podél opěr mostu, s odvozem na skládku</t>
  </si>
  <si>
    <t>Odstranění krytu zpomalovacího prahu z betonové zámkové dlažby, tloušťka 0.08 m, šířka vozovky 7 m (dle 02 až 07 Přehledné výkresy dig. AutoCAD)</t>
  </si>
  <si>
    <t>Odstranění podkladních vrstev zpomalovacích prahu za opěrou OP2, štěrkodrť, tloušťka vrstev 0.48 m, šířka vozovky 7 m (dle 02 až 07 Přehledné výkresy dig. AutoCAD)</t>
  </si>
  <si>
    <t>Odstranění podkladních vrstev vozovky před opěrou OP1, šířka vozovky 7 m (dle 02 až 07 Přehledné výkresy dig. AutoCAD)</t>
  </si>
  <si>
    <t>Odstranění podkladních vrstev zpomalovacích prahu za opěrou OP2, nesoudržný asf. recyklát promísený s jílem, tloušťka vrstev 0.24 m, šířka vozovky 7 m (dle 02 až 07 Přehledné výkresy dig. AutoCAD)</t>
  </si>
  <si>
    <t>Dočasné přeložení kabelů sdělovacích kabelů mimo mostní konstrukci, následně přeložený zpět na mostní konstrukci. Součástí položky je také kontrolní měření optických kabelů. Přeložky kabelů SO 401, SO 402, SO 403, SO 404.</t>
  </si>
  <si>
    <t>Sejmutí ornice tl. 0.2 m uložení v prostoru stavby.</t>
  </si>
  <si>
    <t>Uložení výkopové zeminy na skládku. Hustota materiálu 2000 kg/m3</t>
  </si>
  <si>
    <t>Uložení podkladních vrstev zpomalovacího prahu na skládku. Hustota materiálu 1800 kg/m3</t>
  </si>
  <si>
    <t>Dočasné odstranění stávajícího opevnění svahu z lomového kamene, pruh 1,0 m podél líce opěr. Po dokončení sanace opěr bude opevnění obnoveno</t>
  </si>
  <si>
    <t>Zásyp za opěrou vhodnou zeminou (dle ČSN 73 6244), hutněný na ID 0,9 (včetně nákupu a dovozu) (dle 02 až 07 Přehledné výkresy dig. AutoCAD)</t>
  </si>
  <si>
    <t>Rozprostření ornice tl. 0.2 m.</t>
  </si>
  <si>
    <t>Zásyp za opěrou vhodnou zeminou (dle ČSN 73 6244), hutněný na ID 0,9 (včetně nákupu a dovozu) (dle 02 až 07 Přehledné výkresy dig. AutoCAD)</t>
  </si>
  <si>
    <t>Mezerovitý beton kolem drenáže za rubem opěry (dle 02 až 07 Přehledné výkresy dig. AutoCAD)</t>
  </si>
  <si>
    <t>Betonové vývařiště, beton C25/30 XF4 (dle 02 až 07 Přehledné výkresy dig. AutoCAD)</t>
  </si>
  <si>
    <t>Betonové vývařiště, beton C25/30 XF4 (dle 02 až 07 Přehledné výkresy dig. AutoCAD)</t>
  </si>
  <si>
    <t>Kotvy říms na mostě á 1 m, 56ks po 6 kg (dle 12 Římsy - tvar a výztuž dig. AutoCAD)</t>
  </si>
  <si>
    <t>ŽB římsy, včetně úpravy povrchu striáží, beton C30/37 XF4, XD3 (dle 12 Římsy - tvar a výztuž dig. AutoCAD)</t>
  </si>
  <si>
    <t>Výztuž nové ŽB desky z oceli B500B, 0.15 t/m3 (dle 02 až 07 Přehledné výkresy dig. AutoCAD)</t>
  </si>
  <si>
    <t>Železobetonové závěrné zídky a křídla, beton C30/37, XF3, XD1 (dle 09 Úprava a sanace spodní stavby dig. AutoCAD)</t>
  </si>
  <si>
    <t>Železobetonové závěrné zídky a křídla, beton C30/37, XF3, XD1 (dle 09 Úprava a sanace spodní stavby dig. AutoCAD)</t>
  </si>
  <si>
    <t>Mostní zábradlí se svislou výplní z otevřených ocelových profilů, ocel S235JR (dle 14 Detaily příslušenství dig. AutoCAD)</t>
  </si>
  <si>
    <t>PE chráničky v římsách pro IS, 5xDN 75 (dle 12 Římsy - tvar a výztuž dig. AutoCAD)</t>
  </si>
  <si>
    <t>Kotvy říms na mostě á 1 m, 62ks po 6 kg (dle 12 Římsy - tvar a výztuž dig. AutoCAD)</t>
  </si>
  <si>
    <t>Výroba mostní zábradlí se svislou výplní z otevřených ocelových profilů, ocel S235JR (dle 14 Detaily příslušenství dig. AutoCAD). Položka včetně nátěru a kotvení.</t>
  </si>
  <si>
    <t>Přechodový klín z prostého betonu C25/30, XF1 (dle 09 Úprava a sanace spodní stavby dig. AutoCAD)</t>
  </si>
  <si>
    <t>Nové ŽB koncové příčníky z betonu C30/37, půdorysná plocha 2.76 m2, výška 0.47 m (dle 02 až 07 Přehledné výkresy dig. AutoCAD)</t>
  </si>
  <si>
    <t>Nová ŽB deska z betonu C30/37, průřezová plocha 2.4 m2, délka 10.942 m (dle 11 Monolitická deska - tvar a výztuž dig. AutoCAD)</t>
  </si>
  <si>
    <t>Nové ŽB koncové příčníky z betonu C30/37, půdorysná plocha 2.76 m2, výška 0.47 m (dle 02 až 07 Přehledné výkresy dig. AutoCAD)</t>
  </si>
  <si>
    <t>Nová ŽB deska z betonu C30/37, průřezová plocha 2.4 m2, délka 10.942 m (dle 11 Monolitická deska - tvar a výztuž dig. AutoCAD)</t>
  </si>
  <si>
    <t>Přechodový klín z prostého betonu C25/30, XF1 (dle 09 Úprava a sanace spodní stavby dig. AutoCAD)</t>
  </si>
  <si>
    <t>Výztuž nové ŽB desky z oceli B500B, 0.2 t/m3 (dle 09 Úprava a sanace spodní stavby dig. AutoCAD)</t>
  </si>
  <si>
    <t>Výztuž nové ŽB desky z oceli B500B, 0.2 t/m3 (dle 11 Monolitická deska - tvar a výztuž dig. AutoCAD)</t>
  </si>
  <si>
    <t>Výztuž sanační vrstvy opěr z oceli B500B, 0.1 t/m3 (dle 11 Monolitická deska - tvar a výztuž dig. AutoCAD)</t>
  </si>
  <si>
    <t>Doplňková reinjektáž kotev předpínací výztuže na čelech předpjatých nosníků, odhad 50% kabelů</t>
  </si>
  <si>
    <t>Podélný proužek 2 * 12,5 * 0,15 * 0,035
 = 0,131 [A]</t>
  </si>
  <si>
    <t>Beton pod drenáž, beton C12/15 XF1 (dle 02 až 07 Přehledné výkresy dig. AutoCAD)</t>
  </si>
  <si>
    <t>Podkladní beton pod betonové vývařiště, beton C12/15 XF1 (dle 02 až 07 Přehledné výkresy dig. AutoCAD)</t>
  </si>
  <si>
    <t>Volně ložený lomový kámen ve vývařišti (dle 02 až 07 Přehledné výkresy dig. AutoCAD)</t>
  </si>
  <si>
    <t>Obnovení odláždění podél opěr, pruh 1,0 m - lomový kámen tl. 200 mm do betonu tl. 150 mm, C25/30 XF3 (dle 02 až 07 Přehledné výkresy dig. AutoCAD)</t>
  </si>
  <si>
    <t>Nové odláždění - lomový kámen tl. 200 mm do betonu tl. 150 mm, C25/30 XF3 (dle 02 až 07 Přehledné výkresy dig. AutoCAD)</t>
  </si>
  <si>
    <t>Poplatek za uložení odstraněné mostní izolace na skládku. Plošná hmotnost materiálu 1.9 kg/m2</t>
  </si>
  <si>
    <t>Uložení skluzů z betonových tvárnic na skládku. Hustota materiálu 2400 kg/m3</t>
  </si>
  <si>
    <t>Uložení spádové a vyrovnávací vrstvy na skládku. Hustota materiálu 2400 kg/m3</t>
  </si>
  <si>
    <t>Uložení vybouraných závěrných zídek na skládku. Hustota materiálu 2500 kg/m3</t>
  </si>
  <si>
    <t>Uložení vybouraných koncových příčníků na skládku. Hustota materiálu 2500 kg/m3</t>
  </si>
  <si>
    <t>Uložení vybouraných křídel opěr na skládku. Hustota materiálu 2500 kg/m3</t>
  </si>
  <si>
    <t>Uložení vybouraných železobetonových říms na skládku. Hustota materiálu 2500 kg/m3</t>
  </si>
  <si>
    <t>Uložení krytu vozovky na skládku. Hustota materiálu 2200 kg/m3</t>
  </si>
  <si>
    <t>Uložení krytu vozovky na skládku. Hustota materiálu 2400 kg/m3</t>
  </si>
  <si>
    <t>Vypracování první hlavní prohlídky mostu</t>
  </si>
  <si>
    <t>Dokumentace skutečného provedení stavby</t>
  </si>
  <si>
    <t>Vypracování skutečného provedení stavby, 2 paré + elektronicky</t>
  </si>
  <si>
    <t>Ložní vrstva dlažby L 0/4 tl. 0,04 m - chodník před/za mostem (dle 13 Úpravy vozovky a chodníku dig. AutoCAD)</t>
  </si>
  <si>
    <t>Štěrkodrť pro podkladní vrstvy ŠDa 0/32 tl. 150 mm - vozovka mimo most (dle 13 Úpravy vozovky a chodníku dig. AutoCAD)</t>
  </si>
  <si>
    <t>Štěrkodrť pro podkladní vrstvy ŠDb 0/32 tl. 150 mm - chodník před/za mostem (dle 13 Úpravy vozovky a chodníku dig. AutoCAD)</t>
  </si>
  <si>
    <t>Štěrkodrť pro podkladní vrstvy Šda 0/32 tl. 250 mm - vozovka zpomalovacího prahu (dle 13 Úpravy vozovky a chodníku dig. AutoCAD)</t>
  </si>
  <si>
    <t>Asfaltový beton pro podkladní vrstvu modifikovaný ACP 16+ tl. 0,05 m, vozovka mimo most (dle 13 Úpravy vozovky a chodníku dig. AutoCAD)</t>
  </si>
  <si>
    <t>Směs stmelená cementem SC C8/10 tl. 0,15 m, vozovka zpomalovacího prahu (dle 13 Úpravy vozovky a chodníku dig. AutoCAD)</t>
  </si>
  <si>
    <t>Infiltrační postřik vozovky PI-C 0,80 kg/m2, vozovka mimo most (dle 13 Úpravy vozovky a chodníku dig. AutoCAD)</t>
  </si>
  <si>
    <t>Spojovací postřik vozovky PS-C 0,25 kg/m2, vozovka na mostě (dle 13 Úpravy vozovky a chodníku dig. AutoCAD)</t>
  </si>
  <si>
    <t>Spojovací postřik vozovky PS-C 0,25 kg/m2, vozovka mimo most (dle 13 Úpravy vozovky a chodníku dig. AutoCAD)</t>
  </si>
  <si>
    <t>Asfaltový beton pro obrusnou vrstvu modifikovaný ACO 11 tl. 0,04 m, na mostě (dle 13 Úpravy vozovky a chodníku dig. AutoCAD)</t>
  </si>
  <si>
    <t>Asfaltový beton pro obrusnou vrstvu modifikovaný ACO 11 tl. 0,04 m, vozovka mimo most (dle 13 Úpravy vozovky a chodníku dig. AutoCAD)</t>
  </si>
  <si>
    <t>Asfaltový beton pro ložní vrstvu modifikovaný ACL 16+ tl. 0,05 m, na mostě (dle 13 Úpravy vozovky a chodníku dig. AutoCAD)</t>
  </si>
  <si>
    <t>Asfaltový beton pro ložní vrstvu modifikovaný ACL 16+ tl. 0,06 m, vozovka mimo most (dle 13 Úpravy vozovky a chodníku dig. AutoCAD)</t>
  </si>
  <si>
    <t>Litý asfalt MA 16 IV, podkladní vrstva vozovky na mostě (dle 13 Úpravy vozovky a chodníku dig. AutoCAD)</t>
  </si>
  <si>
    <t>Cementobetonová deska CB1 - drátkobeton vyztužený KARI sítí 150/150/8, tl. 0,2 m, obrusná vrstva zpomalovacího prahu (dle 13 Úpravy vozovky a chodníku dig. AutoCAD)</t>
  </si>
  <si>
    <t>Betonová zámková dlažba tl. 60 mm - chodník před/za mostem (dle 13 Úpravy vozovky a chodníku dig. AutoCAD)</t>
  </si>
  <si>
    <t>Betonová zámková dlažba tl. 60 mm - chodník před/za mostem (dle 13 Úpravy vozovky a chodníku dig. AutoCAD)</t>
  </si>
  <si>
    <t>Ochranný nátěr 1xNp, 2xNa na betonové části opěr a křídel ve styku se zeminou vně opěr a křídel (dle 02 až 07 Přehledné výkresy dig. AutoCAD)</t>
  </si>
  <si>
    <t>Izolace - asfaltové pásy na betonové části opěr ve styku se zeminou uvnitř opěr a křídel (dle 02 až 07 Přehledné výkresy dig. AutoCAD)</t>
  </si>
  <si>
    <t>Pásová izolace tl. 5 mm pod vozovkou a římsami na mostě a na přechodovém klínu.(dle 02 až 07 Přehledné výkresy dig. AutoCAD)</t>
  </si>
  <si>
    <t>Ochrana izolace - asfaltový pás s hliníkovou vložkou celoplošně lepený do nátěru za horka, pod římsami na mostě (dle 02 až 07 Přehledné výkresy dig. AutoCAD)</t>
  </si>
  <si>
    <t>Ochranný nátěr 1xNp, 2xNa na betonové části opěr a křídel ve styku se zeminou vně opěr a křídel (dle 02 až 07 Přehledné výkresy dig. AutoCAD)</t>
  </si>
  <si>
    <t>Odstranění izolace - dehtovaná jednovrstvá lepenka. Včetně uložení na skládku (dle 02 až 07 Přehledné výkresy dig. AutoCAD)</t>
  </si>
  <si>
    <t>Pásová izolace tl. 5 mm pod vozovkou a římsami na mostě a na přechodovém klínu.(dle 02 až 07 Přehledné výkresy dig. AutoCAD)</t>
  </si>
  <si>
    <t>Ochrana izolace - asfaltový pás s hliníkovou vložkou celoplošně lepený do nátěru za horka, pod římsami na mostě (dle 02 až 07 Přehledné výkresy dig. AutoCAD)</t>
  </si>
  <si>
    <t>Izolace - asfaltové pásy na betonové části opěr ve styku se zeminou uvnitř opěr a křídel (dle 02 až 07 Přehledné výkresy dig. AutoCAD)</t>
  </si>
  <si>
    <t>Rezerva na nepředpokládané práce (zejména úpravy částí, které nelze odhalit předem a není k nim vkresová dokumentace). - počítá se samo</t>
  </si>
  <si>
    <t>Stavba:
Kopřivnice - Most na ul. Kpt. Jaroše ev. č. 36c-M4 - oprava</t>
  </si>
  <si>
    <t>Financní rezerva - 5% ze sumy položek 1, 2, 21-M, 3-6, 711, 8, 9, 997, 998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</si>
</sst>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 ##0.00"/>
    <numFmt numFmtId="165" formatCode="#\ ###\ ###\ ###\ ##0.000"/>
  </numFmts>
  <fonts count="14">
    <font>
      <sz val="11"/>
      <name val="Calibri"/>
      <family val="2"/>
      <scheme val="minor"/>
    </font>
    <font>
      <sz val="10"/>
      <name val="Arial"/>
      <family val="2"/>
    </font>
    <font>
      <sz val="11"/>
      <color rgb="FFD9D9D9"/>
      <name val="Calibri"/>
      <family val="2"/>
      <scheme val="minor"/>
    </font>
    <font>
      <b/>
      <sz val="10"/>
      <color rgb="FF000000"/>
      <name val="Arial"/>
      <family val="2"/>
    </font>
    <font>
      <b/>
      <sz val="16"/>
      <color rgb="FF000000"/>
      <name val="Arial"/>
      <family val="2"/>
    </font>
    <font>
      <sz val="10"/>
      <color rgb="FFFFFFFF"/>
      <name val="Arial"/>
      <family val="2"/>
    </font>
    <font>
      <b/>
      <sz val="11"/>
      <color rgb="FF000000"/>
      <name val="Arial"/>
      <family val="2"/>
    </font>
    <font>
      <b/>
      <sz val="11"/>
      <name val="Calibri"/>
      <family val="2"/>
      <scheme val="minor"/>
    </font>
    <font>
      <i/>
      <sz val="10"/>
      <color rgb="FF000000"/>
      <name val="Arial"/>
      <family val="2"/>
    </font>
    <font>
      <sz val="9.5"/>
      <name val="Calibri"/>
      <family val="2"/>
      <scheme val="minor"/>
    </font>
    <font>
      <i/>
      <sz val="9.5"/>
      <name val="Calibri"/>
      <family val="2"/>
      <scheme val="minor"/>
    </font>
    <font>
      <sz val="9"/>
      <name val="Tahoma"/>
      <family val="2"/>
    </font>
    <font>
      <b/>
      <sz val="9"/>
      <name val="Tahoma"/>
      <family val="2"/>
    </font>
    <font>
      <b/>
      <sz val="8"/>
      <name val="Calibri"/>
      <family val="2"/>
    </font>
  </fonts>
  <fills count="5">
    <fill>
      <patternFill/>
    </fill>
    <fill>
      <patternFill patternType="gray125"/>
    </fill>
    <fill>
      <patternFill patternType="solid">
        <fgColor rgb="FFD9D9D9"/>
        <bgColor indexed="64"/>
      </patternFill>
    </fill>
    <fill>
      <patternFill patternType="solid">
        <fgColor rgb="FF41A5BD"/>
        <bgColor indexed="64"/>
      </patternFill>
    </fill>
    <fill>
      <patternFill patternType="solid">
        <fgColor rgb="FFFFFFCC"/>
        <bgColor indexed="64"/>
      </patternFill>
    </fill>
  </fills>
  <borders count="9">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right" vertical="center" wrapText="1"/>
      <protection/>
    </xf>
    <xf numFmtId="0" fontId="4" fillId="0" borderId="0">
      <alignment horizontal="left" vertical="center" wrapText="1"/>
      <protection/>
    </xf>
    <xf numFmtId="0" fontId="3" fillId="0" borderId="0">
      <alignment horizontal="right" vertical="center" wrapText="1"/>
      <protection/>
    </xf>
    <xf numFmtId="0" fontId="5"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3" fillId="0" borderId="0">
      <alignment horizontal="left" vertical="center" wrapText="1"/>
      <protection/>
    </xf>
    <xf numFmtId="0" fontId="8" fillId="0" borderId="0">
      <alignment horizontal="left" vertical="center" wrapText="1"/>
      <protection/>
    </xf>
  </cellStyleXfs>
  <cellXfs count="57">
    <xf numFmtId="0" fontId="0" fillId="0" borderId="0" xfId="0"/>
    <xf numFmtId="0" fontId="2" fillId="2" borderId="0" xfId="0" applyFont="1" applyFill="1"/>
    <xf numFmtId="0" fontId="3" fillId="2" borderId="0" xfId="20" applyFill="1" applyAlignment="1">
      <alignment horizontal="right" vertical="center" wrapText="1"/>
      <protection/>
    </xf>
    <xf numFmtId="0" fontId="0" fillId="2" borderId="0" xfId="0" applyFill="1"/>
    <xf numFmtId="0" fontId="3" fillId="2" borderId="0" xfId="22" applyFill="1" applyAlignment="1">
      <alignment horizontal="right" vertical="center" wrapText="1"/>
      <protection/>
    </xf>
    <xf numFmtId="164" fontId="3" fillId="2" borderId="0" xfId="22" applyNumberFormat="1" applyFill="1" applyAlignment="1">
      <alignment horizontal="right" vertical="center" wrapText="1"/>
      <protection/>
    </xf>
    <xf numFmtId="0" fontId="5" fillId="3" borderId="1" xfId="23" applyFill="1" applyBorder="1" applyAlignment="1">
      <alignment horizontal="center" vertical="center" wrapText="1"/>
      <protection/>
    </xf>
    <xf numFmtId="0" fontId="3" fillId="0" borderId="1" xfId="20" applyBorder="1" applyAlignment="1">
      <alignment horizontal="right" vertical="center" wrapText="1"/>
      <protection/>
    </xf>
    <xf numFmtId="164" fontId="3" fillId="0" borderId="1" xfId="20" applyNumberFormat="1" applyBorder="1" applyAlignment="1">
      <alignment horizontal="right" vertical="center" wrapText="1"/>
      <protection/>
    </xf>
    <xf numFmtId="0" fontId="2" fillId="0" borderId="0" xfId="0" applyFont="1"/>
    <xf numFmtId="0" fontId="3" fillId="2" borderId="0" xfId="20" applyFill="1" applyAlignment="1">
      <alignment horizontal="right" vertical="center" wrapText="1"/>
      <protection/>
    </xf>
    <xf numFmtId="0" fontId="4" fillId="2" borderId="0" xfId="21" applyFill="1" applyAlignment="1">
      <alignment horizontal="left" vertical="center" wrapText="1"/>
      <protection/>
    </xf>
    <xf numFmtId="0" fontId="6" fillId="2" borderId="0" xfId="24" applyFill="1" applyAlignment="1">
      <alignment horizontal="left" vertical="center" wrapText="1"/>
      <protection/>
    </xf>
    <xf numFmtId="0" fontId="0" fillId="2" borderId="2" xfId="0" applyFill="1" applyBorder="1" applyAlignment="1">
      <alignment horizontal="center"/>
    </xf>
    <xf numFmtId="0" fontId="7" fillId="2" borderId="0" xfId="0" applyFont="1" applyFill="1"/>
    <xf numFmtId="0" fontId="0" fillId="0" borderId="2" xfId="0" applyBorder="1"/>
    <xf numFmtId="0" fontId="0" fillId="0" borderId="2" xfId="0" applyBorder="1" applyAlignment="1">
      <alignment horizontal="right"/>
    </xf>
    <xf numFmtId="0" fontId="0" fillId="0" borderId="2" xfId="0" applyBorder="1" applyAlignment="1">
      <alignment wrapText="1"/>
    </xf>
    <xf numFmtId="0" fontId="0" fillId="0" borderId="2" xfId="0" applyBorder="1" applyAlignment="1">
      <alignment horizontal="center"/>
    </xf>
    <xf numFmtId="165" fontId="0" fillId="0" borderId="2" xfId="0" applyNumberFormat="1" applyBorder="1" applyAlignment="1">
      <alignment horizontal="center"/>
    </xf>
    <xf numFmtId="164" fontId="0" fillId="0" borderId="2" xfId="0" applyNumberFormat="1" applyBorder="1" applyAlignment="1">
      <alignment horizontal="center"/>
    </xf>
    <xf numFmtId="164" fontId="0" fillId="0" borderId="0" xfId="0" applyNumberFormat="1"/>
    <xf numFmtId="0" fontId="0" fillId="0" borderId="0" xfId="0" applyAlignment="1">
      <alignment wrapText="1"/>
    </xf>
    <xf numFmtId="0" fontId="9" fillId="0" borderId="2" xfId="0" applyFont="1" applyBorder="1"/>
    <xf numFmtId="0" fontId="9" fillId="0" borderId="0" xfId="0" applyFont="1"/>
    <xf numFmtId="0" fontId="9" fillId="0" borderId="2" xfId="0" applyFont="1" applyBorder="1" applyAlignment="1">
      <alignment wrapText="1"/>
    </xf>
    <xf numFmtId="0" fontId="10" fillId="0" borderId="2" xfId="0" applyFont="1" applyBorder="1" applyAlignment="1">
      <alignment wrapText="1"/>
    </xf>
    <xf numFmtId="0" fontId="0" fillId="0" borderId="2" xfId="0" applyBorder="1" applyAlignment="1">
      <alignment/>
    </xf>
    <xf numFmtId="0" fontId="10" fillId="0" borderId="3" xfId="0" applyFont="1" applyBorder="1" applyAlignment="1">
      <alignment wrapText="1"/>
    </xf>
    <xf numFmtId="0" fontId="0" fillId="0" borderId="4" xfId="0" applyBorder="1"/>
    <xf numFmtId="0" fontId="0" fillId="0" borderId="4" xfId="0" applyBorder="1" applyAlignment="1">
      <alignment horizontal="right"/>
    </xf>
    <xf numFmtId="0" fontId="0" fillId="0" borderId="4" xfId="0" applyBorder="1" applyAlignment="1">
      <alignment wrapText="1"/>
    </xf>
    <xf numFmtId="0" fontId="0" fillId="0" borderId="4" xfId="0" applyBorder="1" applyAlignment="1">
      <alignment horizontal="center"/>
    </xf>
    <xf numFmtId="165" fontId="0" fillId="0" borderId="4" xfId="0" applyNumberFormat="1" applyBorder="1" applyAlignment="1">
      <alignment horizontal="center"/>
    </xf>
    <xf numFmtId="164" fontId="0" fillId="0" borderId="4" xfId="0" applyNumberFormat="1" applyBorder="1" applyAlignment="1">
      <alignment horizontal="center"/>
    </xf>
    <xf numFmtId="0" fontId="7" fillId="2" borderId="5" xfId="0" applyFont="1" applyFill="1" applyBorder="1"/>
    <xf numFmtId="0" fontId="7" fillId="2" borderId="6" xfId="0" applyFont="1" applyFill="1" applyBorder="1" applyAlignment="1">
      <alignment horizontal="right"/>
    </xf>
    <xf numFmtId="0" fontId="7" fillId="2" borderId="6" xfId="0" applyFont="1" applyFill="1" applyBorder="1"/>
    <xf numFmtId="164" fontId="7" fillId="2" borderId="7" xfId="0" applyNumberFormat="1" applyFont="1" applyFill="1" applyBorder="1" applyAlignment="1">
      <alignment horizontal="center"/>
    </xf>
    <xf numFmtId="0" fontId="5" fillId="3" borderId="8" xfId="23" applyFill="1" applyBorder="1" applyAlignment="1">
      <alignment horizontal="center" vertical="center" wrapText="1"/>
      <protection/>
    </xf>
    <xf numFmtId="0" fontId="9" fillId="0" borderId="2" xfId="0" applyFont="1" applyBorder="1" applyAlignment="1">
      <alignment/>
    </xf>
    <xf numFmtId="0" fontId="9" fillId="0" borderId="0" xfId="0" applyFont="1" applyFill="1"/>
    <xf numFmtId="164" fontId="0" fillId="4" borderId="4" xfId="0" applyNumberFormat="1" applyFill="1" applyBorder="1" applyAlignment="1">
      <alignment horizontal="center"/>
    </xf>
    <xf numFmtId="164" fontId="0" fillId="4" borderId="2" xfId="0" applyNumberFormat="1" applyFill="1" applyBorder="1" applyAlignment="1">
      <alignment horizontal="center"/>
    </xf>
    <xf numFmtId="164" fontId="7" fillId="2" borderId="2" xfId="0" applyNumberFormat="1" applyFont="1" applyFill="1" applyBorder="1" applyAlignment="1">
      <alignment horizontal="center"/>
    </xf>
    <xf numFmtId="0" fontId="0" fillId="0" borderId="3" xfId="0" applyBorder="1" applyAlignment="1">
      <alignment wrapText="1"/>
    </xf>
    <xf numFmtId="0" fontId="9" fillId="0" borderId="3" xfId="0" applyFont="1" applyBorder="1" applyAlignment="1">
      <alignment wrapText="1"/>
    </xf>
    <xf numFmtId="0" fontId="4" fillId="2" borderId="0" xfId="21" applyFill="1" applyAlignment="1">
      <alignment horizontal="left" vertical="center" wrapText="1"/>
      <protection/>
    </xf>
    <xf numFmtId="0" fontId="0" fillId="2" borderId="0" xfId="0" applyFill="1"/>
    <xf numFmtId="0" fontId="4" fillId="2" borderId="0" xfId="21" applyFill="1" applyAlignment="1">
      <alignment horizontal="left" vertical="center" wrapText="1"/>
      <protection/>
    </xf>
    <xf numFmtId="0" fontId="0" fillId="4" borderId="0" xfId="0" applyFill="1" applyAlignment="1">
      <alignment horizontal="left"/>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2" borderId="0" xfId="24" applyFill="1" applyAlignment="1">
      <alignment horizontal="right" vertical="center" wrapText="1"/>
      <protection/>
    </xf>
    <xf numFmtId="0" fontId="0" fillId="2" borderId="0" xfId="0" applyFill="1" applyAlignment="1">
      <alignment horizontal="right"/>
    </xf>
    <xf numFmtId="0" fontId="5" fillId="3" borderId="1" xfId="23" applyFill="1" applyBorder="1" applyAlignment="1">
      <alignment horizontal="center" vertical="center" wrapText="1"/>
      <protection/>
    </xf>
    <xf numFmtId="0" fontId="0" fillId="2" borderId="0" xfId="0" applyFill="1" applyAlignment="1">
      <alignment horizontal="left"/>
    </xf>
  </cellXfs>
  <cellStyles count="14">
    <cellStyle name="Normal" xfId="0"/>
    <cellStyle name="Percent" xfId="15"/>
    <cellStyle name="Currency" xfId="16"/>
    <cellStyle name="Currency [0]" xfId="17"/>
    <cellStyle name="Comma" xfId="18"/>
    <cellStyle name="Comma [0]" xfId="19"/>
    <cellStyle name="NormalStyle" xfId="20"/>
    <cellStyle name="NadpisRekapitulaceSoupisPraciStyle" xfId="21"/>
    <cellStyle name="RekapitulaceCenyStyle" xfId="22"/>
    <cellStyle name="NadpisySloupcuStyle" xfId="23"/>
    <cellStyle name="StavbaRozpocetHeaderStyle" xfId="24"/>
    <cellStyle name="NadpisStrukturyStyle" xfId="25"/>
    <cellStyle name="StavebniDilStyle" xfId="26"/>
    <cellStyle name="PolDoplnInfoStyle" xfId="27"/>
  </cellStyles>
  <dxfs count="1">
    <dxf>
      <font>
        <color rgb="FFD9D9D9"/>
      </font>
      <border/>
    </dxf>
  </dxf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workbookViewId="0" topLeftCell="A1">
      <selection activeCell="J16" sqref="J16"/>
    </sheetView>
  </sheetViews>
  <sheetFormatPr defaultColWidth="9.140625" defaultRowHeight="15"/>
  <cols>
    <col min="1" max="2" width="32.421875" style="0" customWidth="1"/>
    <col min="3" max="5" width="19.421875" style="0" customWidth="1"/>
  </cols>
  <sheetData>
    <row r="1" spans="1:5" ht="15">
      <c r="A1" s="1" t="s">
        <v>0</v>
      </c>
      <c r="B1" s="2" t="s">
        <v>1</v>
      </c>
      <c r="C1" s="50"/>
      <c r="D1" s="50"/>
      <c r="E1" s="50"/>
    </row>
    <row r="2" spans="1:5" ht="15">
      <c r="A2" s="3"/>
      <c r="B2" s="47" t="s">
        <v>2</v>
      </c>
      <c r="C2" s="3"/>
      <c r="D2" s="3"/>
      <c r="E2" s="3"/>
    </row>
    <row r="3" spans="1:5" ht="15">
      <c r="A3" s="3"/>
      <c r="B3" s="48"/>
      <c r="C3" s="3"/>
      <c r="D3" s="3"/>
      <c r="E3" s="3"/>
    </row>
    <row r="4" spans="1:5" ht="15" customHeight="1">
      <c r="A4" s="3"/>
      <c r="B4" s="49" t="s">
        <v>700</v>
      </c>
      <c r="C4" s="49"/>
      <c r="D4" s="49"/>
      <c r="E4" s="49"/>
    </row>
    <row r="5" spans="1:5" ht="30.75" customHeight="1">
      <c r="A5" s="3"/>
      <c r="B5" s="49"/>
      <c r="C5" s="49"/>
      <c r="D5" s="49"/>
      <c r="E5" s="49"/>
    </row>
    <row r="6" spans="1:5" ht="15">
      <c r="A6" s="3"/>
      <c r="B6" s="3"/>
      <c r="C6" s="3"/>
      <c r="D6" s="3"/>
      <c r="E6" s="3"/>
    </row>
    <row r="7" spans="1:5" ht="15">
      <c r="A7" s="3"/>
      <c r="B7" s="4" t="s">
        <v>3</v>
      </c>
      <c r="C7" s="5">
        <f>SUM(C11)</f>
        <v>0</v>
      </c>
      <c r="D7" s="3"/>
      <c r="E7" s="3"/>
    </row>
    <row r="8" spans="1:5" ht="15">
      <c r="A8" s="3"/>
      <c r="B8" s="4" t="s">
        <v>4</v>
      </c>
      <c r="C8" s="5">
        <f>SUM(E11)</f>
        <v>0</v>
      </c>
      <c r="D8" s="3"/>
      <c r="E8" s="3"/>
    </row>
    <row r="9" spans="1:5" ht="15">
      <c r="A9" s="3"/>
      <c r="B9" s="3"/>
      <c r="C9" s="3"/>
      <c r="D9" s="3"/>
      <c r="E9" s="3"/>
    </row>
    <row r="10" spans="1:5" ht="15">
      <c r="A10" s="6" t="s">
        <v>5</v>
      </c>
      <c r="B10" s="6" t="s">
        <v>6</v>
      </c>
      <c r="C10" s="6" t="s">
        <v>7</v>
      </c>
      <c r="D10" s="6" t="s">
        <v>8</v>
      </c>
      <c r="E10" s="6" t="s">
        <v>9</v>
      </c>
    </row>
    <row r="11" spans="1:5" ht="15">
      <c r="A11" s="7" t="s">
        <v>10</v>
      </c>
      <c r="B11" s="7" t="s">
        <v>11</v>
      </c>
      <c r="C11" s="8">
        <f>'SO 201'!I3</f>
        <v>0</v>
      </c>
      <c r="D11" s="8">
        <f>SUMIFS('SO 201'!O:O,'SO 201'!A:A,"P")</f>
        <v>0</v>
      </c>
      <c r="E11" s="8">
        <f>C11+D11</f>
        <v>0</v>
      </c>
    </row>
  </sheetData>
  <mergeCells count="3">
    <mergeCell ref="B2:B3"/>
    <mergeCell ref="B4:E5"/>
    <mergeCell ref="C1:E1"/>
  </mergeCells>
  <printOptions horizontalCentered="1"/>
  <pageMargins left="0.5905511811023623" right="0.5905511811023623" top="0.7874015748031497" bottom="0.7874015748031497" header="0.31496062992125984" footer="0.31496062992125984"/>
  <pageSetup fitToHeight="1" fitToWidth="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06"/>
  <sheetViews>
    <sheetView tabSelected="1" workbookViewId="0" topLeftCell="B686">
      <selection activeCell="I3" sqref="I3"/>
    </sheetView>
  </sheetViews>
  <sheetFormatPr defaultColWidth="9.140625" defaultRowHeight="15"/>
  <cols>
    <col min="1" max="1" width="9.140625" style="0" hidden="1" customWidth="1"/>
    <col min="2" max="2" width="11.28125" style="0" bestFit="1" customWidth="1"/>
    <col min="3" max="3" width="9.7109375" style="0" customWidth="1"/>
    <col min="4" max="4" width="4.421875" style="0" bestFit="1" customWidth="1"/>
    <col min="5" max="5" width="70.00390625" style="0" customWidth="1"/>
    <col min="6" max="6" width="5.8515625" style="0" bestFit="1" customWidth="1"/>
    <col min="7" max="7" width="10.28125" style="0" bestFit="1" customWidth="1"/>
    <col min="8" max="8" width="15.421875" style="0" customWidth="1"/>
    <col min="9" max="9" width="17.8515625" style="0" customWidth="1"/>
    <col min="15" max="16" width="9.140625" style="0" hidden="1" customWidth="1"/>
  </cols>
  <sheetData>
    <row r="1" spans="1:16" ht="15">
      <c r="A1" s="9" t="s">
        <v>0</v>
      </c>
      <c r="B1" s="3"/>
      <c r="C1" s="3"/>
      <c r="D1" s="3"/>
      <c r="E1" s="10" t="s">
        <v>1</v>
      </c>
      <c r="F1" s="56">
        <f>Rekapitulace!C1</f>
        <v>0</v>
      </c>
      <c r="G1" s="56"/>
      <c r="H1" s="56"/>
      <c r="I1" s="56"/>
      <c r="P1">
        <v>3</v>
      </c>
    </row>
    <row r="2" spans="2:9" ht="20.25">
      <c r="B2" s="3"/>
      <c r="C2" s="3"/>
      <c r="D2" s="3"/>
      <c r="E2" s="11" t="s">
        <v>12</v>
      </c>
      <c r="F2" s="3"/>
      <c r="G2" s="3"/>
      <c r="H2" s="3"/>
      <c r="I2" s="3"/>
    </row>
    <row r="3" spans="1:16" ht="15">
      <c r="A3" t="s">
        <v>13</v>
      </c>
      <c r="B3" s="12" t="s">
        <v>14</v>
      </c>
      <c r="C3" s="53" t="s">
        <v>15</v>
      </c>
      <c r="D3" s="54"/>
      <c r="E3" s="12" t="s">
        <v>16</v>
      </c>
      <c r="F3" s="3"/>
      <c r="G3" s="3"/>
      <c r="H3" s="13" t="s">
        <v>10</v>
      </c>
      <c r="I3" s="44">
        <f>SUMIFS(I8:I706,A8:A706,"SD")</f>
        <v>0</v>
      </c>
      <c r="O3">
        <v>0</v>
      </c>
      <c r="P3">
        <v>2</v>
      </c>
    </row>
    <row r="4" spans="1:16" ht="15">
      <c r="A4" t="s">
        <v>17</v>
      </c>
      <c r="B4" s="12" t="s">
        <v>18</v>
      </c>
      <c r="C4" s="53" t="s">
        <v>10</v>
      </c>
      <c r="D4" s="54"/>
      <c r="E4" s="12" t="s">
        <v>11</v>
      </c>
      <c r="F4" s="3"/>
      <c r="G4" s="3"/>
      <c r="H4" s="3"/>
      <c r="I4" s="3"/>
      <c r="O4">
        <v>0.15</v>
      </c>
      <c r="P4">
        <v>2</v>
      </c>
    </row>
    <row r="5" spans="1:15" ht="15">
      <c r="A5" s="55" t="s">
        <v>19</v>
      </c>
      <c r="B5" s="55" t="s">
        <v>20</v>
      </c>
      <c r="C5" s="55" t="s">
        <v>21</v>
      </c>
      <c r="D5" s="55" t="s">
        <v>556</v>
      </c>
      <c r="E5" s="55" t="s">
        <v>22</v>
      </c>
      <c r="F5" s="55" t="s">
        <v>23</v>
      </c>
      <c r="G5" s="55" t="s">
        <v>24</v>
      </c>
      <c r="H5" s="55" t="s">
        <v>25</v>
      </c>
      <c r="I5" s="55"/>
      <c r="O5">
        <v>0.21</v>
      </c>
    </row>
    <row r="6" spans="1:9" ht="15">
      <c r="A6" s="55"/>
      <c r="B6" s="55"/>
      <c r="C6" s="55"/>
      <c r="D6" s="55"/>
      <c r="E6" s="55"/>
      <c r="F6" s="55"/>
      <c r="G6" s="55"/>
      <c r="H6" s="6" t="s">
        <v>26</v>
      </c>
      <c r="I6" s="6" t="s">
        <v>27</v>
      </c>
    </row>
    <row r="7" spans="1:9" ht="15.75" thickBot="1">
      <c r="A7" s="6">
        <v>0</v>
      </c>
      <c r="B7" s="39">
        <v>1</v>
      </c>
      <c r="C7" s="39">
        <v>2</v>
      </c>
      <c r="D7" s="39">
        <v>3</v>
      </c>
      <c r="E7" s="39">
        <v>4</v>
      </c>
      <c r="F7" s="39">
        <v>5</v>
      </c>
      <c r="G7" s="39">
        <v>6</v>
      </c>
      <c r="H7" s="39">
        <v>7</v>
      </c>
      <c r="I7" s="39">
        <v>8</v>
      </c>
    </row>
    <row r="8" spans="1:9" ht="15.75" thickBot="1">
      <c r="A8" s="14" t="s">
        <v>28</v>
      </c>
      <c r="B8" s="35"/>
      <c r="C8" s="36" t="s">
        <v>29</v>
      </c>
      <c r="D8" s="37"/>
      <c r="E8" s="37" t="s">
        <v>30</v>
      </c>
      <c r="F8" s="37"/>
      <c r="G8" s="37"/>
      <c r="H8" s="37"/>
      <c r="I8" s="38">
        <f>SUMIFS(I9:I81,A9:A81,"P")</f>
        <v>0</v>
      </c>
    </row>
    <row r="9" spans="1:16" ht="15">
      <c r="A9" s="15" t="s">
        <v>31</v>
      </c>
      <c r="B9" s="29">
        <v>1</v>
      </c>
      <c r="C9" s="30" t="s">
        <v>32</v>
      </c>
      <c r="E9" s="31" t="s">
        <v>34</v>
      </c>
      <c r="F9" s="32" t="s">
        <v>35</v>
      </c>
      <c r="G9" s="33">
        <v>3</v>
      </c>
      <c r="H9" s="42">
        <v>0</v>
      </c>
      <c r="I9" s="34">
        <f>ROUND(G9*H9,P4)</f>
        <v>0</v>
      </c>
      <c r="O9" s="21">
        <f>I9*0.21</f>
        <v>0</v>
      </c>
      <c r="P9">
        <v>3</v>
      </c>
    </row>
    <row r="10" spans="1:5" s="24" customFormat="1" ht="12.75">
      <c r="A10" s="23" t="s">
        <v>36</v>
      </c>
      <c r="E10" s="25" t="s">
        <v>618</v>
      </c>
    </row>
    <row r="11" spans="1:16" ht="15">
      <c r="A11" s="15" t="s">
        <v>31</v>
      </c>
      <c r="B11" s="15">
        <v>2</v>
      </c>
      <c r="C11" s="16" t="s">
        <v>38</v>
      </c>
      <c r="E11" s="17" t="s">
        <v>39</v>
      </c>
      <c r="F11" s="18" t="s">
        <v>35</v>
      </c>
      <c r="G11" s="19">
        <v>3</v>
      </c>
      <c r="H11" s="43">
        <v>0</v>
      </c>
      <c r="I11" s="20">
        <f>ROUND(G11*H11,P4)</f>
        <v>0</v>
      </c>
      <c r="O11" s="21">
        <f>I11*0.21</f>
        <v>0</v>
      </c>
      <c r="P11">
        <v>3</v>
      </c>
    </row>
    <row r="12" spans="1:5" s="24" customFormat="1" ht="12.75">
      <c r="A12" s="23" t="s">
        <v>36</v>
      </c>
      <c r="E12" s="25" t="s">
        <v>619</v>
      </c>
    </row>
    <row r="13" spans="1:16" ht="15">
      <c r="A13" s="15" t="s">
        <v>31</v>
      </c>
      <c r="B13" s="15">
        <v>3</v>
      </c>
      <c r="C13" s="16" t="s">
        <v>40</v>
      </c>
      <c r="E13" s="17" t="s">
        <v>41</v>
      </c>
      <c r="F13" s="18" t="s">
        <v>35</v>
      </c>
      <c r="G13" s="19">
        <v>3</v>
      </c>
      <c r="H13" s="43">
        <v>0</v>
      </c>
      <c r="I13" s="20">
        <f>ROUND(G13*H13,P4)</f>
        <v>0</v>
      </c>
      <c r="O13" s="21">
        <f>I13*0.21</f>
        <v>0</v>
      </c>
      <c r="P13">
        <v>3</v>
      </c>
    </row>
    <row r="14" spans="1:5" s="24" customFormat="1" ht="12.75">
      <c r="A14" s="23" t="s">
        <v>36</v>
      </c>
      <c r="E14" s="25" t="s">
        <v>619</v>
      </c>
    </row>
    <row r="15" spans="1:16" ht="15">
      <c r="A15" s="15" t="s">
        <v>31</v>
      </c>
      <c r="B15" s="15">
        <v>4</v>
      </c>
      <c r="C15" s="16" t="s">
        <v>42</v>
      </c>
      <c r="E15" s="17" t="s">
        <v>43</v>
      </c>
      <c r="F15" s="18" t="s">
        <v>44</v>
      </c>
      <c r="G15" s="19">
        <v>6.5</v>
      </c>
      <c r="H15" s="43">
        <v>0</v>
      </c>
      <c r="I15" s="20">
        <f>ROUND(G15*H15,P4)</f>
        <v>0</v>
      </c>
      <c r="O15" s="21">
        <f>I15*0.21</f>
        <v>0</v>
      </c>
      <c r="P15">
        <v>3</v>
      </c>
    </row>
    <row r="16" spans="1:5" s="24" customFormat="1" ht="25.5">
      <c r="A16" s="23" t="s">
        <v>36</v>
      </c>
      <c r="E16" s="25" t="s">
        <v>620</v>
      </c>
    </row>
    <row r="17" spans="1:5" s="24" customFormat="1" ht="25.5">
      <c r="A17" s="23" t="s">
        <v>45</v>
      </c>
      <c r="E17" s="26" t="s">
        <v>46</v>
      </c>
    </row>
    <row r="18" spans="1:16" ht="30">
      <c r="A18" s="15" t="s">
        <v>31</v>
      </c>
      <c r="B18" s="15">
        <v>5</v>
      </c>
      <c r="C18" s="16" t="s">
        <v>47</v>
      </c>
      <c r="E18" s="17" t="s">
        <v>48</v>
      </c>
      <c r="F18" s="18" t="s">
        <v>44</v>
      </c>
      <c r="G18" s="19">
        <v>92.47</v>
      </c>
      <c r="H18" s="43">
        <v>0</v>
      </c>
      <c r="I18" s="20">
        <f>ROUND(G18*H18,P4)</f>
        <v>0</v>
      </c>
      <c r="O18" s="21">
        <f>I18*0.21</f>
        <v>0</v>
      </c>
      <c r="P18">
        <v>3</v>
      </c>
    </row>
    <row r="19" spans="1:5" s="24" customFormat="1" ht="25.5">
      <c r="A19" s="23" t="s">
        <v>36</v>
      </c>
      <c r="E19" s="25" t="s">
        <v>621</v>
      </c>
    </row>
    <row r="20" spans="1:5" s="24" customFormat="1" ht="25.5">
      <c r="A20" s="23" t="s">
        <v>45</v>
      </c>
      <c r="E20" s="26" t="s">
        <v>49</v>
      </c>
    </row>
    <row r="21" spans="1:16" ht="15">
      <c r="A21" s="15" t="s">
        <v>31</v>
      </c>
      <c r="B21" s="15">
        <v>6</v>
      </c>
      <c r="C21" s="16" t="s">
        <v>50</v>
      </c>
      <c r="E21" s="17" t="s">
        <v>51</v>
      </c>
      <c r="F21" s="18" t="s">
        <v>44</v>
      </c>
      <c r="G21" s="19">
        <v>40.5</v>
      </c>
      <c r="H21" s="43">
        <v>0</v>
      </c>
      <c r="I21" s="20">
        <f>ROUND(G21*H21,P4)</f>
        <v>0</v>
      </c>
      <c r="O21" s="21">
        <f>I21*0.21</f>
        <v>0</v>
      </c>
      <c r="P21">
        <v>3</v>
      </c>
    </row>
    <row r="22" spans="1:5" s="24" customFormat="1" ht="25.5">
      <c r="A22" s="23" t="s">
        <v>36</v>
      </c>
      <c r="E22" s="25" t="s">
        <v>52</v>
      </c>
    </row>
    <row r="23" spans="1:5" s="24" customFormat="1" ht="12.75">
      <c r="A23" s="23" t="s">
        <v>45</v>
      </c>
      <c r="E23" s="26" t="s">
        <v>53</v>
      </c>
    </row>
    <row r="24" spans="1:5" s="24" customFormat="1" ht="89.25">
      <c r="A24" s="23" t="s">
        <v>37</v>
      </c>
      <c r="E24" s="25" t="s">
        <v>54</v>
      </c>
    </row>
    <row r="25" spans="1:16" ht="30">
      <c r="A25" s="15" t="s">
        <v>31</v>
      </c>
      <c r="B25" s="15">
        <v>7</v>
      </c>
      <c r="C25" s="16" t="s">
        <v>55</v>
      </c>
      <c r="E25" s="17" t="s">
        <v>56</v>
      </c>
      <c r="F25" s="18" t="s">
        <v>44</v>
      </c>
      <c r="G25" s="19">
        <v>192.192</v>
      </c>
      <c r="H25" s="43">
        <v>0</v>
      </c>
      <c r="I25" s="20">
        <f>ROUND(G25*H25,P4)</f>
        <v>0</v>
      </c>
      <c r="O25" s="21">
        <f>I25*0.21</f>
        <v>0</v>
      </c>
      <c r="P25">
        <v>3</v>
      </c>
    </row>
    <row r="26" spans="1:5" s="24" customFormat="1" ht="38.25">
      <c r="A26" s="23" t="s">
        <v>36</v>
      </c>
      <c r="E26" s="25" t="s">
        <v>622</v>
      </c>
    </row>
    <row r="27" spans="1:5" s="24" customFormat="1" ht="25.5">
      <c r="A27" s="23" t="s">
        <v>45</v>
      </c>
      <c r="E27" s="26" t="s">
        <v>57</v>
      </c>
    </row>
    <row r="28" spans="1:16" ht="30">
      <c r="A28" s="15" t="s">
        <v>31</v>
      </c>
      <c r="B28" s="15">
        <v>8</v>
      </c>
      <c r="C28" s="16" t="s">
        <v>58</v>
      </c>
      <c r="E28" s="17" t="s">
        <v>59</v>
      </c>
      <c r="F28" s="18" t="s">
        <v>44</v>
      </c>
      <c r="G28" s="19">
        <v>22.75</v>
      </c>
      <c r="H28" s="43">
        <v>0</v>
      </c>
      <c r="I28" s="20">
        <f>ROUND(G28*H28,P4)</f>
        <v>0</v>
      </c>
      <c r="O28" s="21">
        <f>I28*0.21</f>
        <v>0</v>
      </c>
      <c r="P28">
        <v>3</v>
      </c>
    </row>
    <row r="29" spans="1:5" s="24" customFormat="1" ht="25.5">
      <c r="A29" s="23" t="s">
        <v>36</v>
      </c>
      <c r="E29" s="25" t="s">
        <v>623</v>
      </c>
    </row>
    <row r="30" spans="1:5" s="24" customFormat="1" ht="12.75">
      <c r="A30" s="23" t="s">
        <v>45</v>
      </c>
      <c r="E30" s="26" t="s">
        <v>60</v>
      </c>
    </row>
    <row r="31" spans="1:16" ht="15">
      <c r="A31" s="15" t="s">
        <v>31</v>
      </c>
      <c r="B31" s="15">
        <v>9</v>
      </c>
      <c r="C31" s="16" t="s">
        <v>61</v>
      </c>
      <c r="E31" s="17" t="s">
        <v>62</v>
      </c>
      <c r="F31" s="18" t="s">
        <v>44</v>
      </c>
      <c r="G31" s="19">
        <v>240.24</v>
      </c>
      <c r="H31" s="43">
        <v>0</v>
      </c>
      <c r="I31" s="20">
        <f>ROUND(G31*H31,P4)</f>
        <v>0</v>
      </c>
      <c r="O31" s="21">
        <f>I31*0.21</f>
        <v>0</v>
      </c>
      <c r="P31">
        <v>3</v>
      </c>
    </row>
    <row r="32" spans="1:5" s="24" customFormat="1" ht="38.25">
      <c r="A32" s="23" t="s">
        <v>36</v>
      </c>
      <c r="E32" s="25" t="s">
        <v>624</v>
      </c>
    </row>
    <row r="33" spans="1:5" s="24" customFormat="1" ht="25.5">
      <c r="A33" s="23" t="s">
        <v>45</v>
      </c>
      <c r="E33" s="26" t="s">
        <v>63</v>
      </c>
    </row>
    <row r="34" spans="1:16" ht="30">
      <c r="A34" s="15" t="s">
        <v>31</v>
      </c>
      <c r="B34" s="15">
        <v>10</v>
      </c>
      <c r="C34" s="16" t="s">
        <v>64</v>
      </c>
      <c r="E34" s="17" t="s">
        <v>65</v>
      </c>
      <c r="F34" s="18" t="s">
        <v>44</v>
      </c>
      <c r="G34" s="19">
        <v>119.7</v>
      </c>
      <c r="H34" s="43">
        <v>0</v>
      </c>
      <c r="I34" s="20">
        <f>ROUND(G34*H34,P4)</f>
        <v>0</v>
      </c>
      <c r="O34" s="21">
        <f>I34*0.21</f>
        <v>0</v>
      </c>
      <c r="P34">
        <v>3</v>
      </c>
    </row>
    <row r="35" spans="1:5" s="24" customFormat="1" ht="38.25">
      <c r="A35" s="23" t="s">
        <v>36</v>
      </c>
      <c r="E35" s="25" t="s">
        <v>66</v>
      </c>
    </row>
    <row r="36" spans="1:5" s="24" customFormat="1" ht="25.5">
      <c r="A36" s="23" t="s">
        <v>45</v>
      </c>
      <c r="E36" s="26" t="s">
        <v>67</v>
      </c>
    </row>
    <row r="37" spans="1:16" ht="30">
      <c r="A37" s="15" t="s">
        <v>31</v>
      </c>
      <c r="B37" s="15">
        <v>11</v>
      </c>
      <c r="C37" s="16" t="s">
        <v>68</v>
      </c>
      <c r="E37" s="17" t="s">
        <v>69</v>
      </c>
      <c r="F37" s="18" t="s">
        <v>70</v>
      </c>
      <c r="G37" s="19">
        <v>4.522</v>
      </c>
      <c r="H37" s="43">
        <v>0</v>
      </c>
      <c r="I37" s="20">
        <f>ROUND(G37*H37,P4)</f>
        <v>0</v>
      </c>
      <c r="O37" s="21">
        <f>I37*0.21</f>
        <v>0</v>
      </c>
      <c r="P37">
        <v>3</v>
      </c>
    </row>
    <row r="38" spans="1:5" s="24" customFormat="1" ht="25.5">
      <c r="A38" s="23" t="s">
        <v>36</v>
      </c>
      <c r="E38" s="25" t="s">
        <v>71</v>
      </c>
    </row>
    <row r="39" spans="1:5" s="24" customFormat="1" ht="25.5">
      <c r="A39" s="23" t="s">
        <v>45</v>
      </c>
      <c r="E39" s="26" t="s">
        <v>72</v>
      </c>
    </row>
    <row r="40" spans="1:16" ht="15">
      <c r="A40" s="15" t="s">
        <v>31</v>
      </c>
      <c r="B40" s="15">
        <v>12</v>
      </c>
      <c r="C40" s="16" t="s">
        <v>73</v>
      </c>
      <c r="D40" s="15" t="s">
        <v>74</v>
      </c>
      <c r="E40" s="17" t="s">
        <v>75</v>
      </c>
      <c r="F40" s="18" t="s">
        <v>76</v>
      </c>
      <c r="G40" s="19">
        <v>22</v>
      </c>
      <c r="H40" s="43">
        <v>0</v>
      </c>
      <c r="I40" s="20">
        <f>ROUND(G40*H40,P4)</f>
        <v>0</v>
      </c>
      <c r="O40" s="21">
        <f>I40*0.21</f>
        <v>0</v>
      </c>
      <c r="P40">
        <v>3</v>
      </c>
    </row>
    <row r="41" spans="1:5" s="24" customFormat="1" ht="38.25">
      <c r="A41" s="23" t="s">
        <v>36</v>
      </c>
      <c r="E41" s="25" t="s">
        <v>625</v>
      </c>
    </row>
    <row r="42" spans="1:5" s="24" customFormat="1" ht="12.75">
      <c r="A42" s="23" t="s">
        <v>45</v>
      </c>
      <c r="E42" s="26" t="s">
        <v>77</v>
      </c>
    </row>
    <row r="43" spans="1:16" ht="15">
      <c r="A43" s="15" t="s">
        <v>31</v>
      </c>
      <c r="B43" s="15">
        <v>13</v>
      </c>
      <c r="C43" s="16" t="s">
        <v>78</v>
      </c>
      <c r="E43" s="17" t="s">
        <v>79</v>
      </c>
      <c r="F43" s="18" t="s">
        <v>44</v>
      </c>
      <c r="G43" s="19">
        <v>99</v>
      </c>
      <c r="H43" s="43">
        <v>0</v>
      </c>
      <c r="I43" s="20">
        <f>ROUND(G43*H43,P4)</f>
        <v>0</v>
      </c>
      <c r="O43" s="21">
        <f>I43*0.21</f>
        <v>0</v>
      </c>
      <c r="P43">
        <v>3</v>
      </c>
    </row>
    <row r="44" spans="1:5" s="24" customFormat="1" ht="12.75">
      <c r="A44" s="23" t="s">
        <v>36</v>
      </c>
      <c r="E44" s="25" t="s">
        <v>626</v>
      </c>
    </row>
    <row r="45" spans="1:5" s="24" customFormat="1" ht="25.5">
      <c r="A45" s="23" t="s">
        <v>45</v>
      </c>
      <c r="E45" s="26" t="s">
        <v>80</v>
      </c>
    </row>
    <row r="46" spans="1:16" ht="30">
      <c r="A46" s="15" t="s">
        <v>31</v>
      </c>
      <c r="B46" s="15">
        <v>14</v>
      </c>
      <c r="C46" s="16" t="s">
        <v>81</v>
      </c>
      <c r="E46" s="17" t="s">
        <v>82</v>
      </c>
      <c r="F46" s="18" t="s">
        <v>70</v>
      </c>
      <c r="G46" s="19">
        <v>58.95</v>
      </c>
      <c r="H46" s="43">
        <v>0</v>
      </c>
      <c r="I46" s="20">
        <f>ROUND(G46*H46,P4)</f>
        <v>0</v>
      </c>
      <c r="O46" s="21">
        <f>I46*0.21</f>
        <v>0</v>
      </c>
      <c r="P46">
        <v>3</v>
      </c>
    </row>
    <row r="47" spans="1:5" s="24" customFormat="1" ht="51">
      <c r="A47" s="23" t="s">
        <v>36</v>
      </c>
      <c r="E47" s="25" t="s">
        <v>83</v>
      </c>
    </row>
    <row r="48" spans="1:5" s="24" customFormat="1" ht="25.5">
      <c r="A48" s="23" t="s">
        <v>45</v>
      </c>
      <c r="E48" s="26" t="s">
        <v>84</v>
      </c>
    </row>
    <row r="49" spans="1:16" ht="30">
      <c r="A49" s="15" t="s">
        <v>31</v>
      </c>
      <c r="B49" s="15">
        <v>15</v>
      </c>
      <c r="C49" s="16" t="s">
        <v>85</v>
      </c>
      <c r="E49" s="17" t="s">
        <v>86</v>
      </c>
      <c r="F49" s="18" t="s">
        <v>35</v>
      </c>
      <c r="G49" s="19">
        <v>3</v>
      </c>
      <c r="H49" s="43">
        <v>0</v>
      </c>
      <c r="I49" s="20">
        <f>ROUND(G49*H49,P4)</f>
        <v>0</v>
      </c>
      <c r="O49" s="21">
        <f>I49*0.21</f>
        <v>0</v>
      </c>
      <c r="P49">
        <v>3</v>
      </c>
    </row>
    <row r="50" spans="1:5" s="24" customFormat="1" ht="12.75">
      <c r="A50" s="23" t="s">
        <v>36</v>
      </c>
      <c r="E50" s="25" t="s">
        <v>619</v>
      </c>
    </row>
    <row r="51" spans="1:16" ht="15">
      <c r="A51" s="15" t="s">
        <v>31</v>
      </c>
      <c r="B51" s="15">
        <v>16</v>
      </c>
      <c r="C51" s="16" t="s">
        <v>87</v>
      </c>
      <c r="E51" s="17" t="s">
        <v>88</v>
      </c>
      <c r="F51" s="18" t="s">
        <v>35</v>
      </c>
      <c r="G51" s="19">
        <v>3</v>
      </c>
      <c r="H51" s="43">
        <v>0</v>
      </c>
      <c r="I51" s="20">
        <f>ROUND(G51*H51,P4)</f>
        <v>0</v>
      </c>
      <c r="O51" s="21">
        <f>I51*0.21</f>
        <v>0</v>
      </c>
      <c r="P51">
        <v>3</v>
      </c>
    </row>
    <row r="52" spans="1:5" s="24" customFormat="1" ht="12.75">
      <c r="A52" s="23" t="s">
        <v>36</v>
      </c>
      <c r="E52" s="25" t="s">
        <v>619</v>
      </c>
    </row>
    <row r="53" spans="1:16" ht="30">
      <c r="A53" s="15" t="s">
        <v>31</v>
      </c>
      <c r="B53" s="15">
        <v>17</v>
      </c>
      <c r="C53" s="16" t="s">
        <v>89</v>
      </c>
      <c r="E53" s="17" t="s">
        <v>90</v>
      </c>
      <c r="F53" s="18" t="s">
        <v>70</v>
      </c>
      <c r="G53" s="19">
        <v>4.522</v>
      </c>
      <c r="H53" s="43">
        <v>0</v>
      </c>
      <c r="I53" s="20">
        <f>ROUND(G53*H53,P4)</f>
        <v>0</v>
      </c>
      <c r="O53" s="21">
        <f>I53*0.21</f>
        <v>0</v>
      </c>
      <c r="P53">
        <v>3</v>
      </c>
    </row>
    <row r="54" spans="1:5" s="24" customFormat="1" ht="25.5">
      <c r="A54" s="23" t="s">
        <v>36</v>
      </c>
      <c r="E54" s="25" t="s">
        <v>71</v>
      </c>
    </row>
    <row r="55" spans="1:5" s="24" customFormat="1" ht="25.5">
      <c r="A55" s="23" t="s">
        <v>45</v>
      </c>
      <c r="E55" s="26" t="s">
        <v>91</v>
      </c>
    </row>
    <row r="56" spans="1:16" ht="30">
      <c r="A56" s="15" t="s">
        <v>31</v>
      </c>
      <c r="B56" s="15">
        <v>18</v>
      </c>
      <c r="C56" s="16" t="s">
        <v>92</v>
      </c>
      <c r="D56" s="15" t="s">
        <v>29</v>
      </c>
      <c r="E56" s="17" t="s">
        <v>93</v>
      </c>
      <c r="F56" s="18" t="s">
        <v>94</v>
      </c>
      <c r="G56" s="19">
        <v>117.9</v>
      </c>
      <c r="H56" s="43">
        <v>0</v>
      </c>
      <c r="I56" s="20">
        <f>ROUND(G56*H56,P4)</f>
        <v>0</v>
      </c>
      <c r="O56" s="21">
        <f>I56*0.21</f>
        <v>0</v>
      </c>
      <c r="P56">
        <v>3</v>
      </c>
    </row>
    <row r="57" spans="1:5" s="24" customFormat="1" ht="12.75">
      <c r="A57" s="23" t="s">
        <v>36</v>
      </c>
      <c r="E57" s="25" t="s">
        <v>627</v>
      </c>
    </row>
    <row r="58" spans="1:5" s="24" customFormat="1" ht="25.5">
      <c r="A58" s="23" t="s">
        <v>45</v>
      </c>
      <c r="E58" s="26" t="s">
        <v>95</v>
      </c>
    </row>
    <row r="59" spans="1:16" ht="30">
      <c r="A59" s="15" t="s">
        <v>31</v>
      </c>
      <c r="B59" s="15">
        <v>19</v>
      </c>
      <c r="C59" s="16" t="s">
        <v>92</v>
      </c>
      <c r="D59" s="15" t="s">
        <v>96</v>
      </c>
      <c r="E59" s="17" t="s">
        <v>93</v>
      </c>
      <c r="F59" s="18" t="s">
        <v>94</v>
      </c>
      <c r="G59" s="19">
        <v>10.92</v>
      </c>
      <c r="H59" s="43">
        <v>0</v>
      </c>
      <c r="I59" s="20">
        <f>ROUND(G59*H59,P4)</f>
        <v>0</v>
      </c>
      <c r="O59" s="21">
        <f>I59*0.21</f>
        <v>0</v>
      </c>
      <c r="P59">
        <v>3</v>
      </c>
    </row>
    <row r="60" spans="1:8" s="24" customFormat="1" ht="12.75">
      <c r="A60" s="23" t="s">
        <v>36</v>
      </c>
      <c r="E60" s="25" t="s">
        <v>97</v>
      </c>
      <c r="H60" s="41"/>
    </row>
    <row r="61" spans="1:5" s="24" customFormat="1" ht="25.5">
      <c r="A61" s="23" t="s">
        <v>45</v>
      </c>
      <c r="E61" s="26" t="s">
        <v>98</v>
      </c>
    </row>
    <row r="62" spans="1:16" ht="30">
      <c r="A62" s="15" t="s">
        <v>31</v>
      </c>
      <c r="B62" s="15">
        <v>20</v>
      </c>
      <c r="C62" s="16" t="s">
        <v>92</v>
      </c>
      <c r="D62" s="15" t="s">
        <v>99</v>
      </c>
      <c r="E62" s="17" t="s">
        <v>93</v>
      </c>
      <c r="F62" s="18" t="s">
        <v>94</v>
      </c>
      <c r="G62" s="19">
        <v>43.243</v>
      </c>
      <c r="H62" s="43">
        <v>0</v>
      </c>
      <c r="I62" s="20">
        <f>ROUND(G62*H62,P4)</f>
        <v>0</v>
      </c>
      <c r="O62" s="21">
        <f>I62*0.21</f>
        <v>0</v>
      </c>
      <c r="P62">
        <v>3</v>
      </c>
    </row>
    <row r="63" spans="1:5" s="24" customFormat="1" ht="25.5">
      <c r="A63" s="23" t="s">
        <v>36</v>
      </c>
      <c r="E63" s="25" t="s">
        <v>628</v>
      </c>
    </row>
    <row r="64" spans="1:5" s="24" customFormat="1" ht="25.5">
      <c r="A64" s="23" t="s">
        <v>45</v>
      </c>
      <c r="E64" s="26" t="s">
        <v>100</v>
      </c>
    </row>
    <row r="65" spans="1:16" ht="30">
      <c r="A65" s="15" t="s">
        <v>31</v>
      </c>
      <c r="B65" s="15">
        <v>21</v>
      </c>
      <c r="C65" s="16" t="s">
        <v>92</v>
      </c>
      <c r="D65" s="15" t="s">
        <v>101</v>
      </c>
      <c r="E65" s="17" t="s">
        <v>93</v>
      </c>
      <c r="F65" s="18" t="s">
        <v>94</v>
      </c>
      <c r="G65" s="19">
        <v>86.486</v>
      </c>
      <c r="H65" s="43">
        <v>0</v>
      </c>
      <c r="I65" s="20">
        <f>ROUND(G65*H65,P4)</f>
        <v>0</v>
      </c>
      <c r="O65" s="21">
        <f>I65*0.21</f>
        <v>0</v>
      </c>
      <c r="P65">
        <v>3</v>
      </c>
    </row>
    <row r="66" spans="1:5" s="24" customFormat="1" ht="25.5">
      <c r="A66" s="23" t="s">
        <v>36</v>
      </c>
      <c r="E66" s="25" t="s">
        <v>628</v>
      </c>
    </row>
    <row r="67" spans="1:5" s="24" customFormat="1" ht="25.5">
      <c r="A67" s="23" t="s">
        <v>45</v>
      </c>
      <c r="E67" s="26" t="s">
        <v>102</v>
      </c>
    </row>
    <row r="68" spans="1:16" ht="15">
      <c r="A68" s="15" t="s">
        <v>31</v>
      </c>
      <c r="B68" s="15">
        <v>22</v>
      </c>
      <c r="C68" s="16" t="s">
        <v>103</v>
      </c>
      <c r="E68" s="17" t="s">
        <v>104</v>
      </c>
      <c r="F68" s="18" t="s">
        <v>70</v>
      </c>
      <c r="G68" s="19">
        <v>4.522</v>
      </c>
      <c r="H68" s="43">
        <v>0</v>
      </c>
      <c r="I68" s="20">
        <f>ROUND(G68*H68,P4)</f>
        <v>0</v>
      </c>
      <c r="O68" s="21">
        <f>I68*0.21</f>
        <v>0</v>
      </c>
      <c r="P68">
        <v>3</v>
      </c>
    </row>
    <row r="69" spans="1:5" s="24" customFormat="1" ht="25.5">
      <c r="A69" s="23" t="s">
        <v>36</v>
      </c>
      <c r="E69" s="25" t="s">
        <v>629</v>
      </c>
    </row>
    <row r="70" spans="1:5" s="24" customFormat="1" ht="25.5">
      <c r="A70" s="23" t="s">
        <v>45</v>
      </c>
      <c r="E70" s="26" t="s">
        <v>105</v>
      </c>
    </row>
    <row r="71" spans="1:16" ht="15">
      <c r="A71" s="15" t="s">
        <v>31</v>
      </c>
      <c r="B71" s="15">
        <v>23</v>
      </c>
      <c r="C71" s="16" t="s">
        <v>106</v>
      </c>
      <c r="E71" s="17" t="s">
        <v>107</v>
      </c>
      <c r="F71" s="18" t="s">
        <v>70</v>
      </c>
      <c r="G71" s="19">
        <v>22.1</v>
      </c>
      <c r="H71" s="43">
        <v>0</v>
      </c>
      <c r="I71" s="20">
        <f>ROUND(G71*H71,P4)</f>
        <v>0</v>
      </c>
      <c r="O71" s="21">
        <f>I71*0.21</f>
        <v>0</v>
      </c>
      <c r="P71">
        <v>3</v>
      </c>
    </row>
    <row r="72" spans="1:5" s="24" customFormat="1" ht="25.5">
      <c r="A72" s="23" t="s">
        <v>36</v>
      </c>
      <c r="E72" s="25" t="s">
        <v>630</v>
      </c>
    </row>
    <row r="73" spans="1:5" s="24" customFormat="1" ht="12.75">
      <c r="A73" s="23" t="s">
        <v>45</v>
      </c>
      <c r="E73" s="26" t="s">
        <v>108</v>
      </c>
    </row>
    <row r="74" spans="1:16" ht="15">
      <c r="A74" s="15" t="s">
        <v>31</v>
      </c>
      <c r="B74" s="15">
        <v>24</v>
      </c>
      <c r="C74" s="16" t="s">
        <v>109</v>
      </c>
      <c r="E74" s="17" t="s">
        <v>110</v>
      </c>
      <c r="F74" s="18" t="s">
        <v>35</v>
      </c>
      <c r="G74" s="19">
        <v>3</v>
      </c>
      <c r="H74" s="43">
        <v>0</v>
      </c>
      <c r="I74" s="20">
        <f>ROUND(G74*H74,P4)</f>
        <v>0</v>
      </c>
      <c r="O74" s="21">
        <f>I74*0.21</f>
        <v>0</v>
      </c>
      <c r="P74">
        <v>3</v>
      </c>
    </row>
    <row r="75" spans="1:5" s="24" customFormat="1" ht="12.75">
      <c r="A75" s="23" t="s">
        <v>36</v>
      </c>
      <c r="E75" s="25" t="s">
        <v>619</v>
      </c>
    </row>
    <row r="76" spans="1:16" ht="30">
      <c r="A76" s="15" t="s">
        <v>31</v>
      </c>
      <c r="B76" s="15">
        <v>25</v>
      </c>
      <c r="C76" s="16" t="s">
        <v>111</v>
      </c>
      <c r="E76" s="17" t="s">
        <v>112</v>
      </c>
      <c r="F76" s="18" t="s">
        <v>44</v>
      </c>
      <c r="G76" s="19">
        <v>99</v>
      </c>
      <c r="H76" s="43">
        <v>0</v>
      </c>
      <c r="I76" s="20">
        <f>ROUND(G76*H76,P4)</f>
        <v>0</v>
      </c>
      <c r="O76" s="21">
        <f>I76*0.21</f>
        <v>0</v>
      </c>
      <c r="P76">
        <v>3</v>
      </c>
    </row>
    <row r="77" spans="1:5" s="24" customFormat="1" ht="12.75">
      <c r="A77" s="23" t="s">
        <v>36</v>
      </c>
      <c r="E77" s="25" t="s">
        <v>631</v>
      </c>
    </row>
    <row r="78" spans="1:5" s="24" customFormat="1" ht="25.5">
      <c r="A78" s="23" t="s">
        <v>45</v>
      </c>
      <c r="E78" s="26" t="s">
        <v>113</v>
      </c>
    </row>
    <row r="79" spans="1:16" ht="15">
      <c r="A79" s="15" t="s">
        <v>31</v>
      </c>
      <c r="B79" s="15">
        <v>26</v>
      </c>
      <c r="C79" s="16" t="s">
        <v>114</v>
      </c>
      <c r="E79" s="17" t="s">
        <v>115</v>
      </c>
      <c r="F79" s="18" t="s">
        <v>94</v>
      </c>
      <c r="G79" s="19">
        <v>22.1</v>
      </c>
      <c r="H79" s="43">
        <v>0</v>
      </c>
      <c r="I79" s="20">
        <f>ROUND(G79*H79,P4)</f>
        <v>0</v>
      </c>
      <c r="O79" s="21">
        <f>I79*0.21</f>
        <v>0</v>
      </c>
      <c r="P79">
        <v>3</v>
      </c>
    </row>
    <row r="80" spans="1:5" s="24" customFormat="1" ht="25.5">
      <c r="A80" s="23" t="s">
        <v>36</v>
      </c>
      <c r="E80" s="25" t="s">
        <v>632</v>
      </c>
    </row>
    <row r="81" spans="1:5" s="24" customFormat="1" ht="13.5" thickBot="1">
      <c r="A81" s="23" t="s">
        <v>45</v>
      </c>
      <c r="E81" s="28" t="s">
        <v>108</v>
      </c>
    </row>
    <row r="82" spans="1:9" ht="15.75" thickBot="1">
      <c r="A82" s="14" t="s">
        <v>28</v>
      </c>
      <c r="B82" s="35"/>
      <c r="C82" s="36" t="s">
        <v>96</v>
      </c>
      <c r="D82" s="37"/>
      <c r="E82" s="37" t="s">
        <v>116</v>
      </c>
      <c r="F82" s="37"/>
      <c r="G82" s="37"/>
      <c r="H82" s="37"/>
      <c r="I82" s="38">
        <f>SUMIFS(I83:I94,A83:A94,"P")</f>
        <v>0</v>
      </c>
    </row>
    <row r="83" spans="1:16" ht="15">
      <c r="A83" s="15" t="s">
        <v>31</v>
      </c>
      <c r="B83" s="29">
        <v>27</v>
      </c>
      <c r="C83" s="30" t="s">
        <v>117</v>
      </c>
      <c r="E83" s="31" t="s">
        <v>118</v>
      </c>
      <c r="F83" s="32" t="s">
        <v>70</v>
      </c>
      <c r="G83" s="33">
        <v>3.616</v>
      </c>
      <c r="H83" s="42">
        <v>0</v>
      </c>
      <c r="I83" s="34">
        <f>ROUND(G83*H83,P4)</f>
        <v>0</v>
      </c>
      <c r="O83" s="21">
        <f>I83*0.21</f>
        <v>0</v>
      </c>
      <c r="P83">
        <v>3</v>
      </c>
    </row>
    <row r="84" spans="1:5" s="24" customFormat="1" ht="25.5">
      <c r="A84" s="23" t="s">
        <v>36</v>
      </c>
      <c r="E84" s="25" t="s">
        <v>633</v>
      </c>
    </row>
    <row r="85" spans="1:5" s="24" customFormat="1" ht="12.75">
      <c r="A85" s="23" t="s">
        <v>45</v>
      </c>
      <c r="E85" s="26" t="s">
        <v>119</v>
      </c>
    </row>
    <row r="86" spans="1:16" ht="15">
      <c r="A86" s="15" t="s">
        <v>31</v>
      </c>
      <c r="B86" s="15">
        <v>28</v>
      </c>
      <c r="C86" s="16" t="s">
        <v>120</v>
      </c>
      <c r="E86" s="17" t="s">
        <v>121</v>
      </c>
      <c r="F86" s="18" t="s">
        <v>70</v>
      </c>
      <c r="G86" s="19">
        <v>2.25</v>
      </c>
      <c r="H86" s="43">
        <v>0</v>
      </c>
      <c r="I86" s="20">
        <f>ROUND(G86*H86,P4)</f>
        <v>0</v>
      </c>
      <c r="O86" s="21">
        <f>I86*0.21</f>
        <v>0</v>
      </c>
      <c r="P86">
        <v>3</v>
      </c>
    </row>
    <row r="87" spans="1:5" s="24" customFormat="1" ht="12.75">
      <c r="A87" s="23" t="s">
        <v>36</v>
      </c>
      <c r="E87" s="25" t="s">
        <v>634</v>
      </c>
    </row>
    <row r="88" spans="1:5" s="24" customFormat="1" ht="12.75">
      <c r="A88" s="23" t="s">
        <v>45</v>
      </c>
      <c r="E88" s="26" t="s">
        <v>122</v>
      </c>
    </row>
    <row r="89" spans="1:16" ht="15">
      <c r="A89" s="15" t="s">
        <v>31</v>
      </c>
      <c r="B89" s="15">
        <v>29</v>
      </c>
      <c r="C89" s="16" t="s">
        <v>123</v>
      </c>
      <c r="E89" s="17" t="s">
        <v>124</v>
      </c>
      <c r="F89" s="18" t="s">
        <v>44</v>
      </c>
      <c r="G89" s="19">
        <v>2.475</v>
      </c>
      <c r="H89" s="43">
        <v>0</v>
      </c>
      <c r="I89" s="20">
        <f>ROUND(G89*H89,P4)</f>
        <v>0</v>
      </c>
      <c r="O89" s="21">
        <f>I89*0.21</f>
        <v>0</v>
      </c>
      <c r="P89">
        <v>3</v>
      </c>
    </row>
    <row r="90" spans="1:5" s="24" customFormat="1" ht="12.75">
      <c r="A90" s="23" t="s">
        <v>36</v>
      </c>
      <c r="E90" s="25" t="s">
        <v>635</v>
      </c>
    </row>
    <row r="91" spans="1:5" s="24" customFormat="1" ht="12.75">
      <c r="A91" s="23" t="s">
        <v>45</v>
      </c>
      <c r="E91" s="26" t="s">
        <v>125</v>
      </c>
    </row>
    <row r="92" spans="1:16" ht="15">
      <c r="A92" s="15" t="s">
        <v>31</v>
      </c>
      <c r="B92" s="15">
        <v>30</v>
      </c>
      <c r="C92" s="16" t="s">
        <v>126</v>
      </c>
      <c r="E92" s="17" t="s">
        <v>127</v>
      </c>
      <c r="F92" s="18" t="s">
        <v>44</v>
      </c>
      <c r="G92" s="19">
        <v>2.475</v>
      </c>
      <c r="H92" s="43">
        <v>0</v>
      </c>
      <c r="I92" s="20">
        <f>ROUND(G92*H92,P4)</f>
        <v>0</v>
      </c>
      <c r="O92" s="21">
        <f>I92*0.21</f>
        <v>0</v>
      </c>
      <c r="P92">
        <v>3</v>
      </c>
    </row>
    <row r="93" spans="1:5" s="24" customFormat="1" ht="12.75">
      <c r="A93" s="23" t="s">
        <v>36</v>
      </c>
      <c r="E93" s="25" t="s">
        <v>635</v>
      </c>
    </row>
    <row r="94" spans="1:5" s="24" customFormat="1" ht="13.5" thickBot="1">
      <c r="A94" s="23" t="s">
        <v>45</v>
      </c>
      <c r="E94" s="28" t="s">
        <v>125</v>
      </c>
    </row>
    <row r="95" spans="1:9" ht="15.75" thickBot="1">
      <c r="A95" s="14" t="s">
        <v>28</v>
      </c>
      <c r="B95" s="35"/>
      <c r="C95" s="36" t="s">
        <v>128</v>
      </c>
      <c r="D95" s="37"/>
      <c r="E95" s="37" t="s">
        <v>129</v>
      </c>
      <c r="F95" s="37"/>
      <c r="G95" s="37"/>
      <c r="H95" s="37"/>
      <c r="I95" s="38">
        <f>SUMIFS(I96:I104,A96:A104,"P")</f>
        <v>0</v>
      </c>
    </row>
    <row r="96" spans="1:16" ht="30">
      <c r="A96" s="15" t="s">
        <v>31</v>
      </c>
      <c r="B96" s="29">
        <v>31</v>
      </c>
      <c r="C96" s="30" t="s">
        <v>130</v>
      </c>
      <c r="D96" s="29" t="s">
        <v>74</v>
      </c>
      <c r="E96" s="31" t="s">
        <v>131</v>
      </c>
      <c r="F96" s="32" t="s">
        <v>76</v>
      </c>
      <c r="G96" s="33">
        <v>42</v>
      </c>
      <c r="H96" s="42">
        <v>0</v>
      </c>
      <c r="I96" s="34">
        <f>ROUND(G96*H96,P4)</f>
        <v>0</v>
      </c>
      <c r="O96" s="21">
        <f>I96*0.21</f>
        <v>0</v>
      </c>
      <c r="P96">
        <v>3</v>
      </c>
    </row>
    <row r="97" spans="1:5" s="24" customFormat="1" ht="25.5">
      <c r="A97" s="23" t="s">
        <v>36</v>
      </c>
      <c r="E97" s="25" t="s">
        <v>132</v>
      </c>
    </row>
    <row r="98" spans="1:5" s="24" customFormat="1" ht="12.75">
      <c r="A98" s="23" t="s">
        <v>45</v>
      </c>
      <c r="E98" s="26" t="s">
        <v>133</v>
      </c>
    </row>
    <row r="99" spans="1:16" ht="30">
      <c r="A99" s="15" t="s">
        <v>31</v>
      </c>
      <c r="B99" s="15">
        <v>32</v>
      </c>
      <c r="C99" s="16" t="s">
        <v>134</v>
      </c>
      <c r="E99" s="17" t="s">
        <v>135</v>
      </c>
      <c r="F99" s="18" t="s">
        <v>76</v>
      </c>
      <c r="G99" s="19">
        <v>42</v>
      </c>
      <c r="H99" s="43">
        <v>0</v>
      </c>
      <c r="I99" s="20">
        <f>ROUND(G99*H99,P4)</f>
        <v>0</v>
      </c>
      <c r="O99" s="21">
        <f>I99*0.21</f>
        <v>0</v>
      </c>
      <c r="P99">
        <v>3</v>
      </c>
    </row>
    <row r="100" spans="1:5" s="24" customFormat="1" ht="12.75">
      <c r="A100" s="23" t="s">
        <v>36</v>
      </c>
      <c r="E100" s="25" t="s">
        <v>136</v>
      </c>
    </row>
    <row r="101" spans="1:5" s="24" customFormat="1" ht="12.75">
      <c r="A101" s="23" t="s">
        <v>45</v>
      </c>
      <c r="E101" s="26" t="s">
        <v>133</v>
      </c>
    </row>
    <row r="102" spans="1:16" ht="30">
      <c r="A102" s="15" t="s">
        <v>31</v>
      </c>
      <c r="B102" s="15">
        <v>33</v>
      </c>
      <c r="C102" s="16" t="s">
        <v>137</v>
      </c>
      <c r="E102" s="17" t="s">
        <v>138</v>
      </c>
      <c r="F102" s="18" t="s">
        <v>76</v>
      </c>
      <c r="G102" s="19">
        <v>42</v>
      </c>
      <c r="H102" s="43">
        <v>0</v>
      </c>
      <c r="I102" s="20">
        <f>ROUND(G102*H102,P4)</f>
        <v>0</v>
      </c>
      <c r="O102" s="21">
        <f>I102*0.21</f>
        <v>0</v>
      </c>
      <c r="P102">
        <v>3</v>
      </c>
    </row>
    <row r="103" spans="1:5" s="24" customFormat="1" ht="12.75">
      <c r="A103" s="23" t="s">
        <v>36</v>
      </c>
      <c r="E103" s="25" t="s">
        <v>139</v>
      </c>
    </row>
    <row r="104" spans="1:5" s="24" customFormat="1" ht="13.5" thickBot="1">
      <c r="A104" s="23" t="s">
        <v>45</v>
      </c>
      <c r="E104" s="28" t="s">
        <v>133</v>
      </c>
    </row>
    <row r="105" spans="1:9" ht="15.75" thickBot="1">
      <c r="A105" s="14" t="s">
        <v>28</v>
      </c>
      <c r="B105" s="35"/>
      <c r="C105" s="36" t="s">
        <v>99</v>
      </c>
      <c r="D105" s="37"/>
      <c r="E105" s="37" t="s">
        <v>140</v>
      </c>
      <c r="F105" s="37"/>
      <c r="G105" s="37"/>
      <c r="H105" s="37"/>
      <c r="I105" s="38">
        <f>SUMIFS(I106:I145,A106:A145,"P")</f>
        <v>0</v>
      </c>
    </row>
    <row r="106" spans="1:16" ht="15">
      <c r="A106" s="15" t="s">
        <v>31</v>
      </c>
      <c r="B106" s="29">
        <v>34</v>
      </c>
      <c r="C106" s="30" t="s">
        <v>141</v>
      </c>
      <c r="E106" s="31" t="s">
        <v>142</v>
      </c>
      <c r="F106" s="32" t="s">
        <v>35</v>
      </c>
      <c r="G106" s="33">
        <v>56</v>
      </c>
      <c r="H106" s="42">
        <v>0</v>
      </c>
      <c r="I106" s="34">
        <f>ROUND(G106*H106,P4)</f>
        <v>0</v>
      </c>
      <c r="O106" s="21">
        <f>I106*0.21</f>
        <v>0</v>
      </c>
      <c r="P106">
        <v>3</v>
      </c>
    </row>
    <row r="107" spans="1:5" s="24" customFormat="1" ht="12.75">
      <c r="A107" s="23" t="s">
        <v>36</v>
      </c>
      <c r="E107" s="25" t="s">
        <v>636</v>
      </c>
    </row>
    <row r="108" spans="1:5" s="24" customFormat="1" ht="12.75">
      <c r="A108" s="23" t="s">
        <v>45</v>
      </c>
      <c r="E108" s="26" t="s">
        <v>143</v>
      </c>
    </row>
    <row r="109" spans="1:16" ht="15">
      <c r="A109" s="15" t="s">
        <v>31</v>
      </c>
      <c r="B109" s="15">
        <v>35</v>
      </c>
      <c r="C109" s="16" t="s">
        <v>144</v>
      </c>
      <c r="E109" s="17" t="s">
        <v>145</v>
      </c>
      <c r="F109" s="18" t="s">
        <v>70</v>
      </c>
      <c r="G109" s="19">
        <v>21.888</v>
      </c>
      <c r="H109" s="43">
        <v>0</v>
      </c>
      <c r="I109" s="20">
        <f>ROUND(G109*H109,P4)</f>
        <v>0</v>
      </c>
      <c r="O109" s="21">
        <f>I109*0.21</f>
        <v>0</v>
      </c>
      <c r="P109">
        <v>3</v>
      </c>
    </row>
    <row r="110" spans="1:5" s="24" customFormat="1" ht="25.5">
      <c r="A110" s="23" t="s">
        <v>36</v>
      </c>
      <c r="E110" s="25" t="s">
        <v>637</v>
      </c>
    </row>
    <row r="111" spans="1:5" s="24" customFormat="1" ht="12.75">
      <c r="A111" s="23" t="s">
        <v>45</v>
      </c>
      <c r="E111" s="26" t="s">
        <v>146</v>
      </c>
    </row>
    <row r="112" spans="1:16" ht="15">
      <c r="A112" s="15" t="s">
        <v>31</v>
      </c>
      <c r="B112" s="15">
        <v>36</v>
      </c>
      <c r="C112" s="16" t="s">
        <v>147</v>
      </c>
      <c r="E112" s="17" t="s">
        <v>148</v>
      </c>
      <c r="F112" s="18" t="s">
        <v>44</v>
      </c>
      <c r="G112" s="19">
        <v>76.608</v>
      </c>
      <c r="H112" s="43">
        <v>0</v>
      </c>
      <c r="I112" s="20">
        <f>ROUND(G112*H112,P4)</f>
        <v>0</v>
      </c>
      <c r="O112" s="21">
        <f>I112*0.21</f>
        <v>0</v>
      </c>
      <c r="P112">
        <v>3</v>
      </c>
    </row>
    <row r="113" spans="1:5" s="24" customFormat="1" ht="25.5">
      <c r="A113" s="23" t="s">
        <v>36</v>
      </c>
      <c r="E113" s="25" t="s">
        <v>589</v>
      </c>
    </row>
    <row r="114" spans="1:5" s="24" customFormat="1" ht="12.75">
      <c r="A114" s="23" t="s">
        <v>45</v>
      </c>
      <c r="E114" s="26" t="s">
        <v>149</v>
      </c>
    </row>
    <row r="115" spans="1:16" ht="15">
      <c r="A115" s="15" t="s">
        <v>31</v>
      </c>
      <c r="B115" s="15">
        <v>37</v>
      </c>
      <c r="C115" s="16" t="s">
        <v>150</v>
      </c>
      <c r="E115" s="17" t="s">
        <v>151</v>
      </c>
      <c r="F115" s="18" t="s">
        <v>44</v>
      </c>
      <c r="G115" s="19">
        <v>76.608</v>
      </c>
      <c r="H115" s="43">
        <v>0</v>
      </c>
      <c r="I115" s="20">
        <f>ROUND(G115*H115,P4)</f>
        <v>0</v>
      </c>
      <c r="O115" s="21">
        <f>I115*0.21</f>
        <v>0</v>
      </c>
      <c r="P115">
        <v>3</v>
      </c>
    </row>
    <row r="116" spans="1:5" s="24" customFormat="1" ht="25.5">
      <c r="A116" s="23" t="s">
        <v>36</v>
      </c>
      <c r="E116" s="25" t="s">
        <v>589</v>
      </c>
    </row>
    <row r="117" spans="1:5" s="24" customFormat="1" ht="12.75">
      <c r="A117" s="23" t="s">
        <v>45</v>
      </c>
      <c r="E117" s="26" t="s">
        <v>149</v>
      </c>
    </row>
    <row r="118" spans="1:16" ht="15">
      <c r="A118" s="15" t="s">
        <v>31</v>
      </c>
      <c r="B118" s="15">
        <v>38</v>
      </c>
      <c r="C118" s="16" t="s">
        <v>152</v>
      </c>
      <c r="E118" s="17" t="s">
        <v>153</v>
      </c>
      <c r="F118" s="18" t="s">
        <v>94</v>
      </c>
      <c r="G118" s="19">
        <v>3.283</v>
      </c>
      <c r="H118" s="43">
        <v>0</v>
      </c>
      <c r="I118" s="20">
        <f>ROUND(G118*H118,P4)</f>
        <v>0</v>
      </c>
      <c r="O118" s="21">
        <f>I118*0.21</f>
        <v>0</v>
      </c>
      <c r="P118">
        <v>3</v>
      </c>
    </row>
    <row r="119" spans="1:5" s="24" customFormat="1" ht="25.5">
      <c r="A119" s="23" t="s">
        <v>36</v>
      </c>
      <c r="E119" s="25" t="s">
        <v>638</v>
      </c>
    </row>
    <row r="120" spans="1:5" s="24" customFormat="1" ht="12.75">
      <c r="A120" s="23" t="s">
        <v>45</v>
      </c>
      <c r="E120" s="26" t="s">
        <v>154</v>
      </c>
    </row>
    <row r="121" spans="1:16" ht="15">
      <c r="A121" s="15" t="s">
        <v>31</v>
      </c>
      <c r="B121" s="15">
        <v>39</v>
      </c>
      <c r="C121" s="16" t="s">
        <v>155</v>
      </c>
      <c r="E121" s="17" t="s">
        <v>156</v>
      </c>
      <c r="F121" s="18" t="s">
        <v>70</v>
      </c>
      <c r="G121" s="19">
        <v>12.758</v>
      </c>
      <c r="H121" s="43">
        <v>0</v>
      </c>
      <c r="I121" s="20">
        <f>ROUND(G121*H121,P4)</f>
        <v>0</v>
      </c>
      <c r="O121" s="21">
        <f>I121*0.21</f>
        <v>0</v>
      </c>
      <c r="P121">
        <v>3</v>
      </c>
    </row>
    <row r="122" spans="1:5" s="24" customFormat="1" ht="25.5">
      <c r="A122" s="23" t="s">
        <v>36</v>
      </c>
      <c r="E122" s="25" t="s">
        <v>639</v>
      </c>
    </row>
    <row r="123" spans="1:5" s="24" customFormat="1" ht="12.75">
      <c r="A123" s="23" t="s">
        <v>45</v>
      </c>
      <c r="E123" s="26" t="s">
        <v>157</v>
      </c>
    </row>
    <row r="124" spans="1:16" ht="30">
      <c r="A124" s="15" t="s">
        <v>31</v>
      </c>
      <c r="B124" s="15">
        <v>40</v>
      </c>
      <c r="C124" s="16" t="s">
        <v>158</v>
      </c>
      <c r="E124" s="17" t="s">
        <v>159</v>
      </c>
      <c r="F124" s="18" t="s">
        <v>44</v>
      </c>
      <c r="G124" s="19">
        <v>29.343</v>
      </c>
      <c r="H124" s="43">
        <v>0</v>
      </c>
      <c r="I124" s="20">
        <f>ROUND(G124*H124,P4)</f>
        <v>0</v>
      </c>
      <c r="O124" s="21">
        <f>I124*0.21</f>
        <v>0</v>
      </c>
      <c r="P124">
        <v>3</v>
      </c>
    </row>
    <row r="125" spans="1:5" s="24" customFormat="1" ht="25.5">
      <c r="A125" s="23" t="s">
        <v>36</v>
      </c>
      <c r="E125" s="25" t="s">
        <v>640</v>
      </c>
    </row>
    <row r="126" spans="1:5" s="24" customFormat="1" ht="12.75">
      <c r="A126" s="23" t="s">
        <v>45</v>
      </c>
      <c r="E126" s="26" t="s">
        <v>160</v>
      </c>
    </row>
    <row r="127" spans="1:16" ht="15">
      <c r="A127" s="15" t="s">
        <v>31</v>
      </c>
      <c r="B127" s="15">
        <v>41</v>
      </c>
      <c r="C127" s="16" t="s">
        <v>161</v>
      </c>
      <c r="E127" s="17" t="s">
        <v>162</v>
      </c>
      <c r="F127" s="18" t="s">
        <v>44</v>
      </c>
      <c r="G127" s="19">
        <v>29.343</v>
      </c>
      <c r="H127" s="43">
        <v>0</v>
      </c>
      <c r="I127" s="20">
        <f>ROUND(G127*H127,P4)</f>
        <v>0</v>
      </c>
      <c r="O127" s="21">
        <f>I127*0.21</f>
        <v>0</v>
      </c>
      <c r="P127">
        <v>3</v>
      </c>
    </row>
    <row r="128" spans="1:5" s="24" customFormat="1" ht="25.5">
      <c r="A128" s="23" t="s">
        <v>36</v>
      </c>
      <c r="E128" s="25" t="s">
        <v>640</v>
      </c>
    </row>
    <row r="129" spans="1:5" s="24" customFormat="1" ht="12.75">
      <c r="A129" s="23" t="s">
        <v>45</v>
      </c>
      <c r="E129" s="26" t="s">
        <v>160</v>
      </c>
    </row>
    <row r="130" spans="1:16" ht="15">
      <c r="A130" s="15" t="s">
        <v>31</v>
      </c>
      <c r="B130" s="15">
        <v>42</v>
      </c>
      <c r="C130" s="16" t="s">
        <v>163</v>
      </c>
      <c r="E130" s="17" t="s">
        <v>164</v>
      </c>
      <c r="F130" s="18" t="s">
        <v>76</v>
      </c>
      <c r="G130" s="19">
        <v>28.8</v>
      </c>
      <c r="H130" s="43">
        <v>0</v>
      </c>
      <c r="I130" s="20">
        <f>ROUND(G130*H130,P4)</f>
        <v>0</v>
      </c>
      <c r="O130" s="21">
        <f>I130*0.21</f>
        <v>0</v>
      </c>
      <c r="P130">
        <v>3</v>
      </c>
    </row>
    <row r="131" spans="1:5" s="24" customFormat="1" ht="25.5">
      <c r="A131" s="23" t="s">
        <v>36</v>
      </c>
      <c r="E131" s="25" t="s">
        <v>641</v>
      </c>
    </row>
    <row r="132" spans="1:5" s="24" customFormat="1" ht="12.75">
      <c r="A132" s="23" t="s">
        <v>45</v>
      </c>
      <c r="E132" s="26" t="s">
        <v>165</v>
      </c>
    </row>
    <row r="133" spans="1:16" ht="15">
      <c r="A133" s="15" t="s">
        <v>31</v>
      </c>
      <c r="B133" s="15">
        <v>43</v>
      </c>
      <c r="C133" s="16" t="s">
        <v>166</v>
      </c>
      <c r="E133" s="17" t="s">
        <v>167</v>
      </c>
      <c r="F133" s="18" t="s">
        <v>76</v>
      </c>
      <c r="G133" s="19">
        <v>69.5</v>
      </c>
      <c r="H133" s="43">
        <v>0</v>
      </c>
      <c r="I133" s="20">
        <f>ROUND(G133*H133,P4)</f>
        <v>0</v>
      </c>
      <c r="O133" s="21">
        <f>I133*0.21</f>
        <v>0</v>
      </c>
      <c r="P133">
        <v>3</v>
      </c>
    </row>
    <row r="134" spans="1:5" s="24" customFormat="1" ht="12.75">
      <c r="A134" s="23" t="s">
        <v>36</v>
      </c>
      <c r="E134" s="25" t="s">
        <v>642</v>
      </c>
    </row>
    <row r="135" spans="1:5" s="24" customFormat="1" ht="12.75">
      <c r="A135" s="23" t="s">
        <v>45</v>
      </c>
      <c r="E135" s="26" t="s">
        <v>168</v>
      </c>
    </row>
    <row r="136" spans="1:16" ht="30">
      <c r="A136" s="15" t="s">
        <v>31</v>
      </c>
      <c r="B136" s="15">
        <v>44</v>
      </c>
      <c r="C136" s="16" t="s">
        <v>169</v>
      </c>
      <c r="E136" s="17" t="s">
        <v>170</v>
      </c>
      <c r="F136" s="18" t="s">
        <v>171</v>
      </c>
      <c r="G136" s="19">
        <v>372</v>
      </c>
      <c r="H136" s="43">
        <v>0</v>
      </c>
      <c r="I136" s="20">
        <f>ROUND(G136*H136,P4)</f>
        <v>0</v>
      </c>
      <c r="O136" s="21">
        <f>I136*0.21</f>
        <v>0</v>
      </c>
      <c r="P136">
        <v>3</v>
      </c>
    </row>
    <row r="137" spans="1:5" s="24" customFormat="1" ht="12.75">
      <c r="A137" s="23" t="s">
        <v>36</v>
      </c>
      <c r="E137" s="25" t="s">
        <v>643</v>
      </c>
    </row>
    <row r="138" spans="1:5" s="24" customFormat="1" ht="12.75">
      <c r="A138" s="23" t="s">
        <v>45</v>
      </c>
      <c r="E138" s="26" t="s">
        <v>172</v>
      </c>
    </row>
    <row r="139" spans="1:16" ht="15">
      <c r="A139" s="15" t="s">
        <v>31</v>
      </c>
      <c r="B139" s="15">
        <v>45</v>
      </c>
      <c r="C139" s="16" t="s">
        <v>173</v>
      </c>
      <c r="D139" s="15" t="s">
        <v>74</v>
      </c>
      <c r="E139" s="17" t="s">
        <v>174</v>
      </c>
      <c r="F139" s="18" t="s">
        <v>76</v>
      </c>
      <c r="G139" s="19">
        <v>28.8</v>
      </c>
      <c r="H139" s="43">
        <v>0</v>
      </c>
      <c r="I139" s="20">
        <f>ROUND(G139*H139,P4)</f>
        <v>0</v>
      </c>
      <c r="O139" s="21">
        <f>I139*0.21</f>
        <v>0</v>
      </c>
      <c r="P139">
        <v>3</v>
      </c>
    </row>
    <row r="140" spans="1:5" s="24" customFormat="1" ht="25.5">
      <c r="A140" s="23" t="s">
        <v>36</v>
      </c>
      <c r="E140" s="25" t="s">
        <v>644</v>
      </c>
    </row>
    <row r="141" spans="1:5" s="24" customFormat="1" ht="12.75">
      <c r="A141" s="23" t="s">
        <v>45</v>
      </c>
      <c r="E141" s="26" t="s">
        <v>165</v>
      </c>
    </row>
    <row r="142" spans="1:5" s="24" customFormat="1" ht="63.75">
      <c r="A142" s="23" t="s">
        <v>37</v>
      </c>
      <c r="E142" s="25" t="s">
        <v>175</v>
      </c>
    </row>
    <row r="143" spans="1:16" ht="15">
      <c r="A143" s="15" t="s">
        <v>31</v>
      </c>
      <c r="B143" s="15">
        <v>46</v>
      </c>
      <c r="C143" s="16" t="s">
        <v>176</v>
      </c>
      <c r="E143" s="17" t="s">
        <v>177</v>
      </c>
      <c r="F143" s="18" t="s">
        <v>178</v>
      </c>
      <c r="G143" s="19">
        <v>56</v>
      </c>
      <c r="H143" s="43">
        <v>0</v>
      </c>
      <c r="I143" s="20">
        <f>ROUND(G143*H143,P4)</f>
        <v>0</v>
      </c>
      <c r="O143" s="21">
        <f>I143*0.21</f>
        <v>0</v>
      </c>
      <c r="P143">
        <v>3</v>
      </c>
    </row>
    <row r="144" spans="1:5" s="24" customFormat="1" ht="12.75">
      <c r="A144" s="23" t="s">
        <v>36</v>
      </c>
      <c r="E144" s="25" t="s">
        <v>636</v>
      </c>
    </row>
    <row r="145" spans="1:5" s="24" customFormat="1" ht="13.5" thickBot="1">
      <c r="A145" s="23" t="s">
        <v>45</v>
      </c>
      <c r="E145" s="28" t="s">
        <v>143</v>
      </c>
    </row>
    <row r="146" spans="1:9" ht="15.75" thickBot="1">
      <c r="A146" s="14" t="s">
        <v>28</v>
      </c>
      <c r="B146" s="35"/>
      <c r="C146" s="36" t="s">
        <v>101</v>
      </c>
      <c r="D146" s="37"/>
      <c r="E146" s="37" t="s">
        <v>179</v>
      </c>
      <c r="F146" s="37"/>
      <c r="G146" s="37"/>
      <c r="H146" s="37"/>
      <c r="I146" s="38">
        <f>SUMIFS(I147:I244,A147:A244,"P")</f>
        <v>0</v>
      </c>
    </row>
    <row r="147" spans="1:16" ht="15">
      <c r="A147" s="15" t="s">
        <v>31</v>
      </c>
      <c r="B147" s="29">
        <v>47</v>
      </c>
      <c r="C147" s="30" t="s">
        <v>180</v>
      </c>
      <c r="E147" s="31" t="s">
        <v>181</v>
      </c>
      <c r="F147" s="32" t="s">
        <v>70</v>
      </c>
      <c r="G147" s="33">
        <v>7.98</v>
      </c>
      <c r="H147" s="42">
        <v>0</v>
      </c>
      <c r="I147" s="34">
        <f>ROUND(G147*H147,P4)</f>
        <v>0</v>
      </c>
      <c r="O147" s="21">
        <f>I147*0.21</f>
        <v>0</v>
      </c>
      <c r="P147">
        <v>3</v>
      </c>
    </row>
    <row r="148" spans="1:5" s="24" customFormat="1" ht="25.5">
      <c r="A148" s="23" t="s">
        <v>36</v>
      </c>
      <c r="E148" s="25" t="s">
        <v>645</v>
      </c>
    </row>
    <row r="149" spans="1:5" s="24" customFormat="1" ht="12.75">
      <c r="A149" s="23" t="s">
        <v>45</v>
      </c>
      <c r="E149" s="26" t="s">
        <v>182</v>
      </c>
    </row>
    <row r="150" spans="1:16" ht="15">
      <c r="A150" s="15" t="s">
        <v>31</v>
      </c>
      <c r="B150" s="15">
        <v>48</v>
      </c>
      <c r="C150" s="16" t="s">
        <v>183</v>
      </c>
      <c r="E150" s="17" t="s">
        <v>184</v>
      </c>
      <c r="F150" s="18" t="s">
        <v>70</v>
      </c>
      <c r="G150" s="19">
        <v>2.594</v>
      </c>
      <c r="H150" s="43">
        <v>0</v>
      </c>
      <c r="I150" s="20">
        <f>ROUND(G150*H150,P4)</f>
        <v>0</v>
      </c>
      <c r="O150" s="21">
        <f>I150*0.21</f>
        <v>0</v>
      </c>
      <c r="P150">
        <v>3</v>
      </c>
    </row>
    <row r="151" spans="1:5" s="24" customFormat="1" ht="25.5">
      <c r="A151" s="23" t="s">
        <v>36</v>
      </c>
      <c r="E151" s="25" t="s">
        <v>646</v>
      </c>
    </row>
    <row r="152" spans="1:5" s="24" customFormat="1" ht="12.75">
      <c r="A152" s="23" t="s">
        <v>45</v>
      </c>
      <c r="E152" s="26" t="s">
        <v>185</v>
      </c>
    </row>
    <row r="153" spans="1:16" ht="15">
      <c r="A153" s="15" t="s">
        <v>31</v>
      </c>
      <c r="B153" s="15">
        <v>49</v>
      </c>
      <c r="C153" s="16" t="s">
        <v>183</v>
      </c>
      <c r="D153" s="15" t="s">
        <v>29</v>
      </c>
      <c r="E153" s="17" t="s">
        <v>184</v>
      </c>
      <c r="F153" s="18" t="s">
        <v>70</v>
      </c>
      <c r="G153" s="19">
        <v>26.261</v>
      </c>
      <c r="H153" s="43">
        <v>0</v>
      </c>
      <c r="I153" s="20">
        <f>ROUND(G153*H153,P4)</f>
        <v>0</v>
      </c>
      <c r="O153" s="21">
        <f>I153*0.21</f>
        <v>0</v>
      </c>
      <c r="P153">
        <v>3</v>
      </c>
    </row>
    <row r="154" spans="1:5" s="24" customFormat="1" ht="25.5">
      <c r="A154" s="23" t="s">
        <v>36</v>
      </c>
      <c r="E154" s="25" t="s">
        <v>647</v>
      </c>
    </row>
    <row r="155" spans="1:5" s="24" customFormat="1" ht="12.75">
      <c r="A155" s="23" t="s">
        <v>45</v>
      </c>
      <c r="E155" s="26" t="s">
        <v>186</v>
      </c>
    </row>
    <row r="156" spans="1:16" ht="15">
      <c r="A156" s="15" t="s">
        <v>31</v>
      </c>
      <c r="B156" s="15">
        <v>50</v>
      </c>
      <c r="C156" s="16" t="s">
        <v>187</v>
      </c>
      <c r="E156" s="17" t="s">
        <v>188</v>
      </c>
      <c r="F156" s="18" t="s">
        <v>44</v>
      </c>
      <c r="G156" s="19">
        <v>5.708</v>
      </c>
      <c r="H156" s="43">
        <v>0</v>
      </c>
      <c r="I156" s="20">
        <f>ROUND(G156*H156,P4)</f>
        <v>0</v>
      </c>
      <c r="O156" s="21">
        <f>I156*0.21</f>
        <v>0</v>
      </c>
      <c r="P156">
        <v>3</v>
      </c>
    </row>
    <row r="157" spans="1:5" s="24" customFormat="1" ht="25.5">
      <c r="A157" s="23" t="s">
        <v>36</v>
      </c>
      <c r="E157" s="25" t="s">
        <v>648</v>
      </c>
    </row>
    <row r="158" spans="1:5" s="24" customFormat="1" ht="12.75">
      <c r="A158" s="23" t="s">
        <v>45</v>
      </c>
      <c r="E158" s="26" t="s">
        <v>189</v>
      </c>
    </row>
    <row r="159" spans="1:16" ht="15">
      <c r="A159" s="15" t="s">
        <v>31</v>
      </c>
      <c r="B159" s="15">
        <v>51</v>
      </c>
      <c r="C159" s="16" t="s">
        <v>187</v>
      </c>
      <c r="D159" s="15" t="s">
        <v>29</v>
      </c>
      <c r="E159" s="17" t="s">
        <v>188</v>
      </c>
      <c r="F159" s="18" t="s">
        <v>44</v>
      </c>
      <c r="G159" s="19">
        <v>57.774</v>
      </c>
      <c r="H159" s="43">
        <v>0</v>
      </c>
      <c r="I159" s="20">
        <f>ROUND(G159*H159,P4)</f>
        <v>0</v>
      </c>
      <c r="O159" s="21">
        <f>I159*0.21</f>
        <v>0</v>
      </c>
      <c r="P159">
        <v>3</v>
      </c>
    </row>
    <row r="160" spans="1:5" s="24" customFormat="1" ht="25.5">
      <c r="A160" s="23" t="s">
        <v>36</v>
      </c>
      <c r="E160" s="25" t="s">
        <v>649</v>
      </c>
    </row>
    <row r="161" spans="1:5" s="24" customFormat="1" ht="12.75">
      <c r="A161" s="23" t="s">
        <v>45</v>
      </c>
      <c r="E161" s="26" t="s">
        <v>190</v>
      </c>
    </row>
    <row r="162" spans="1:16" ht="15">
      <c r="A162" s="15" t="s">
        <v>31</v>
      </c>
      <c r="B162" s="15">
        <v>52</v>
      </c>
      <c r="C162" s="16" t="s">
        <v>191</v>
      </c>
      <c r="E162" s="17" t="s">
        <v>192</v>
      </c>
      <c r="F162" s="18" t="s">
        <v>44</v>
      </c>
      <c r="G162" s="19">
        <v>17.556</v>
      </c>
      <c r="H162" s="43">
        <v>0</v>
      </c>
      <c r="I162" s="20">
        <f>ROUND(G162*H162,P4)</f>
        <v>0</v>
      </c>
      <c r="O162" s="21">
        <f>I162*0.21</f>
        <v>0</v>
      </c>
      <c r="P162">
        <v>3</v>
      </c>
    </row>
    <row r="163" spans="1:5" s="24" customFormat="1" ht="25.5">
      <c r="A163" s="23" t="s">
        <v>36</v>
      </c>
      <c r="E163" s="25" t="s">
        <v>650</v>
      </c>
    </row>
    <row r="164" spans="1:5" s="24" customFormat="1" ht="12.75">
      <c r="A164" s="23" t="s">
        <v>45</v>
      </c>
      <c r="E164" s="26" t="s">
        <v>193</v>
      </c>
    </row>
    <row r="165" spans="1:16" ht="15">
      <c r="A165" s="15" t="s">
        <v>31</v>
      </c>
      <c r="B165" s="15">
        <v>53</v>
      </c>
      <c r="C165" s="16" t="s">
        <v>194</v>
      </c>
      <c r="E165" s="17" t="s">
        <v>195</v>
      </c>
      <c r="F165" s="18" t="s">
        <v>44</v>
      </c>
      <c r="G165" s="19">
        <v>5.708</v>
      </c>
      <c r="H165" s="43">
        <v>0</v>
      </c>
      <c r="I165" s="20">
        <f>ROUND(G165*H165,P4)</f>
        <v>0</v>
      </c>
      <c r="O165" s="21">
        <f>I165*0.21</f>
        <v>0</v>
      </c>
      <c r="P165">
        <v>3</v>
      </c>
    </row>
    <row r="166" spans="1:5" s="24" customFormat="1" ht="25.5">
      <c r="A166" s="23" t="s">
        <v>36</v>
      </c>
      <c r="E166" s="25" t="s">
        <v>648</v>
      </c>
    </row>
    <row r="167" spans="1:5" s="24" customFormat="1" ht="12.75">
      <c r="A167" s="23" t="s">
        <v>45</v>
      </c>
      <c r="E167" s="26" t="s">
        <v>189</v>
      </c>
    </row>
    <row r="168" spans="1:16" ht="15">
      <c r="A168" s="15" t="s">
        <v>31</v>
      </c>
      <c r="B168" s="15">
        <v>54</v>
      </c>
      <c r="C168" s="16" t="s">
        <v>194</v>
      </c>
      <c r="D168" s="15" t="s">
        <v>29</v>
      </c>
      <c r="E168" s="17" t="s">
        <v>195</v>
      </c>
      <c r="F168" s="18" t="s">
        <v>44</v>
      </c>
      <c r="G168" s="19">
        <v>57.774</v>
      </c>
      <c r="H168" s="43">
        <v>0</v>
      </c>
      <c r="I168" s="20">
        <f>ROUND(G168*H168,P4)</f>
        <v>0</v>
      </c>
      <c r="O168" s="21">
        <f>I168*0.21</f>
        <v>0</v>
      </c>
      <c r="P168">
        <v>3</v>
      </c>
    </row>
    <row r="169" spans="1:5" s="24" customFormat="1" ht="25.5">
      <c r="A169" s="23" t="s">
        <v>36</v>
      </c>
      <c r="E169" s="25" t="s">
        <v>649</v>
      </c>
    </row>
    <row r="170" spans="1:5" s="24" customFormat="1" ht="12.75">
      <c r="A170" s="23" t="s">
        <v>45</v>
      </c>
      <c r="E170" s="26" t="s">
        <v>190</v>
      </c>
    </row>
    <row r="171" spans="1:16" ht="15">
      <c r="A171" s="15" t="s">
        <v>31</v>
      </c>
      <c r="B171" s="15">
        <v>55</v>
      </c>
      <c r="C171" s="16" t="s">
        <v>196</v>
      </c>
      <c r="E171" s="17" t="s">
        <v>197</v>
      </c>
      <c r="F171" s="18" t="s">
        <v>44</v>
      </c>
      <c r="G171" s="19">
        <v>17.556</v>
      </c>
      <c r="H171" s="43">
        <v>0</v>
      </c>
      <c r="I171" s="20">
        <f>ROUND(G171*H171,P4)</f>
        <v>0</v>
      </c>
      <c r="O171" s="21">
        <f>I171*0.21</f>
        <v>0</v>
      </c>
      <c r="P171">
        <v>3</v>
      </c>
    </row>
    <row r="172" spans="1:5" s="24" customFormat="1" ht="25.5">
      <c r="A172" s="23" t="s">
        <v>36</v>
      </c>
      <c r="E172" s="25" t="s">
        <v>650</v>
      </c>
    </row>
    <row r="173" spans="1:5" s="24" customFormat="1" ht="12.75">
      <c r="A173" s="23" t="s">
        <v>45</v>
      </c>
      <c r="E173" s="26" t="s">
        <v>193</v>
      </c>
    </row>
    <row r="174" spans="1:16" ht="15">
      <c r="A174" s="15" t="s">
        <v>31</v>
      </c>
      <c r="B174" s="15">
        <v>56</v>
      </c>
      <c r="C174" s="16" t="s">
        <v>198</v>
      </c>
      <c r="E174" s="17" t="s">
        <v>199</v>
      </c>
      <c r="F174" s="18" t="s">
        <v>94</v>
      </c>
      <c r="G174" s="19">
        <v>2.552</v>
      </c>
      <c r="H174" s="43">
        <v>0</v>
      </c>
      <c r="I174" s="20">
        <f>ROUND(G174*H174,P4)</f>
        <v>0</v>
      </c>
      <c r="O174" s="21">
        <f>I174*0.21</f>
        <v>0</v>
      </c>
      <c r="P174">
        <v>3</v>
      </c>
    </row>
    <row r="175" spans="1:5" s="24" customFormat="1" ht="25.5">
      <c r="A175" s="23" t="s">
        <v>36</v>
      </c>
      <c r="E175" s="25" t="s">
        <v>651</v>
      </c>
    </row>
    <row r="176" spans="1:5" s="24" customFormat="1" ht="12.75">
      <c r="A176" s="23" t="s">
        <v>45</v>
      </c>
      <c r="E176" s="26" t="s">
        <v>200</v>
      </c>
    </row>
    <row r="177" spans="1:16" ht="15">
      <c r="A177" s="15" t="s">
        <v>31</v>
      </c>
      <c r="B177" s="15">
        <v>57</v>
      </c>
      <c r="C177" s="16" t="s">
        <v>198</v>
      </c>
      <c r="D177" s="15" t="s">
        <v>29</v>
      </c>
      <c r="E177" s="17" t="s">
        <v>199</v>
      </c>
      <c r="F177" s="18" t="s">
        <v>94</v>
      </c>
      <c r="G177" s="19">
        <v>5.252</v>
      </c>
      <c r="H177" s="43">
        <v>0</v>
      </c>
      <c r="I177" s="20">
        <f>ROUND(G177*H177,P4)</f>
        <v>0</v>
      </c>
      <c r="O177" s="21">
        <f>I177*0.21</f>
        <v>0</v>
      </c>
      <c r="P177">
        <v>3</v>
      </c>
    </row>
    <row r="178" spans="1:5" s="24" customFormat="1" ht="25.5">
      <c r="A178" s="23" t="s">
        <v>36</v>
      </c>
      <c r="E178" s="25" t="s">
        <v>652</v>
      </c>
    </row>
    <row r="179" spans="1:5" s="24" customFormat="1" ht="12.75">
      <c r="A179" s="23" t="s">
        <v>45</v>
      </c>
      <c r="E179" s="26" t="s">
        <v>201</v>
      </c>
    </row>
    <row r="180" spans="1:16" ht="15">
      <c r="A180" s="15" t="s">
        <v>31</v>
      </c>
      <c r="B180" s="15">
        <v>58</v>
      </c>
      <c r="C180" s="16" t="s">
        <v>198</v>
      </c>
      <c r="D180" s="15" t="s">
        <v>96</v>
      </c>
      <c r="E180" s="17" t="s">
        <v>199</v>
      </c>
      <c r="F180" s="18" t="s">
        <v>94</v>
      </c>
      <c r="G180" s="19">
        <v>0.422</v>
      </c>
      <c r="H180" s="43">
        <v>0</v>
      </c>
      <c r="I180" s="20">
        <f>ROUND(G180*H180,P4)</f>
        <v>0</v>
      </c>
      <c r="O180" s="21">
        <f>I180*0.21</f>
        <v>0</v>
      </c>
      <c r="P180">
        <v>3</v>
      </c>
    </row>
    <row r="181" spans="1:5" s="24" customFormat="1" ht="25.5">
      <c r="A181" s="23" t="s">
        <v>36</v>
      </c>
      <c r="E181" s="25" t="s">
        <v>653</v>
      </c>
    </row>
    <row r="182" spans="1:5" s="24" customFormat="1" ht="25.5">
      <c r="A182" s="23" t="s">
        <v>45</v>
      </c>
      <c r="E182" s="26" t="s">
        <v>202</v>
      </c>
    </row>
    <row r="183" spans="1:16" ht="15">
      <c r="A183" s="15" t="s">
        <v>31</v>
      </c>
      <c r="B183" s="15">
        <v>59</v>
      </c>
      <c r="C183" s="16" t="s">
        <v>203</v>
      </c>
      <c r="E183" s="17" t="s">
        <v>204</v>
      </c>
      <c r="F183" s="18" t="s">
        <v>94</v>
      </c>
      <c r="G183" s="19">
        <v>0.259</v>
      </c>
      <c r="H183" s="43">
        <v>0</v>
      </c>
      <c r="I183" s="20">
        <f>ROUND(G183*H183,P4)</f>
        <v>0</v>
      </c>
      <c r="O183" s="21">
        <f>I183*0.21</f>
        <v>0</v>
      </c>
      <c r="P183">
        <v>3</v>
      </c>
    </row>
    <row r="184" spans="1:5" s="24" customFormat="1" ht="25.5">
      <c r="A184" s="23" t="s">
        <v>36</v>
      </c>
      <c r="E184" s="25" t="s">
        <v>205</v>
      </c>
    </row>
    <row r="185" spans="1:5" s="24" customFormat="1" ht="12.75">
      <c r="A185" s="23" t="s">
        <v>45</v>
      </c>
      <c r="E185" s="26" t="s">
        <v>206</v>
      </c>
    </row>
    <row r="186" spans="1:16" ht="30">
      <c r="A186" s="15" t="s">
        <v>31</v>
      </c>
      <c r="B186" s="15">
        <v>60</v>
      </c>
      <c r="C186" s="16" t="s">
        <v>207</v>
      </c>
      <c r="E186" s="17" t="s">
        <v>208</v>
      </c>
      <c r="F186" s="18" t="s">
        <v>76</v>
      </c>
      <c r="G186" s="19">
        <v>1399.2</v>
      </c>
      <c r="H186" s="43">
        <v>0</v>
      </c>
      <c r="I186" s="20">
        <f>ROUND(G186*H186,P4)</f>
        <v>0</v>
      </c>
      <c r="O186" s="21">
        <f>I186*0.21</f>
        <v>0</v>
      </c>
      <c r="P186">
        <v>3</v>
      </c>
    </row>
    <row r="187" spans="1:5" s="24" customFormat="1" ht="25.5">
      <c r="A187" s="23" t="s">
        <v>36</v>
      </c>
      <c r="E187" s="25" t="s">
        <v>654</v>
      </c>
    </row>
    <row r="188" spans="1:5" s="24" customFormat="1" ht="12.75">
      <c r="A188" s="23" t="s">
        <v>45</v>
      </c>
      <c r="E188" s="26" t="s">
        <v>209</v>
      </c>
    </row>
    <row r="189" spans="1:16" ht="15">
      <c r="A189" s="15" t="s">
        <v>31</v>
      </c>
      <c r="B189" s="15">
        <v>61</v>
      </c>
      <c r="C189" s="16" t="s">
        <v>210</v>
      </c>
      <c r="D189" s="15" t="s">
        <v>74</v>
      </c>
      <c r="E189" s="17" t="s">
        <v>211</v>
      </c>
      <c r="F189" s="18" t="s">
        <v>70</v>
      </c>
      <c r="G189" s="19">
        <v>0.159</v>
      </c>
      <c r="H189" s="43">
        <v>0</v>
      </c>
      <c r="I189" s="20">
        <f>ROUND(G189*H189,P4)</f>
        <v>0</v>
      </c>
      <c r="O189" s="21">
        <f>I189*0.21</f>
        <v>0</v>
      </c>
      <c r="P189">
        <v>3</v>
      </c>
    </row>
    <row r="190" spans="1:5" s="24" customFormat="1" ht="25.5">
      <c r="A190" s="23" t="s">
        <v>36</v>
      </c>
      <c r="E190" s="25" t="s">
        <v>212</v>
      </c>
    </row>
    <row r="191" spans="1:5" s="24" customFormat="1" ht="25.5">
      <c r="A191" s="23" t="s">
        <v>45</v>
      </c>
      <c r="E191" s="26" t="s">
        <v>655</v>
      </c>
    </row>
    <row r="192" spans="1:5" s="24" customFormat="1" ht="12.75">
      <c r="A192" s="23" t="s">
        <v>45</v>
      </c>
      <c r="E192" s="26" t="s">
        <v>213</v>
      </c>
    </row>
    <row r="193" spans="1:5" s="24" customFormat="1" ht="12.75">
      <c r="A193" s="23" t="s">
        <v>45</v>
      </c>
      <c r="E193" s="26" t="s">
        <v>214</v>
      </c>
    </row>
    <row r="194" spans="1:16" ht="30">
      <c r="A194" s="15" t="s">
        <v>31</v>
      </c>
      <c r="B194" s="15">
        <v>62</v>
      </c>
      <c r="C194" s="16" t="s">
        <v>215</v>
      </c>
      <c r="E194" s="17" t="s">
        <v>216</v>
      </c>
      <c r="F194" s="18" t="s">
        <v>70</v>
      </c>
      <c r="G194" s="19">
        <v>4.52</v>
      </c>
      <c r="H194" s="43">
        <v>0</v>
      </c>
      <c r="I194" s="20">
        <f>ROUND(G194*H194,P4)</f>
        <v>0</v>
      </c>
      <c r="O194" s="21">
        <f>I194*0.21</f>
        <v>0</v>
      </c>
      <c r="P194">
        <v>3</v>
      </c>
    </row>
    <row r="195" spans="1:5" s="24" customFormat="1" ht="12.75">
      <c r="A195" s="23" t="s">
        <v>36</v>
      </c>
      <c r="E195" s="25" t="s">
        <v>656</v>
      </c>
    </row>
    <row r="196" spans="1:5" s="24" customFormat="1" ht="12.75">
      <c r="A196" s="23" t="s">
        <v>45</v>
      </c>
      <c r="E196" s="26" t="s">
        <v>217</v>
      </c>
    </row>
    <row r="197" spans="1:16" ht="30">
      <c r="A197" s="15" t="s">
        <v>31</v>
      </c>
      <c r="B197" s="15">
        <v>63</v>
      </c>
      <c r="C197" s="16" t="s">
        <v>215</v>
      </c>
      <c r="D197" s="15" t="s">
        <v>29</v>
      </c>
      <c r="E197" s="17" t="s">
        <v>216</v>
      </c>
      <c r="F197" s="18" t="s">
        <v>70</v>
      </c>
      <c r="G197" s="19">
        <v>1.05</v>
      </c>
      <c r="H197" s="43">
        <v>0</v>
      </c>
      <c r="I197" s="20">
        <f>ROUND(G197*H197,P4)</f>
        <v>0</v>
      </c>
      <c r="O197" s="21">
        <f>I197*0.21</f>
        <v>0</v>
      </c>
      <c r="P197">
        <v>3</v>
      </c>
    </row>
    <row r="198" spans="1:5" s="24" customFormat="1" ht="25.5">
      <c r="A198" s="23" t="s">
        <v>36</v>
      </c>
      <c r="E198" s="25" t="s">
        <v>657</v>
      </c>
    </row>
    <row r="199" spans="1:5" s="24" customFormat="1" ht="12.75">
      <c r="A199" s="23" t="s">
        <v>45</v>
      </c>
      <c r="E199" s="26" t="s">
        <v>218</v>
      </c>
    </row>
    <row r="200" spans="1:16" ht="30">
      <c r="A200" s="15" t="s">
        <v>31</v>
      </c>
      <c r="B200" s="15">
        <v>64</v>
      </c>
      <c r="C200" s="16" t="s">
        <v>215</v>
      </c>
      <c r="D200" s="15" t="s">
        <v>96</v>
      </c>
      <c r="E200" s="17" t="s">
        <v>216</v>
      </c>
      <c r="F200" s="18" t="s">
        <v>70</v>
      </c>
      <c r="G200" s="19">
        <v>1.84</v>
      </c>
      <c r="H200" s="43">
        <v>0</v>
      </c>
      <c r="I200" s="20">
        <f>ROUND(G200*H200,P4)</f>
        <v>0</v>
      </c>
      <c r="O200" s="21">
        <f>I200*0.21</f>
        <v>0</v>
      </c>
      <c r="P200">
        <v>3</v>
      </c>
    </row>
    <row r="201" spans="1:5" s="24" customFormat="1" ht="25.5">
      <c r="A201" s="23" t="s">
        <v>36</v>
      </c>
      <c r="E201" s="25" t="s">
        <v>564</v>
      </c>
    </row>
    <row r="202" spans="1:5" s="24" customFormat="1" ht="12.75">
      <c r="A202" s="23" t="s">
        <v>45</v>
      </c>
      <c r="E202" s="26" t="s">
        <v>219</v>
      </c>
    </row>
    <row r="203" spans="1:16" ht="15">
      <c r="A203" s="15" t="s">
        <v>31</v>
      </c>
      <c r="B203" s="15">
        <v>65</v>
      </c>
      <c r="C203" s="16" t="s">
        <v>220</v>
      </c>
      <c r="E203" s="17" t="s">
        <v>221</v>
      </c>
      <c r="F203" s="18" t="s">
        <v>70</v>
      </c>
      <c r="G203" s="19">
        <v>1.2</v>
      </c>
      <c r="H203" s="43">
        <v>0</v>
      </c>
      <c r="I203" s="20">
        <f>ROUND(G203*H203,P4)</f>
        <v>0</v>
      </c>
      <c r="O203" s="21">
        <f>I203*0.21</f>
        <v>0</v>
      </c>
      <c r="P203">
        <v>3</v>
      </c>
    </row>
    <row r="204" spans="1:5" s="24" customFormat="1" ht="12.75">
      <c r="A204" s="23" t="s">
        <v>36</v>
      </c>
      <c r="E204" s="25" t="s">
        <v>658</v>
      </c>
    </row>
    <row r="205" spans="1:5" s="24" customFormat="1" ht="12.75">
      <c r="A205" s="23" t="s">
        <v>45</v>
      </c>
      <c r="E205" s="26" t="s">
        <v>222</v>
      </c>
    </row>
    <row r="206" spans="1:16" ht="30">
      <c r="A206" s="15" t="s">
        <v>31</v>
      </c>
      <c r="B206" s="15">
        <v>66</v>
      </c>
      <c r="C206" s="16" t="s">
        <v>223</v>
      </c>
      <c r="E206" s="17" t="s">
        <v>224</v>
      </c>
      <c r="F206" s="18" t="s">
        <v>44</v>
      </c>
      <c r="G206" s="19">
        <v>22.58</v>
      </c>
      <c r="H206" s="43">
        <v>0</v>
      </c>
      <c r="I206" s="20">
        <f>ROUND(G206*H206,P4)</f>
        <v>0</v>
      </c>
      <c r="O206" s="21">
        <f>I206*0.21</f>
        <v>0</v>
      </c>
      <c r="P206">
        <v>3</v>
      </c>
    </row>
    <row r="207" spans="1:5" s="24" customFormat="1" ht="25.5">
      <c r="A207" s="23" t="s">
        <v>36</v>
      </c>
      <c r="E207" s="25" t="s">
        <v>659</v>
      </c>
    </row>
    <row r="208" spans="1:5" s="24" customFormat="1" ht="12.75">
      <c r="A208" s="23" t="s">
        <v>45</v>
      </c>
      <c r="E208" s="26" t="s">
        <v>225</v>
      </c>
    </row>
    <row r="209" spans="1:16" ht="30">
      <c r="A209" s="15" t="s">
        <v>31</v>
      </c>
      <c r="B209" s="15">
        <v>67</v>
      </c>
      <c r="C209" s="16" t="s">
        <v>223</v>
      </c>
      <c r="D209" s="15" t="s">
        <v>29</v>
      </c>
      <c r="E209" s="17" t="s">
        <v>224</v>
      </c>
      <c r="F209" s="18" t="s">
        <v>44</v>
      </c>
      <c r="G209" s="19">
        <v>23.9</v>
      </c>
      <c r="H209" s="43">
        <v>0</v>
      </c>
      <c r="I209" s="20">
        <f>ROUND(G209*H209,P4)</f>
        <v>0</v>
      </c>
      <c r="O209" s="21">
        <f>I209*0.21</f>
        <v>0</v>
      </c>
      <c r="P209">
        <v>3</v>
      </c>
    </row>
    <row r="210" spans="1:5" s="24" customFormat="1" ht="25.5">
      <c r="A210" s="23" t="s">
        <v>36</v>
      </c>
      <c r="E210" s="25" t="s">
        <v>660</v>
      </c>
    </row>
    <row r="211" spans="1:5" s="24" customFormat="1" ht="12.75">
      <c r="A211" s="23" t="s">
        <v>45</v>
      </c>
      <c r="E211" s="26" t="s">
        <v>226</v>
      </c>
    </row>
    <row r="212" spans="1:16" ht="30">
      <c r="A212" s="15" t="s">
        <v>31</v>
      </c>
      <c r="B212" s="15">
        <v>68</v>
      </c>
      <c r="C212" s="16" t="s">
        <v>227</v>
      </c>
      <c r="E212" s="17" t="s">
        <v>228</v>
      </c>
      <c r="F212" s="18" t="s">
        <v>94</v>
      </c>
      <c r="G212" s="19">
        <v>0.226</v>
      </c>
      <c r="H212" s="43">
        <v>0</v>
      </c>
      <c r="I212" s="20">
        <f>ROUND(G212*H212,P4)</f>
        <v>0</v>
      </c>
      <c r="O212" s="21">
        <f>I212*0.21</f>
        <v>0</v>
      </c>
      <c r="P212">
        <v>3</v>
      </c>
    </row>
    <row r="213" spans="1:5" s="24" customFormat="1" ht="25.5">
      <c r="A213" s="23" t="s">
        <v>36</v>
      </c>
      <c r="E213" s="25" t="s">
        <v>661</v>
      </c>
    </row>
    <row r="214" spans="1:5" s="24" customFormat="1" ht="25.5">
      <c r="A214" s="23" t="s">
        <v>45</v>
      </c>
      <c r="E214" s="26" t="s">
        <v>229</v>
      </c>
    </row>
    <row r="215" spans="1:16" ht="30">
      <c r="A215" s="15" t="s">
        <v>31</v>
      </c>
      <c r="B215" s="15">
        <v>69</v>
      </c>
      <c r="C215" s="16" t="s">
        <v>230</v>
      </c>
      <c r="E215" s="17" t="s">
        <v>231</v>
      </c>
      <c r="F215" s="18" t="s">
        <v>94</v>
      </c>
      <c r="G215" s="19">
        <v>1.56</v>
      </c>
      <c r="H215" s="43">
        <v>0</v>
      </c>
      <c r="I215" s="20">
        <f>ROUND(G215*H215,P4)</f>
        <v>0</v>
      </c>
      <c r="O215" s="21">
        <f>I215*0.21</f>
        <v>0</v>
      </c>
      <c r="P215">
        <v>3</v>
      </c>
    </row>
    <row r="216" spans="1:5" s="24" customFormat="1" ht="12.75">
      <c r="A216" s="23" t="s">
        <v>36</v>
      </c>
      <c r="E216" s="25" t="s">
        <v>662</v>
      </c>
    </row>
    <row r="217" spans="1:5" s="24" customFormat="1" ht="25.5">
      <c r="A217" s="23" t="s">
        <v>45</v>
      </c>
      <c r="E217" s="26" t="s">
        <v>232</v>
      </c>
    </row>
    <row r="218" spans="1:16" ht="30">
      <c r="A218" s="15" t="s">
        <v>31</v>
      </c>
      <c r="B218" s="15">
        <v>70</v>
      </c>
      <c r="C218" s="16" t="s">
        <v>230</v>
      </c>
      <c r="D218" s="15" t="s">
        <v>29</v>
      </c>
      <c r="E218" s="17" t="s">
        <v>231</v>
      </c>
      <c r="F218" s="18" t="s">
        <v>94</v>
      </c>
      <c r="G218" s="19">
        <v>82.433</v>
      </c>
      <c r="H218" s="43">
        <v>0</v>
      </c>
      <c r="I218" s="20">
        <f>ROUND(G218*H218,P4)</f>
        <v>0</v>
      </c>
      <c r="O218" s="21">
        <f>I218*0.21</f>
        <v>0</v>
      </c>
      <c r="P218">
        <v>3</v>
      </c>
    </row>
    <row r="219" spans="1:5" s="24" customFormat="1" ht="12.75">
      <c r="A219" s="23" t="s">
        <v>36</v>
      </c>
      <c r="E219" s="25" t="s">
        <v>663</v>
      </c>
    </row>
    <row r="220" spans="1:5" s="24" customFormat="1" ht="12.75">
      <c r="A220" s="23" t="s">
        <v>45</v>
      </c>
      <c r="E220" s="26" t="s">
        <v>233</v>
      </c>
    </row>
    <row r="221" spans="1:16" ht="30">
      <c r="A221" s="15" t="s">
        <v>31</v>
      </c>
      <c r="B221" s="15">
        <v>71</v>
      </c>
      <c r="C221" s="16" t="s">
        <v>234</v>
      </c>
      <c r="E221" s="17" t="s">
        <v>235</v>
      </c>
      <c r="F221" s="18" t="s">
        <v>94</v>
      </c>
      <c r="G221" s="19">
        <v>29.415</v>
      </c>
      <c r="H221" s="43">
        <v>0</v>
      </c>
      <c r="I221" s="20">
        <f>ROUND(G221*H221,P4)</f>
        <v>0</v>
      </c>
      <c r="O221" s="21">
        <f>I221*0.21</f>
        <v>0</v>
      </c>
      <c r="P221">
        <v>3</v>
      </c>
    </row>
    <row r="222" spans="1:5" s="24" customFormat="1" ht="12.75">
      <c r="A222" s="23" t="s">
        <v>36</v>
      </c>
      <c r="E222" s="25" t="s">
        <v>664</v>
      </c>
    </row>
    <row r="223" spans="1:5" s="24" customFormat="1" ht="25.5">
      <c r="A223" s="23" t="s">
        <v>45</v>
      </c>
      <c r="E223" s="26" t="s">
        <v>236</v>
      </c>
    </row>
    <row r="224" spans="1:16" ht="30">
      <c r="A224" s="15" t="s">
        <v>31</v>
      </c>
      <c r="B224" s="15">
        <v>72</v>
      </c>
      <c r="C224" s="16" t="s">
        <v>234</v>
      </c>
      <c r="D224" s="15" t="s">
        <v>29</v>
      </c>
      <c r="E224" s="17" t="s">
        <v>235</v>
      </c>
      <c r="F224" s="18" t="s">
        <v>94</v>
      </c>
      <c r="G224" s="19">
        <v>6.36</v>
      </c>
      <c r="H224" s="43">
        <v>0</v>
      </c>
      <c r="I224" s="20">
        <f>ROUND(G224*H224,P4)</f>
        <v>0</v>
      </c>
      <c r="O224" s="21">
        <f>I224*0.21</f>
        <v>0</v>
      </c>
      <c r="P224">
        <v>3</v>
      </c>
    </row>
    <row r="225" spans="1:5" s="24" customFormat="1" ht="12.75">
      <c r="A225" s="23" t="s">
        <v>36</v>
      </c>
      <c r="E225" s="25" t="s">
        <v>665</v>
      </c>
    </row>
    <row r="226" spans="1:5" s="24" customFormat="1" ht="25.5">
      <c r="A226" s="23" t="s">
        <v>45</v>
      </c>
      <c r="E226" s="26" t="s">
        <v>237</v>
      </c>
    </row>
    <row r="227" spans="1:16" ht="30">
      <c r="A227" s="15" t="s">
        <v>31</v>
      </c>
      <c r="B227" s="15">
        <v>73</v>
      </c>
      <c r="C227" s="16" t="s">
        <v>234</v>
      </c>
      <c r="D227" s="15" t="s">
        <v>96</v>
      </c>
      <c r="E227" s="17" t="s">
        <v>235</v>
      </c>
      <c r="F227" s="18" t="s">
        <v>94</v>
      </c>
      <c r="G227" s="19">
        <v>4.82</v>
      </c>
      <c r="H227" s="43">
        <v>0</v>
      </c>
      <c r="I227" s="20">
        <f>ROUND(G227*H227,P4)</f>
        <v>0</v>
      </c>
      <c r="O227" s="21">
        <f>I227*0.21</f>
        <v>0</v>
      </c>
      <c r="P227">
        <v>3</v>
      </c>
    </row>
    <row r="228" spans="1:5" s="24" customFormat="1" ht="12.75">
      <c r="A228" s="23" t="s">
        <v>36</v>
      </c>
      <c r="E228" s="25" t="s">
        <v>666</v>
      </c>
    </row>
    <row r="229" spans="1:5" s="24" customFormat="1" ht="25.5">
      <c r="A229" s="23" t="s">
        <v>45</v>
      </c>
      <c r="E229" s="26" t="s">
        <v>238</v>
      </c>
    </row>
    <row r="230" spans="1:16" ht="30">
      <c r="A230" s="15" t="s">
        <v>31</v>
      </c>
      <c r="B230" s="15">
        <v>74</v>
      </c>
      <c r="C230" s="16" t="s">
        <v>234</v>
      </c>
      <c r="D230" s="15" t="s">
        <v>99</v>
      </c>
      <c r="E230" s="17" t="s">
        <v>235</v>
      </c>
      <c r="F230" s="18" t="s">
        <v>94</v>
      </c>
      <c r="G230" s="19">
        <v>25.368</v>
      </c>
      <c r="H230" s="43">
        <v>0</v>
      </c>
      <c r="I230" s="20">
        <f>ROUND(G230*H230,P4)</f>
        <v>0</v>
      </c>
      <c r="O230" s="21">
        <f>I230*0.21</f>
        <v>0</v>
      </c>
      <c r="P230">
        <v>3</v>
      </c>
    </row>
    <row r="231" spans="1:5" s="24" customFormat="1" ht="25.5">
      <c r="A231" s="23" t="s">
        <v>36</v>
      </c>
      <c r="E231" s="25" t="s">
        <v>667</v>
      </c>
    </row>
    <row r="232" spans="1:5" s="24" customFormat="1" ht="25.5">
      <c r="A232" s="23" t="s">
        <v>45</v>
      </c>
      <c r="E232" s="26" t="s">
        <v>239</v>
      </c>
    </row>
    <row r="233" spans="1:16" ht="30">
      <c r="A233" s="15" t="s">
        <v>31</v>
      </c>
      <c r="B233" s="15">
        <v>75</v>
      </c>
      <c r="C233" s="16" t="s">
        <v>234</v>
      </c>
      <c r="D233" s="15" t="s">
        <v>101</v>
      </c>
      <c r="E233" s="17" t="s">
        <v>235</v>
      </c>
      <c r="F233" s="18" t="s">
        <v>94</v>
      </c>
      <c r="G233" s="19">
        <v>3.3</v>
      </c>
      <c r="H233" s="43">
        <v>0</v>
      </c>
      <c r="I233" s="20">
        <f>ROUND(G233*H233,P4)</f>
        <v>0</v>
      </c>
      <c r="O233" s="21">
        <f>I233*0.21</f>
        <v>0</v>
      </c>
      <c r="P233">
        <v>3</v>
      </c>
    </row>
    <row r="234" spans="1:5" s="24" customFormat="1" ht="25.5">
      <c r="A234" s="23" t="s">
        <v>36</v>
      </c>
      <c r="E234" s="25" t="s">
        <v>240</v>
      </c>
    </row>
    <row r="235" spans="1:5" s="24" customFormat="1" ht="25.5">
      <c r="A235" s="23" t="s">
        <v>45</v>
      </c>
      <c r="E235" s="26" t="s">
        <v>241</v>
      </c>
    </row>
    <row r="236" spans="1:16" ht="45">
      <c r="A236" s="15" t="s">
        <v>31</v>
      </c>
      <c r="B236" s="15">
        <v>76</v>
      </c>
      <c r="C236" s="16" t="s">
        <v>242</v>
      </c>
      <c r="E236" s="17" t="s">
        <v>243</v>
      </c>
      <c r="F236" s="18" t="s">
        <v>94</v>
      </c>
      <c r="G236" s="19">
        <v>23.701</v>
      </c>
      <c r="H236" s="43">
        <v>0</v>
      </c>
      <c r="I236" s="20">
        <f>ROUND(G236*H236,P4)</f>
        <v>0</v>
      </c>
      <c r="O236" s="21">
        <f>I236*0.21</f>
        <v>0</v>
      </c>
      <c r="P236">
        <v>3</v>
      </c>
    </row>
    <row r="237" spans="1:5" s="24" customFormat="1" ht="12.75">
      <c r="A237" s="23" t="s">
        <v>36</v>
      </c>
      <c r="E237" s="25" t="s">
        <v>668</v>
      </c>
    </row>
    <row r="238" spans="1:5" s="24" customFormat="1" ht="25.5">
      <c r="A238" s="23" t="s">
        <v>45</v>
      </c>
      <c r="E238" s="26" t="s">
        <v>244</v>
      </c>
    </row>
    <row r="239" spans="1:16" ht="45">
      <c r="A239" s="15" t="s">
        <v>31</v>
      </c>
      <c r="B239" s="15">
        <v>77</v>
      </c>
      <c r="C239" s="16" t="s">
        <v>242</v>
      </c>
      <c r="D239" s="15" t="s">
        <v>29</v>
      </c>
      <c r="E239" s="17" t="s">
        <v>243</v>
      </c>
      <c r="F239" s="18" t="s">
        <v>94</v>
      </c>
      <c r="G239" s="19">
        <v>17.754</v>
      </c>
      <c r="H239" s="43">
        <v>0</v>
      </c>
      <c r="I239" s="20">
        <f>ROUND(G239*H239,P4)</f>
        <v>0</v>
      </c>
      <c r="O239" s="21">
        <f>I239*0.21</f>
        <v>0</v>
      </c>
      <c r="P239">
        <v>3</v>
      </c>
    </row>
    <row r="240" spans="1:5" s="24" customFormat="1" ht="12.75">
      <c r="A240" s="23" t="s">
        <v>36</v>
      </c>
      <c r="E240" s="25" t="s">
        <v>669</v>
      </c>
    </row>
    <row r="241" spans="1:5" s="24" customFormat="1" ht="25.5">
      <c r="A241" s="23" t="s">
        <v>45</v>
      </c>
      <c r="E241" s="26" t="s">
        <v>245</v>
      </c>
    </row>
    <row r="242" spans="1:16" ht="45">
      <c r="A242" s="15" t="s">
        <v>31</v>
      </c>
      <c r="B242" s="15">
        <v>78</v>
      </c>
      <c r="C242" s="16" t="s">
        <v>242</v>
      </c>
      <c r="D242" s="15" t="s">
        <v>99</v>
      </c>
      <c r="E242" s="17" t="s">
        <v>243</v>
      </c>
      <c r="F242" s="18" t="s">
        <v>94</v>
      </c>
      <c r="G242" s="19">
        <v>5.265</v>
      </c>
      <c r="H242" s="43">
        <v>0</v>
      </c>
      <c r="I242" s="20">
        <f>ROUND(G242*H242,P4)</f>
        <v>0</v>
      </c>
      <c r="O242" s="21">
        <f>I242*0.21</f>
        <v>0</v>
      </c>
      <c r="P242">
        <v>3</v>
      </c>
    </row>
    <row r="243" spans="1:5" s="24" customFormat="1" ht="25.5">
      <c r="A243" s="23" t="s">
        <v>36</v>
      </c>
      <c r="E243" s="25" t="s">
        <v>52</v>
      </c>
    </row>
    <row r="244" spans="1:5" s="24" customFormat="1" ht="13.5" thickBot="1">
      <c r="A244" s="23" t="s">
        <v>45</v>
      </c>
      <c r="E244" s="28" t="s">
        <v>246</v>
      </c>
    </row>
    <row r="245" spans="1:9" ht="15.75" thickBot="1">
      <c r="A245" s="14" t="s">
        <v>28</v>
      </c>
      <c r="B245" s="35"/>
      <c r="C245" s="36" t="s">
        <v>247</v>
      </c>
      <c r="D245" s="37"/>
      <c r="E245" s="37" t="s">
        <v>248</v>
      </c>
      <c r="F245" s="37"/>
      <c r="G245" s="37"/>
      <c r="H245" s="37"/>
      <c r="I245" s="38">
        <f>SUMIFS(I246:I308,A246:A308,"P")</f>
        <v>0</v>
      </c>
    </row>
    <row r="246" spans="1:16" ht="15">
      <c r="A246" s="15" t="s">
        <v>31</v>
      </c>
      <c r="B246" s="29">
        <v>79</v>
      </c>
      <c r="C246" s="30" t="s">
        <v>249</v>
      </c>
      <c r="E246" s="31" t="s">
        <v>250</v>
      </c>
      <c r="F246" s="32" t="s">
        <v>44</v>
      </c>
      <c r="G246" s="33">
        <v>25.1</v>
      </c>
      <c r="H246" s="43">
        <v>0</v>
      </c>
      <c r="I246" s="34">
        <f>ROUND(G246*H246,P4)</f>
        <v>0</v>
      </c>
      <c r="O246" s="21">
        <f>I246*0.21</f>
        <v>0</v>
      </c>
      <c r="P246">
        <v>3</v>
      </c>
    </row>
    <row r="247" spans="1:5" s="24" customFormat="1" ht="25.5">
      <c r="A247" s="23" t="s">
        <v>36</v>
      </c>
      <c r="E247" s="25" t="s">
        <v>673</v>
      </c>
    </row>
    <row r="248" spans="1:5" s="24" customFormat="1" ht="12.75">
      <c r="A248" s="23" t="s">
        <v>45</v>
      </c>
      <c r="E248" s="26" t="s">
        <v>251</v>
      </c>
    </row>
    <row r="249" spans="1:16" ht="15">
      <c r="A249" s="15" t="s">
        <v>31</v>
      </c>
      <c r="B249" s="15">
        <v>80</v>
      </c>
      <c r="C249" s="16" t="s">
        <v>252</v>
      </c>
      <c r="E249" s="17" t="s">
        <v>253</v>
      </c>
      <c r="F249" s="18" t="s">
        <v>44</v>
      </c>
      <c r="G249" s="19">
        <v>42.833</v>
      </c>
      <c r="H249" s="43">
        <v>0</v>
      </c>
      <c r="I249" s="20">
        <f>ROUND(G249*H249,P4)</f>
        <v>0</v>
      </c>
      <c r="O249" s="21">
        <f>I249*0.21</f>
        <v>0</v>
      </c>
      <c r="P249">
        <v>3</v>
      </c>
    </row>
    <row r="250" spans="1:5" s="24" customFormat="1" ht="25.5">
      <c r="A250" s="23" t="s">
        <v>36</v>
      </c>
      <c r="E250" s="25" t="s">
        <v>674</v>
      </c>
    </row>
    <row r="251" spans="1:5" s="24" customFormat="1" ht="12.75">
      <c r="A251" s="23" t="s">
        <v>45</v>
      </c>
      <c r="E251" s="26" t="s">
        <v>254</v>
      </c>
    </row>
    <row r="252" spans="1:16" ht="15">
      <c r="A252" s="15" t="s">
        <v>31</v>
      </c>
      <c r="B252" s="15">
        <v>81</v>
      </c>
      <c r="C252" s="16" t="s">
        <v>252</v>
      </c>
      <c r="D252" s="15" t="s">
        <v>29</v>
      </c>
      <c r="E252" s="17" t="s">
        <v>253</v>
      </c>
      <c r="F252" s="18" t="s">
        <v>44</v>
      </c>
      <c r="G252" s="19">
        <v>42.833</v>
      </c>
      <c r="H252" s="43">
        <v>0</v>
      </c>
      <c r="I252" s="20">
        <f>ROUND(G252*H252,P4)</f>
        <v>0</v>
      </c>
      <c r="O252" s="21">
        <f>I252*0.21</f>
        <v>0</v>
      </c>
      <c r="P252">
        <v>3</v>
      </c>
    </row>
    <row r="253" spans="1:5" s="24" customFormat="1" ht="25.5">
      <c r="A253" s="23" t="s">
        <v>36</v>
      </c>
      <c r="E253" s="25" t="s">
        <v>674</v>
      </c>
    </row>
    <row r="254" spans="1:5" s="24" customFormat="1" ht="12.75">
      <c r="A254" s="23" t="s">
        <v>45</v>
      </c>
      <c r="E254" s="26" t="s">
        <v>254</v>
      </c>
    </row>
    <row r="255" spans="1:16" ht="15">
      <c r="A255" s="15" t="s">
        <v>31</v>
      </c>
      <c r="B255" s="15">
        <v>82</v>
      </c>
      <c r="C255" s="16" t="s">
        <v>252</v>
      </c>
      <c r="D255" s="15" t="s">
        <v>96</v>
      </c>
      <c r="E255" s="17" t="s">
        <v>253</v>
      </c>
      <c r="F255" s="18" t="s">
        <v>44</v>
      </c>
      <c r="G255" s="19">
        <v>25.1</v>
      </c>
      <c r="H255" s="43">
        <v>0</v>
      </c>
      <c r="I255" s="20">
        <f>ROUND(G255*H255,P4)</f>
        <v>0</v>
      </c>
      <c r="O255" s="21">
        <f>I255*0.21</f>
        <v>0</v>
      </c>
      <c r="P255">
        <v>3</v>
      </c>
    </row>
    <row r="256" spans="1:5" s="24" customFormat="1" ht="25.5">
      <c r="A256" s="23" t="s">
        <v>36</v>
      </c>
      <c r="E256" s="25" t="s">
        <v>675</v>
      </c>
    </row>
    <row r="257" spans="1:5" s="24" customFormat="1" ht="12.75">
      <c r="A257" s="23" t="s">
        <v>45</v>
      </c>
      <c r="E257" s="26" t="s">
        <v>251</v>
      </c>
    </row>
    <row r="258" spans="1:16" ht="15">
      <c r="A258" s="15" t="s">
        <v>31</v>
      </c>
      <c r="B258" s="15">
        <v>83</v>
      </c>
      <c r="C258" s="16" t="s">
        <v>255</v>
      </c>
      <c r="E258" s="17" t="s">
        <v>256</v>
      </c>
      <c r="F258" s="18" t="s">
        <v>44</v>
      </c>
      <c r="G258" s="19">
        <v>92.47</v>
      </c>
      <c r="H258" s="43">
        <v>0</v>
      </c>
      <c r="I258" s="20">
        <f>ROUND(G258*H258,P4)</f>
        <v>0</v>
      </c>
      <c r="O258" s="21">
        <f>I258*0.21</f>
        <v>0</v>
      </c>
      <c r="P258">
        <v>3</v>
      </c>
    </row>
    <row r="259" spans="1:5" s="24" customFormat="1" ht="25.5">
      <c r="A259" s="23" t="s">
        <v>36</v>
      </c>
      <c r="E259" s="25" t="s">
        <v>676</v>
      </c>
    </row>
    <row r="260" spans="1:5" s="24" customFormat="1" ht="12.75">
      <c r="A260" s="23" t="s">
        <v>45</v>
      </c>
      <c r="E260" s="26" t="s">
        <v>257</v>
      </c>
    </row>
    <row r="261" spans="1:16" ht="30">
      <c r="A261" s="15" t="s">
        <v>31</v>
      </c>
      <c r="B261" s="15">
        <v>84</v>
      </c>
      <c r="C261" s="16" t="s">
        <v>258</v>
      </c>
      <c r="E261" s="17" t="s">
        <v>259</v>
      </c>
      <c r="F261" s="18" t="s">
        <v>44</v>
      </c>
      <c r="G261" s="19">
        <v>42.833</v>
      </c>
      <c r="H261" s="43">
        <v>0</v>
      </c>
      <c r="I261" s="20">
        <f>ROUND(G261*H261,P4)</f>
        <v>0</v>
      </c>
      <c r="O261" s="21">
        <f>I261*0.21</f>
        <v>0</v>
      </c>
      <c r="P261">
        <v>3</v>
      </c>
    </row>
    <row r="262" spans="1:5" s="24" customFormat="1" ht="25.5">
      <c r="A262" s="23" t="s">
        <v>36</v>
      </c>
      <c r="E262" s="25" t="s">
        <v>677</v>
      </c>
    </row>
    <row r="263" spans="1:5" s="24" customFormat="1" ht="12.75">
      <c r="A263" s="23" t="s">
        <v>45</v>
      </c>
      <c r="E263" s="26" t="s">
        <v>254</v>
      </c>
    </row>
    <row r="264" spans="1:16" ht="15">
      <c r="A264" s="15" t="s">
        <v>31</v>
      </c>
      <c r="B264" s="15">
        <v>85</v>
      </c>
      <c r="C264" s="16" t="s">
        <v>260</v>
      </c>
      <c r="E264" s="17" t="s">
        <v>261</v>
      </c>
      <c r="F264" s="18" t="s">
        <v>44</v>
      </c>
      <c r="G264" s="19">
        <v>92.47</v>
      </c>
      <c r="H264" s="43">
        <v>0</v>
      </c>
      <c r="I264" s="20">
        <f>ROUND(G264*H264,P4)</f>
        <v>0</v>
      </c>
      <c r="O264" s="21">
        <f>I264*0.21</f>
        <v>0</v>
      </c>
      <c r="P264">
        <v>3</v>
      </c>
    </row>
    <row r="265" spans="1:5" s="24" customFormat="1" ht="25.5">
      <c r="A265" s="23" t="s">
        <v>36</v>
      </c>
      <c r="E265" s="25" t="s">
        <v>678</v>
      </c>
    </row>
    <row r="266" spans="1:5" s="24" customFormat="1" ht="12.75">
      <c r="A266" s="23" t="s">
        <v>45</v>
      </c>
      <c r="E266" s="26" t="s">
        <v>257</v>
      </c>
    </row>
    <row r="267" spans="1:16" ht="15">
      <c r="A267" s="15" t="s">
        <v>31</v>
      </c>
      <c r="B267" s="15">
        <v>86</v>
      </c>
      <c r="C267" s="16" t="s">
        <v>262</v>
      </c>
      <c r="E267" s="17" t="s">
        <v>263</v>
      </c>
      <c r="F267" s="18" t="s">
        <v>44</v>
      </c>
      <c r="G267" s="19">
        <v>42.833</v>
      </c>
      <c r="H267" s="43">
        <v>0</v>
      </c>
      <c r="I267" s="20">
        <f>ROUND(G267*H267,P4)</f>
        <v>0</v>
      </c>
      <c r="O267" s="21">
        <f>I267*0.21</f>
        <v>0</v>
      </c>
      <c r="P267">
        <v>3</v>
      </c>
    </row>
    <row r="268" spans="1:5" s="24" customFormat="1" ht="25.5">
      <c r="A268" s="23" t="s">
        <v>36</v>
      </c>
      <c r="E268" s="25" t="s">
        <v>679</v>
      </c>
    </row>
    <row r="269" spans="1:5" s="24" customFormat="1" ht="12.75">
      <c r="A269" s="23" t="s">
        <v>45</v>
      </c>
      <c r="E269" s="26" t="s">
        <v>254</v>
      </c>
    </row>
    <row r="270" spans="1:16" ht="15">
      <c r="A270" s="15" t="s">
        <v>31</v>
      </c>
      <c r="B270" s="15">
        <v>87</v>
      </c>
      <c r="C270" s="16" t="s">
        <v>264</v>
      </c>
      <c r="E270" s="17" t="s">
        <v>265</v>
      </c>
      <c r="F270" s="18" t="s">
        <v>44</v>
      </c>
      <c r="G270" s="19">
        <v>76.72</v>
      </c>
      <c r="H270" s="43">
        <v>0</v>
      </c>
      <c r="I270" s="20">
        <f>ROUND(G270*H270,P4)</f>
        <v>0</v>
      </c>
      <c r="O270" s="21">
        <f>I270*0.21</f>
        <v>0</v>
      </c>
      <c r="P270">
        <v>3</v>
      </c>
    </row>
    <row r="271" spans="1:5" s="24" customFormat="1" ht="25.5">
      <c r="A271" s="23" t="s">
        <v>36</v>
      </c>
      <c r="E271" s="25" t="s">
        <v>680</v>
      </c>
    </row>
    <row r="272" spans="1:5" s="24" customFormat="1" ht="12.75">
      <c r="A272" s="23" t="s">
        <v>45</v>
      </c>
      <c r="E272" s="26" t="s">
        <v>266</v>
      </c>
    </row>
    <row r="273" spans="1:16" ht="15">
      <c r="A273" s="15" t="s">
        <v>31</v>
      </c>
      <c r="B273" s="15">
        <v>88</v>
      </c>
      <c r="C273" s="16" t="s">
        <v>264</v>
      </c>
      <c r="D273" s="15" t="s">
        <v>29</v>
      </c>
      <c r="E273" s="17" t="s">
        <v>265</v>
      </c>
      <c r="F273" s="18" t="s">
        <v>44</v>
      </c>
      <c r="G273" s="19">
        <v>76.72</v>
      </c>
      <c r="H273" s="43">
        <v>0</v>
      </c>
      <c r="I273" s="20">
        <f>ROUND(G273*H273,P4)</f>
        <v>0</v>
      </c>
      <c r="O273" s="21">
        <f>I273*0.21</f>
        <v>0</v>
      </c>
      <c r="P273">
        <v>3</v>
      </c>
    </row>
    <row r="274" spans="1:5" s="24" customFormat="1" ht="25.5">
      <c r="A274" s="23" t="s">
        <v>36</v>
      </c>
      <c r="E274" s="25" t="s">
        <v>680</v>
      </c>
    </row>
    <row r="275" spans="1:5" s="24" customFormat="1" ht="12.75">
      <c r="A275" s="23" t="s">
        <v>45</v>
      </c>
      <c r="E275" s="26" t="s">
        <v>266</v>
      </c>
    </row>
    <row r="276" spans="1:16" ht="15">
      <c r="A276" s="15" t="s">
        <v>31</v>
      </c>
      <c r="B276" s="15">
        <v>89</v>
      </c>
      <c r="C276" s="16" t="s">
        <v>264</v>
      </c>
      <c r="D276" s="15" t="s">
        <v>96</v>
      </c>
      <c r="E276" s="17" t="s">
        <v>265</v>
      </c>
      <c r="F276" s="18" t="s">
        <v>44</v>
      </c>
      <c r="G276" s="19">
        <v>42.833</v>
      </c>
      <c r="H276" s="43">
        <v>0</v>
      </c>
      <c r="I276" s="20">
        <f>ROUND(G276*H276,P4)</f>
        <v>0</v>
      </c>
      <c r="O276" s="21">
        <f>I276*0.21</f>
        <v>0</v>
      </c>
      <c r="P276">
        <v>3</v>
      </c>
    </row>
    <row r="277" spans="1:5" s="24" customFormat="1" ht="25.5">
      <c r="A277" s="23" t="s">
        <v>36</v>
      </c>
      <c r="E277" s="25" t="s">
        <v>681</v>
      </c>
    </row>
    <row r="278" spans="1:5" s="24" customFormat="1" ht="12.75">
      <c r="A278" s="23" t="s">
        <v>45</v>
      </c>
      <c r="E278" s="26" t="s">
        <v>254</v>
      </c>
    </row>
    <row r="279" spans="1:16" ht="15">
      <c r="A279" s="15" t="s">
        <v>31</v>
      </c>
      <c r="B279" s="15">
        <v>90</v>
      </c>
      <c r="C279" s="16" t="s">
        <v>264</v>
      </c>
      <c r="D279" s="15" t="s">
        <v>99</v>
      </c>
      <c r="E279" s="17" t="s">
        <v>265</v>
      </c>
      <c r="F279" s="18" t="s">
        <v>44</v>
      </c>
      <c r="G279" s="19">
        <v>42.833</v>
      </c>
      <c r="H279" s="43">
        <v>0</v>
      </c>
      <c r="I279" s="20">
        <f>ROUND(G279*H279,P4)</f>
        <v>0</v>
      </c>
      <c r="O279" s="21">
        <f>I279*0.21</f>
        <v>0</v>
      </c>
      <c r="P279">
        <v>3</v>
      </c>
    </row>
    <row r="280" spans="1:5" s="24" customFormat="1" ht="25.5">
      <c r="A280" s="23" t="s">
        <v>36</v>
      </c>
      <c r="E280" s="25" t="s">
        <v>681</v>
      </c>
    </row>
    <row r="281" spans="1:5" s="24" customFormat="1" ht="12.75">
      <c r="A281" s="23" t="s">
        <v>45</v>
      </c>
      <c r="E281" s="26" t="s">
        <v>254</v>
      </c>
    </row>
    <row r="282" spans="1:16" ht="30">
      <c r="A282" s="15" t="s">
        <v>31</v>
      </c>
      <c r="B282" s="15">
        <v>91</v>
      </c>
      <c r="C282" s="16" t="s">
        <v>267</v>
      </c>
      <c r="E282" s="17" t="s">
        <v>268</v>
      </c>
      <c r="F282" s="18" t="s">
        <v>44</v>
      </c>
      <c r="G282" s="19">
        <v>76.72</v>
      </c>
      <c r="H282" s="43">
        <v>0</v>
      </c>
      <c r="I282" s="20">
        <f>ROUND(G282*H282,P4)</f>
        <v>0</v>
      </c>
      <c r="O282" s="21">
        <f>I282*0.21</f>
        <v>0</v>
      </c>
      <c r="P282">
        <v>3</v>
      </c>
    </row>
    <row r="283" spans="1:5" s="24" customFormat="1" ht="25.5">
      <c r="A283" s="23" t="s">
        <v>36</v>
      </c>
      <c r="E283" s="25" t="s">
        <v>682</v>
      </c>
    </row>
    <row r="284" spans="1:5" s="24" customFormat="1" ht="12.75">
      <c r="A284" s="23" t="s">
        <v>45</v>
      </c>
      <c r="E284" s="26" t="s">
        <v>266</v>
      </c>
    </row>
    <row r="285" spans="1:16" ht="30">
      <c r="A285" s="15" t="s">
        <v>31</v>
      </c>
      <c r="B285" s="15">
        <v>92</v>
      </c>
      <c r="C285" s="16" t="s">
        <v>267</v>
      </c>
      <c r="D285" s="15" t="s">
        <v>29</v>
      </c>
      <c r="E285" s="17" t="s">
        <v>268</v>
      </c>
      <c r="F285" s="18" t="s">
        <v>44</v>
      </c>
      <c r="G285" s="19">
        <v>42.833</v>
      </c>
      <c r="H285" s="43">
        <v>0</v>
      </c>
      <c r="I285" s="20">
        <f>ROUND(G285*H285,P4)</f>
        <v>0</v>
      </c>
      <c r="O285" s="21">
        <f>I285*0.21</f>
        <v>0</v>
      </c>
      <c r="P285">
        <v>3</v>
      </c>
    </row>
    <row r="286" spans="1:5" s="24" customFormat="1" ht="25.5">
      <c r="A286" s="23" t="s">
        <v>36</v>
      </c>
      <c r="E286" s="25" t="s">
        <v>683</v>
      </c>
    </row>
    <row r="287" spans="1:5" s="24" customFormat="1" ht="12.75">
      <c r="A287" s="23" t="s">
        <v>45</v>
      </c>
      <c r="E287" s="26" t="s">
        <v>254</v>
      </c>
    </row>
    <row r="288" spans="1:16" ht="30">
      <c r="A288" s="15" t="s">
        <v>31</v>
      </c>
      <c r="B288" s="15">
        <v>93</v>
      </c>
      <c r="C288" s="16" t="s">
        <v>269</v>
      </c>
      <c r="E288" s="17" t="s">
        <v>270</v>
      </c>
      <c r="F288" s="18" t="s">
        <v>44</v>
      </c>
      <c r="G288" s="19">
        <v>76.72</v>
      </c>
      <c r="H288" s="43">
        <v>0</v>
      </c>
      <c r="I288" s="20">
        <f>ROUND(G288*H288,P4)</f>
        <v>0</v>
      </c>
      <c r="O288" s="21">
        <f>I288*0.21</f>
        <v>0</v>
      </c>
      <c r="P288">
        <v>3</v>
      </c>
    </row>
    <row r="289" spans="1:5" s="24" customFormat="1" ht="25.5">
      <c r="A289" s="23" t="s">
        <v>36</v>
      </c>
      <c r="E289" s="25" t="s">
        <v>684</v>
      </c>
    </row>
    <row r="290" spans="1:5" s="24" customFormat="1" ht="12.75">
      <c r="A290" s="23" t="s">
        <v>45</v>
      </c>
      <c r="E290" s="26" t="s">
        <v>266</v>
      </c>
    </row>
    <row r="291" spans="1:16" ht="30">
      <c r="A291" s="15" t="s">
        <v>31</v>
      </c>
      <c r="B291" s="15">
        <v>94</v>
      </c>
      <c r="C291" s="16" t="s">
        <v>271</v>
      </c>
      <c r="E291" s="17" t="s">
        <v>272</v>
      </c>
      <c r="F291" s="18" t="s">
        <v>44</v>
      </c>
      <c r="G291" s="19">
        <v>42.833</v>
      </c>
      <c r="H291" s="43">
        <v>0</v>
      </c>
      <c r="I291" s="20">
        <f>ROUND(G291*H291,P4)</f>
        <v>0</v>
      </c>
      <c r="O291" s="21">
        <f>I291*0.21</f>
        <v>0</v>
      </c>
      <c r="P291">
        <v>3</v>
      </c>
    </row>
    <row r="292" spans="1:5" s="24" customFormat="1" ht="25.5">
      <c r="A292" s="23" t="s">
        <v>36</v>
      </c>
      <c r="E292" s="25" t="s">
        <v>685</v>
      </c>
    </row>
    <row r="293" spans="1:5" s="24" customFormat="1" ht="12.75">
      <c r="A293" s="23" t="s">
        <v>45</v>
      </c>
      <c r="E293" s="26" t="s">
        <v>254</v>
      </c>
    </row>
    <row r="294" spans="1:16" ht="15">
      <c r="A294" s="15" t="s">
        <v>31</v>
      </c>
      <c r="B294" s="15">
        <v>95</v>
      </c>
      <c r="C294" s="16" t="s">
        <v>273</v>
      </c>
      <c r="E294" s="17" t="s">
        <v>274</v>
      </c>
      <c r="F294" s="18" t="s">
        <v>44</v>
      </c>
      <c r="G294" s="19">
        <v>76.72</v>
      </c>
      <c r="H294" s="43">
        <v>0</v>
      </c>
      <c r="I294" s="20">
        <f>ROUND(G294*H294,P4)</f>
        <v>0</v>
      </c>
      <c r="O294" s="21">
        <f>I294*0.21</f>
        <v>0</v>
      </c>
      <c r="P294">
        <v>3</v>
      </c>
    </row>
    <row r="295" spans="1:5" s="24" customFormat="1" ht="25.5">
      <c r="A295" s="23" t="s">
        <v>36</v>
      </c>
      <c r="E295" s="25" t="s">
        <v>686</v>
      </c>
    </row>
    <row r="296" spans="1:5" s="24" customFormat="1" ht="12.75">
      <c r="A296" s="23" t="s">
        <v>45</v>
      </c>
      <c r="E296" s="26" t="s">
        <v>266</v>
      </c>
    </row>
    <row r="297" spans="1:16" ht="15">
      <c r="A297" s="15" t="s">
        <v>31</v>
      </c>
      <c r="B297" s="15">
        <v>96</v>
      </c>
      <c r="C297" s="16" t="s">
        <v>275</v>
      </c>
      <c r="E297" s="17" t="s">
        <v>276</v>
      </c>
      <c r="F297" s="18" t="s">
        <v>44</v>
      </c>
      <c r="G297" s="19">
        <v>18.494</v>
      </c>
      <c r="H297" s="43">
        <v>0</v>
      </c>
      <c r="I297" s="20">
        <f>ROUND(G297*H297,P4)</f>
        <v>0</v>
      </c>
      <c r="O297" s="21">
        <f>I297*0.21</f>
        <v>0</v>
      </c>
      <c r="P297">
        <v>3</v>
      </c>
    </row>
    <row r="298" spans="1:5" s="24" customFormat="1" ht="38.25">
      <c r="A298" s="23" t="s">
        <v>36</v>
      </c>
      <c r="E298" s="25" t="s">
        <v>687</v>
      </c>
    </row>
    <row r="299" spans="1:5" s="24" customFormat="1" ht="12.75">
      <c r="A299" s="23" t="s">
        <v>45</v>
      </c>
      <c r="E299" s="26" t="s">
        <v>277</v>
      </c>
    </row>
    <row r="300" spans="1:16" ht="15">
      <c r="A300" s="15" t="s">
        <v>31</v>
      </c>
      <c r="B300" s="15">
        <v>97</v>
      </c>
      <c r="C300" s="16" t="s">
        <v>278</v>
      </c>
      <c r="E300" s="17" t="s">
        <v>279</v>
      </c>
      <c r="F300" s="18" t="s">
        <v>70</v>
      </c>
      <c r="G300" s="19">
        <v>14.009</v>
      </c>
      <c r="H300" s="43">
        <v>0</v>
      </c>
      <c r="I300" s="20">
        <f>ROUND(G300*H300,P4)</f>
        <v>0</v>
      </c>
      <c r="O300" s="21">
        <f>I300*0.21</f>
        <v>0</v>
      </c>
      <c r="P300">
        <v>3</v>
      </c>
    </row>
    <row r="301" spans="1:5" s="24" customFormat="1" ht="25.5">
      <c r="A301" s="23" t="s">
        <v>36</v>
      </c>
      <c r="E301" s="25" t="s">
        <v>565</v>
      </c>
    </row>
    <row r="302" spans="1:5" s="24" customFormat="1" ht="12.75">
      <c r="A302" s="23" t="s">
        <v>45</v>
      </c>
      <c r="E302" s="26" t="s">
        <v>280</v>
      </c>
    </row>
    <row r="303" spans="1:16" ht="15">
      <c r="A303" s="15" t="s">
        <v>31</v>
      </c>
      <c r="B303" s="15">
        <v>98</v>
      </c>
      <c r="C303" s="16" t="s">
        <v>281</v>
      </c>
      <c r="D303" s="15" t="s">
        <v>29</v>
      </c>
      <c r="E303" s="17" t="s">
        <v>282</v>
      </c>
      <c r="F303" s="18" t="s">
        <v>44</v>
      </c>
      <c r="G303" s="19">
        <v>25.1</v>
      </c>
      <c r="H303" s="43">
        <v>0</v>
      </c>
      <c r="I303" s="20">
        <f>ROUND(G303*H303,P4)</f>
        <v>0</v>
      </c>
      <c r="O303" s="21">
        <f>I303*0.21</f>
        <v>0</v>
      </c>
      <c r="P303">
        <v>3</v>
      </c>
    </row>
    <row r="304" spans="1:5" s="24" customFormat="1" ht="25.5">
      <c r="A304" s="23" t="s">
        <v>36</v>
      </c>
      <c r="E304" s="25" t="s">
        <v>688</v>
      </c>
    </row>
    <row r="305" spans="1:5" s="24" customFormat="1" ht="12.75">
      <c r="A305" s="23" t="s">
        <v>45</v>
      </c>
      <c r="E305" s="26" t="s">
        <v>283</v>
      </c>
    </row>
    <row r="306" spans="1:16" ht="30">
      <c r="A306" s="15" t="s">
        <v>31</v>
      </c>
      <c r="B306" s="15">
        <v>99</v>
      </c>
      <c r="C306" s="16" t="s">
        <v>284</v>
      </c>
      <c r="E306" s="17" t="s">
        <v>285</v>
      </c>
      <c r="F306" s="18" t="s">
        <v>44</v>
      </c>
      <c r="G306" s="19">
        <v>25.1</v>
      </c>
      <c r="H306" s="43">
        <v>0</v>
      </c>
      <c r="I306" s="20">
        <f>ROUND(G306*H306,P4)</f>
        <v>0</v>
      </c>
      <c r="O306" s="21">
        <f>I306*0.21</f>
        <v>0</v>
      </c>
      <c r="P306">
        <v>3</v>
      </c>
    </row>
    <row r="307" spans="1:5" s="24" customFormat="1" ht="25.5">
      <c r="A307" s="23" t="s">
        <v>36</v>
      </c>
      <c r="E307" s="25" t="s">
        <v>689</v>
      </c>
    </row>
    <row r="308" spans="1:5" s="24" customFormat="1" ht="13.5" thickBot="1">
      <c r="A308" s="23" t="s">
        <v>45</v>
      </c>
      <c r="E308" s="26" t="s">
        <v>283</v>
      </c>
    </row>
    <row r="309" spans="1:9" ht="15.75" thickBot="1">
      <c r="A309" s="14" t="s">
        <v>28</v>
      </c>
      <c r="B309" s="35"/>
      <c r="C309" s="36" t="s">
        <v>286</v>
      </c>
      <c r="D309" s="37"/>
      <c r="E309" s="37" t="s">
        <v>287</v>
      </c>
      <c r="F309" s="37"/>
      <c r="G309" s="37"/>
      <c r="H309" s="37"/>
      <c r="I309" s="38">
        <f>SUMIFS(I310:I327,A310:A327,"P")</f>
        <v>0</v>
      </c>
    </row>
    <row r="310" spans="1:16" ht="15">
      <c r="A310" s="15" t="s">
        <v>31</v>
      </c>
      <c r="B310" s="29">
        <v>100</v>
      </c>
      <c r="C310" s="30" t="s">
        <v>288</v>
      </c>
      <c r="E310" s="31" t="s">
        <v>289</v>
      </c>
      <c r="F310" s="32" t="s">
        <v>44</v>
      </c>
      <c r="G310" s="33">
        <v>15.286</v>
      </c>
      <c r="H310" s="43">
        <v>0</v>
      </c>
      <c r="I310" s="34">
        <f>ROUND(G310*H310,P4)</f>
        <v>0</v>
      </c>
      <c r="O310" s="21">
        <f>I310*0.21</f>
        <v>0</v>
      </c>
      <c r="P310">
        <v>3</v>
      </c>
    </row>
    <row r="311" spans="1:5" s="24" customFormat="1" ht="12.75">
      <c r="A311" s="23" t="s">
        <v>36</v>
      </c>
      <c r="E311" s="25" t="s">
        <v>612</v>
      </c>
    </row>
    <row r="312" spans="1:5" s="24" customFormat="1" ht="12.75">
      <c r="A312" s="23" t="s">
        <v>45</v>
      </c>
      <c r="E312" s="26" t="s">
        <v>290</v>
      </c>
    </row>
    <row r="313" spans="1:16" ht="15">
      <c r="A313" s="15" t="s">
        <v>31</v>
      </c>
      <c r="B313" s="15">
        <v>101</v>
      </c>
      <c r="C313" s="16" t="s">
        <v>288</v>
      </c>
      <c r="D313" s="15" t="s">
        <v>29</v>
      </c>
      <c r="E313" s="17" t="s">
        <v>289</v>
      </c>
      <c r="F313" s="18" t="s">
        <v>44</v>
      </c>
      <c r="G313" s="19">
        <v>113.75</v>
      </c>
      <c r="H313" s="43">
        <v>0</v>
      </c>
      <c r="I313" s="20">
        <f>ROUND(G313*H313,P4)</f>
        <v>0</v>
      </c>
      <c r="O313" s="21">
        <f>I313*0.21</f>
        <v>0</v>
      </c>
      <c r="P313">
        <v>3</v>
      </c>
    </row>
    <row r="314" spans="1:5" s="24" customFormat="1" ht="12.75">
      <c r="A314" s="23" t="s">
        <v>36</v>
      </c>
      <c r="E314" s="25" t="s">
        <v>613</v>
      </c>
    </row>
    <row r="315" spans="1:5" s="24" customFormat="1" ht="12.75">
      <c r="A315" s="23" t="s">
        <v>45</v>
      </c>
      <c r="E315" s="26" t="s">
        <v>291</v>
      </c>
    </row>
    <row r="316" spans="1:16" ht="15">
      <c r="A316" s="15" t="s">
        <v>31</v>
      </c>
      <c r="B316" s="15">
        <v>102</v>
      </c>
      <c r="C316" s="16" t="s">
        <v>288</v>
      </c>
      <c r="D316" s="15" t="s">
        <v>96</v>
      </c>
      <c r="E316" s="17" t="s">
        <v>289</v>
      </c>
      <c r="F316" s="18" t="s">
        <v>44</v>
      </c>
      <c r="G316" s="19">
        <v>18.432</v>
      </c>
      <c r="H316" s="43">
        <v>0</v>
      </c>
      <c r="I316" s="20">
        <f>ROUND(G316*H316,P4)</f>
        <v>0</v>
      </c>
      <c r="O316" s="21">
        <f>I316*0.21</f>
        <v>0</v>
      </c>
      <c r="P316">
        <v>3</v>
      </c>
    </row>
    <row r="317" spans="1:5" s="24" customFormat="1" ht="12.75">
      <c r="A317" s="23" t="s">
        <v>36</v>
      </c>
      <c r="E317" s="25" t="s">
        <v>614</v>
      </c>
    </row>
    <row r="318" spans="1:5" s="24" customFormat="1" ht="12.75">
      <c r="A318" s="23" t="s">
        <v>45</v>
      </c>
      <c r="E318" s="26" t="s">
        <v>292</v>
      </c>
    </row>
    <row r="319" spans="1:16" ht="15">
      <c r="A319" s="15" t="s">
        <v>31</v>
      </c>
      <c r="B319" s="15">
        <v>103</v>
      </c>
      <c r="C319" s="16" t="s">
        <v>293</v>
      </c>
      <c r="E319" s="17" t="s">
        <v>294</v>
      </c>
      <c r="F319" s="18" t="s">
        <v>44</v>
      </c>
      <c r="G319" s="19">
        <v>92.47</v>
      </c>
      <c r="H319" s="43">
        <v>0</v>
      </c>
      <c r="I319" s="20">
        <f>ROUND(G319*H319,P4)</f>
        <v>0</v>
      </c>
      <c r="O319" s="21">
        <f>I319*0.21</f>
        <v>0</v>
      </c>
      <c r="P319">
        <v>3</v>
      </c>
    </row>
    <row r="320" spans="1:5" s="24" customFormat="1" ht="25.5">
      <c r="A320" s="23" t="s">
        <v>36</v>
      </c>
      <c r="E320" s="25" t="s">
        <v>615</v>
      </c>
    </row>
    <row r="321" spans="1:5" s="24" customFormat="1" ht="12.75">
      <c r="A321" s="23" t="s">
        <v>45</v>
      </c>
      <c r="E321" s="26" t="s">
        <v>257</v>
      </c>
    </row>
    <row r="322" spans="1:16" ht="15">
      <c r="A322" s="15" t="s">
        <v>31</v>
      </c>
      <c r="B322" s="15">
        <v>104</v>
      </c>
      <c r="C322" s="16" t="s">
        <v>295</v>
      </c>
      <c r="E322" s="17" t="s">
        <v>296</v>
      </c>
      <c r="F322" s="18" t="s">
        <v>44</v>
      </c>
      <c r="G322" s="19">
        <v>166.5</v>
      </c>
      <c r="H322" s="43">
        <v>0</v>
      </c>
      <c r="I322" s="20">
        <f>ROUND(G322*H322,P4)</f>
        <v>0</v>
      </c>
      <c r="O322" s="21">
        <f>I322*0.21</f>
        <v>0</v>
      </c>
      <c r="P322">
        <v>3</v>
      </c>
    </row>
    <row r="323" spans="1:5" s="24" customFormat="1" ht="38.25">
      <c r="A323" s="23" t="s">
        <v>36</v>
      </c>
      <c r="E323" s="25" t="s">
        <v>616</v>
      </c>
    </row>
    <row r="324" spans="1:5" s="24" customFormat="1" ht="12.75">
      <c r="A324" s="23" t="s">
        <v>45</v>
      </c>
      <c r="E324" s="26" t="s">
        <v>297</v>
      </c>
    </row>
    <row r="325" spans="1:16" ht="15">
      <c r="A325" s="15" t="s">
        <v>31</v>
      </c>
      <c r="B325" s="15">
        <v>105</v>
      </c>
      <c r="C325" s="16" t="s">
        <v>298</v>
      </c>
      <c r="E325" s="17" t="s">
        <v>299</v>
      </c>
      <c r="F325" s="18" t="s">
        <v>44</v>
      </c>
      <c r="G325" s="19">
        <v>64.41</v>
      </c>
      <c r="H325" s="43">
        <v>0</v>
      </c>
      <c r="I325" s="20">
        <f>ROUND(G325*H325,P4)</f>
        <v>0</v>
      </c>
      <c r="O325" s="21">
        <f>I325*0.21</f>
        <v>0</v>
      </c>
      <c r="P325">
        <v>3</v>
      </c>
    </row>
    <row r="326" spans="1:5" s="24" customFormat="1" ht="25.5">
      <c r="A326" s="23" t="s">
        <v>36</v>
      </c>
      <c r="E326" s="25" t="s">
        <v>617</v>
      </c>
    </row>
    <row r="327" spans="1:5" s="24" customFormat="1" ht="13.5" thickBot="1">
      <c r="A327" s="23" t="s">
        <v>45</v>
      </c>
      <c r="E327" s="26" t="s">
        <v>300</v>
      </c>
    </row>
    <row r="328" spans="1:9" ht="15.75" thickBot="1">
      <c r="A328" s="14" t="s">
        <v>28</v>
      </c>
      <c r="B328" s="35"/>
      <c r="C328" s="36" t="s">
        <v>301</v>
      </c>
      <c r="D328" s="37"/>
      <c r="E328" s="37" t="s">
        <v>302</v>
      </c>
      <c r="F328" s="37"/>
      <c r="G328" s="37"/>
      <c r="H328" s="37"/>
      <c r="I328" s="38">
        <f>SUMIFS(I329:I361,A329:A361,"P")</f>
        <v>0</v>
      </c>
    </row>
    <row r="329" spans="1:16" ht="15">
      <c r="A329" s="15" t="s">
        <v>31</v>
      </c>
      <c r="B329" s="29">
        <v>106</v>
      </c>
      <c r="C329" s="30" t="s">
        <v>303</v>
      </c>
      <c r="E329" s="31" t="s">
        <v>304</v>
      </c>
      <c r="F329" s="32" t="s">
        <v>94</v>
      </c>
      <c r="G329" s="33">
        <v>0.007</v>
      </c>
      <c r="H329" s="43">
        <v>0</v>
      </c>
      <c r="I329" s="34">
        <f>ROUND(G329*H329,P4)</f>
        <v>0</v>
      </c>
      <c r="O329" s="21">
        <f>I329*0.21</f>
        <v>0</v>
      </c>
      <c r="P329">
        <v>3</v>
      </c>
    </row>
    <row r="330" spans="1:5" s="24" customFormat="1" ht="25.5">
      <c r="A330" s="23" t="s">
        <v>36</v>
      </c>
      <c r="E330" s="25" t="s">
        <v>690</v>
      </c>
    </row>
    <row r="331" spans="1:5" s="24" customFormat="1" ht="12.75">
      <c r="A331" s="23" t="s">
        <v>45</v>
      </c>
      <c r="E331" s="26" t="s">
        <v>305</v>
      </c>
    </row>
    <row r="332" spans="1:16" ht="15">
      <c r="A332" s="15" t="s">
        <v>31</v>
      </c>
      <c r="B332" s="15">
        <v>107</v>
      </c>
      <c r="C332" s="16" t="s">
        <v>303</v>
      </c>
      <c r="D332" s="15" t="s">
        <v>29</v>
      </c>
      <c r="E332" s="17" t="s">
        <v>304</v>
      </c>
      <c r="F332" s="18" t="s">
        <v>94</v>
      </c>
      <c r="G332" s="19">
        <v>0.015</v>
      </c>
      <c r="H332" s="43">
        <v>0</v>
      </c>
      <c r="I332" s="20">
        <f>ROUND(G332*H332,P4)</f>
        <v>0</v>
      </c>
      <c r="O332" s="21">
        <f>I332*0.21</f>
        <v>0</v>
      </c>
      <c r="P332">
        <v>3</v>
      </c>
    </row>
    <row r="333" spans="1:5" s="24" customFormat="1" ht="25.5">
      <c r="A333" s="23" t="s">
        <v>36</v>
      </c>
      <c r="E333" s="25" t="s">
        <v>690</v>
      </c>
    </row>
    <row r="334" spans="1:5" s="24" customFormat="1" ht="12.75">
      <c r="A334" s="23" t="s">
        <v>45</v>
      </c>
      <c r="E334" s="26" t="s">
        <v>306</v>
      </c>
    </row>
    <row r="335" spans="1:16" ht="30">
      <c r="A335" s="15" t="s">
        <v>31</v>
      </c>
      <c r="B335" s="15">
        <v>108</v>
      </c>
      <c r="C335" s="16" t="s">
        <v>307</v>
      </c>
      <c r="E335" s="17" t="s">
        <v>308</v>
      </c>
      <c r="F335" s="18" t="s">
        <v>44</v>
      </c>
      <c r="G335" s="19">
        <v>45.42</v>
      </c>
      <c r="H335" s="43">
        <v>0</v>
      </c>
      <c r="I335" s="20">
        <f>ROUND(G335*H335,P4)</f>
        <v>0</v>
      </c>
      <c r="O335" s="21">
        <f>I335*0.21</f>
        <v>0</v>
      </c>
      <c r="P335">
        <v>3</v>
      </c>
    </row>
    <row r="336" spans="1:5" s="24" customFormat="1" ht="25.5">
      <c r="A336" s="23" t="s">
        <v>36</v>
      </c>
      <c r="E336" s="25" t="s">
        <v>691</v>
      </c>
    </row>
    <row r="337" spans="1:5" s="24" customFormat="1" ht="12.75">
      <c r="A337" s="23" t="s">
        <v>45</v>
      </c>
      <c r="E337" s="26" t="s">
        <v>309</v>
      </c>
    </row>
    <row r="338" spans="1:16" ht="30">
      <c r="A338" s="15" t="s">
        <v>31</v>
      </c>
      <c r="B338" s="15">
        <v>109</v>
      </c>
      <c r="C338" s="16" t="s">
        <v>307</v>
      </c>
      <c r="D338" s="15" t="s">
        <v>29</v>
      </c>
      <c r="E338" s="17" t="s">
        <v>308</v>
      </c>
      <c r="F338" s="18" t="s">
        <v>44</v>
      </c>
      <c r="G338" s="19">
        <v>166.5</v>
      </c>
      <c r="H338" s="43">
        <v>0</v>
      </c>
      <c r="I338" s="20">
        <f>ROUND(G338*H338,P4)</f>
        <v>0</v>
      </c>
      <c r="O338" s="21">
        <f>I338*0.21</f>
        <v>0</v>
      </c>
      <c r="P338">
        <v>3</v>
      </c>
    </row>
    <row r="339" spans="1:5" s="24" customFormat="1" ht="25.5">
      <c r="A339" s="23" t="s">
        <v>36</v>
      </c>
      <c r="E339" s="25" t="s">
        <v>692</v>
      </c>
    </row>
    <row r="340" spans="1:5" s="24" customFormat="1" ht="12.75">
      <c r="A340" s="23" t="s">
        <v>45</v>
      </c>
      <c r="E340" s="26" t="s">
        <v>297</v>
      </c>
    </row>
    <row r="341" spans="1:16" ht="45">
      <c r="A341" s="15" t="s">
        <v>31</v>
      </c>
      <c r="B341" s="15">
        <v>110</v>
      </c>
      <c r="C341" s="16" t="s">
        <v>310</v>
      </c>
      <c r="E341" s="17" t="s">
        <v>311</v>
      </c>
      <c r="F341" s="18" t="s">
        <v>44</v>
      </c>
      <c r="G341" s="19">
        <v>54.109</v>
      </c>
      <c r="H341" s="43">
        <v>0</v>
      </c>
      <c r="I341" s="20">
        <f>ROUND(G341*H341,P4)</f>
        <v>0</v>
      </c>
      <c r="O341" s="21">
        <f>I341*0.21</f>
        <v>0</v>
      </c>
      <c r="P341">
        <v>3</v>
      </c>
    </row>
    <row r="342" spans="1:5" s="24" customFormat="1" ht="25.5">
      <c r="A342" s="23" t="s">
        <v>36</v>
      </c>
      <c r="E342" s="25" t="s">
        <v>693</v>
      </c>
    </row>
    <row r="343" spans="1:5" s="24" customFormat="1" ht="12.75">
      <c r="A343" s="23" t="s">
        <v>45</v>
      </c>
      <c r="E343" s="26" t="s">
        <v>312</v>
      </c>
    </row>
    <row r="344" spans="1:16" ht="30">
      <c r="A344" s="15" t="s">
        <v>31</v>
      </c>
      <c r="B344" s="15">
        <v>111</v>
      </c>
      <c r="C344" s="16" t="s">
        <v>313</v>
      </c>
      <c r="E344" s="17" t="s">
        <v>314</v>
      </c>
      <c r="F344" s="18" t="s">
        <v>44</v>
      </c>
      <c r="G344" s="19">
        <v>18.272</v>
      </c>
      <c r="H344" s="43">
        <v>0</v>
      </c>
      <c r="I344" s="20">
        <f>ROUND(G344*H344,P4)</f>
        <v>0</v>
      </c>
      <c r="O344" s="21">
        <f>I344*0.21</f>
        <v>0</v>
      </c>
      <c r="P344">
        <v>3</v>
      </c>
    </row>
    <row r="345" spans="1:5" s="24" customFormat="1" ht="25.5">
      <c r="A345" s="23" t="s">
        <v>36</v>
      </c>
      <c r="E345" s="25" t="s">
        <v>694</v>
      </c>
    </row>
    <row r="346" spans="1:5" s="24" customFormat="1" ht="12.75">
      <c r="A346" s="23" t="s">
        <v>45</v>
      </c>
      <c r="E346" s="26" t="s">
        <v>315</v>
      </c>
    </row>
    <row r="347" spans="1:16" ht="15">
      <c r="A347" s="15" t="s">
        <v>31</v>
      </c>
      <c r="B347" s="15">
        <v>112</v>
      </c>
      <c r="C347" s="16" t="s">
        <v>316</v>
      </c>
      <c r="E347" s="17" t="s">
        <v>317</v>
      </c>
      <c r="F347" s="18" t="s">
        <v>44</v>
      </c>
      <c r="G347" s="19">
        <v>36.544</v>
      </c>
      <c r="H347" s="43">
        <v>0</v>
      </c>
      <c r="I347" s="20">
        <f>ROUND(G347*H347,P4)</f>
        <v>0</v>
      </c>
      <c r="O347" s="21">
        <f>I347*0.21</f>
        <v>0</v>
      </c>
      <c r="P347">
        <v>3</v>
      </c>
    </row>
    <row r="348" spans="1:5" s="24" customFormat="1" ht="25.5">
      <c r="A348" s="23" t="s">
        <v>36</v>
      </c>
      <c r="E348" s="25" t="s">
        <v>690</v>
      </c>
    </row>
    <row r="349" spans="1:5" s="24" customFormat="1" ht="12.75">
      <c r="A349" s="23" t="s">
        <v>45</v>
      </c>
      <c r="E349" s="26" t="s">
        <v>318</v>
      </c>
    </row>
    <row r="350" spans="1:16" ht="15">
      <c r="A350" s="15" t="s">
        <v>31</v>
      </c>
      <c r="B350" s="15">
        <v>113</v>
      </c>
      <c r="C350" s="16" t="s">
        <v>319</v>
      </c>
      <c r="E350" s="17" t="s">
        <v>320</v>
      </c>
      <c r="F350" s="18" t="s">
        <v>44</v>
      </c>
      <c r="G350" s="19">
        <v>118.77</v>
      </c>
      <c r="H350" s="43">
        <v>0</v>
      </c>
      <c r="I350" s="20">
        <f>ROUND(G350*H350,P4)</f>
        <v>0</v>
      </c>
      <c r="O350" s="21">
        <f>I350*0.21</f>
        <v>0</v>
      </c>
      <c r="P350">
        <v>3</v>
      </c>
    </row>
    <row r="351" spans="1:5" s="24" customFormat="1" ht="25.5">
      <c r="A351" s="23" t="s">
        <v>36</v>
      </c>
      <c r="E351" s="25" t="s">
        <v>695</v>
      </c>
    </row>
    <row r="352" spans="1:5" s="24" customFormat="1" ht="25.5">
      <c r="A352" s="23" t="s">
        <v>45</v>
      </c>
      <c r="E352" s="26" t="s">
        <v>321</v>
      </c>
    </row>
    <row r="353" spans="1:16" ht="15">
      <c r="A353" s="15" t="s">
        <v>31</v>
      </c>
      <c r="B353" s="15">
        <v>114</v>
      </c>
      <c r="C353" s="16" t="s">
        <v>322</v>
      </c>
      <c r="E353" s="17" t="s">
        <v>323</v>
      </c>
      <c r="F353" s="18" t="s">
        <v>44</v>
      </c>
      <c r="G353" s="19">
        <v>166.5</v>
      </c>
      <c r="H353" s="43">
        <v>0</v>
      </c>
      <c r="I353" s="20">
        <f>ROUND(G353*H353,P4)</f>
        <v>0</v>
      </c>
      <c r="O353" s="21">
        <f>I353*0.21</f>
        <v>0</v>
      </c>
      <c r="P353">
        <v>3</v>
      </c>
    </row>
    <row r="354" spans="1:5" s="24" customFormat="1" ht="25.5">
      <c r="A354" s="23" t="s">
        <v>36</v>
      </c>
      <c r="E354" s="25" t="s">
        <v>696</v>
      </c>
    </row>
    <row r="355" spans="1:5" s="24" customFormat="1" ht="12.75">
      <c r="A355" s="23" t="s">
        <v>45</v>
      </c>
      <c r="E355" s="26" t="s">
        <v>297</v>
      </c>
    </row>
    <row r="356" spans="1:16" ht="15">
      <c r="A356" s="15" t="s">
        <v>31</v>
      </c>
      <c r="B356" s="15">
        <v>115</v>
      </c>
      <c r="C356" s="16" t="s">
        <v>322</v>
      </c>
      <c r="D356" s="15" t="s">
        <v>29</v>
      </c>
      <c r="E356" s="17" t="s">
        <v>323</v>
      </c>
      <c r="F356" s="18" t="s">
        <v>44</v>
      </c>
      <c r="G356" s="19">
        <v>49.19</v>
      </c>
      <c r="H356" s="43">
        <v>0</v>
      </c>
      <c r="I356" s="20">
        <f>ROUND(G356*H356,P4)</f>
        <v>0</v>
      </c>
      <c r="O356" s="21">
        <f>I356*0.21</f>
        <v>0</v>
      </c>
      <c r="P356">
        <v>3</v>
      </c>
    </row>
    <row r="357" spans="1:5" s="24" customFormat="1" ht="25.5">
      <c r="A357" s="23" t="s">
        <v>36</v>
      </c>
      <c r="E357" s="25" t="s">
        <v>697</v>
      </c>
    </row>
    <row r="358" spans="1:5" s="24" customFormat="1" ht="12.75">
      <c r="A358" s="23" t="s">
        <v>45</v>
      </c>
      <c r="E358" s="26" t="s">
        <v>324</v>
      </c>
    </row>
    <row r="359" spans="1:16" ht="15">
      <c r="A359" s="15" t="s">
        <v>31</v>
      </c>
      <c r="B359" s="15">
        <v>116</v>
      </c>
      <c r="C359" s="16" t="s">
        <v>325</v>
      </c>
      <c r="E359" s="17" t="s">
        <v>326</v>
      </c>
      <c r="F359" s="18" t="s">
        <v>44</v>
      </c>
      <c r="G359" s="19">
        <v>37.85</v>
      </c>
      <c r="H359" s="43">
        <v>0</v>
      </c>
      <c r="I359" s="20">
        <f>ROUND(G359*H359,P4)</f>
        <v>0</v>
      </c>
      <c r="O359" s="21">
        <f>I359*0.21</f>
        <v>0</v>
      </c>
      <c r="P359">
        <v>3</v>
      </c>
    </row>
    <row r="360" spans="1:5" s="24" customFormat="1" ht="25.5">
      <c r="A360" s="23" t="s">
        <v>36</v>
      </c>
      <c r="E360" s="25" t="s">
        <v>698</v>
      </c>
    </row>
    <row r="361" spans="1:5" s="24" customFormat="1" ht="13.5" thickBot="1">
      <c r="A361" s="23" t="s">
        <v>45</v>
      </c>
      <c r="E361" s="28" t="s">
        <v>327</v>
      </c>
    </row>
    <row r="362" spans="1:9" ht="15.75" thickBot="1">
      <c r="A362" s="14" t="s">
        <v>28</v>
      </c>
      <c r="B362" s="35"/>
      <c r="C362" s="36" t="s">
        <v>328</v>
      </c>
      <c r="D362" s="37"/>
      <c r="E362" s="37" t="s">
        <v>329</v>
      </c>
      <c r="F362" s="37"/>
      <c r="G362" s="37"/>
      <c r="H362" s="37"/>
      <c r="I362" s="38">
        <f>SUMIFS(I363:I374,A363:A374,"P")</f>
        <v>0</v>
      </c>
    </row>
    <row r="363" spans="1:16" ht="30">
      <c r="A363" s="15" t="s">
        <v>31</v>
      </c>
      <c r="B363" s="29">
        <v>117</v>
      </c>
      <c r="C363" s="30" t="s">
        <v>330</v>
      </c>
      <c r="E363" s="31" t="s">
        <v>331</v>
      </c>
      <c r="F363" s="32" t="s">
        <v>76</v>
      </c>
      <c r="G363" s="33">
        <v>27.2</v>
      </c>
      <c r="H363" s="43">
        <v>0</v>
      </c>
      <c r="I363" s="34">
        <f>ROUND(G363*H363,P4)</f>
        <v>0</v>
      </c>
      <c r="O363" s="21">
        <f>I363*0.21</f>
        <v>0</v>
      </c>
      <c r="P363">
        <v>3</v>
      </c>
    </row>
    <row r="364" spans="1:5" s="24" customFormat="1" ht="25.5">
      <c r="A364" s="23" t="s">
        <v>36</v>
      </c>
      <c r="E364" s="25" t="s">
        <v>609</v>
      </c>
    </row>
    <row r="365" spans="1:5" s="24" customFormat="1" ht="12.75">
      <c r="A365" s="23" t="s">
        <v>45</v>
      </c>
      <c r="E365" s="26" t="s">
        <v>332</v>
      </c>
    </row>
    <row r="366" spans="1:16" ht="30">
      <c r="A366" s="15" t="s">
        <v>31</v>
      </c>
      <c r="B366" s="15">
        <v>118</v>
      </c>
      <c r="C366" s="16" t="s">
        <v>333</v>
      </c>
      <c r="E366" s="17" t="s">
        <v>334</v>
      </c>
      <c r="F366" s="18" t="s">
        <v>35</v>
      </c>
      <c r="G366" s="19">
        <v>1</v>
      </c>
      <c r="H366" s="43">
        <v>0</v>
      </c>
      <c r="I366" s="20">
        <f>ROUND(G366*H366,P4)</f>
        <v>0</v>
      </c>
      <c r="O366" s="21">
        <f>I366*0.21</f>
        <v>0</v>
      </c>
      <c r="P366">
        <v>3</v>
      </c>
    </row>
    <row r="367" spans="1:5" s="24" customFormat="1" ht="12.75">
      <c r="A367" s="23" t="s">
        <v>36</v>
      </c>
      <c r="E367" s="25" t="s">
        <v>335</v>
      </c>
    </row>
    <row r="368" spans="1:5" s="24" customFormat="1" ht="12.75">
      <c r="A368" s="23" t="s">
        <v>45</v>
      </c>
      <c r="E368" s="26" t="s">
        <v>336</v>
      </c>
    </row>
    <row r="369" spans="1:16" ht="15">
      <c r="A369" s="15" t="s">
        <v>31</v>
      </c>
      <c r="B369" s="15">
        <v>119</v>
      </c>
      <c r="C369" s="16" t="s">
        <v>337</v>
      </c>
      <c r="E369" s="17" t="s">
        <v>338</v>
      </c>
      <c r="F369" s="18" t="s">
        <v>76</v>
      </c>
      <c r="G369" s="19">
        <v>27.2</v>
      </c>
      <c r="H369" s="43">
        <v>0</v>
      </c>
      <c r="I369" s="20">
        <f>ROUND(G369*H369,P4)</f>
        <v>0</v>
      </c>
      <c r="O369" s="21">
        <f>I369*0.21</f>
        <v>0</v>
      </c>
      <c r="P369">
        <v>3</v>
      </c>
    </row>
    <row r="370" spans="1:5" s="24" customFormat="1" ht="25.5">
      <c r="A370" s="23" t="s">
        <v>36</v>
      </c>
      <c r="E370" s="25" t="s">
        <v>610</v>
      </c>
    </row>
    <row r="371" spans="1:5" s="24" customFormat="1" ht="12.75">
      <c r="A371" s="23" t="s">
        <v>45</v>
      </c>
      <c r="E371" s="26" t="s">
        <v>332</v>
      </c>
    </row>
    <row r="372" spans="1:16" ht="30">
      <c r="A372" s="15" t="s">
        <v>31</v>
      </c>
      <c r="B372" s="15">
        <v>120</v>
      </c>
      <c r="C372" s="16" t="s">
        <v>339</v>
      </c>
      <c r="E372" s="17" t="s">
        <v>340</v>
      </c>
      <c r="F372" s="18" t="s">
        <v>35</v>
      </c>
      <c r="G372" s="19">
        <v>1</v>
      </c>
      <c r="H372" s="43">
        <v>0</v>
      </c>
      <c r="I372" s="20">
        <f>ROUND(G372*H372,P4)</f>
        <v>0</v>
      </c>
      <c r="O372" s="21">
        <f>I372*0.21</f>
        <v>0</v>
      </c>
      <c r="P372">
        <v>3</v>
      </c>
    </row>
    <row r="373" spans="1:5" s="24" customFormat="1" ht="38.25">
      <c r="A373" s="23" t="s">
        <v>36</v>
      </c>
      <c r="E373" s="25" t="s">
        <v>611</v>
      </c>
    </row>
    <row r="374" spans="1:5" s="24" customFormat="1" ht="13.5" thickBot="1">
      <c r="A374" s="23" t="s">
        <v>45</v>
      </c>
      <c r="E374" s="26" t="s">
        <v>336</v>
      </c>
    </row>
    <row r="375" spans="1:9" ht="15.75" thickBot="1">
      <c r="A375" s="14" t="s">
        <v>28</v>
      </c>
      <c r="B375" s="35"/>
      <c r="C375" s="36" t="s">
        <v>341</v>
      </c>
      <c r="D375" s="37"/>
      <c r="E375" s="37" t="s">
        <v>342</v>
      </c>
      <c r="F375" s="37"/>
      <c r="G375" s="37"/>
      <c r="H375" s="37"/>
      <c r="I375" s="38">
        <f>SUMIFS(I376:I545,A376:A545,"P")</f>
        <v>0</v>
      </c>
    </row>
    <row r="376" spans="1:16" ht="15">
      <c r="A376" s="15" t="s">
        <v>31</v>
      </c>
      <c r="B376" s="29">
        <v>121</v>
      </c>
      <c r="C376" s="30" t="s">
        <v>343</v>
      </c>
      <c r="E376" s="31" t="s">
        <v>344</v>
      </c>
      <c r="F376" s="32" t="s">
        <v>94</v>
      </c>
      <c r="G376" s="33">
        <v>0.61</v>
      </c>
      <c r="H376" s="43">
        <v>0</v>
      </c>
      <c r="I376" s="34">
        <f>ROUND(G376*H376,P4)</f>
        <v>0</v>
      </c>
      <c r="O376" s="21">
        <f>I376*0.21</f>
        <v>0</v>
      </c>
      <c r="P376">
        <v>3</v>
      </c>
    </row>
    <row r="377" spans="1:5" s="24" customFormat="1" ht="25.5">
      <c r="A377" s="23" t="s">
        <v>36</v>
      </c>
      <c r="E377" s="25" t="s">
        <v>590</v>
      </c>
    </row>
    <row r="378" spans="1:5" s="24" customFormat="1" ht="12.75">
      <c r="A378" s="23" t="s">
        <v>45</v>
      </c>
      <c r="E378" s="26" t="s">
        <v>345</v>
      </c>
    </row>
    <row r="379" spans="1:16" ht="15">
      <c r="A379" s="15" t="s">
        <v>31</v>
      </c>
      <c r="B379" s="15">
        <v>122</v>
      </c>
      <c r="C379" s="16" t="s">
        <v>346</v>
      </c>
      <c r="D379" s="15" t="s">
        <v>74</v>
      </c>
      <c r="E379" s="17" t="s">
        <v>347</v>
      </c>
      <c r="F379" s="18" t="s">
        <v>94</v>
      </c>
      <c r="G379" s="19">
        <v>0.217</v>
      </c>
      <c r="H379" s="43">
        <v>0</v>
      </c>
      <c r="I379" s="20">
        <f>ROUND(G379*H379,P4)</f>
        <v>0</v>
      </c>
      <c r="O379" s="21">
        <f>I379*0.21</f>
        <v>0</v>
      </c>
      <c r="P379">
        <v>3</v>
      </c>
    </row>
    <row r="380" spans="1:5" s="24" customFormat="1" ht="25.5">
      <c r="A380" s="23" t="s">
        <v>36</v>
      </c>
      <c r="E380" s="25" t="s">
        <v>591</v>
      </c>
    </row>
    <row r="381" spans="1:5" s="24" customFormat="1" ht="12.75">
      <c r="A381" s="23" t="s">
        <v>45</v>
      </c>
      <c r="E381" s="26" t="s">
        <v>348</v>
      </c>
    </row>
    <row r="382" spans="1:16" ht="15">
      <c r="A382" s="15" t="s">
        <v>31</v>
      </c>
      <c r="B382" s="15">
        <v>123</v>
      </c>
      <c r="C382" s="16" t="s">
        <v>349</v>
      </c>
      <c r="E382" s="17" t="s">
        <v>350</v>
      </c>
      <c r="F382" s="18" t="s">
        <v>76</v>
      </c>
      <c r="G382" s="19">
        <v>20.9</v>
      </c>
      <c r="H382" s="43">
        <v>0</v>
      </c>
      <c r="I382" s="20">
        <f>ROUND(G382*H382,P4)</f>
        <v>0</v>
      </c>
      <c r="O382" s="21">
        <f>I382*0.21</f>
        <v>0</v>
      </c>
      <c r="P382">
        <v>3</v>
      </c>
    </row>
    <row r="383" spans="1:5" s="24" customFormat="1" ht="25.5">
      <c r="A383" s="23" t="s">
        <v>36</v>
      </c>
      <c r="E383" s="25" t="s">
        <v>592</v>
      </c>
    </row>
    <row r="384" spans="1:5" s="24" customFormat="1" ht="12.75">
      <c r="A384" s="23" t="s">
        <v>45</v>
      </c>
      <c r="E384" s="26" t="s">
        <v>351</v>
      </c>
    </row>
    <row r="385" spans="1:16" ht="15">
      <c r="A385" s="15" t="s">
        <v>31</v>
      </c>
      <c r="B385" s="15">
        <v>124</v>
      </c>
      <c r="C385" s="16" t="s">
        <v>349</v>
      </c>
      <c r="D385" s="15" t="s">
        <v>29</v>
      </c>
      <c r="E385" s="17" t="s">
        <v>350</v>
      </c>
      <c r="F385" s="18" t="s">
        <v>76</v>
      </c>
      <c r="G385" s="19">
        <v>13</v>
      </c>
      <c r="H385" s="43">
        <v>0</v>
      </c>
      <c r="I385" s="20">
        <f>ROUND(G385*H385,P4)</f>
        <v>0</v>
      </c>
      <c r="O385" s="21">
        <f>I385*0.21</f>
        <v>0</v>
      </c>
      <c r="P385">
        <v>3</v>
      </c>
    </row>
    <row r="386" spans="1:5" s="24" customFormat="1" ht="25.5">
      <c r="A386" s="23" t="s">
        <v>36</v>
      </c>
      <c r="E386" s="25" t="s">
        <v>593</v>
      </c>
    </row>
    <row r="387" spans="1:5" s="24" customFormat="1" ht="12.75">
      <c r="A387" s="23" t="s">
        <v>45</v>
      </c>
      <c r="E387" s="26" t="s">
        <v>352</v>
      </c>
    </row>
    <row r="388" spans="1:16" ht="15">
      <c r="A388" s="15" t="s">
        <v>31</v>
      </c>
      <c r="B388" s="15">
        <v>125</v>
      </c>
      <c r="C388" s="16" t="s">
        <v>353</v>
      </c>
      <c r="E388" s="17" t="s">
        <v>354</v>
      </c>
      <c r="F388" s="18" t="s">
        <v>76</v>
      </c>
      <c r="G388" s="19">
        <v>13</v>
      </c>
      <c r="H388" s="43">
        <v>0</v>
      </c>
      <c r="I388" s="20">
        <f>ROUND(G388*H388,P4)</f>
        <v>0</v>
      </c>
      <c r="O388" s="21">
        <f>I388*0.21</f>
        <v>0</v>
      </c>
      <c r="P388">
        <v>3</v>
      </c>
    </row>
    <row r="389" spans="1:5" s="24" customFormat="1" ht="25.5">
      <c r="A389" s="23" t="s">
        <v>36</v>
      </c>
      <c r="E389" s="25" t="s">
        <v>594</v>
      </c>
    </row>
    <row r="390" spans="1:5" s="24" customFormat="1" ht="12.75">
      <c r="A390" s="23" t="s">
        <v>45</v>
      </c>
      <c r="E390" s="26" t="s">
        <v>352</v>
      </c>
    </row>
    <row r="391" spans="1:16" ht="15">
      <c r="A391" s="15" t="s">
        <v>31</v>
      </c>
      <c r="B391" s="15">
        <v>126</v>
      </c>
      <c r="C391" s="16" t="s">
        <v>355</v>
      </c>
      <c r="E391" s="17" t="s">
        <v>356</v>
      </c>
      <c r="F391" s="18" t="s">
        <v>35</v>
      </c>
      <c r="G391" s="19">
        <v>2</v>
      </c>
      <c r="H391" s="43">
        <v>0</v>
      </c>
      <c r="I391" s="20">
        <f>ROUND(G391*H391,P4)</f>
        <v>0</v>
      </c>
      <c r="O391" s="21">
        <f>I391*0.21</f>
        <v>0</v>
      </c>
      <c r="P391">
        <v>3</v>
      </c>
    </row>
    <row r="392" spans="1:5" s="24" customFormat="1" ht="12.75">
      <c r="A392" s="23" t="s">
        <v>36</v>
      </c>
      <c r="E392" s="25" t="s">
        <v>357</v>
      </c>
    </row>
    <row r="393" spans="1:16" ht="15">
      <c r="A393" s="15" t="s">
        <v>31</v>
      </c>
      <c r="B393" s="15">
        <v>127</v>
      </c>
      <c r="C393" s="16" t="s">
        <v>358</v>
      </c>
      <c r="E393" s="27" t="s">
        <v>359</v>
      </c>
      <c r="F393" s="18" t="s">
        <v>44</v>
      </c>
      <c r="G393" s="19">
        <v>11</v>
      </c>
      <c r="H393" s="43">
        <v>0</v>
      </c>
      <c r="I393" s="20">
        <f>ROUND(G393*H393,P4)</f>
        <v>0</v>
      </c>
      <c r="O393" s="21">
        <f>I393*0.21</f>
        <v>0</v>
      </c>
      <c r="P393">
        <v>3</v>
      </c>
    </row>
    <row r="394" spans="1:5" s="24" customFormat="1" ht="38.25">
      <c r="A394" s="23" t="s">
        <v>36</v>
      </c>
      <c r="E394" s="25" t="s">
        <v>595</v>
      </c>
    </row>
    <row r="395" spans="1:5" s="24" customFormat="1" ht="25.5">
      <c r="A395" s="23" t="s">
        <v>45</v>
      </c>
      <c r="E395" s="26" t="s">
        <v>360</v>
      </c>
    </row>
    <row r="396" spans="1:16" ht="30">
      <c r="A396" s="15" t="s">
        <v>31</v>
      </c>
      <c r="B396" s="15">
        <v>128</v>
      </c>
      <c r="C396" s="16" t="s">
        <v>361</v>
      </c>
      <c r="E396" s="17" t="s">
        <v>362</v>
      </c>
      <c r="F396" s="18" t="s">
        <v>76</v>
      </c>
      <c r="G396" s="19">
        <v>13</v>
      </c>
      <c r="H396" s="43">
        <v>0</v>
      </c>
      <c r="I396" s="20">
        <f>ROUND(G396*H396,P4)</f>
        <v>0</v>
      </c>
      <c r="O396" s="21">
        <f>I396*0.21</f>
        <v>0</v>
      </c>
      <c r="P396">
        <v>3</v>
      </c>
    </row>
    <row r="397" spans="1:5" s="24" customFormat="1" ht="25.5">
      <c r="A397" s="23" t="s">
        <v>36</v>
      </c>
      <c r="E397" s="25" t="s">
        <v>596</v>
      </c>
    </row>
    <row r="398" spans="1:5" s="24" customFormat="1" ht="12.75">
      <c r="A398" s="23" t="s">
        <v>45</v>
      </c>
      <c r="E398" s="26" t="s">
        <v>352</v>
      </c>
    </row>
    <row r="399" spans="1:16" ht="30">
      <c r="A399" s="15" t="s">
        <v>31</v>
      </c>
      <c r="B399" s="15">
        <v>129</v>
      </c>
      <c r="C399" s="16" t="s">
        <v>363</v>
      </c>
      <c r="E399" s="17" t="s">
        <v>364</v>
      </c>
      <c r="F399" s="18" t="s">
        <v>76</v>
      </c>
      <c r="G399" s="19">
        <v>20.9</v>
      </c>
      <c r="H399" s="43">
        <v>0</v>
      </c>
      <c r="I399" s="20">
        <f>ROUND(G399*H399,P4)</f>
        <v>0</v>
      </c>
      <c r="O399" s="21">
        <f>I399*0.21</f>
        <v>0</v>
      </c>
      <c r="P399">
        <v>3</v>
      </c>
    </row>
    <row r="400" spans="1:5" s="24" customFormat="1" ht="25.5">
      <c r="A400" s="23" t="s">
        <v>36</v>
      </c>
      <c r="E400" s="25" t="s">
        <v>597</v>
      </c>
    </row>
    <row r="401" spans="1:5" s="24" customFormat="1" ht="12.75">
      <c r="A401" s="23" t="s">
        <v>45</v>
      </c>
      <c r="E401" s="26" t="s">
        <v>351</v>
      </c>
    </row>
    <row r="402" spans="1:16" ht="30">
      <c r="A402" s="15" t="s">
        <v>31</v>
      </c>
      <c r="B402" s="15">
        <v>130</v>
      </c>
      <c r="C402" s="16" t="s">
        <v>363</v>
      </c>
      <c r="D402" s="15" t="s">
        <v>29</v>
      </c>
      <c r="E402" s="17" t="s">
        <v>364</v>
      </c>
      <c r="F402" s="18" t="s">
        <v>76</v>
      </c>
      <c r="G402" s="19">
        <v>13</v>
      </c>
      <c r="H402" s="43">
        <v>0</v>
      </c>
      <c r="I402" s="20">
        <f>ROUND(G402*H402,P4)</f>
        <v>0</v>
      </c>
      <c r="O402" s="21">
        <f>I402*0.21</f>
        <v>0</v>
      </c>
      <c r="P402">
        <v>3</v>
      </c>
    </row>
    <row r="403" spans="1:5" s="24" customFormat="1" ht="25.5">
      <c r="A403" s="23" t="s">
        <v>36</v>
      </c>
      <c r="E403" s="25" t="s">
        <v>598</v>
      </c>
    </row>
    <row r="404" spans="1:5" s="24" customFormat="1" ht="12.75">
      <c r="A404" s="23" t="s">
        <v>45</v>
      </c>
      <c r="E404" s="26" t="s">
        <v>352</v>
      </c>
    </row>
    <row r="405" spans="1:16" ht="30">
      <c r="A405" s="15" t="s">
        <v>31</v>
      </c>
      <c r="B405" s="15">
        <v>131</v>
      </c>
      <c r="C405" s="16" t="s">
        <v>365</v>
      </c>
      <c r="E405" s="17" t="s">
        <v>366</v>
      </c>
      <c r="F405" s="18" t="s">
        <v>76</v>
      </c>
      <c r="G405" s="19">
        <v>82.6</v>
      </c>
      <c r="H405" s="43">
        <v>0</v>
      </c>
      <c r="I405" s="20">
        <f>ROUND(G405*H405,P4)</f>
        <v>0</v>
      </c>
      <c r="O405" s="21">
        <f>I405*0.21</f>
        <v>0</v>
      </c>
      <c r="P405">
        <v>3</v>
      </c>
    </row>
    <row r="406" spans="1:5" s="24" customFormat="1" ht="25.5">
      <c r="A406" s="23" t="s">
        <v>36</v>
      </c>
      <c r="E406" s="25" t="s">
        <v>599</v>
      </c>
    </row>
    <row r="407" spans="1:5" s="24" customFormat="1" ht="12.75">
      <c r="A407" s="23" t="s">
        <v>45</v>
      </c>
      <c r="E407" s="26" t="s">
        <v>367</v>
      </c>
    </row>
    <row r="408" spans="1:16" ht="30">
      <c r="A408" s="15" t="s">
        <v>31</v>
      </c>
      <c r="B408" s="15">
        <v>132</v>
      </c>
      <c r="C408" s="16" t="s">
        <v>365</v>
      </c>
      <c r="D408" s="15" t="s">
        <v>29</v>
      </c>
      <c r="E408" s="17" t="s">
        <v>366</v>
      </c>
      <c r="F408" s="18" t="s">
        <v>76</v>
      </c>
      <c r="G408" s="19">
        <v>38.5</v>
      </c>
      <c r="H408" s="43">
        <v>0</v>
      </c>
      <c r="I408" s="20">
        <f>ROUND(G408*H408,P4)</f>
        <v>0</v>
      </c>
      <c r="O408" s="21">
        <f>I408*0.21</f>
        <v>0</v>
      </c>
      <c r="P408">
        <v>3</v>
      </c>
    </row>
    <row r="409" spans="1:5" s="24" customFormat="1" ht="25.5">
      <c r="A409" s="23" t="s">
        <v>36</v>
      </c>
      <c r="E409" s="25" t="s">
        <v>600</v>
      </c>
    </row>
    <row r="410" spans="1:5" s="24" customFormat="1" ht="12.75">
      <c r="A410" s="23" t="s">
        <v>45</v>
      </c>
      <c r="E410" s="26" t="s">
        <v>368</v>
      </c>
    </row>
    <row r="411" spans="1:16" ht="15">
      <c r="A411" s="15" t="s">
        <v>31</v>
      </c>
      <c r="B411" s="15">
        <v>133</v>
      </c>
      <c r="C411" s="16" t="s">
        <v>369</v>
      </c>
      <c r="E411" s="27" t="s">
        <v>370</v>
      </c>
      <c r="F411" s="18" t="s">
        <v>94</v>
      </c>
      <c r="G411" s="19">
        <v>0.487</v>
      </c>
      <c r="H411" s="43">
        <v>0</v>
      </c>
      <c r="I411" s="20">
        <f>ROUND(G411*H411,P4)</f>
        <v>0</v>
      </c>
      <c r="O411" s="21">
        <f>I411*0.21</f>
        <v>0</v>
      </c>
      <c r="P411">
        <v>3</v>
      </c>
    </row>
    <row r="412" spans="1:5" s="24" customFormat="1" ht="25.5">
      <c r="A412" s="23" t="s">
        <v>36</v>
      </c>
      <c r="E412" s="25" t="s">
        <v>601</v>
      </c>
    </row>
    <row r="413" spans="1:5" s="24" customFormat="1" ht="25.5">
      <c r="A413" s="23" t="s">
        <v>45</v>
      </c>
      <c r="E413" s="26" t="s">
        <v>371</v>
      </c>
    </row>
    <row r="414" spans="1:16" ht="30">
      <c r="A414" s="15" t="s">
        <v>31</v>
      </c>
      <c r="B414" s="15">
        <v>134</v>
      </c>
      <c r="C414" s="16" t="s">
        <v>372</v>
      </c>
      <c r="E414" s="17" t="s">
        <v>373</v>
      </c>
      <c r="F414" s="18" t="s">
        <v>44</v>
      </c>
      <c r="G414" s="19">
        <v>37.85</v>
      </c>
      <c r="H414" s="43">
        <v>0</v>
      </c>
      <c r="I414" s="20">
        <f>ROUND(G414*H414,P4)</f>
        <v>0</v>
      </c>
      <c r="O414" s="21">
        <f>I414*0.21</f>
        <v>0</v>
      </c>
      <c r="P414">
        <v>3</v>
      </c>
    </row>
    <row r="415" spans="1:5" s="24" customFormat="1" ht="25.5">
      <c r="A415" s="23" t="s">
        <v>36</v>
      </c>
      <c r="E415" s="25" t="s">
        <v>602</v>
      </c>
    </row>
    <row r="416" spans="1:5" s="24" customFormat="1" ht="12.75">
      <c r="A416" s="23" t="s">
        <v>45</v>
      </c>
      <c r="E416" s="26" t="s">
        <v>327</v>
      </c>
    </row>
    <row r="417" spans="1:16" ht="15">
      <c r="A417" s="15" t="s">
        <v>31</v>
      </c>
      <c r="B417" s="15">
        <v>135</v>
      </c>
      <c r="C417" s="16" t="s">
        <v>374</v>
      </c>
      <c r="E417" s="17" t="s">
        <v>375</v>
      </c>
      <c r="F417" s="18" t="s">
        <v>76</v>
      </c>
      <c r="G417" s="19">
        <v>7.1</v>
      </c>
      <c r="H417" s="43">
        <v>0</v>
      </c>
      <c r="I417" s="20">
        <f>ROUND(G417*H417,P4)</f>
        <v>0</v>
      </c>
      <c r="O417" s="21">
        <f>I417*0.21</f>
        <v>0</v>
      </c>
      <c r="P417">
        <v>3</v>
      </c>
    </row>
    <row r="418" spans="1:5" s="24" customFormat="1" ht="12.75">
      <c r="A418" s="23" t="s">
        <v>36</v>
      </c>
      <c r="E418" s="25" t="s">
        <v>376</v>
      </c>
    </row>
    <row r="419" spans="1:5" s="24" customFormat="1" ht="12.75">
      <c r="A419" s="23" t="s">
        <v>45</v>
      </c>
      <c r="E419" s="26" t="s">
        <v>377</v>
      </c>
    </row>
    <row r="420" spans="1:5" s="24" customFormat="1" ht="12.75">
      <c r="A420" s="23" t="s">
        <v>37</v>
      </c>
      <c r="E420" s="25" t="s">
        <v>603</v>
      </c>
    </row>
    <row r="421" spans="1:16" ht="15">
      <c r="A421" s="15" t="s">
        <v>31</v>
      </c>
      <c r="B421" s="15">
        <v>136</v>
      </c>
      <c r="C421" s="16" t="s">
        <v>378</v>
      </c>
      <c r="E421" s="17" t="s">
        <v>379</v>
      </c>
      <c r="F421" s="18" t="s">
        <v>70</v>
      </c>
      <c r="G421" s="19">
        <v>0.715</v>
      </c>
      <c r="H421" s="43">
        <v>0</v>
      </c>
      <c r="I421" s="20">
        <f>ROUND(G421*H421,P4)</f>
        <v>0</v>
      </c>
      <c r="O421" s="21">
        <f>I421*0.21</f>
        <v>0</v>
      </c>
      <c r="P421">
        <v>3</v>
      </c>
    </row>
    <row r="422" spans="1:5" s="24" customFormat="1" ht="12.75">
      <c r="A422" s="23" t="s">
        <v>36</v>
      </c>
      <c r="E422" s="25" t="s">
        <v>604</v>
      </c>
    </row>
    <row r="423" spans="1:5" s="24" customFormat="1" ht="12.75">
      <c r="A423" s="23" t="s">
        <v>45</v>
      </c>
      <c r="E423" s="26" t="s">
        <v>380</v>
      </c>
    </row>
    <row r="424" spans="1:16" ht="30">
      <c r="A424" s="15" t="s">
        <v>31</v>
      </c>
      <c r="B424" s="15">
        <v>137</v>
      </c>
      <c r="C424" s="16" t="s">
        <v>381</v>
      </c>
      <c r="E424" s="17" t="s">
        <v>382</v>
      </c>
      <c r="F424" s="18" t="s">
        <v>76</v>
      </c>
      <c r="G424" s="19">
        <v>24.6</v>
      </c>
      <c r="H424" s="43">
        <v>0</v>
      </c>
      <c r="I424" s="20">
        <f>ROUND(G424*H424,P4)</f>
        <v>0</v>
      </c>
      <c r="O424" s="21">
        <f>I424*0.21</f>
        <v>0</v>
      </c>
      <c r="P424">
        <v>3</v>
      </c>
    </row>
    <row r="425" spans="1:5" s="24" customFormat="1" ht="25.5">
      <c r="A425" s="23" t="s">
        <v>36</v>
      </c>
      <c r="E425" s="25" t="s">
        <v>605</v>
      </c>
    </row>
    <row r="426" spans="1:5" s="24" customFormat="1" ht="12.75">
      <c r="A426" s="23" t="s">
        <v>45</v>
      </c>
      <c r="E426" s="26" t="s">
        <v>383</v>
      </c>
    </row>
    <row r="427" spans="1:16" ht="30">
      <c r="A427" s="15" t="s">
        <v>31</v>
      </c>
      <c r="B427" s="15">
        <v>138</v>
      </c>
      <c r="C427" s="16" t="s">
        <v>384</v>
      </c>
      <c r="E427" s="17" t="s">
        <v>385</v>
      </c>
      <c r="F427" s="18" t="s">
        <v>35</v>
      </c>
      <c r="G427" s="19">
        <v>1</v>
      </c>
      <c r="H427" s="43">
        <v>0</v>
      </c>
      <c r="I427" s="20">
        <f>ROUND(G427*H427,P4)</f>
        <v>0</v>
      </c>
      <c r="O427" s="21">
        <f>I427*0.21</f>
        <v>0</v>
      </c>
      <c r="P427">
        <v>3</v>
      </c>
    </row>
    <row r="428" spans="1:5" s="24" customFormat="1" ht="12.75">
      <c r="A428" s="23" t="s">
        <v>36</v>
      </c>
      <c r="E428" s="25" t="s">
        <v>606</v>
      </c>
    </row>
    <row r="429" spans="1:5" s="24" customFormat="1" ht="12.75">
      <c r="A429" s="23" t="s">
        <v>45</v>
      </c>
      <c r="E429" s="26" t="s">
        <v>336</v>
      </c>
    </row>
    <row r="430" spans="1:16" ht="15">
      <c r="A430" s="15" t="s">
        <v>31</v>
      </c>
      <c r="B430" s="15">
        <v>139</v>
      </c>
      <c r="C430" s="16" t="s">
        <v>386</v>
      </c>
      <c r="D430" s="15" t="s">
        <v>74</v>
      </c>
      <c r="E430" s="17" t="s">
        <v>387</v>
      </c>
      <c r="F430" s="18" t="s">
        <v>171</v>
      </c>
      <c r="G430" s="19">
        <v>229.299</v>
      </c>
      <c r="H430" s="43">
        <v>0</v>
      </c>
      <c r="I430" s="20">
        <f>ROUND(G430*H430,P4)</f>
        <v>0</v>
      </c>
      <c r="O430" s="21">
        <f>I430*0.21</f>
        <v>0</v>
      </c>
      <c r="P430">
        <v>3</v>
      </c>
    </row>
    <row r="431" spans="1:5" s="24" customFormat="1" ht="25.5">
      <c r="A431" s="23" t="s">
        <v>36</v>
      </c>
      <c r="E431" s="25" t="s">
        <v>607</v>
      </c>
    </row>
    <row r="432" spans="1:5" s="24" customFormat="1" ht="12.75">
      <c r="A432" s="23" t="s">
        <v>45</v>
      </c>
      <c r="E432" s="26" t="s">
        <v>388</v>
      </c>
    </row>
    <row r="433" spans="1:5" s="24" customFormat="1" ht="267.75">
      <c r="A433" s="23" t="s">
        <v>37</v>
      </c>
      <c r="E433" s="25" t="s">
        <v>389</v>
      </c>
    </row>
    <row r="434" spans="1:16" ht="15">
      <c r="A434" s="15" t="s">
        <v>31</v>
      </c>
      <c r="B434" s="15">
        <v>140</v>
      </c>
      <c r="C434" s="16" t="s">
        <v>386</v>
      </c>
      <c r="D434" s="15" t="s">
        <v>390</v>
      </c>
      <c r="E434" s="17" t="s">
        <v>387</v>
      </c>
      <c r="F434" s="18" t="s">
        <v>391</v>
      </c>
      <c r="G434" s="19">
        <v>14.858</v>
      </c>
      <c r="H434" s="43">
        <v>0</v>
      </c>
      <c r="I434" s="20">
        <f>ROUND(G434*H434,P4)</f>
        <v>0</v>
      </c>
      <c r="O434" s="21">
        <f>I434*0.21</f>
        <v>0</v>
      </c>
      <c r="P434">
        <v>3</v>
      </c>
    </row>
    <row r="435" spans="1:5" s="24" customFormat="1" ht="38.25">
      <c r="A435" s="23" t="s">
        <v>36</v>
      </c>
      <c r="E435" s="25" t="s">
        <v>608</v>
      </c>
    </row>
    <row r="436" spans="1:5" s="24" customFormat="1" ht="12.75">
      <c r="A436" s="23" t="s">
        <v>45</v>
      </c>
      <c r="E436" s="26" t="s">
        <v>392</v>
      </c>
    </row>
    <row r="437" spans="1:5" s="24" customFormat="1" ht="267.75">
      <c r="A437" s="23" t="s">
        <v>37</v>
      </c>
      <c r="E437" s="25" t="s">
        <v>389</v>
      </c>
    </row>
    <row r="438" spans="1:16" ht="15">
      <c r="A438" s="15" t="s">
        <v>31</v>
      </c>
      <c r="B438" s="15">
        <v>141</v>
      </c>
      <c r="C438" s="16" t="s">
        <v>386</v>
      </c>
      <c r="D438" s="15" t="s">
        <v>393</v>
      </c>
      <c r="E438" s="17" t="s">
        <v>387</v>
      </c>
      <c r="F438" s="18" t="s">
        <v>171</v>
      </c>
      <c r="G438" s="19">
        <v>13.455</v>
      </c>
      <c r="H438" s="20">
        <v>0</v>
      </c>
      <c r="I438" s="20">
        <f>ROUND(G438*H438,P4)</f>
        <v>0</v>
      </c>
      <c r="O438" s="21">
        <f>I438*0.21</f>
        <v>0</v>
      </c>
      <c r="P438">
        <v>3</v>
      </c>
    </row>
    <row r="439" spans="1:5" s="24" customFormat="1" ht="38.25">
      <c r="A439" s="23" t="s">
        <v>36</v>
      </c>
      <c r="E439" s="25" t="s">
        <v>394</v>
      </c>
    </row>
    <row r="440" spans="1:5" s="24" customFormat="1" ht="12.75">
      <c r="A440" s="23" t="s">
        <v>45</v>
      </c>
      <c r="E440" s="26" t="s">
        <v>395</v>
      </c>
    </row>
    <row r="441" spans="1:5" s="24" customFormat="1" ht="409.5" customHeight="1">
      <c r="A441" s="23" t="s">
        <v>37</v>
      </c>
      <c r="E441" s="51" t="s">
        <v>396</v>
      </c>
    </row>
    <row r="442" spans="1:5" ht="15">
      <c r="A442" s="15"/>
      <c r="E442" s="52"/>
    </row>
    <row r="443" spans="1:16" ht="15">
      <c r="A443" s="15" t="s">
        <v>31</v>
      </c>
      <c r="B443" s="15">
        <v>142</v>
      </c>
      <c r="C443" s="16" t="s">
        <v>397</v>
      </c>
      <c r="E443" s="17" t="s">
        <v>398</v>
      </c>
      <c r="F443" s="18" t="s">
        <v>76</v>
      </c>
      <c r="G443" s="19">
        <v>21.6</v>
      </c>
      <c r="H443" s="43">
        <v>0</v>
      </c>
      <c r="I443" s="20">
        <f>ROUND(G443*H443,P4)</f>
        <v>0</v>
      </c>
      <c r="O443" s="21">
        <f>I443*0.21</f>
        <v>0</v>
      </c>
      <c r="P443">
        <v>3</v>
      </c>
    </row>
    <row r="444" spans="1:5" s="24" customFormat="1" ht="25.5">
      <c r="A444" s="23" t="s">
        <v>36</v>
      </c>
      <c r="E444" s="25" t="s">
        <v>589</v>
      </c>
    </row>
    <row r="445" spans="1:5" s="24" customFormat="1" ht="12.75">
      <c r="A445" s="23" t="s">
        <v>45</v>
      </c>
      <c r="E445" s="26" t="s">
        <v>399</v>
      </c>
    </row>
    <row r="446" spans="1:16" ht="15">
      <c r="A446" s="15" t="s">
        <v>31</v>
      </c>
      <c r="B446" s="15">
        <v>143</v>
      </c>
      <c r="C446" s="16" t="s">
        <v>400</v>
      </c>
      <c r="E446" s="17" t="s">
        <v>401</v>
      </c>
      <c r="F446" s="18" t="s">
        <v>76</v>
      </c>
      <c r="G446" s="19">
        <v>21.6</v>
      </c>
      <c r="H446" s="43">
        <v>0</v>
      </c>
      <c r="I446" s="20">
        <f>ROUND(G446*H446,P4)</f>
        <v>0</v>
      </c>
      <c r="O446" s="21">
        <f>I446*0.21</f>
        <v>0</v>
      </c>
      <c r="P446">
        <v>3</v>
      </c>
    </row>
    <row r="447" spans="1:5" s="24" customFormat="1" ht="25.5">
      <c r="A447" s="23" t="s">
        <v>36</v>
      </c>
      <c r="E447" s="25" t="s">
        <v>589</v>
      </c>
    </row>
    <row r="448" spans="1:5" s="24" customFormat="1" ht="12.75">
      <c r="A448" s="23" t="s">
        <v>45</v>
      </c>
      <c r="E448" s="26" t="s">
        <v>399</v>
      </c>
    </row>
    <row r="449" spans="1:5" ht="15" hidden="1">
      <c r="A449" s="15" t="s">
        <v>37</v>
      </c>
      <c r="E449" s="22" t="s">
        <v>33</v>
      </c>
    </row>
    <row r="450" spans="1:16" ht="30">
      <c r="A450" s="15" t="s">
        <v>31</v>
      </c>
      <c r="B450" s="15">
        <v>144</v>
      </c>
      <c r="C450" s="16" t="s">
        <v>402</v>
      </c>
      <c r="E450" s="17" t="s">
        <v>403</v>
      </c>
      <c r="F450" s="18" t="s">
        <v>44</v>
      </c>
      <c r="G450" s="19">
        <v>48</v>
      </c>
      <c r="H450" s="43">
        <v>0</v>
      </c>
      <c r="I450" s="20">
        <f>ROUND(G450*H450,P4)</f>
        <v>0</v>
      </c>
      <c r="O450" s="21">
        <f>I450*0.21</f>
        <v>0</v>
      </c>
      <c r="P450">
        <v>3</v>
      </c>
    </row>
    <row r="451" spans="1:5" s="24" customFormat="1" ht="38.25">
      <c r="A451" s="23" t="s">
        <v>36</v>
      </c>
      <c r="E451" s="25" t="s">
        <v>588</v>
      </c>
    </row>
    <row r="452" spans="1:5" s="24" customFormat="1" ht="25.5">
      <c r="A452" s="23" t="s">
        <v>45</v>
      </c>
      <c r="E452" s="26" t="s">
        <v>404</v>
      </c>
    </row>
    <row r="453" spans="1:5" ht="15" hidden="1">
      <c r="A453" s="15" t="s">
        <v>37</v>
      </c>
      <c r="E453" s="22" t="s">
        <v>33</v>
      </c>
    </row>
    <row r="454" spans="1:16" ht="30">
      <c r="A454" s="15" t="s">
        <v>31</v>
      </c>
      <c r="B454" s="15">
        <v>145</v>
      </c>
      <c r="C454" s="16" t="s">
        <v>405</v>
      </c>
      <c r="E454" s="17" t="s">
        <v>406</v>
      </c>
      <c r="F454" s="18" t="s">
        <v>44</v>
      </c>
      <c r="G454" s="19">
        <v>2880</v>
      </c>
      <c r="H454" s="43">
        <v>0</v>
      </c>
      <c r="I454" s="20">
        <f>ROUND(G454*H454,P4)</f>
        <v>0</v>
      </c>
      <c r="O454" s="21">
        <f>I454*0.21</f>
        <v>0</v>
      </c>
      <c r="P454">
        <v>3</v>
      </c>
    </row>
    <row r="455" spans="1:5" s="24" customFormat="1" ht="38.25">
      <c r="A455" s="23" t="s">
        <v>36</v>
      </c>
      <c r="E455" s="25" t="s">
        <v>587</v>
      </c>
    </row>
    <row r="456" spans="1:5" s="24" customFormat="1" ht="25.5">
      <c r="A456" s="23" t="s">
        <v>45</v>
      </c>
      <c r="E456" s="26" t="s">
        <v>407</v>
      </c>
    </row>
    <row r="457" spans="1:5" ht="15" hidden="1">
      <c r="A457" s="15" t="s">
        <v>37</v>
      </c>
      <c r="E457" s="22" t="s">
        <v>33</v>
      </c>
    </row>
    <row r="458" spans="1:16" ht="30">
      <c r="A458" s="15" t="s">
        <v>31</v>
      </c>
      <c r="B458" s="15">
        <v>146</v>
      </c>
      <c r="C458" s="16" t="s">
        <v>408</v>
      </c>
      <c r="E458" s="17" t="s">
        <v>409</v>
      </c>
      <c r="F458" s="18" t="s">
        <v>44</v>
      </c>
      <c r="G458" s="19">
        <v>48</v>
      </c>
      <c r="H458" s="43">
        <v>0</v>
      </c>
      <c r="I458" s="20">
        <f>ROUND(G458*H458,P4)</f>
        <v>0</v>
      </c>
      <c r="O458" s="21">
        <f>I458*0.21</f>
        <v>0</v>
      </c>
      <c r="P458">
        <v>3</v>
      </c>
    </row>
    <row r="459" spans="1:5" s="24" customFormat="1" ht="38.25">
      <c r="A459" s="23" t="s">
        <v>36</v>
      </c>
      <c r="E459" s="25" t="s">
        <v>587</v>
      </c>
    </row>
    <row r="460" spans="1:5" s="24" customFormat="1" ht="25.5">
      <c r="A460" s="23" t="s">
        <v>45</v>
      </c>
      <c r="E460" s="26" t="s">
        <v>410</v>
      </c>
    </row>
    <row r="461" spans="1:5" ht="15" hidden="1">
      <c r="A461" s="15" t="s">
        <v>37</v>
      </c>
      <c r="E461" s="22" t="s">
        <v>33</v>
      </c>
    </row>
    <row r="462" spans="1:16" ht="15">
      <c r="A462" s="15" t="s">
        <v>31</v>
      </c>
      <c r="B462" s="15">
        <v>147</v>
      </c>
      <c r="C462" s="16" t="s">
        <v>411</v>
      </c>
      <c r="E462" s="17" t="s">
        <v>412</v>
      </c>
      <c r="F462" s="18" t="s">
        <v>70</v>
      </c>
      <c r="G462" s="19">
        <v>34.347</v>
      </c>
      <c r="H462" s="43">
        <v>0</v>
      </c>
      <c r="I462" s="20">
        <f>ROUND(G462*H462,P4)</f>
        <v>0</v>
      </c>
      <c r="O462" s="21">
        <f>I462*0.21</f>
        <v>0</v>
      </c>
      <c r="P462">
        <v>3</v>
      </c>
    </row>
    <row r="463" spans="1:5" s="24" customFormat="1" ht="25.5">
      <c r="A463" s="23" t="s">
        <v>36</v>
      </c>
      <c r="E463" s="25" t="s">
        <v>586</v>
      </c>
    </row>
    <row r="464" spans="1:5" s="24" customFormat="1" ht="25.5">
      <c r="A464" s="23" t="s">
        <v>45</v>
      </c>
      <c r="E464" s="26" t="s">
        <v>413</v>
      </c>
    </row>
    <row r="465" spans="1:5" ht="15" hidden="1">
      <c r="A465" s="15" t="s">
        <v>37</v>
      </c>
      <c r="E465" s="22" t="s">
        <v>33</v>
      </c>
    </row>
    <row r="466" spans="1:16" ht="15">
      <c r="A466" s="15" t="s">
        <v>31</v>
      </c>
      <c r="B466" s="15">
        <v>148</v>
      </c>
      <c r="C466" s="16" t="s">
        <v>414</v>
      </c>
      <c r="E466" s="17" t="s">
        <v>415</v>
      </c>
      <c r="F466" s="18" t="s">
        <v>70</v>
      </c>
      <c r="G466" s="19">
        <v>1.928</v>
      </c>
      <c r="H466" s="43">
        <v>0</v>
      </c>
      <c r="I466" s="20">
        <f>ROUND(G466*H466,P4)</f>
        <v>0</v>
      </c>
      <c r="O466" s="21">
        <f>I466*0.21</f>
        <v>0</v>
      </c>
      <c r="P466">
        <v>3</v>
      </c>
    </row>
    <row r="467" spans="1:5" s="24" customFormat="1" ht="12.75">
      <c r="A467" s="23" t="s">
        <v>36</v>
      </c>
      <c r="E467" s="25" t="s">
        <v>585</v>
      </c>
    </row>
    <row r="468" spans="1:5" s="24" customFormat="1" ht="25.5">
      <c r="A468" s="23" t="s">
        <v>45</v>
      </c>
      <c r="E468" s="26" t="s">
        <v>416</v>
      </c>
    </row>
    <row r="469" spans="1:5" ht="15" hidden="1">
      <c r="A469" s="15" t="s">
        <v>37</v>
      </c>
      <c r="E469" s="22" t="s">
        <v>33</v>
      </c>
    </row>
    <row r="470" spans="1:16" ht="15">
      <c r="A470" s="15" t="s">
        <v>31</v>
      </c>
      <c r="B470" s="15">
        <v>149</v>
      </c>
      <c r="C470" s="16" t="s">
        <v>414</v>
      </c>
      <c r="D470" s="15" t="s">
        <v>29</v>
      </c>
      <c r="E470" s="17" t="s">
        <v>415</v>
      </c>
      <c r="F470" s="18" t="s">
        <v>70</v>
      </c>
      <c r="G470" s="19">
        <v>2.544</v>
      </c>
      <c r="H470" s="43">
        <v>0</v>
      </c>
      <c r="I470" s="20">
        <f>ROUND(G470*H470,P4)</f>
        <v>0</v>
      </c>
      <c r="O470" s="21">
        <f>I470*0.21</f>
        <v>0</v>
      </c>
      <c r="P470">
        <v>3</v>
      </c>
    </row>
    <row r="471" spans="1:5" s="24" customFormat="1" ht="25.5">
      <c r="A471" s="23" t="s">
        <v>36</v>
      </c>
      <c r="E471" s="25" t="s">
        <v>417</v>
      </c>
    </row>
    <row r="472" spans="1:5" s="24" customFormat="1" ht="12.75">
      <c r="A472" s="23" t="s">
        <v>45</v>
      </c>
      <c r="E472" s="26" t="s">
        <v>418</v>
      </c>
    </row>
    <row r="473" spans="1:5" ht="15" hidden="1">
      <c r="A473" s="15" t="s">
        <v>37</v>
      </c>
      <c r="E473" s="22" t="s">
        <v>33</v>
      </c>
    </row>
    <row r="474" spans="1:16" ht="15">
      <c r="A474" s="15" t="s">
        <v>31</v>
      </c>
      <c r="B474" s="15">
        <v>150</v>
      </c>
      <c r="C474" s="16" t="s">
        <v>414</v>
      </c>
      <c r="D474" s="15" t="s">
        <v>96</v>
      </c>
      <c r="E474" s="17" t="s">
        <v>415</v>
      </c>
      <c r="F474" s="18" t="s">
        <v>70</v>
      </c>
      <c r="G474" s="19">
        <v>11.766</v>
      </c>
      <c r="H474" s="43">
        <v>0</v>
      </c>
      <c r="I474" s="20">
        <f>ROUND(G474*H474,P4)</f>
        <v>0</v>
      </c>
      <c r="O474" s="21">
        <f>I474*0.21</f>
        <v>0</v>
      </c>
      <c r="P474">
        <v>3</v>
      </c>
    </row>
    <row r="475" spans="1:5" s="24" customFormat="1" ht="25.5">
      <c r="A475" s="23" t="s">
        <v>36</v>
      </c>
      <c r="E475" s="25" t="s">
        <v>419</v>
      </c>
    </row>
    <row r="476" spans="1:5" s="24" customFormat="1" ht="25.5">
      <c r="A476" s="23" t="s">
        <v>45</v>
      </c>
      <c r="E476" s="26" t="s">
        <v>420</v>
      </c>
    </row>
    <row r="477" spans="1:5" ht="15" hidden="1">
      <c r="A477" s="15" t="s">
        <v>37</v>
      </c>
      <c r="E477" s="22" t="s">
        <v>33</v>
      </c>
    </row>
    <row r="478" spans="1:16" ht="15">
      <c r="A478" s="15" t="s">
        <v>31</v>
      </c>
      <c r="B478" s="15">
        <v>151</v>
      </c>
      <c r="C478" s="16" t="s">
        <v>414</v>
      </c>
      <c r="D478" s="15" t="s">
        <v>99</v>
      </c>
      <c r="E478" s="17" t="s">
        <v>415</v>
      </c>
      <c r="F478" s="18" t="s">
        <v>70</v>
      </c>
      <c r="G478" s="19">
        <v>1.32</v>
      </c>
      <c r="H478" s="43">
        <v>0</v>
      </c>
      <c r="I478" s="20">
        <f>ROUND(G478*H478,P4)</f>
        <v>0</v>
      </c>
      <c r="O478" s="21">
        <f>I478*0.21</f>
        <v>0</v>
      </c>
      <c r="P478">
        <v>3</v>
      </c>
    </row>
    <row r="479" spans="1:5" s="24" customFormat="1" ht="25.5">
      <c r="A479" s="23" t="s">
        <v>36</v>
      </c>
      <c r="E479" s="25" t="s">
        <v>421</v>
      </c>
    </row>
    <row r="480" spans="1:5" s="24" customFormat="1" ht="25.5">
      <c r="A480" s="23" t="s">
        <v>45</v>
      </c>
      <c r="E480" s="26" t="s">
        <v>422</v>
      </c>
    </row>
    <row r="481" spans="1:5" ht="15" hidden="1">
      <c r="A481" s="15" t="s">
        <v>37</v>
      </c>
      <c r="E481" s="22" t="s">
        <v>33</v>
      </c>
    </row>
    <row r="482" spans="1:16" ht="15">
      <c r="A482" s="15" t="s">
        <v>31</v>
      </c>
      <c r="B482" s="15">
        <v>152</v>
      </c>
      <c r="C482" s="16" t="s">
        <v>414</v>
      </c>
      <c r="D482" s="15" t="s">
        <v>101</v>
      </c>
      <c r="E482" s="17" t="s">
        <v>415</v>
      </c>
      <c r="F482" s="18" t="s">
        <v>70</v>
      </c>
      <c r="G482" s="19">
        <v>10.147</v>
      </c>
      <c r="H482" s="43">
        <v>0</v>
      </c>
      <c r="I482" s="20">
        <f>ROUND(G482*H482,P4)</f>
        <v>0</v>
      </c>
      <c r="O482" s="21">
        <f>I482*0.21</f>
        <v>0</v>
      </c>
      <c r="P482">
        <v>3</v>
      </c>
    </row>
    <row r="483" spans="1:5" s="24" customFormat="1" ht="12.75">
      <c r="A483" s="23" t="s">
        <v>36</v>
      </c>
      <c r="E483" s="25" t="s">
        <v>584</v>
      </c>
    </row>
    <row r="484" spans="1:5" s="24" customFormat="1" ht="25.5">
      <c r="A484" s="23" t="s">
        <v>45</v>
      </c>
      <c r="E484" s="26" t="s">
        <v>423</v>
      </c>
    </row>
    <row r="485" spans="1:5" ht="15" hidden="1">
      <c r="A485" s="15" t="s">
        <v>37</v>
      </c>
      <c r="E485" s="22" t="s">
        <v>33</v>
      </c>
    </row>
    <row r="486" spans="1:16" ht="30">
      <c r="A486" s="15" t="s">
        <v>31</v>
      </c>
      <c r="B486" s="15">
        <v>153</v>
      </c>
      <c r="C486" s="16" t="s">
        <v>424</v>
      </c>
      <c r="E486" s="17" t="s">
        <v>425</v>
      </c>
      <c r="F486" s="18" t="s">
        <v>35</v>
      </c>
      <c r="G486" s="19">
        <v>1</v>
      </c>
      <c r="H486" s="43">
        <v>0</v>
      </c>
      <c r="I486" s="20">
        <f>ROUND(G486*H486,P4)</f>
        <v>0</v>
      </c>
      <c r="O486" s="21">
        <f>I486*0.21</f>
        <v>0</v>
      </c>
      <c r="P486">
        <v>3</v>
      </c>
    </row>
    <row r="487" spans="1:5" s="24" customFormat="1" ht="12.75">
      <c r="A487" s="23" t="s">
        <v>36</v>
      </c>
      <c r="E487" s="25" t="s">
        <v>583</v>
      </c>
    </row>
    <row r="488" spans="1:5" s="24" customFormat="1" ht="12.75">
      <c r="A488" s="23" t="s">
        <v>45</v>
      </c>
      <c r="E488" s="26" t="s">
        <v>336</v>
      </c>
    </row>
    <row r="489" spans="1:5" ht="15" hidden="1">
      <c r="A489" s="15" t="s">
        <v>37</v>
      </c>
      <c r="E489" s="22" t="s">
        <v>33</v>
      </c>
    </row>
    <row r="490" spans="1:16" ht="15">
      <c r="A490" s="15" t="s">
        <v>31</v>
      </c>
      <c r="B490" s="15">
        <v>154</v>
      </c>
      <c r="C490" s="16" t="s">
        <v>426</v>
      </c>
      <c r="E490" s="17" t="s">
        <v>427</v>
      </c>
      <c r="F490" s="18" t="s">
        <v>76</v>
      </c>
      <c r="G490" s="19">
        <v>23.2</v>
      </c>
      <c r="H490" s="43">
        <v>0</v>
      </c>
      <c r="I490" s="20">
        <f>ROUND(G490*H490,P4)</f>
        <v>0</v>
      </c>
      <c r="O490" s="21">
        <f>I490*0.21</f>
        <v>0</v>
      </c>
      <c r="P490">
        <v>3</v>
      </c>
    </row>
    <row r="491" spans="1:5" s="24" customFormat="1" ht="25.5">
      <c r="A491" s="23" t="s">
        <v>36</v>
      </c>
      <c r="E491" s="25" t="s">
        <v>582</v>
      </c>
    </row>
    <row r="492" spans="1:5" s="24" customFormat="1" ht="25.5">
      <c r="A492" s="23" t="s">
        <v>45</v>
      </c>
      <c r="E492" s="26" t="s">
        <v>428</v>
      </c>
    </row>
    <row r="493" spans="1:5" ht="15" hidden="1">
      <c r="A493" s="15" t="s">
        <v>37</v>
      </c>
      <c r="E493" s="22" t="s">
        <v>33</v>
      </c>
    </row>
    <row r="494" spans="1:16" ht="15">
      <c r="A494" s="15" t="s">
        <v>31</v>
      </c>
      <c r="B494" s="15">
        <v>155</v>
      </c>
      <c r="C494" s="16" t="s">
        <v>429</v>
      </c>
      <c r="E494" s="17" t="s">
        <v>430</v>
      </c>
      <c r="F494" s="18" t="s">
        <v>35</v>
      </c>
      <c r="G494" s="19">
        <v>5</v>
      </c>
      <c r="H494" s="43">
        <v>0</v>
      </c>
      <c r="I494" s="20">
        <f>ROUND(G494*H494,P4)</f>
        <v>0</v>
      </c>
      <c r="O494" s="21">
        <f>I494*0.21</f>
        <v>0</v>
      </c>
      <c r="P494">
        <v>3</v>
      </c>
    </row>
    <row r="495" spans="1:5" s="24" customFormat="1" ht="25.5">
      <c r="A495" s="23" t="s">
        <v>36</v>
      </c>
      <c r="E495" s="25" t="s">
        <v>581</v>
      </c>
    </row>
    <row r="496" spans="1:5" s="24" customFormat="1" ht="12.75">
      <c r="A496" s="23" t="s">
        <v>45</v>
      </c>
      <c r="E496" s="26" t="s">
        <v>431</v>
      </c>
    </row>
    <row r="497" spans="1:5" ht="15" hidden="1">
      <c r="A497" s="15" t="s">
        <v>37</v>
      </c>
      <c r="E497" s="22" t="s">
        <v>33</v>
      </c>
    </row>
    <row r="498" spans="1:16" ht="15">
      <c r="A498" s="15" t="s">
        <v>31</v>
      </c>
      <c r="B498" s="15">
        <v>156</v>
      </c>
      <c r="C498" s="16" t="s">
        <v>432</v>
      </c>
      <c r="E498" s="17" t="s">
        <v>433</v>
      </c>
      <c r="F498" s="18" t="s">
        <v>76</v>
      </c>
      <c r="G498" s="19">
        <v>2.2</v>
      </c>
      <c r="H498" s="43">
        <v>0</v>
      </c>
      <c r="I498" s="20">
        <f>ROUND(G498*H498,P4)</f>
        <v>0</v>
      </c>
      <c r="O498" s="21">
        <f>I498*0.21</f>
        <v>0</v>
      </c>
      <c r="P498">
        <v>3</v>
      </c>
    </row>
    <row r="499" spans="1:5" s="24" customFormat="1" ht="38.25">
      <c r="A499" s="23" t="s">
        <v>36</v>
      </c>
      <c r="E499" s="25" t="s">
        <v>580</v>
      </c>
    </row>
    <row r="500" spans="1:5" s="24" customFormat="1" ht="12.75">
      <c r="A500" s="23" t="s">
        <v>45</v>
      </c>
      <c r="E500" s="26" t="s">
        <v>434</v>
      </c>
    </row>
    <row r="501" spans="1:5" ht="15" hidden="1">
      <c r="A501" s="15" t="s">
        <v>37</v>
      </c>
      <c r="E501" s="22" t="s">
        <v>33</v>
      </c>
    </row>
    <row r="502" spans="1:16" ht="30">
      <c r="A502" s="15" t="s">
        <v>31</v>
      </c>
      <c r="B502" s="15">
        <v>157</v>
      </c>
      <c r="C502" s="16" t="s">
        <v>435</v>
      </c>
      <c r="E502" s="17" t="s">
        <v>436</v>
      </c>
      <c r="F502" s="18" t="s">
        <v>76</v>
      </c>
      <c r="G502" s="19">
        <v>2</v>
      </c>
      <c r="H502" s="43">
        <v>0</v>
      </c>
      <c r="I502" s="20">
        <f>ROUND(G502*H502,P4)</f>
        <v>0</v>
      </c>
      <c r="O502" s="21">
        <f>I502*0.21</f>
        <v>0</v>
      </c>
      <c r="P502">
        <v>3</v>
      </c>
    </row>
    <row r="503" spans="1:5" s="24" customFormat="1" ht="38.25">
      <c r="A503" s="23" t="s">
        <v>36</v>
      </c>
      <c r="E503" s="25" t="s">
        <v>579</v>
      </c>
    </row>
    <row r="504" spans="1:5" s="24" customFormat="1" ht="12.75">
      <c r="A504" s="23" t="s">
        <v>45</v>
      </c>
      <c r="E504" s="26" t="s">
        <v>437</v>
      </c>
    </row>
    <row r="505" spans="1:5" ht="15" hidden="1">
      <c r="A505" s="15" t="s">
        <v>37</v>
      </c>
      <c r="E505" s="22" t="s">
        <v>33</v>
      </c>
    </row>
    <row r="506" spans="1:16" ht="30">
      <c r="A506" s="15" t="s">
        <v>31</v>
      </c>
      <c r="B506" s="15">
        <v>158</v>
      </c>
      <c r="C506" s="16" t="s">
        <v>438</v>
      </c>
      <c r="E506" s="17" t="s">
        <v>439</v>
      </c>
      <c r="F506" s="18" t="s">
        <v>44</v>
      </c>
      <c r="G506" s="19">
        <v>244.86</v>
      </c>
      <c r="H506" s="43">
        <v>0</v>
      </c>
      <c r="I506" s="20">
        <f>ROUND(G506*H506,P4)</f>
        <v>0</v>
      </c>
      <c r="O506" s="21">
        <f>I506*0.21</f>
        <v>0</v>
      </c>
      <c r="P506">
        <v>3</v>
      </c>
    </row>
    <row r="507" spans="1:5" s="24" customFormat="1" ht="12.75">
      <c r="A507" s="23" t="s">
        <v>36</v>
      </c>
      <c r="E507" s="25" t="s">
        <v>578</v>
      </c>
    </row>
    <row r="508" spans="1:5" s="24" customFormat="1" ht="25.5">
      <c r="A508" s="23" t="s">
        <v>45</v>
      </c>
      <c r="E508" s="26" t="s">
        <v>440</v>
      </c>
    </row>
    <row r="509" spans="1:5" ht="15" hidden="1">
      <c r="A509" s="15" t="s">
        <v>37</v>
      </c>
      <c r="E509" s="22" t="s">
        <v>33</v>
      </c>
    </row>
    <row r="510" spans="1:16" ht="30">
      <c r="A510" s="15" t="s">
        <v>31</v>
      </c>
      <c r="B510" s="15">
        <v>159</v>
      </c>
      <c r="C510" s="16" t="s">
        <v>438</v>
      </c>
      <c r="D510" s="15" t="s">
        <v>29</v>
      </c>
      <c r="E510" s="17" t="s">
        <v>439</v>
      </c>
      <c r="F510" s="18" t="s">
        <v>44</v>
      </c>
      <c r="G510" s="19">
        <v>28.101</v>
      </c>
      <c r="H510" s="43">
        <v>0</v>
      </c>
      <c r="I510" s="20">
        <f>ROUND(G510*H510,P4)</f>
        <v>0</v>
      </c>
      <c r="O510" s="21">
        <f>I510*0.21</f>
        <v>0</v>
      </c>
      <c r="P510">
        <v>3</v>
      </c>
    </row>
    <row r="511" spans="1:5" s="24" customFormat="1" ht="25.5">
      <c r="A511" s="23" t="s">
        <v>36</v>
      </c>
      <c r="E511" s="25" t="s">
        <v>441</v>
      </c>
    </row>
    <row r="512" spans="1:5" s="24" customFormat="1" ht="25.5">
      <c r="A512" s="23" t="s">
        <v>45</v>
      </c>
      <c r="E512" s="26" t="s">
        <v>442</v>
      </c>
    </row>
    <row r="513" spans="1:5" ht="15" hidden="1">
      <c r="A513" s="15" t="s">
        <v>37</v>
      </c>
      <c r="E513" s="22" t="s">
        <v>33</v>
      </c>
    </row>
    <row r="514" spans="1:16" ht="15">
      <c r="A514" s="15" t="s">
        <v>31</v>
      </c>
      <c r="B514" s="15">
        <v>160</v>
      </c>
      <c r="C514" s="16" t="s">
        <v>443</v>
      </c>
      <c r="E514" s="17" t="s">
        <v>444</v>
      </c>
      <c r="F514" s="18" t="s">
        <v>44</v>
      </c>
      <c r="G514" s="19">
        <v>101.76</v>
      </c>
      <c r="H514" s="43">
        <v>0</v>
      </c>
      <c r="I514" s="20">
        <f>ROUND(G514*H514,P4)</f>
        <v>0</v>
      </c>
      <c r="O514" s="21">
        <f>I514*0.21</f>
        <v>0</v>
      </c>
      <c r="P514">
        <v>3</v>
      </c>
    </row>
    <row r="515" spans="1:5" s="24" customFormat="1" ht="25.5">
      <c r="A515" s="23" t="s">
        <v>36</v>
      </c>
      <c r="E515" s="25" t="s">
        <v>445</v>
      </c>
    </row>
    <row r="516" spans="1:5" s="24" customFormat="1" ht="25.5">
      <c r="A516" s="23" t="s">
        <v>45</v>
      </c>
      <c r="E516" s="26" t="s">
        <v>446</v>
      </c>
    </row>
    <row r="517" spans="1:5" ht="15" hidden="1">
      <c r="A517" s="15" t="s">
        <v>37</v>
      </c>
      <c r="E517" s="22" t="s">
        <v>33</v>
      </c>
    </row>
    <row r="518" spans="1:16" ht="30">
      <c r="A518" s="15" t="s">
        <v>31</v>
      </c>
      <c r="B518" s="15">
        <v>161</v>
      </c>
      <c r="C518" s="16" t="s">
        <v>447</v>
      </c>
      <c r="E518" s="17" t="s">
        <v>448</v>
      </c>
      <c r="F518" s="18" t="s">
        <v>44</v>
      </c>
      <c r="G518" s="19">
        <v>25.44</v>
      </c>
      <c r="H518" s="43">
        <v>0</v>
      </c>
      <c r="I518" s="20">
        <f>ROUND(G518*H518,P4)</f>
        <v>0</v>
      </c>
      <c r="O518" s="21">
        <f>I518*0.21</f>
        <v>0</v>
      </c>
      <c r="P518">
        <v>3</v>
      </c>
    </row>
    <row r="519" spans="1:5" s="24" customFormat="1" ht="25.5">
      <c r="A519" s="23" t="s">
        <v>36</v>
      </c>
      <c r="E519" s="25" t="s">
        <v>449</v>
      </c>
    </row>
    <row r="520" spans="1:5" s="24" customFormat="1" ht="25.5">
      <c r="A520" s="23" t="s">
        <v>45</v>
      </c>
      <c r="E520" s="26" t="s">
        <v>450</v>
      </c>
    </row>
    <row r="521" spans="1:5" ht="15" hidden="1">
      <c r="A521" s="15" t="s">
        <v>37</v>
      </c>
      <c r="E521" s="22" t="s">
        <v>33</v>
      </c>
    </row>
    <row r="522" spans="1:16" ht="30">
      <c r="A522" s="15" t="s">
        <v>31</v>
      </c>
      <c r="B522" s="15">
        <v>162</v>
      </c>
      <c r="C522" s="16" t="s">
        <v>447</v>
      </c>
      <c r="D522" s="15" t="s">
        <v>29</v>
      </c>
      <c r="E522" s="17" t="s">
        <v>448</v>
      </c>
      <c r="F522" s="18" t="s">
        <v>44</v>
      </c>
      <c r="G522" s="19">
        <v>28.101</v>
      </c>
      <c r="H522" s="43">
        <v>0</v>
      </c>
      <c r="I522" s="20">
        <f>ROUND(G522*H522,P4)</f>
        <v>0</v>
      </c>
      <c r="O522" s="21">
        <f>I522*0.21</f>
        <v>0</v>
      </c>
      <c r="P522">
        <v>3</v>
      </c>
    </row>
    <row r="523" spans="1:5" s="24" customFormat="1" ht="25.5">
      <c r="A523" s="23" t="s">
        <v>36</v>
      </c>
      <c r="E523" s="25" t="s">
        <v>451</v>
      </c>
    </row>
    <row r="524" spans="1:5" s="24" customFormat="1" ht="25.5">
      <c r="A524" s="23" t="s">
        <v>45</v>
      </c>
      <c r="E524" s="26" t="s">
        <v>442</v>
      </c>
    </row>
    <row r="525" spans="1:5" ht="15" hidden="1">
      <c r="A525" s="15" t="s">
        <v>37</v>
      </c>
      <c r="E525" s="22" t="s">
        <v>33</v>
      </c>
    </row>
    <row r="526" spans="1:16" ht="15">
      <c r="A526" s="15" t="s">
        <v>31</v>
      </c>
      <c r="B526" s="15">
        <v>163</v>
      </c>
      <c r="C526" s="16" t="s">
        <v>452</v>
      </c>
      <c r="E526" s="17" t="s">
        <v>453</v>
      </c>
      <c r="F526" s="18" t="s">
        <v>44</v>
      </c>
      <c r="G526" s="19">
        <v>122.528</v>
      </c>
      <c r="H526" s="43">
        <v>0</v>
      </c>
      <c r="I526" s="20">
        <f>ROUND(G526*H526,P4)</f>
        <v>0</v>
      </c>
      <c r="O526" s="21">
        <f>I526*0.21</f>
        <v>0</v>
      </c>
      <c r="P526">
        <v>3</v>
      </c>
    </row>
    <row r="527" spans="1:5" s="24" customFormat="1" ht="12.75">
      <c r="A527" s="23" t="s">
        <v>36</v>
      </c>
      <c r="E527" s="25" t="s">
        <v>577</v>
      </c>
    </row>
    <row r="528" spans="1:5" s="24" customFormat="1" ht="12.75">
      <c r="A528" s="23" t="s">
        <v>45</v>
      </c>
      <c r="E528" s="26" t="s">
        <v>454</v>
      </c>
    </row>
    <row r="529" spans="1:5" ht="15" hidden="1">
      <c r="A529" s="15" t="s">
        <v>37</v>
      </c>
      <c r="E529" s="22" t="s">
        <v>33</v>
      </c>
    </row>
    <row r="530" spans="1:16" ht="15">
      <c r="A530" s="15" t="s">
        <v>31</v>
      </c>
      <c r="B530" s="15">
        <v>164</v>
      </c>
      <c r="C530" s="16" t="s">
        <v>452</v>
      </c>
      <c r="D530" s="15" t="s">
        <v>29</v>
      </c>
      <c r="E530" s="17" t="s">
        <v>453</v>
      </c>
      <c r="F530" s="18" t="s">
        <v>44</v>
      </c>
      <c r="G530" s="19">
        <v>13.56</v>
      </c>
      <c r="H530" s="43">
        <v>0</v>
      </c>
      <c r="I530" s="20">
        <f>ROUND(G530*H530,P4)</f>
        <v>0</v>
      </c>
      <c r="O530" s="21">
        <f>I530*0.21</f>
        <v>0</v>
      </c>
      <c r="P530">
        <v>3</v>
      </c>
    </row>
    <row r="531" spans="1:5" s="24" customFormat="1" ht="25.5">
      <c r="A531" s="23" t="s">
        <v>36</v>
      </c>
      <c r="E531" s="25" t="s">
        <v>455</v>
      </c>
    </row>
    <row r="532" spans="1:5" s="24" customFormat="1" ht="12.75">
      <c r="A532" s="23" t="s">
        <v>45</v>
      </c>
      <c r="E532" s="26" t="s">
        <v>456</v>
      </c>
    </row>
    <row r="533" spans="1:5" ht="15" hidden="1">
      <c r="A533" s="15" t="s">
        <v>37</v>
      </c>
      <c r="E533" s="22" t="s">
        <v>33</v>
      </c>
    </row>
    <row r="534" spans="1:16" ht="30">
      <c r="A534" s="15" t="s">
        <v>31</v>
      </c>
      <c r="B534" s="15">
        <v>165</v>
      </c>
      <c r="C534" s="16" t="s">
        <v>457</v>
      </c>
      <c r="E534" s="17" t="s">
        <v>458</v>
      </c>
      <c r="F534" s="18" t="s">
        <v>76</v>
      </c>
      <c r="G534" s="19">
        <v>176</v>
      </c>
      <c r="H534" s="43">
        <v>0</v>
      </c>
      <c r="I534" s="20">
        <f>ROUND(G534*H534,P4)</f>
        <v>0</v>
      </c>
      <c r="O534" s="21">
        <f>I534*0.21</f>
        <v>0</v>
      </c>
      <c r="P534">
        <v>3</v>
      </c>
    </row>
    <row r="535" spans="1:5" s="24" customFormat="1" ht="25.5">
      <c r="A535" s="23" t="s">
        <v>36</v>
      </c>
      <c r="E535" s="25" t="s">
        <v>576</v>
      </c>
    </row>
    <row r="536" spans="1:5" s="24" customFormat="1" ht="25.5">
      <c r="A536" s="23" t="s">
        <v>45</v>
      </c>
      <c r="E536" s="26" t="s">
        <v>459</v>
      </c>
    </row>
    <row r="537" spans="1:5" ht="15" hidden="1">
      <c r="A537" s="15" t="s">
        <v>37</v>
      </c>
      <c r="E537" s="22" t="s">
        <v>33</v>
      </c>
    </row>
    <row r="538" spans="1:16" ht="30">
      <c r="A538" s="15" t="s">
        <v>31</v>
      </c>
      <c r="B538" s="15">
        <v>166</v>
      </c>
      <c r="C538" s="16" t="s">
        <v>460</v>
      </c>
      <c r="E538" s="17" t="s">
        <v>461</v>
      </c>
      <c r="F538" s="18" t="s">
        <v>76</v>
      </c>
      <c r="G538" s="19">
        <v>28.6</v>
      </c>
      <c r="H538" s="43">
        <v>0</v>
      </c>
      <c r="I538" s="20">
        <f>ROUND(G538*H538,P4)</f>
        <v>0</v>
      </c>
      <c r="O538" s="21">
        <f>I538*0.21</f>
        <v>0</v>
      </c>
      <c r="P538">
        <v>3</v>
      </c>
    </row>
    <row r="539" spans="1:5" s="24" customFormat="1" ht="25.5">
      <c r="A539" s="23" t="s">
        <v>36</v>
      </c>
      <c r="E539" s="25" t="s">
        <v>575</v>
      </c>
    </row>
    <row r="540" spans="1:5" s="24" customFormat="1" ht="12.75">
      <c r="A540" s="23" t="s">
        <v>45</v>
      </c>
      <c r="E540" s="26" t="s">
        <v>462</v>
      </c>
    </row>
    <row r="541" spans="1:5" ht="15" hidden="1">
      <c r="A541" s="15" t="s">
        <v>37</v>
      </c>
      <c r="E541" s="22" t="s">
        <v>33</v>
      </c>
    </row>
    <row r="542" spans="1:16" ht="30">
      <c r="A542" s="15" t="s">
        <v>31</v>
      </c>
      <c r="B542" s="15">
        <v>167</v>
      </c>
      <c r="C542" s="16" t="s">
        <v>463</v>
      </c>
      <c r="E542" s="17" t="s">
        <v>464</v>
      </c>
      <c r="F542" s="18" t="s">
        <v>76</v>
      </c>
      <c r="G542" s="19">
        <v>111</v>
      </c>
      <c r="H542" s="43">
        <v>0</v>
      </c>
      <c r="I542" s="20">
        <f>ROUND(G542*H542,P4)</f>
        <v>0</v>
      </c>
      <c r="O542" s="21">
        <f>I542*0.21</f>
        <v>0</v>
      </c>
      <c r="P542">
        <v>3</v>
      </c>
    </row>
    <row r="543" spans="1:5" s="24" customFormat="1" ht="25.5">
      <c r="A543" s="23" t="s">
        <v>36</v>
      </c>
      <c r="E543" s="25" t="s">
        <v>574</v>
      </c>
    </row>
    <row r="544" spans="1:5" s="24" customFormat="1" ht="26.25" thickBot="1">
      <c r="A544" s="23" t="s">
        <v>45</v>
      </c>
      <c r="E544" s="26" t="s">
        <v>465</v>
      </c>
    </row>
    <row r="545" spans="1:5" ht="15.75" hidden="1" thickBot="1">
      <c r="A545" s="15" t="s">
        <v>37</v>
      </c>
      <c r="E545" s="22" t="s">
        <v>33</v>
      </c>
    </row>
    <row r="546" spans="1:9" ht="15.75" thickBot="1">
      <c r="A546" s="14" t="s">
        <v>28</v>
      </c>
      <c r="B546" s="35"/>
      <c r="C546" s="36" t="s">
        <v>466</v>
      </c>
      <c r="D546" s="37"/>
      <c r="E546" s="37" t="s">
        <v>467</v>
      </c>
      <c r="F546" s="37"/>
      <c r="G546" s="37"/>
      <c r="H546" s="37"/>
      <c r="I546" s="38">
        <f>SUMIFS(I547:I624,A547:A624,"P")</f>
        <v>0</v>
      </c>
    </row>
    <row r="547" spans="1:16" ht="15">
      <c r="A547" s="15" t="s">
        <v>31</v>
      </c>
      <c r="B547" s="29">
        <v>168</v>
      </c>
      <c r="C547" s="30" t="s">
        <v>468</v>
      </c>
      <c r="E547" s="31" t="s">
        <v>469</v>
      </c>
      <c r="F547" s="32" t="s">
        <v>94</v>
      </c>
      <c r="G547" s="33">
        <v>14.795</v>
      </c>
      <c r="H547" s="43">
        <v>0</v>
      </c>
      <c r="I547" s="34">
        <f>ROUND(G547*H547,P4)</f>
        <v>0</v>
      </c>
      <c r="O547" s="21">
        <f>I547*0.21</f>
        <v>0</v>
      </c>
      <c r="P547">
        <v>3</v>
      </c>
    </row>
    <row r="548" spans="1:5" s="24" customFormat="1" ht="25.5">
      <c r="A548" s="23" t="s">
        <v>36</v>
      </c>
      <c r="E548" s="25" t="s">
        <v>566</v>
      </c>
    </row>
    <row r="549" spans="1:5" s="24" customFormat="1" ht="25.5">
      <c r="A549" s="23" t="s">
        <v>45</v>
      </c>
      <c r="E549" s="26" t="s">
        <v>470</v>
      </c>
    </row>
    <row r="550" spans="1:16" ht="15">
      <c r="A550" s="15" t="s">
        <v>31</v>
      </c>
      <c r="B550" s="15">
        <v>169</v>
      </c>
      <c r="C550" s="16" t="s">
        <v>468</v>
      </c>
      <c r="D550" s="15" t="s">
        <v>471</v>
      </c>
      <c r="E550" s="17" t="s">
        <v>469</v>
      </c>
      <c r="F550" s="18" t="s">
        <v>94</v>
      </c>
      <c r="G550" s="19">
        <v>76.877</v>
      </c>
      <c r="H550" s="43">
        <v>0</v>
      </c>
      <c r="I550" s="20">
        <f>ROUND(G550*H550,P4)</f>
        <v>0</v>
      </c>
      <c r="O550" s="21">
        <f>I550*0.21</f>
        <v>0</v>
      </c>
      <c r="P550">
        <v>3</v>
      </c>
    </row>
    <row r="551" spans="1:5" s="24" customFormat="1" ht="38.25">
      <c r="A551" s="23" t="s">
        <v>36</v>
      </c>
      <c r="E551" s="25" t="s">
        <v>567</v>
      </c>
    </row>
    <row r="552" spans="1:5" s="24" customFormat="1" ht="25.5">
      <c r="A552" s="23" t="s">
        <v>45</v>
      </c>
      <c r="E552" s="26" t="s">
        <v>472</v>
      </c>
    </row>
    <row r="553" spans="1:16" ht="15">
      <c r="A553" s="15" t="s">
        <v>31</v>
      </c>
      <c r="B553" s="15">
        <v>170</v>
      </c>
      <c r="C553" s="16" t="s">
        <v>468</v>
      </c>
      <c r="D553" s="15" t="s">
        <v>473</v>
      </c>
      <c r="E553" s="17" t="s">
        <v>469</v>
      </c>
      <c r="F553" s="18" t="s">
        <v>94</v>
      </c>
      <c r="G553" s="19">
        <v>62.462</v>
      </c>
      <c r="H553" s="43">
        <v>0</v>
      </c>
      <c r="I553" s="20">
        <f>ROUND(G553*H553,P4)</f>
        <v>0</v>
      </c>
      <c r="O553" s="21">
        <f>I553*0.21</f>
        <v>0</v>
      </c>
      <c r="P553">
        <v>3</v>
      </c>
    </row>
    <row r="554" spans="1:5" s="24" customFormat="1" ht="38.25">
      <c r="A554" s="23" t="s">
        <v>36</v>
      </c>
      <c r="E554" s="25" t="s">
        <v>568</v>
      </c>
    </row>
    <row r="555" spans="1:5" s="24" customFormat="1" ht="25.5">
      <c r="A555" s="23" t="s">
        <v>45</v>
      </c>
      <c r="E555" s="26" t="s">
        <v>474</v>
      </c>
    </row>
    <row r="556" spans="1:16" ht="15">
      <c r="A556" s="15" t="s">
        <v>31</v>
      </c>
      <c r="B556" s="15">
        <v>171</v>
      </c>
      <c r="C556" s="16" t="s">
        <v>468</v>
      </c>
      <c r="D556" s="15" t="s">
        <v>475</v>
      </c>
      <c r="E556" s="17" t="s">
        <v>469</v>
      </c>
      <c r="F556" s="18" t="s">
        <v>94</v>
      </c>
      <c r="G556" s="19">
        <v>11.375</v>
      </c>
      <c r="H556" s="43">
        <v>0</v>
      </c>
      <c r="I556" s="20">
        <f>ROUND(G556*H556,P4)</f>
        <v>0</v>
      </c>
      <c r="O556" s="21">
        <f>I556*0.21</f>
        <v>0</v>
      </c>
      <c r="P556">
        <v>3</v>
      </c>
    </row>
    <row r="557" spans="1:5" s="24" customFormat="1" ht="25.5">
      <c r="A557" s="23" t="s">
        <v>36</v>
      </c>
      <c r="E557" s="25" t="s">
        <v>569</v>
      </c>
    </row>
    <row r="558" spans="1:5" s="24" customFormat="1" ht="12.75">
      <c r="A558" s="23" t="s">
        <v>45</v>
      </c>
      <c r="E558" s="26" t="s">
        <v>476</v>
      </c>
    </row>
    <row r="559" spans="1:16" ht="15">
      <c r="A559" s="15" t="s">
        <v>31</v>
      </c>
      <c r="B559" s="15">
        <v>172</v>
      </c>
      <c r="C559" s="16" t="s">
        <v>468</v>
      </c>
      <c r="D559" s="15" t="s">
        <v>477</v>
      </c>
      <c r="E559" s="17" t="s">
        <v>469</v>
      </c>
      <c r="F559" s="18" t="s">
        <v>94</v>
      </c>
      <c r="G559" s="19">
        <v>26.933</v>
      </c>
      <c r="H559" s="43">
        <v>0</v>
      </c>
      <c r="I559" s="20">
        <f>ROUND(G559*H559,P4)</f>
        <v>0</v>
      </c>
      <c r="O559" s="21">
        <f>I559*0.21</f>
        <v>0</v>
      </c>
      <c r="P559">
        <v>3</v>
      </c>
    </row>
    <row r="560" spans="1:5" s="24" customFormat="1" ht="25.5">
      <c r="A560" s="23" t="s">
        <v>36</v>
      </c>
      <c r="E560" s="25" t="s">
        <v>570</v>
      </c>
    </row>
    <row r="561" spans="1:5" s="24" customFormat="1" ht="25.5">
      <c r="A561" s="23" t="s">
        <v>45</v>
      </c>
      <c r="E561" s="26" t="s">
        <v>478</v>
      </c>
    </row>
    <row r="562" spans="1:16" ht="15">
      <c r="A562" s="15" t="s">
        <v>31</v>
      </c>
      <c r="B562" s="15">
        <v>173</v>
      </c>
      <c r="C562" s="16" t="s">
        <v>468</v>
      </c>
      <c r="D562" s="15" t="s">
        <v>479</v>
      </c>
      <c r="E562" s="17" t="s">
        <v>469</v>
      </c>
      <c r="F562" s="18" t="s">
        <v>94</v>
      </c>
      <c r="G562" s="19">
        <v>75.563</v>
      </c>
      <c r="H562" s="43">
        <v>0</v>
      </c>
      <c r="I562" s="20">
        <f>ROUND(G562*H562,P4)</f>
        <v>0</v>
      </c>
      <c r="O562" s="21">
        <f>I562*0.21</f>
        <v>0</v>
      </c>
      <c r="P562">
        <v>3</v>
      </c>
    </row>
    <row r="563" spans="1:5" s="24" customFormat="1" ht="25.5">
      <c r="A563" s="23" t="s">
        <v>36</v>
      </c>
      <c r="E563" s="25" t="s">
        <v>571</v>
      </c>
    </row>
    <row r="564" spans="1:5" s="24" customFormat="1" ht="25.5">
      <c r="A564" s="23" t="s">
        <v>45</v>
      </c>
      <c r="E564" s="26" t="s">
        <v>480</v>
      </c>
    </row>
    <row r="565" spans="1:16" ht="15">
      <c r="A565" s="15" t="s">
        <v>31</v>
      </c>
      <c r="B565" s="15">
        <v>174</v>
      </c>
      <c r="C565" s="16" t="s">
        <v>468</v>
      </c>
      <c r="D565" s="15" t="s">
        <v>481</v>
      </c>
      <c r="E565" s="17" t="s">
        <v>469</v>
      </c>
      <c r="F565" s="18" t="s">
        <v>94</v>
      </c>
      <c r="G565" s="19">
        <v>4.627</v>
      </c>
      <c r="H565" s="43">
        <v>0</v>
      </c>
      <c r="I565" s="20">
        <f>ROUND(G565*H565,P4)</f>
        <v>0</v>
      </c>
      <c r="O565" s="21">
        <f>I565*0.21</f>
        <v>0</v>
      </c>
      <c r="P565">
        <v>3</v>
      </c>
    </row>
    <row r="566" spans="1:5" s="24" customFormat="1" ht="12.75">
      <c r="A566" s="23" t="s">
        <v>36</v>
      </c>
      <c r="E566" s="25" t="s">
        <v>572</v>
      </c>
    </row>
    <row r="567" spans="1:5" s="24" customFormat="1" ht="25.5">
      <c r="A567" s="23" t="s">
        <v>45</v>
      </c>
      <c r="E567" s="26" t="s">
        <v>482</v>
      </c>
    </row>
    <row r="568" spans="1:16" ht="15">
      <c r="A568" s="15" t="s">
        <v>31</v>
      </c>
      <c r="B568" s="15">
        <v>175</v>
      </c>
      <c r="C568" s="16" t="s">
        <v>468</v>
      </c>
      <c r="D568" s="15" t="s">
        <v>483</v>
      </c>
      <c r="E568" s="17" t="s">
        <v>469</v>
      </c>
      <c r="F568" s="18" t="s">
        <v>94</v>
      </c>
      <c r="G568" s="19">
        <v>6.106</v>
      </c>
      <c r="H568" s="43">
        <v>0</v>
      </c>
      <c r="I568" s="20">
        <f>ROUND(G568*H568,P4)</f>
        <v>0</v>
      </c>
      <c r="O568" s="21">
        <f>I568*0.21</f>
        <v>0</v>
      </c>
      <c r="P568">
        <v>3</v>
      </c>
    </row>
    <row r="569" spans="1:5" s="24" customFormat="1" ht="25.5">
      <c r="A569" s="23" t="s">
        <v>36</v>
      </c>
      <c r="E569" s="25" t="s">
        <v>417</v>
      </c>
    </row>
    <row r="570" spans="1:5" s="24" customFormat="1" ht="12.75">
      <c r="A570" s="23" t="s">
        <v>45</v>
      </c>
      <c r="E570" s="26" t="s">
        <v>484</v>
      </c>
    </row>
    <row r="571" spans="1:16" ht="15">
      <c r="A571" s="15" t="s">
        <v>31</v>
      </c>
      <c r="B571" s="15">
        <v>176</v>
      </c>
      <c r="C571" s="16" t="s">
        <v>468</v>
      </c>
      <c r="D571" s="15" t="s">
        <v>485</v>
      </c>
      <c r="E571" s="17" t="s">
        <v>469</v>
      </c>
      <c r="F571" s="18" t="s">
        <v>94</v>
      </c>
      <c r="G571" s="19">
        <v>28.238</v>
      </c>
      <c r="H571" s="43">
        <v>0</v>
      </c>
      <c r="I571" s="20">
        <f>ROUND(G571*H571,P4)</f>
        <v>0</v>
      </c>
      <c r="O571" s="21">
        <f>I571*0.21</f>
        <v>0</v>
      </c>
      <c r="P571">
        <v>3</v>
      </c>
    </row>
    <row r="572" spans="1:5" s="24" customFormat="1" ht="25.5">
      <c r="A572" s="23" t="s">
        <v>36</v>
      </c>
      <c r="E572" s="25" t="s">
        <v>419</v>
      </c>
    </row>
    <row r="573" spans="1:5" s="24" customFormat="1" ht="25.5">
      <c r="A573" s="23" t="s">
        <v>45</v>
      </c>
      <c r="E573" s="26" t="s">
        <v>486</v>
      </c>
    </row>
    <row r="574" spans="1:16" ht="15">
      <c r="A574" s="15" t="s">
        <v>31</v>
      </c>
      <c r="B574" s="15">
        <v>177</v>
      </c>
      <c r="C574" s="16" t="s">
        <v>468</v>
      </c>
      <c r="D574" s="15" t="s">
        <v>487</v>
      </c>
      <c r="E574" s="17" t="s">
        <v>469</v>
      </c>
      <c r="F574" s="18" t="s">
        <v>94</v>
      </c>
      <c r="G574" s="19">
        <v>3.168</v>
      </c>
      <c r="H574" s="43">
        <v>0</v>
      </c>
      <c r="I574" s="20">
        <f>ROUND(G574*H574,P4)</f>
        <v>0</v>
      </c>
      <c r="O574" s="21">
        <f>I574*0.21</f>
        <v>0</v>
      </c>
      <c r="P574">
        <v>3</v>
      </c>
    </row>
    <row r="575" spans="1:5" s="24" customFormat="1" ht="25.5">
      <c r="A575" s="23" t="s">
        <v>36</v>
      </c>
      <c r="E575" s="25" t="s">
        <v>421</v>
      </c>
    </row>
    <row r="576" spans="1:5" s="24" customFormat="1" ht="25.5">
      <c r="A576" s="23" t="s">
        <v>45</v>
      </c>
      <c r="E576" s="26" t="s">
        <v>488</v>
      </c>
    </row>
    <row r="577" spans="1:16" ht="15">
      <c r="A577" s="15" t="s">
        <v>31</v>
      </c>
      <c r="B577" s="15">
        <v>178</v>
      </c>
      <c r="C577" s="16" t="s">
        <v>468</v>
      </c>
      <c r="D577" s="15" t="s">
        <v>489</v>
      </c>
      <c r="E577" s="17" t="s">
        <v>469</v>
      </c>
      <c r="F577" s="18" t="s">
        <v>94</v>
      </c>
      <c r="G577" s="19">
        <v>24.353</v>
      </c>
      <c r="H577" s="43">
        <v>0</v>
      </c>
      <c r="I577" s="20">
        <f>ROUND(G577*H577,P4)</f>
        <v>0</v>
      </c>
      <c r="O577" s="21">
        <f>I577*0.21</f>
        <v>0</v>
      </c>
      <c r="P577">
        <v>3</v>
      </c>
    </row>
    <row r="578" spans="1:5" s="24" customFormat="1" ht="12.75">
      <c r="A578" s="23" t="s">
        <v>36</v>
      </c>
      <c r="E578" s="25" t="s">
        <v>573</v>
      </c>
    </row>
    <row r="579" spans="1:5" s="24" customFormat="1" ht="25.5">
      <c r="A579" s="23" t="s">
        <v>45</v>
      </c>
      <c r="E579" s="26" t="s">
        <v>490</v>
      </c>
    </row>
    <row r="580" spans="1:16" ht="15">
      <c r="A580" s="15" t="s">
        <v>31</v>
      </c>
      <c r="B580" s="15">
        <v>179</v>
      </c>
      <c r="C580" s="16" t="s">
        <v>468</v>
      </c>
      <c r="D580" s="15" t="s">
        <v>491</v>
      </c>
      <c r="E580" s="17" t="s">
        <v>469</v>
      </c>
      <c r="F580" s="18" t="s">
        <v>94</v>
      </c>
      <c r="G580" s="19">
        <v>117.9</v>
      </c>
      <c r="H580" s="43">
        <v>0</v>
      </c>
      <c r="I580" s="20">
        <f>ROUND(G580*H580,P4)</f>
        <v>0</v>
      </c>
      <c r="O580" s="21">
        <f>I580*0.21</f>
        <v>0</v>
      </c>
      <c r="P580">
        <v>3</v>
      </c>
    </row>
    <row r="581" spans="1:5" s="24" customFormat="1" ht="51">
      <c r="A581" s="23" t="s">
        <v>36</v>
      </c>
      <c r="E581" s="25" t="s">
        <v>83</v>
      </c>
    </row>
    <row r="582" spans="1:5" s="24" customFormat="1" ht="25.5">
      <c r="A582" s="23" t="s">
        <v>45</v>
      </c>
      <c r="E582" s="26" t="s">
        <v>492</v>
      </c>
    </row>
    <row r="583" spans="1:16" ht="15">
      <c r="A583" s="15" t="s">
        <v>31</v>
      </c>
      <c r="B583" s="15">
        <v>180</v>
      </c>
      <c r="C583" s="16" t="s">
        <v>468</v>
      </c>
      <c r="D583" s="15" t="s">
        <v>493</v>
      </c>
      <c r="E583" s="17" t="s">
        <v>469</v>
      </c>
      <c r="F583" s="18" t="s">
        <v>94</v>
      </c>
      <c r="G583" s="19">
        <v>5.265</v>
      </c>
      <c r="H583" s="43">
        <v>0</v>
      </c>
      <c r="I583" s="20">
        <f>ROUND(G583*H583,P4)</f>
        <v>0</v>
      </c>
      <c r="O583" s="21">
        <f>I583*0.21</f>
        <v>0</v>
      </c>
      <c r="P583">
        <v>3</v>
      </c>
    </row>
    <row r="584" spans="1:5" s="24" customFormat="1" ht="25.5">
      <c r="A584" s="23" t="s">
        <v>36</v>
      </c>
      <c r="E584" s="25" t="s">
        <v>52</v>
      </c>
    </row>
    <row r="585" spans="1:5" s="24" customFormat="1" ht="12.75">
      <c r="A585" s="23" t="s">
        <v>45</v>
      </c>
      <c r="E585" s="26" t="s">
        <v>246</v>
      </c>
    </row>
    <row r="586" spans="1:16" ht="15">
      <c r="A586" s="15" t="s">
        <v>31</v>
      </c>
      <c r="B586" s="15">
        <v>181</v>
      </c>
      <c r="C586" s="16" t="s">
        <v>494</v>
      </c>
      <c r="E586" s="17" t="s">
        <v>495</v>
      </c>
      <c r="F586" s="18" t="s">
        <v>94</v>
      </c>
      <c r="G586" s="19">
        <v>59.181</v>
      </c>
      <c r="H586" s="43">
        <v>0</v>
      </c>
      <c r="I586" s="20">
        <f>ROUND(G586*H586,P4)</f>
        <v>0</v>
      </c>
      <c r="O586" s="21">
        <f>I586*0.21</f>
        <v>0</v>
      </c>
      <c r="P586">
        <v>3</v>
      </c>
    </row>
    <row r="587" spans="1:5" s="24" customFormat="1" ht="25.5">
      <c r="A587" s="23" t="s">
        <v>36</v>
      </c>
      <c r="E587" s="25" t="s">
        <v>566</v>
      </c>
    </row>
    <row r="588" spans="1:5" s="24" customFormat="1" ht="25.5">
      <c r="A588" s="23" t="s">
        <v>45</v>
      </c>
      <c r="E588" s="26" t="s">
        <v>496</v>
      </c>
    </row>
    <row r="589" spans="1:16" ht="15">
      <c r="A589" s="15" t="s">
        <v>31</v>
      </c>
      <c r="B589" s="15">
        <v>182</v>
      </c>
      <c r="C589" s="16" t="s">
        <v>494</v>
      </c>
      <c r="D589" s="15" t="s">
        <v>471</v>
      </c>
      <c r="E589" s="17" t="s">
        <v>495</v>
      </c>
      <c r="F589" s="18" t="s">
        <v>94</v>
      </c>
      <c r="G589" s="19">
        <v>307.507</v>
      </c>
      <c r="H589" s="43">
        <v>0</v>
      </c>
      <c r="I589" s="20">
        <f>ROUND(G589*H589,P4)</f>
        <v>0</v>
      </c>
      <c r="O589" s="21">
        <f>I589*0.21</f>
        <v>0</v>
      </c>
      <c r="P589">
        <v>3</v>
      </c>
    </row>
    <row r="590" spans="1:5" s="24" customFormat="1" ht="38.25">
      <c r="A590" s="23" t="s">
        <v>36</v>
      </c>
      <c r="E590" s="25" t="s">
        <v>567</v>
      </c>
    </row>
    <row r="591" spans="1:5" s="24" customFormat="1" ht="25.5">
      <c r="A591" s="23" t="s">
        <v>45</v>
      </c>
      <c r="E591" s="26" t="s">
        <v>497</v>
      </c>
    </row>
    <row r="592" spans="1:16" ht="15">
      <c r="A592" s="15" t="s">
        <v>31</v>
      </c>
      <c r="B592" s="15">
        <v>183</v>
      </c>
      <c r="C592" s="16" t="s">
        <v>494</v>
      </c>
      <c r="D592" s="15" t="s">
        <v>473</v>
      </c>
      <c r="E592" s="17" t="s">
        <v>495</v>
      </c>
      <c r="F592" s="18" t="s">
        <v>94</v>
      </c>
      <c r="G592" s="19">
        <v>249.85</v>
      </c>
      <c r="H592" s="43">
        <v>0</v>
      </c>
      <c r="I592" s="20">
        <f>ROUND(G592*H592,P4)</f>
        <v>0</v>
      </c>
      <c r="O592" s="21">
        <f>I592*0.21</f>
        <v>0</v>
      </c>
      <c r="P592">
        <v>3</v>
      </c>
    </row>
    <row r="593" spans="1:5" s="24" customFormat="1" ht="38.25">
      <c r="A593" s="23" t="s">
        <v>36</v>
      </c>
      <c r="E593" s="25" t="s">
        <v>568</v>
      </c>
    </row>
    <row r="594" spans="1:5" s="24" customFormat="1" ht="25.5">
      <c r="A594" s="23" t="s">
        <v>45</v>
      </c>
      <c r="E594" s="26" t="s">
        <v>498</v>
      </c>
    </row>
    <row r="595" spans="1:16" ht="15">
      <c r="A595" s="15" t="s">
        <v>31</v>
      </c>
      <c r="B595" s="15">
        <v>184</v>
      </c>
      <c r="C595" s="16" t="s">
        <v>494</v>
      </c>
      <c r="D595" s="15" t="s">
        <v>475</v>
      </c>
      <c r="E595" s="17" t="s">
        <v>495</v>
      </c>
      <c r="F595" s="18" t="s">
        <v>94</v>
      </c>
      <c r="G595" s="19">
        <v>45.5</v>
      </c>
      <c r="H595" s="43">
        <v>0</v>
      </c>
      <c r="I595" s="20">
        <f>ROUND(G595*H595,P4)</f>
        <v>0</v>
      </c>
      <c r="O595" s="21">
        <f>I595*0.21</f>
        <v>0</v>
      </c>
      <c r="P595">
        <v>3</v>
      </c>
    </row>
    <row r="596" spans="1:5" s="24" customFormat="1" ht="25.5">
      <c r="A596" s="23" t="s">
        <v>36</v>
      </c>
      <c r="E596" s="25" t="s">
        <v>569</v>
      </c>
    </row>
    <row r="597" spans="1:5" s="24" customFormat="1" ht="12.75">
      <c r="A597" s="23" t="s">
        <v>45</v>
      </c>
      <c r="E597" s="26" t="s">
        <v>499</v>
      </c>
    </row>
    <row r="598" spans="1:16" ht="15">
      <c r="A598" s="15" t="s">
        <v>31</v>
      </c>
      <c r="B598" s="15">
        <v>185</v>
      </c>
      <c r="C598" s="16" t="s">
        <v>494</v>
      </c>
      <c r="D598" s="15" t="s">
        <v>477</v>
      </c>
      <c r="E598" s="17" t="s">
        <v>495</v>
      </c>
      <c r="F598" s="18" t="s">
        <v>94</v>
      </c>
      <c r="G598" s="19">
        <v>107.73</v>
      </c>
      <c r="H598" s="43">
        <v>0</v>
      </c>
      <c r="I598" s="20">
        <f>ROUND(G598*H598,P4)</f>
        <v>0</v>
      </c>
      <c r="O598" s="21">
        <f>I598*0.21</f>
        <v>0</v>
      </c>
      <c r="P598">
        <v>3</v>
      </c>
    </row>
    <row r="599" spans="1:5" s="24" customFormat="1" ht="25.5">
      <c r="A599" s="23" t="s">
        <v>36</v>
      </c>
      <c r="E599" s="25" t="s">
        <v>570</v>
      </c>
    </row>
    <row r="600" spans="1:5" s="24" customFormat="1" ht="25.5">
      <c r="A600" s="23" t="s">
        <v>45</v>
      </c>
      <c r="E600" s="26" t="s">
        <v>500</v>
      </c>
    </row>
    <row r="601" spans="1:16" ht="15">
      <c r="A601" s="15" t="s">
        <v>31</v>
      </c>
      <c r="B601" s="15">
        <v>186</v>
      </c>
      <c r="C601" s="16" t="s">
        <v>494</v>
      </c>
      <c r="D601" s="15" t="s">
        <v>479</v>
      </c>
      <c r="E601" s="17" t="s">
        <v>495</v>
      </c>
      <c r="F601" s="18" t="s">
        <v>94</v>
      </c>
      <c r="G601" s="19">
        <v>151.127</v>
      </c>
      <c r="H601" s="43">
        <v>0</v>
      </c>
      <c r="I601" s="20">
        <f>ROUND(G601*H601,P4)</f>
        <v>0</v>
      </c>
      <c r="O601" s="21">
        <f>I601*0.21</f>
        <v>0</v>
      </c>
      <c r="P601">
        <v>3</v>
      </c>
    </row>
    <row r="602" spans="1:5" s="24" customFormat="1" ht="25.5">
      <c r="A602" s="23" t="s">
        <v>36</v>
      </c>
      <c r="E602" s="25" t="s">
        <v>571</v>
      </c>
    </row>
    <row r="603" spans="1:5" s="24" customFormat="1" ht="25.5">
      <c r="A603" s="23" t="s">
        <v>45</v>
      </c>
      <c r="E603" s="26" t="s">
        <v>501</v>
      </c>
    </row>
    <row r="604" spans="1:16" ht="15">
      <c r="A604" s="15" t="s">
        <v>31</v>
      </c>
      <c r="B604" s="15">
        <v>187</v>
      </c>
      <c r="C604" s="16" t="s">
        <v>494</v>
      </c>
      <c r="D604" s="15" t="s">
        <v>481</v>
      </c>
      <c r="E604" s="17" t="s">
        <v>495</v>
      </c>
      <c r="F604" s="18" t="s">
        <v>94</v>
      </c>
      <c r="G604" s="19">
        <v>9.254</v>
      </c>
      <c r="H604" s="43">
        <v>0</v>
      </c>
      <c r="I604" s="20">
        <f>ROUND(G604*H604,P4)</f>
        <v>0</v>
      </c>
      <c r="O604" s="21">
        <f>I604*0.21</f>
        <v>0</v>
      </c>
      <c r="P604">
        <v>3</v>
      </c>
    </row>
    <row r="605" spans="1:5" s="24" customFormat="1" ht="12.75">
      <c r="A605" s="23" t="s">
        <v>36</v>
      </c>
      <c r="E605" s="25" t="s">
        <v>572</v>
      </c>
    </row>
    <row r="606" spans="1:5" s="24" customFormat="1" ht="25.5">
      <c r="A606" s="23" t="s">
        <v>45</v>
      </c>
      <c r="E606" s="26" t="s">
        <v>502</v>
      </c>
    </row>
    <row r="607" spans="1:16" ht="15">
      <c r="A607" s="15" t="s">
        <v>31</v>
      </c>
      <c r="B607" s="15">
        <v>188</v>
      </c>
      <c r="C607" s="16" t="s">
        <v>494</v>
      </c>
      <c r="D607" s="15" t="s">
        <v>483</v>
      </c>
      <c r="E607" s="17" t="s">
        <v>495</v>
      </c>
      <c r="F607" s="18" t="s">
        <v>94</v>
      </c>
      <c r="G607" s="19">
        <v>12.211</v>
      </c>
      <c r="H607" s="43">
        <v>0</v>
      </c>
      <c r="I607" s="20">
        <f>ROUND(G607*H607,P4)</f>
        <v>0</v>
      </c>
      <c r="O607" s="21">
        <f>I607*0.21</f>
        <v>0</v>
      </c>
      <c r="P607">
        <v>3</v>
      </c>
    </row>
    <row r="608" spans="1:5" s="24" customFormat="1" ht="25.5">
      <c r="A608" s="23" t="s">
        <v>36</v>
      </c>
      <c r="E608" s="25" t="s">
        <v>417</v>
      </c>
    </row>
    <row r="609" spans="1:5" s="24" customFormat="1" ht="12.75">
      <c r="A609" s="23" t="s">
        <v>45</v>
      </c>
      <c r="E609" s="26" t="s">
        <v>503</v>
      </c>
    </row>
    <row r="610" spans="1:16" ht="15">
      <c r="A610" s="15" t="s">
        <v>31</v>
      </c>
      <c r="B610" s="15">
        <v>189</v>
      </c>
      <c r="C610" s="16" t="s">
        <v>494</v>
      </c>
      <c r="D610" s="15" t="s">
        <v>485</v>
      </c>
      <c r="E610" s="17" t="s">
        <v>495</v>
      </c>
      <c r="F610" s="18" t="s">
        <v>94</v>
      </c>
      <c r="G610" s="19">
        <v>56.477</v>
      </c>
      <c r="H610" s="43">
        <v>0</v>
      </c>
      <c r="I610" s="20">
        <f>ROUND(G610*H610,P4)</f>
        <v>0</v>
      </c>
      <c r="O610" s="21">
        <f>I610*0.21</f>
        <v>0</v>
      </c>
      <c r="P610">
        <v>3</v>
      </c>
    </row>
    <row r="611" spans="1:5" s="24" customFormat="1" ht="25.5">
      <c r="A611" s="23" t="s">
        <v>36</v>
      </c>
      <c r="E611" s="25" t="s">
        <v>419</v>
      </c>
    </row>
    <row r="612" spans="1:5" s="24" customFormat="1" ht="25.5">
      <c r="A612" s="23" t="s">
        <v>45</v>
      </c>
      <c r="E612" s="26" t="s">
        <v>504</v>
      </c>
    </row>
    <row r="613" spans="1:16" ht="15">
      <c r="A613" s="15" t="s">
        <v>31</v>
      </c>
      <c r="B613" s="15">
        <v>190</v>
      </c>
      <c r="C613" s="16" t="s">
        <v>494</v>
      </c>
      <c r="D613" s="15" t="s">
        <v>487</v>
      </c>
      <c r="E613" s="17" t="s">
        <v>495</v>
      </c>
      <c r="F613" s="18" t="s">
        <v>94</v>
      </c>
      <c r="G613" s="19">
        <v>48.706</v>
      </c>
      <c r="H613" s="43">
        <v>0</v>
      </c>
      <c r="I613" s="20">
        <f>ROUND(G613*H613,P4)</f>
        <v>0</v>
      </c>
      <c r="O613" s="21">
        <f>I613*0.21</f>
        <v>0</v>
      </c>
      <c r="P613">
        <v>3</v>
      </c>
    </row>
    <row r="614" spans="1:5" s="24" customFormat="1" ht="12.75">
      <c r="A614" s="23" t="s">
        <v>36</v>
      </c>
      <c r="E614" s="25" t="s">
        <v>573</v>
      </c>
    </row>
    <row r="615" spans="1:5" s="24" customFormat="1" ht="25.5">
      <c r="A615" s="23" t="s">
        <v>45</v>
      </c>
      <c r="E615" s="26" t="s">
        <v>505</v>
      </c>
    </row>
    <row r="616" spans="1:16" ht="15">
      <c r="A616" s="15" t="s">
        <v>31</v>
      </c>
      <c r="B616" s="15">
        <v>191</v>
      </c>
      <c r="C616" s="16" t="s">
        <v>494</v>
      </c>
      <c r="D616" s="15" t="s">
        <v>506</v>
      </c>
      <c r="E616" s="17" t="s">
        <v>495</v>
      </c>
      <c r="F616" s="18" t="s">
        <v>94</v>
      </c>
      <c r="G616" s="19">
        <v>6.336</v>
      </c>
      <c r="H616" s="43">
        <v>0</v>
      </c>
      <c r="I616" s="20">
        <f>ROUND(G616*H616,P4)</f>
        <v>0</v>
      </c>
      <c r="O616" s="21">
        <f>I616*0.21</f>
        <v>0</v>
      </c>
      <c r="P616">
        <v>3</v>
      </c>
    </row>
    <row r="617" spans="1:5" s="24" customFormat="1" ht="25.5">
      <c r="A617" s="23" t="s">
        <v>36</v>
      </c>
      <c r="E617" s="25" t="s">
        <v>421</v>
      </c>
    </row>
    <row r="618" spans="1:5" s="24" customFormat="1" ht="25.5">
      <c r="A618" s="23" t="s">
        <v>45</v>
      </c>
      <c r="E618" s="26" t="s">
        <v>507</v>
      </c>
    </row>
    <row r="619" spans="1:16" ht="15">
      <c r="A619" s="15" t="s">
        <v>31</v>
      </c>
      <c r="B619" s="15">
        <v>192</v>
      </c>
      <c r="C619" s="16" t="s">
        <v>494</v>
      </c>
      <c r="D619" s="15" t="s">
        <v>489</v>
      </c>
      <c r="E619" s="17" t="s">
        <v>495</v>
      </c>
      <c r="F619" s="18" t="s">
        <v>94</v>
      </c>
      <c r="G619" s="19">
        <v>471.6</v>
      </c>
      <c r="H619" s="43">
        <v>0</v>
      </c>
      <c r="I619" s="20">
        <f>ROUND(G619*H619,P4)</f>
        <v>0</v>
      </c>
      <c r="O619" s="21">
        <f>I619*0.21</f>
        <v>0</v>
      </c>
      <c r="P619">
        <v>3</v>
      </c>
    </row>
    <row r="620" spans="1:5" s="24" customFormat="1" ht="51">
      <c r="A620" s="23" t="s">
        <v>36</v>
      </c>
      <c r="E620" s="25" t="s">
        <v>83</v>
      </c>
    </row>
    <row r="621" spans="1:5" s="24" customFormat="1" ht="25.5">
      <c r="A621" s="23" t="s">
        <v>45</v>
      </c>
      <c r="E621" s="26" t="s">
        <v>508</v>
      </c>
    </row>
    <row r="622" spans="1:16" ht="15">
      <c r="A622" s="15" t="s">
        <v>31</v>
      </c>
      <c r="B622" s="15">
        <v>193</v>
      </c>
      <c r="C622" s="16" t="s">
        <v>494</v>
      </c>
      <c r="D622" s="15" t="s">
        <v>491</v>
      </c>
      <c r="E622" s="17" t="s">
        <v>495</v>
      </c>
      <c r="F622" s="18" t="s">
        <v>94</v>
      </c>
      <c r="G622" s="19">
        <v>15.795</v>
      </c>
      <c r="H622" s="43">
        <v>0</v>
      </c>
      <c r="I622" s="20">
        <f>ROUND(G622*H622,P4)</f>
        <v>0</v>
      </c>
      <c r="O622" s="21">
        <f>I622*0.21</f>
        <v>0</v>
      </c>
      <c r="P622">
        <v>3</v>
      </c>
    </row>
    <row r="623" spans="1:5" s="24" customFormat="1" ht="25.5">
      <c r="A623" s="23" t="s">
        <v>36</v>
      </c>
      <c r="E623" s="25" t="s">
        <v>52</v>
      </c>
    </row>
    <row r="624" spans="1:5" s="24" customFormat="1" ht="13.5" thickBot="1">
      <c r="A624" s="23" t="s">
        <v>45</v>
      </c>
      <c r="E624" s="28" t="s">
        <v>509</v>
      </c>
    </row>
    <row r="625" spans="1:9" ht="15.75" thickBot="1">
      <c r="A625" s="14" t="s">
        <v>28</v>
      </c>
      <c r="B625" s="35"/>
      <c r="C625" s="36" t="s">
        <v>510</v>
      </c>
      <c r="D625" s="37"/>
      <c r="E625" s="37" t="s">
        <v>511</v>
      </c>
      <c r="F625" s="37"/>
      <c r="G625" s="37"/>
      <c r="H625" s="37"/>
      <c r="I625" s="38">
        <f>SUMIFS(I626:I679,A626:A679,"P")</f>
        <v>0</v>
      </c>
    </row>
    <row r="626" spans="1:16" ht="30">
      <c r="A626" s="15" t="s">
        <v>31</v>
      </c>
      <c r="B626" s="29">
        <v>194</v>
      </c>
      <c r="C626" s="30" t="s">
        <v>512</v>
      </c>
      <c r="E626" s="31" t="s">
        <v>513</v>
      </c>
      <c r="F626" s="32" t="s">
        <v>94</v>
      </c>
      <c r="G626" s="33">
        <v>0.372</v>
      </c>
      <c r="H626" s="43">
        <v>0</v>
      </c>
      <c r="I626" s="34">
        <f>ROUND(G626*H626,P4)</f>
        <v>0</v>
      </c>
      <c r="O626" s="21">
        <f>I626*0.21</f>
        <v>0</v>
      </c>
      <c r="P626">
        <v>3</v>
      </c>
    </row>
    <row r="627" spans="1:5" s="24" customFormat="1" ht="12.75">
      <c r="A627" s="23" t="s">
        <v>36</v>
      </c>
      <c r="E627" s="25" t="s">
        <v>558</v>
      </c>
    </row>
    <row r="628" spans="1:5" s="24" customFormat="1" ht="12.75">
      <c r="A628" s="23" t="s">
        <v>45</v>
      </c>
      <c r="E628" s="26" t="s">
        <v>514</v>
      </c>
    </row>
    <row r="629" spans="1:16" ht="15">
      <c r="A629" s="15" t="s">
        <v>31</v>
      </c>
      <c r="B629" s="15">
        <v>195</v>
      </c>
      <c r="C629" s="16" t="s">
        <v>512</v>
      </c>
      <c r="D629" s="15" t="s">
        <v>29</v>
      </c>
      <c r="E629" s="27" t="s">
        <v>513</v>
      </c>
      <c r="F629" s="18" t="s">
        <v>94</v>
      </c>
      <c r="G629" s="19">
        <v>3.283</v>
      </c>
      <c r="H629" s="43">
        <v>0</v>
      </c>
      <c r="I629" s="20">
        <f>ROUND(G629*H629,P4)</f>
        <v>0</v>
      </c>
      <c r="O629" s="21">
        <f>I629*0.21</f>
        <v>0</v>
      </c>
      <c r="P629">
        <v>3</v>
      </c>
    </row>
    <row r="630" spans="1:5" s="24" customFormat="1" ht="25.5">
      <c r="A630" s="23" t="s">
        <v>36</v>
      </c>
      <c r="E630" s="25" t="s">
        <v>559</v>
      </c>
    </row>
    <row r="631" spans="1:5" s="24" customFormat="1" ht="12.75">
      <c r="A631" s="23" t="s">
        <v>45</v>
      </c>
      <c r="E631" s="26" t="s">
        <v>154</v>
      </c>
    </row>
    <row r="632" spans="1:16" ht="15">
      <c r="A632" s="15" t="s">
        <v>31</v>
      </c>
      <c r="B632" s="15">
        <v>196</v>
      </c>
      <c r="C632" s="16" t="s">
        <v>512</v>
      </c>
      <c r="D632" s="15" t="s">
        <v>96</v>
      </c>
      <c r="E632" s="27" t="s">
        <v>513</v>
      </c>
      <c r="F632" s="18" t="s">
        <v>94</v>
      </c>
      <c r="G632" s="19">
        <v>0.487</v>
      </c>
      <c r="H632" s="43">
        <v>0</v>
      </c>
      <c r="I632" s="20">
        <f>ROUND(G632*H632,P4)</f>
        <v>0</v>
      </c>
      <c r="O632" s="21">
        <f>I632*0.21</f>
        <v>0</v>
      </c>
      <c r="P632">
        <v>3</v>
      </c>
    </row>
    <row r="633" spans="1:5" s="24" customFormat="1" ht="25.5">
      <c r="A633" s="23" t="s">
        <v>36</v>
      </c>
      <c r="E633" s="25" t="s">
        <v>560</v>
      </c>
    </row>
    <row r="634" spans="1:5" s="24" customFormat="1" ht="25.5">
      <c r="A634" s="23" t="s">
        <v>45</v>
      </c>
      <c r="E634" s="26" t="s">
        <v>515</v>
      </c>
    </row>
    <row r="635" spans="1:16" ht="15">
      <c r="A635" s="15" t="s">
        <v>31</v>
      </c>
      <c r="B635" s="15">
        <v>197</v>
      </c>
      <c r="C635" s="16" t="s">
        <v>512</v>
      </c>
      <c r="D635" s="15" t="s">
        <v>99</v>
      </c>
      <c r="E635" s="27" t="s">
        <v>513</v>
      </c>
      <c r="F635" s="18" t="s">
        <v>94</v>
      </c>
      <c r="G635" s="19">
        <v>0.259</v>
      </c>
      <c r="H635" s="43">
        <v>0</v>
      </c>
      <c r="I635" s="20">
        <f>ROUND(G635*H635,P4)</f>
        <v>0</v>
      </c>
      <c r="O635" s="21">
        <f>I635*0.21</f>
        <v>0</v>
      </c>
      <c r="P635">
        <v>3</v>
      </c>
    </row>
    <row r="636" spans="1:5" s="24" customFormat="1" ht="25.5">
      <c r="A636" s="23" t="s">
        <v>36</v>
      </c>
      <c r="E636" s="25" t="s">
        <v>205</v>
      </c>
    </row>
    <row r="637" spans="1:5" s="24" customFormat="1" ht="12.75">
      <c r="A637" s="23" t="s">
        <v>45</v>
      </c>
      <c r="E637" s="26" t="s">
        <v>206</v>
      </c>
    </row>
    <row r="638" spans="1:16" ht="30">
      <c r="A638" s="15" t="s">
        <v>31</v>
      </c>
      <c r="B638" s="15">
        <v>198</v>
      </c>
      <c r="C638" s="16" t="s">
        <v>512</v>
      </c>
      <c r="D638" s="15" t="s">
        <v>101</v>
      </c>
      <c r="E638" s="17" t="s">
        <v>513</v>
      </c>
      <c r="F638" s="18" t="s">
        <v>94</v>
      </c>
      <c r="G638" s="19">
        <v>2.552</v>
      </c>
      <c r="H638" s="43">
        <v>0</v>
      </c>
      <c r="I638" s="20">
        <f>ROUND(G638*H638,P4)</f>
        <v>0</v>
      </c>
      <c r="O638" s="21">
        <f>I638*0.21</f>
        <v>0</v>
      </c>
      <c r="P638">
        <v>3</v>
      </c>
    </row>
    <row r="639" spans="1:5" s="24" customFormat="1" ht="25.5">
      <c r="A639" s="23" t="s">
        <v>36</v>
      </c>
      <c r="E639" s="25" t="s">
        <v>561</v>
      </c>
    </row>
    <row r="640" spans="1:5" s="24" customFormat="1" ht="12.75">
      <c r="A640" s="23" t="s">
        <v>45</v>
      </c>
      <c r="E640" s="26" t="s">
        <v>200</v>
      </c>
    </row>
    <row r="641" spans="1:16" ht="15">
      <c r="A641" s="15" t="s">
        <v>31</v>
      </c>
      <c r="B641" s="15">
        <v>199</v>
      </c>
      <c r="C641" s="16" t="s">
        <v>512</v>
      </c>
      <c r="D641" s="15" t="s">
        <v>247</v>
      </c>
      <c r="E641" s="27" t="s">
        <v>513</v>
      </c>
      <c r="F641" s="18" t="s">
        <v>94</v>
      </c>
      <c r="G641" s="19">
        <v>5.252</v>
      </c>
      <c r="H641" s="43">
        <v>0</v>
      </c>
      <c r="I641" s="20">
        <f>ROUND(G641*H641,P4)</f>
        <v>0</v>
      </c>
      <c r="O641" s="21">
        <f>I641*0.21</f>
        <v>0</v>
      </c>
      <c r="P641">
        <v>3</v>
      </c>
    </row>
    <row r="642" spans="1:5" s="24" customFormat="1" ht="25.5">
      <c r="A642" s="23" t="s">
        <v>36</v>
      </c>
      <c r="E642" s="25" t="s">
        <v>562</v>
      </c>
    </row>
    <row r="643" spans="1:5" s="24" customFormat="1" ht="12.75">
      <c r="A643" s="23" t="s">
        <v>45</v>
      </c>
      <c r="E643" s="26" t="s">
        <v>201</v>
      </c>
    </row>
    <row r="644" spans="1:16" ht="15">
      <c r="A644" s="15" t="s">
        <v>31</v>
      </c>
      <c r="B644" s="15">
        <v>200</v>
      </c>
      <c r="C644" s="16" t="s">
        <v>512</v>
      </c>
      <c r="D644" s="15" t="s">
        <v>286</v>
      </c>
      <c r="E644" s="27" t="s">
        <v>513</v>
      </c>
      <c r="F644" s="18" t="s">
        <v>94</v>
      </c>
      <c r="G644" s="19">
        <v>0.422</v>
      </c>
      <c r="H644" s="43">
        <v>0</v>
      </c>
      <c r="I644" s="20">
        <f>ROUND(G644*H644,P4)</f>
        <v>0</v>
      </c>
      <c r="O644" s="21">
        <f>I644*0.21</f>
        <v>0</v>
      </c>
      <c r="P644">
        <v>3</v>
      </c>
    </row>
    <row r="645" spans="1:5" s="24" customFormat="1" ht="25.5">
      <c r="A645" s="23" t="s">
        <v>36</v>
      </c>
      <c r="E645" s="25" t="s">
        <v>563</v>
      </c>
    </row>
    <row r="646" spans="1:5" s="24" customFormat="1" ht="25.5">
      <c r="A646" s="23" t="s">
        <v>45</v>
      </c>
      <c r="E646" s="26" t="s">
        <v>516</v>
      </c>
    </row>
    <row r="647" spans="1:16" ht="15">
      <c r="A647" s="15" t="s">
        <v>31</v>
      </c>
      <c r="B647" s="15">
        <v>201</v>
      </c>
      <c r="C647" s="16" t="s">
        <v>512</v>
      </c>
      <c r="D647" s="15" t="s">
        <v>517</v>
      </c>
      <c r="E647" s="27" t="s">
        <v>513</v>
      </c>
      <c r="F647" s="18" t="s">
        <v>94</v>
      </c>
      <c r="G647" s="19">
        <v>1.877</v>
      </c>
      <c r="H647" s="43">
        <v>0</v>
      </c>
      <c r="I647" s="20">
        <f>ROUND(G647*H647,P4)</f>
        <v>0</v>
      </c>
      <c r="O647" s="21">
        <f>I647*0.21</f>
        <v>0</v>
      </c>
      <c r="P647">
        <v>3</v>
      </c>
    </row>
    <row r="648" spans="1:5" s="24" customFormat="1" ht="25.5">
      <c r="A648" s="23" t="s">
        <v>36</v>
      </c>
      <c r="E648" s="25" t="s">
        <v>564</v>
      </c>
    </row>
    <row r="649" spans="1:5" s="24" customFormat="1" ht="12.75">
      <c r="A649" s="23" t="s">
        <v>45</v>
      </c>
      <c r="E649" s="26" t="s">
        <v>518</v>
      </c>
    </row>
    <row r="650" spans="1:16" ht="30">
      <c r="A650" s="15" t="s">
        <v>31</v>
      </c>
      <c r="B650" s="15">
        <v>202</v>
      </c>
      <c r="C650" s="16" t="s">
        <v>519</v>
      </c>
      <c r="E650" s="17" t="s">
        <v>520</v>
      </c>
      <c r="F650" s="18" t="s">
        <v>94</v>
      </c>
      <c r="G650" s="19">
        <v>0.372</v>
      </c>
      <c r="H650" s="43">
        <v>0</v>
      </c>
      <c r="I650" s="20">
        <f>ROUND(G650*H650,P4)</f>
        <v>0</v>
      </c>
      <c r="O650" s="21">
        <f>I650*0.21</f>
        <v>0</v>
      </c>
      <c r="P650">
        <v>3</v>
      </c>
    </row>
    <row r="651" spans="1:5" s="24" customFormat="1" ht="12.75">
      <c r="A651" s="23" t="s">
        <v>36</v>
      </c>
      <c r="E651" s="40" t="s">
        <v>558</v>
      </c>
    </row>
    <row r="652" spans="1:5" s="24" customFormat="1" ht="12.75">
      <c r="A652" s="23" t="s">
        <v>45</v>
      </c>
      <c r="E652" s="26" t="s">
        <v>514</v>
      </c>
    </row>
    <row r="653" spans="1:16" ht="30">
      <c r="A653" s="15" t="s">
        <v>31</v>
      </c>
      <c r="B653" s="15">
        <v>203</v>
      </c>
      <c r="C653" s="16" t="s">
        <v>519</v>
      </c>
      <c r="D653" s="15" t="s">
        <v>96</v>
      </c>
      <c r="E653" s="17" t="s">
        <v>520</v>
      </c>
      <c r="F653" s="18" t="s">
        <v>94</v>
      </c>
      <c r="G653" s="19">
        <v>3.283</v>
      </c>
      <c r="H653" s="43">
        <v>0</v>
      </c>
      <c r="I653" s="20">
        <f>ROUND(G653*H653,P4)</f>
        <v>0</v>
      </c>
      <c r="O653" s="21">
        <f>I653*0.21</f>
        <v>0</v>
      </c>
      <c r="P653">
        <v>3</v>
      </c>
    </row>
    <row r="654" spans="1:5" s="24" customFormat="1" ht="25.5">
      <c r="A654" s="23" t="s">
        <v>36</v>
      </c>
      <c r="E654" s="25" t="s">
        <v>559</v>
      </c>
    </row>
    <row r="655" spans="1:5" s="24" customFormat="1" ht="12.75">
      <c r="A655" s="23" t="s">
        <v>45</v>
      </c>
      <c r="E655" s="26" t="s">
        <v>154</v>
      </c>
    </row>
    <row r="656" spans="1:16" ht="30">
      <c r="A656" s="15" t="s">
        <v>31</v>
      </c>
      <c r="B656" s="15">
        <v>204</v>
      </c>
      <c r="C656" s="16" t="s">
        <v>519</v>
      </c>
      <c r="D656" s="15" t="s">
        <v>99</v>
      </c>
      <c r="E656" s="17" t="s">
        <v>520</v>
      </c>
      <c r="F656" s="18" t="s">
        <v>94</v>
      </c>
      <c r="G656" s="19">
        <v>0.487</v>
      </c>
      <c r="H656" s="43">
        <v>0</v>
      </c>
      <c r="I656" s="20">
        <f>ROUND(G656*H656,P4)</f>
        <v>0</v>
      </c>
      <c r="O656" s="21">
        <f>I656*0.21</f>
        <v>0</v>
      </c>
      <c r="P656">
        <v>3</v>
      </c>
    </row>
    <row r="657" spans="1:5" s="24" customFormat="1" ht="25.5">
      <c r="A657" s="23" t="s">
        <v>36</v>
      </c>
      <c r="E657" s="25" t="s">
        <v>560</v>
      </c>
    </row>
    <row r="658" spans="1:5" s="24" customFormat="1" ht="25.5">
      <c r="A658" s="23" t="s">
        <v>45</v>
      </c>
      <c r="E658" s="26" t="s">
        <v>515</v>
      </c>
    </row>
    <row r="659" spans="1:16" ht="30">
      <c r="A659" s="15" t="s">
        <v>31</v>
      </c>
      <c r="B659" s="15">
        <v>205</v>
      </c>
      <c r="C659" s="16" t="s">
        <v>519</v>
      </c>
      <c r="D659" s="15" t="s">
        <v>101</v>
      </c>
      <c r="E659" s="17" t="s">
        <v>520</v>
      </c>
      <c r="F659" s="18" t="s">
        <v>94</v>
      </c>
      <c r="G659" s="19">
        <v>1.877</v>
      </c>
      <c r="H659" s="43">
        <v>0</v>
      </c>
      <c r="I659" s="20">
        <f>ROUND(G659*H659,P4)</f>
        <v>0</v>
      </c>
      <c r="O659" s="21">
        <f>I659*0.21</f>
        <v>0</v>
      </c>
      <c r="P659">
        <v>3</v>
      </c>
    </row>
    <row r="660" spans="1:5" s="24" customFormat="1" ht="25.5">
      <c r="A660" s="23" t="s">
        <v>36</v>
      </c>
      <c r="E660" s="25" t="s">
        <v>564</v>
      </c>
    </row>
    <row r="661" spans="1:5" s="24" customFormat="1" ht="12.75">
      <c r="A661" s="23" t="s">
        <v>45</v>
      </c>
      <c r="E661" s="26" t="s">
        <v>518</v>
      </c>
    </row>
    <row r="662" spans="1:16" ht="30">
      <c r="A662" s="15" t="s">
        <v>31</v>
      </c>
      <c r="B662" s="15">
        <v>206</v>
      </c>
      <c r="C662" s="16" t="s">
        <v>519</v>
      </c>
      <c r="D662" s="15" t="s">
        <v>247</v>
      </c>
      <c r="E662" s="17" t="s">
        <v>520</v>
      </c>
      <c r="F662" s="18" t="s">
        <v>94</v>
      </c>
      <c r="G662" s="19">
        <v>0.259</v>
      </c>
      <c r="H662" s="43">
        <v>0</v>
      </c>
      <c r="I662" s="20">
        <f>ROUND(G662*H662,P4)</f>
        <v>0</v>
      </c>
      <c r="O662" s="21">
        <f>I662*0.21</f>
        <v>0</v>
      </c>
      <c r="P662">
        <v>3</v>
      </c>
    </row>
    <row r="663" spans="1:5" s="24" customFormat="1" ht="25.5">
      <c r="A663" s="23" t="s">
        <v>36</v>
      </c>
      <c r="E663" s="25" t="s">
        <v>205</v>
      </c>
    </row>
    <row r="664" spans="1:5" s="24" customFormat="1" ht="12.75">
      <c r="A664" s="23" t="s">
        <v>45</v>
      </c>
      <c r="E664" s="26" t="s">
        <v>206</v>
      </c>
    </row>
    <row r="665" spans="1:16" ht="30">
      <c r="A665" s="15" t="s">
        <v>31</v>
      </c>
      <c r="B665" s="15">
        <v>207</v>
      </c>
      <c r="C665" s="16" t="s">
        <v>519</v>
      </c>
      <c r="D665" s="15" t="s">
        <v>286</v>
      </c>
      <c r="E665" s="17" t="s">
        <v>520</v>
      </c>
      <c r="F665" s="18" t="s">
        <v>94</v>
      </c>
      <c r="G665" s="19">
        <v>2.552</v>
      </c>
      <c r="H665" s="43">
        <v>0</v>
      </c>
      <c r="I665" s="20">
        <f>ROUND(G665*H665,P4)</f>
        <v>0</v>
      </c>
      <c r="O665" s="21">
        <f>I665*0.21</f>
        <v>0</v>
      </c>
      <c r="P665">
        <v>3</v>
      </c>
    </row>
    <row r="666" spans="1:5" s="24" customFormat="1" ht="25.5">
      <c r="A666" s="23" t="s">
        <v>36</v>
      </c>
      <c r="E666" s="25" t="s">
        <v>561</v>
      </c>
    </row>
    <row r="667" spans="1:5" s="24" customFormat="1" ht="12.75">
      <c r="A667" s="23" t="s">
        <v>45</v>
      </c>
      <c r="E667" s="26" t="s">
        <v>200</v>
      </c>
    </row>
    <row r="668" spans="1:16" ht="30">
      <c r="A668" s="15" t="s">
        <v>31</v>
      </c>
      <c r="B668" s="15">
        <v>208</v>
      </c>
      <c r="C668" s="16" t="s">
        <v>519</v>
      </c>
      <c r="D668" s="15" t="s">
        <v>517</v>
      </c>
      <c r="E668" s="17" t="s">
        <v>520</v>
      </c>
      <c r="F668" s="18" t="s">
        <v>94</v>
      </c>
      <c r="G668" s="19">
        <v>5.252</v>
      </c>
      <c r="H668" s="43">
        <v>0</v>
      </c>
      <c r="I668" s="20">
        <f>ROUND(G668*H668,P4)</f>
        <v>0</v>
      </c>
      <c r="O668" s="21">
        <f>I668*0.21</f>
        <v>0</v>
      </c>
      <c r="P668">
        <v>3</v>
      </c>
    </row>
    <row r="669" spans="1:5" s="24" customFormat="1" ht="25.5">
      <c r="A669" s="23" t="s">
        <v>36</v>
      </c>
      <c r="E669" s="25" t="s">
        <v>562</v>
      </c>
    </row>
    <row r="670" spans="1:5" s="24" customFormat="1" ht="12.75">
      <c r="A670" s="23" t="s">
        <v>45</v>
      </c>
      <c r="E670" s="26" t="s">
        <v>201</v>
      </c>
    </row>
    <row r="671" spans="1:16" ht="30">
      <c r="A671" s="15" t="s">
        <v>31</v>
      </c>
      <c r="B671" s="15">
        <v>209</v>
      </c>
      <c r="C671" s="16" t="s">
        <v>519</v>
      </c>
      <c r="D671" s="15" t="s">
        <v>328</v>
      </c>
      <c r="E671" s="17" t="s">
        <v>520</v>
      </c>
      <c r="F671" s="18" t="s">
        <v>94</v>
      </c>
      <c r="G671" s="19">
        <v>0.422</v>
      </c>
      <c r="H671" s="43">
        <v>0</v>
      </c>
      <c r="I671" s="20">
        <f>ROUND(G671*H671,P4)</f>
        <v>0</v>
      </c>
      <c r="O671" s="21">
        <f>I671*0.21</f>
        <v>0</v>
      </c>
      <c r="P671">
        <v>3</v>
      </c>
    </row>
    <row r="672" spans="1:5" s="24" customFormat="1" ht="25.5">
      <c r="A672" s="23" t="s">
        <v>36</v>
      </c>
      <c r="E672" s="25" t="s">
        <v>563</v>
      </c>
    </row>
    <row r="673" spans="1:5" s="24" customFormat="1" ht="25.5">
      <c r="A673" s="23" t="s">
        <v>45</v>
      </c>
      <c r="E673" s="26" t="s">
        <v>516</v>
      </c>
    </row>
    <row r="674" spans="1:16" ht="30">
      <c r="A674" s="15" t="s">
        <v>31</v>
      </c>
      <c r="B674" s="15">
        <v>210</v>
      </c>
      <c r="C674" s="16" t="s">
        <v>521</v>
      </c>
      <c r="E674" s="17" t="s">
        <v>522</v>
      </c>
      <c r="F674" s="18" t="s">
        <v>94</v>
      </c>
      <c r="G674" s="19">
        <v>26.169</v>
      </c>
      <c r="H674" s="43">
        <v>0</v>
      </c>
      <c r="I674" s="20">
        <f>ROUND(G674*H674,P4)</f>
        <v>0</v>
      </c>
      <c r="O674" s="21">
        <f>I674*0.21</f>
        <v>0</v>
      </c>
      <c r="P674">
        <v>3</v>
      </c>
    </row>
    <row r="675" spans="1:5" s="24" customFormat="1" ht="25.5">
      <c r="A675" s="23" t="s">
        <v>36</v>
      </c>
      <c r="E675" s="25" t="s">
        <v>565</v>
      </c>
    </row>
    <row r="676" spans="1:5" s="24" customFormat="1" ht="12.75">
      <c r="A676" s="23" t="s">
        <v>45</v>
      </c>
      <c r="E676" s="26" t="s">
        <v>523</v>
      </c>
    </row>
    <row r="677" spans="1:16" ht="30">
      <c r="A677" s="15" t="s">
        <v>31</v>
      </c>
      <c r="B677" s="15">
        <v>211</v>
      </c>
      <c r="C677" s="16" t="s">
        <v>524</v>
      </c>
      <c r="E677" s="17" t="s">
        <v>525</v>
      </c>
      <c r="F677" s="18" t="s">
        <v>94</v>
      </c>
      <c r="G677" s="19">
        <v>26.169</v>
      </c>
      <c r="H677" s="43">
        <v>0</v>
      </c>
      <c r="I677" s="20">
        <f>ROUND(G677*H677,P4)</f>
        <v>0</v>
      </c>
      <c r="O677" s="21">
        <f>I677*0.21</f>
        <v>0</v>
      </c>
      <c r="P677">
        <v>3</v>
      </c>
    </row>
    <row r="678" spans="1:5" s="24" customFormat="1" ht="25.5">
      <c r="A678" s="23" t="s">
        <v>36</v>
      </c>
      <c r="E678" s="25" t="s">
        <v>565</v>
      </c>
    </row>
    <row r="679" spans="1:5" s="24" customFormat="1" ht="13.5" thickBot="1">
      <c r="A679" s="23" t="s">
        <v>45</v>
      </c>
      <c r="E679" s="28" t="s">
        <v>523</v>
      </c>
    </row>
    <row r="680" spans="1:9" ht="15.75" thickBot="1">
      <c r="A680" s="14" t="s">
        <v>28</v>
      </c>
      <c r="B680" s="35"/>
      <c r="C680" s="36" t="s">
        <v>526</v>
      </c>
      <c r="D680" s="37"/>
      <c r="E680" s="37" t="s">
        <v>527</v>
      </c>
      <c r="F680" s="37"/>
      <c r="G680" s="37"/>
      <c r="H680" s="37"/>
      <c r="I680" s="38">
        <f>SUMIFS(I681:I692,A681:A692,"P")</f>
        <v>0</v>
      </c>
    </row>
    <row r="681" spans="1:16" ht="15">
      <c r="A681" s="15" t="s">
        <v>31</v>
      </c>
      <c r="B681" s="29">
        <v>212</v>
      </c>
      <c r="C681" s="30" t="s">
        <v>528</v>
      </c>
      <c r="E681" s="31" t="s">
        <v>529</v>
      </c>
      <c r="F681" s="32" t="s">
        <v>530</v>
      </c>
      <c r="G681" s="33">
        <v>1</v>
      </c>
      <c r="H681" s="42">
        <v>0</v>
      </c>
      <c r="I681" s="34">
        <f>ROUND(G681*H681,P4)</f>
        <v>0</v>
      </c>
      <c r="O681" s="21">
        <f>I681*0.21</f>
        <v>0</v>
      </c>
      <c r="P681">
        <v>3</v>
      </c>
    </row>
    <row r="682" spans="1:5" s="24" customFormat="1" ht="25.5">
      <c r="A682" s="23" t="s">
        <v>36</v>
      </c>
      <c r="E682" s="25" t="s">
        <v>531</v>
      </c>
    </row>
    <row r="683" spans="1:5" s="24" customFormat="1" ht="12.75">
      <c r="A683" s="23" t="s">
        <v>45</v>
      </c>
      <c r="E683" s="26" t="s">
        <v>336</v>
      </c>
    </row>
    <row r="684" spans="1:16" ht="15">
      <c r="A684" s="15" t="s">
        <v>31</v>
      </c>
      <c r="B684" s="15">
        <v>213</v>
      </c>
      <c r="C684" s="16" t="s">
        <v>532</v>
      </c>
      <c r="E684" s="17" t="s">
        <v>533</v>
      </c>
      <c r="F684" s="18" t="s">
        <v>530</v>
      </c>
      <c r="G684" s="19">
        <v>1</v>
      </c>
      <c r="H684" s="43">
        <v>0</v>
      </c>
      <c r="I684" s="20">
        <f>ROUND(G684*H684,P4)</f>
        <v>0</v>
      </c>
      <c r="O684" s="21">
        <f>I684*0.21</f>
        <v>0</v>
      </c>
      <c r="P684">
        <v>3</v>
      </c>
    </row>
    <row r="685" spans="1:5" s="24" customFormat="1" ht="12.75">
      <c r="A685" s="23" t="s">
        <v>36</v>
      </c>
      <c r="E685" s="25" t="s">
        <v>557</v>
      </c>
    </row>
    <row r="686" spans="1:5" s="24" customFormat="1" ht="12.75">
      <c r="A686" s="23" t="s">
        <v>45</v>
      </c>
      <c r="E686" s="26" t="s">
        <v>336</v>
      </c>
    </row>
    <row r="687" spans="1:16" ht="15">
      <c r="A687" s="15" t="s">
        <v>31</v>
      </c>
      <c r="B687" s="15">
        <v>214</v>
      </c>
      <c r="C687" s="16" t="s">
        <v>534</v>
      </c>
      <c r="E687" s="17" t="s">
        <v>671</v>
      </c>
      <c r="F687" s="18" t="s">
        <v>530</v>
      </c>
      <c r="G687" s="19">
        <v>1</v>
      </c>
      <c r="H687" s="43">
        <v>0</v>
      </c>
      <c r="I687" s="20">
        <f>ROUND(G687*H687,P4)</f>
        <v>0</v>
      </c>
      <c r="O687" s="21">
        <f>I687*0.21</f>
        <v>0</v>
      </c>
      <c r="P687">
        <v>3</v>
      </c>
    </row>
    <row r="688" spans="1:5" s="24" customFormat="1" ht="12.75">
      <c r="A688" s="23" t="s">
        <v>36</v>
      </c>
      <c r="E688" s="25" t="s">
        <v>672</v>
      </c>
    </row>
    <row r="689" spans="1:16" ht="15">
      <c r="A689" s="15" t="s">
        <v>31</v>
      </c>
      <c r="B689" s="15">
        <v>215</v>
      </c>
      <c r="C689" s="16" t="s">
        <v>535</v>
      </c>
      <c r="E689" s="17" t="s">
        <v>536</v>
      </c>
      <c r="F689" s="18" t="s">
        <v>530</v>
      </c>
      <c r="G689" s="19">
        <v>1</v>
      </c>
      <c r="H689" s="43">
        <v>0</v>
      </c>
      <c r="I689" s="20">
        <f>ROUND(G689*H689,P4)</f>
        <v>0</v>
      </c>
      <c r="O689" s="21">
        <f>I689*0.21</f>
        <v>0</v>
      </c>
      <c r="P689">
        <v>3</v>
      </c>
    </row>
    <row r="690" spans="1:5" s="24" customFormat="1" ht="12.75">
      <c r="A690" s="23" t="s">
        <v>36</v>
      </c>
      <c r="E690" s="25" t="s">
        <v>537</v>
      </c>
    </row>
    <row r="691" spans="1:16" ht="15">
      <c r="A691" s="15" t="s">
        <v>31</v>
      </c>
      <c r="B691" s="15">
        <v>216</v>
      </c>
      <c r="C691" s="16" t="s">
        <v>535</v>
      </c>
      <c r="D691" s="15" t="s">
        <v>29</v>
      </c>
      <c r="E691" s="17" t="s">
        <v>536</v>
      </c>
      <c r="F691" s="18" t="s">
        <v>530</v>
      </c>
      <c r="G691" s="19">
        <v>1</v>
      </c>
      <c r="H691" s="43">
        <v>0</v>
      </c>
      <c r="I691" s="20">
        <f>ROUND(G691*H691,P4)</f>
        <v>0</v>
      </c>
      <c r="O691" s="21">
        <f>I691*0.21</f>
        <v>0</v>
      </c>
      <c r="P691">
        <v>3</v>
      </c>
    </row>
    <row r="692" spans="1:5" s="24" customFormat="1" ht="13.5" thickBot="1">
      <c r="A692" s="23" t="s">
        <v>36</v>
      </c>
      <c r="E692" s="46" t="s">
        <v>670</v>
      </c>
    </row>
    <row r="693" spans="1:9" ht="15.75" thickBot="1">
      <c r="A693" s="14" t="s">
        <v>28</v>
      </c>
      <c r="B693" s="35"/>
      <c r="C693" s="36" t="s">
        <v>538</v>
      </c>
      <c r="D693" s="37"/>
      <c r="E693" s="37" t="s">
        <v>539</v>
      </c>
      <c r="F693" s="37"/>
      <c r="G693" s="37"/>
      <c r="H693" s="37"/>
      <c r="I693" s="38">
        <f>SUMIFS(I694:I698,A694:A698,"P")</f>
        <v>0</v>
      </c>
    </row>
    <row r="694" spans="1:16" ht="15">
      <c r="A694" s="15" t="s">
        <v>31</v>
      </c>
      <c r="B694" s="29">
        <v>217</v>
      </c>
      <c r="C694" s="30" t="s">
        <v>540</v>
      </c>
      <c r="E694" s="31" t="s">
        <v>541</v>
      </c>
      <c r="F694" s="32" t="s">
        <v>530</v>
      </c>
      <c r="G694" s="33">
        <v>0</v>
      </c>
      <c r="H694" s="42">
        <v>0</v>
      </c>
      <c r="I694" s="34">
        <f>ROUND(G694*H694,P4)</f>
        <v>0</v>
      </c>
      <c r="O694" s="21">
        <f>I694*0.21</f>
        <v>0</v>
      </c>
      <c r="P694">
        <v>3</v>
      </c>
    </row>
    <row r="695" spans="1:5" s="24" customFormat="1" ht="25.5">
      <c r="A695" s="23" t="s">
        <v>36</v>
      </c>
      <c r="E695" s="25" t="s">
        <v>542</v>
      </c>
    </row>
    <row r="696" spans="1:5" s="24" customFormat="1" ht="38.25">
      <c r="A696" s="23" t="s">
        <v>37</v>
      </c>
      <c r="E696" s="25" t="s">
        <v>543</v>
      </c>
    </row>
    <row r="697" spans="1:16" ht="15">
      <c r="A697" s="15" t="s">
        <v>31</v>
      </c>
      <c r="B697" s="15">
        <v>218</v>
      </c>
      <c r="C697" s="16" t="s">
        <v>544</v>
      </c>
      <c r="E697" s="17" t="s">
        <v>545</v>
      </c>
      <c r="F697" s="18" t="s">
        <v>530</v>
      </c>
      <c r="G697" s="19">
        <v>2</v>
      </c>
      <c r="H697" s="43">
        <v>0</v>
      </c>
      <c r="I697" s="20">
        <f>ROUND(G697*H697,P4)</f>
        <v>0</v>
      </c>
      <c r="O697" s="21">
        <f>I697*0.21</f>
        <v>0</v>
      </c>
      <c r="P697">
        <v>3</v>
      </c>
    </row>
    <row r="698" spans="1:5" s="24" customFormat="1" ht="13.5" thickBot="1">
      <c r="A698" s="23" t="s">
        <v>36</v>
      </c>
      <c r="E698" s="46" t="s">
        <v>546</v>
      </c>
    </row>
    <row r="699" spans="1:9" ht="15.75" thickBot="1">
      <c r="A699" s="14" t="s">
        <v>28</v>
      </c>
      <c r="B699" s="35"/>
      <c r="C699" s="36" t="s">
        <v>547</v>
      </c>
      <c r="D699" s="37"/>
      <c r="E699" s="37" t="s">
        <v>548</v>
      </c>
      <c r="F699" s="37"/>
      <c r="G699" s="37"/>
      <c r="H699" s="37"/>
      <c r="I699" s="38">
        <f>SUMIFS(I700:I702,A700:A702,"P")</f>
        <v>0</v>
      </c>
    </row>
    <row r="700" spans="1:16" ht="15">
      <c r="A700" s="15" t="s">
        <v>31</v>
      </c>
      <c r="B700" s="29">
        <v>219</v>
      </c>
      <c r="C700" s="30" t="s">
        <v>549</v>
      </c>
      <c r="E700" s="31" t="s">
        <v>701</v>
      </c>
      <c r="F700" s="32" t="s">
        <v>530</v>
      </c>
      <c r="G700" s="33">
        <v>1</v>
      </c>
      <c r="H700" s="34">
        <f>(I625+I546+I375+I362+I328+I309+I245+I146+I105+I82+I95+I8)*0.05</f>
        <v>0</v>
      </c>
      <c r="I700" s="34">
        <f>H700*G700</f>
        <v>0</v>
      </c>
      <c r="O700" s="21">
        <f>I700*0.21</f>
        <v>0</v>
      </c>
      <c r="P700">
        <v>3</v>
      </c>
    </row>
    <row r="701" spans="1:5" s="24" customFormat="1" ht="26.25" thickBot="1">
      <c r="A701" s="23" t="s">
        <v>36</v>
      </c>
      <c r="E701" s="25" t="s">
        <v>699</v>
      </c>
    </row>
    <row r="702" spans="1:5" ht="45" hidden="1">
      <c r="A702" s="15" t="s">
        <v>37</v>
      </c>
      <c r="E702" s="45" t="s">
        <v>550</v>
      </c>
    </row>
    <row r="703" spans="1:9" ht="15.75" thickBot="1">
      <c r="A703" s="14" t="s">
        <v>28</v>
      </c>
      <c r="B703" s="35"/>
      <c r="C703" s="36" t="s">
        <v>551</v>
      </c>
      <c r="D703" s="37"/>
      <c r="E703" s="37" t="s">
        <v>552</v>
      </c>
      <c r="F703" s="37"/>
      <c r="G703" s="37"/>
      <c r="H703" s="37"/>
      <c r="I703" s="38">
        <f>SUMIFS(I704:I706,A704:A706,"P")</f>
        <v>0</v>
      </c>
    </row>
    <row r="704" spans="1:16" ht="15">
      <c r="A704" s="15" t="s">
        <v>31</v>
      </c>
      <c r="B704" s="29">
        <v>220</v>
      </c>
      <c r="C704" s="30" t="s">
        <v>553</v>
      </c>
      <c r="E704" s="31" t="s">
        <v>552</v>
      </c>
      <c r="F704" s="32" t="s">
        <v>530</v>
      </c>
      <c r="G704" s="33">
        <v>1</v>
      </c>
      <c r="H704" s="42">
        <v>0</v>
      </c>
      <c r="I704" s="34">
        <f>ROUND(G704*H704,P4)</f>
        <v>0</v>
      </c>
      <c r="O704" s="21">
        <f>I704*0.21</f>
        <v>0</v>
      </c>
      <c r="P704">
        <v>3</v>
      </c>
    </row>
    <row r="705" spans="1:5" s="24" customFormat="1" ht="38.25">
      <c r="A705" s="23" t="s">
        <v>36</v>
      </c>
      <c r="E705" s="25" t="s">
        <v>554</v>
      </c>
    </row>
    <row r="706" spans="1:5" s="24" customFormat="1" ht="25.5">
      <c r="A706" s="23" t="s">
        <v>37</v>
      </c>
      <c r="E706" s="25" t="s">
        <v>555</v>
      </c>
    </row>
  </sheetData>
  <mergeCells count="12">
    <mergeCell ref="F1:I1"/>
    <mergeCell ref="E5:E6"/>
    <mergeCell ref="F5:F6"/>
    <mergeCell ref="G5:G6"/>
    <mergeCell ref="H5:I5"/>
    <mergeCell ref="E441:E442"/>
    <mergeCell ref="C3:D3"/>
    <mergeCell ref="C4:D4"/>
    <mergeCell ref="A5:A6"/>
    <mergeCell ref="B5:B6"/>
    <mergeCell ref="C5:C6"/>
    <mergeCell ref="D5:D6"/>
  </mergeCells>
  <conditionalFormatting sqref="F1:I1">
    <cfRule type="cellIs" priority="1" dxfId="0" operator="equal">
      <formula>0</formula>
    </cfRule>
  </conditionalFormatting>
  <printOptions horizontalCentered="1"/>
  <pageMargins left="0.5905511811023623" right="0.5905511811023623" top="0.7874015748031497" bottom="0.7874015748031497" header="0.31496062992125984" footer="0.31496062992125984"/>
  <pageSetup fitToHeight="0" fitToWidth="1" horizontalDpi="600" verticalDpi="600" orientation="portrait" paperSize="9" scale="62" r:id="rId4"/>
  <headerFooter>
    <oddFooter>&amp;R&amp;P z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PC-LOUCKA-HP\Mirek</dc:creator>
  <cp:keywords/>
  <dc:description/>
  <cp:lastModifiedBy>Magda Šebestová</cp:lastModifiedBy>
  <cp:lastPrinted>2023-04-14T11:44:37Z</cp:lastPrinted>
  <dcterms:created xsi:type="dcterms:W3CDTF">2023-04-13T19:14:34Z</dcterms:created>
  <dcterms:modified xsi:type="dcterms:W3CDTF">2023-04-17T08:43:04Z</dcterms:modified>
  <cp:category/>
  <cp:version/>
  <cp:contentType/>
  <cp:contentStatus/>
</cp:coreProperties>
</file>