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estma\Desktop\chatky\"/>
    </mc:Choice>
  </mc:AlternateContent>
  <bookViews>
    <workbookView xWindow="-120" yWindow="-120" windowWidth="29040" windowHeight="17640" activeTab="3"/>
  </bookViews>
  <sheets>
    <sheet name="Pokyny pro vyplnění" sheetId="11" r:id="rId1"/>
    <sheet name="Stavba" sheetId="1" r:id="rId2"/>
    <sheet name="VzorPolozky" sheetId="10" state="hidden" r:id="rId3"/>
    <sheet name="01 022023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02202301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02202301 Pol'!$A$1:$Y$57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G41" i="1"/>
  <c r="F41" i="1"/>
  <c r="H41" i="1" s="1"/>
  <c r="I41" i="1" s="1"/>
  <c r="G40" i="1"/>
  <c r="F40" i="1"/>
  <c r="G39" i="1"/>
  <c r="F39" i="1"/>
  <c r="G47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O24" i="12"/>
  <c r="G25" i="12"/>
  <c r="G24" i="12" s="1"/>
  <c r="I25" i="12"/>
  <c r="I24" i="12" s="1"/>
  <c r="K25" i="12"/>
  <c r="K24" i="12" s="1"/>
  <c r="O25" i="12"/>
  <c r="Q25" i="12"/>
  <c r="Q24" i="12" s="1"/>
  <c r="V25" i="12"/>
  <c r="V24" i="12" s="1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9" i="12"/>
  <c r="M29" i="12" s="1"/>
  <c r="I29" i="12"/>
  <c r="I28" i="12" s="1"/>
  <c r="K29" i="12"/>
  <c r="K28" i="12" s="1"/>
  <c r="O29" i="12"/>
  <c r="O28" i="12" s="1"/>
  <c r="Q29" i="12"/>
  <c r="Q28" i="12" s="1"/>
  <c r="V29" i="12"/>
  <c r="V28" i="12" s="1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Q33" i="12"/>
  <c r="G34" i="12"/>
  <c r="I34" i="12"/>
  <c r="I33" i="12" s="1"/>
  <c r="K34" i="12"/>
  <c r="K33" i="12" s="1"/>
  <c r="M34" i="12"/>
  <c r="M33" i="12" s="1"/>
  <c r="O34" i="12"/>
  <c r="O33" i="12" s="1"/>
  <c r="Q34" i="12"/>
  <c r="V34" i="12"/>
  <c r="V33" i="12" s="1"/>
  <c r="K35" i="12"/>
  <c r="G36" i="12"/>
  <c r="G35" i="12" s="1"/>
  <c r="I36" i="12"/>
  <c r="I35" i="12" s="1"/>
  <c r="K36" i="12"/>
  <c r="M36" i="12"/>
  <c r="O36" i="12"/>
  <c r="O35" i="12" s="1"/>
  <c r="Q36" i="12"/>
  <c r="Q35" i="12" s="1"/>
  <c r="V36" i="12"/>
  <c r="V35" i="12" s="1"/>
  <c r="G37" i="12"/>
  <c r="M37" i="12" s="1"/>
  <c r="I37" i="12"/>
  <c r="K37" i="12"/>
  <c r="O37" i="12"/>
  <c r="Q37" i="12"/>
  <c r="V37" i="12"/>
  <c r="K38" i="12"/>
  <c r="Q38" i="12"/>
  <c r="G39" i="12"/>
  <c r="I39" i="12"/>
  <c r="I38" i="12" s="1"/>
  <c r="K39" i="12"/>
  <c r="M39" i="12"/>
  <c r="O39" i="12"/>
  <c r="O38" i="12" s="1"/>
  <c r="Q39" i="12"/>
  <c r="V39" i="12"/>
  <c r="V38" i="12" s="1"/>
  <c r="G40" i="12"/>
  <c r="G38" i="12" s="1"/>
  <c r="I40" i="12"/>
  <c r="K40" i="12"/>
  <c r="O40" i="12"/>
  <c r="Q40" i="12"/>
  <c r="V40" i="12"/>
  <c r="G41" i="12"/>
  <c r="G42" i="12"/>
  <c r="I42" i="12"/>
  <c r="I41" i="12" s="1"/>
  <c r="K42" i="12"/>
  <c r="K41" i="12" s="1"/>
  <c r="M42" i="12"/>
  <c r="O42" i="12"/>
  <c r="O41" i="12" s="1"/>
  <c r="Q42" i="12"/>
  <c r="V42" i="12"/>
  <c r="V41" i="12" s="1"/>
  <c r="G43" i="12"/>
  <c r="I43" i="12"/>
  <c r="K43" i="12"/>
  <c r="M43" i="12"/>
  <c r="M41" i="12" s="1"/>
  <c r="O43" i="12"/>
  <c r="Q43" i="12"/>
  <c r="Q41" i="12" s="1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AE47" i="12"/>
  <c r="I20" i="1"/>
  <c r="I19" i="1"/>
  <c r="I18" i="1"/>
  <c r="I17" i="1"/>
  <c r="I16" i="1"/>
  <c r="F42" i="1"/>
  <c r="G23" i="1" s="1"/>
  <c r="G42" i="1"/>
  <c r="G25" i="1" s="1"/>
  <c r="A25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57" i="1" l="1"/>
  <c r="J51" i="1" s="1"/>
  <c r="H40" i="1"/>
  <c r="I40" i="1" s="1"/>
  <c r="G26" i="1"/>
  <c r="A26" i="1"/>
  <c r="A23" i="1"/>
  <c r="G28" i="1"/>
  <c r="M35" i="12"/>
  <c r="M28" i="12"/>
  <c r="G28" i="12"/>
  <c r="AF47" i="12"/>
  <c r="M40" i="12"/>
  <c r="M38" i="12" s="1"/>
  <c r="M25" i="12"/>
  <c r="M24" i="12" s="1"/>
  <c r="M9" i="12"/>
  <c r="M8" i="12" s="1"/>
  <c r="I21" i="1"/>
  <c r="I39" i="1"/>
  <c r="I42" i="1" s="1"/>
  <c r="J53" i="1" l="1"/>
  <c r="J55" i="1"/>
  <c r="J49" i="1"/>
  <c r="J56" i="1"/>
  <c r="J52" i="1"/>
  <c r="J54" i="1"/>
  <c r="J50" i="1"/>
  <c r="G24" i="1"/>
  <c r="A27" i="1" s="1"/>
  <c r="A24" i="1"/>
  <c r="J39" i="1"/>
  <c r="J42" i="1" s="1"/>
  <c r="J41" i="1"/>
  <c r="J40" i="1"/>
  <c r="J57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<sst xmlns="http://schemas.openxmlformats.org/spreadsheetml/2006/main" count="423" uniqueCount="185">
  <si>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</si>
  <si>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</si>
  <si>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</si>
  <si>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</si>
  <si>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</si>
  <si>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</si>
  <si>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</si>
  <si>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</si>
  <si>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</si>
  <si>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</si>
  <si>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</si>
  <si>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</si>
  <si>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</si>
  <si>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</si>
  <si>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</si>
  <si>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</si>
  <si>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</si>
  <si>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</si>
  <si>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</si>
  <si>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</si>
  <si>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</si>
  <si>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</si>
  <si>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</si>
  <si>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</si>
  <si>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</si>
  <si>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</si>
  <si>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</si>
  <si>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</si>
  <si>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</si>
  <si>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</si>
  <si>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</si>
  <si>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</si>
  <si>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</si>
  <si>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</si>
  <si>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</si>
  <si>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</si>
  <si>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</si>
  <si>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</si>
  <si>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</si>
  <si>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</si>
  <si>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</si>
  <si>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</si>
  <si>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</si>
  <si>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02202301</t>
  </si>
  <si>
    <t>DDM Kletné - zpevnění podloží pod stanové chatky</t>
  </si>
  <si>
    <t>01</t>
  </si>
  <si>
    <t>Zpevnění podloží pod stanové chatky</t>
  </si>
  <si>
    <t>Objekt:</t>
  </si>
  <si>
    <t>Rozpočet:</t>
  </si>
  <si>
    <t>022023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</si>
  <si>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</si>
  <si>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</si>
  <si>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</si>
  <si>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</si>
  <si>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</si>
  <si>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</si>
  <si>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</si>
  <si>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</si>
  <si>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</si>
  <si>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</si>
  <si>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</si>
  <si>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91</t>
  </si>
  <si>
    <t>Doplňující práce na komunikaci</t>
  </si>
  <si>
    <t>99</t>
  </si>
  <si>
    <t>Staveništní přesun hmot</t>
  </si>
  <si>
    <t>711</t>
  </si>
  <si>
    <t>Izolace proti vodě</t>
  </si>
  <si>
    <t>762</t>
  </si>
  <si>
    <t>Konstrukce tesařské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</si>
  <si>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</si>
  <si>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</si>
  <si>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</si>
  <si>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</si>
  <si>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</si>
  <si>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</si>
  <si>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</si>
  <si>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</si>
  <si>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</si>
  <si>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</si>
  <si>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</si>
  <si>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</si>
  <si>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</si>
  <si>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</si>
  <si>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</si>
  <si>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</si>
  <si>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</si>
  <si>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</si>
  <si>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</si>
  <si>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</si>
  <si>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</si>
  <si>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</si>
  <si>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</si>
  <si>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</si>
  <si>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</si>
  <si>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</si>
  <si>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</si>
  <si>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</si>
  <si>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</si>
  <si>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</si>
  <si>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</si>
  <si>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</si>
  <si>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</si>
  <si>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113107418</t>
  </si>
  <si>
    <t>Odstranění podkladu nad 50 m2,kam.těžené tl.18 cm PRO ZPĚTNÉ POUŽITÍ</t>
  </si>
  <si>
    <t>m2</t>
  </si>
  <si>
    <t>RTS 23/ I</t>
  </si>
  <si>
    <t>Práce</t>
  </si>
  <si>
    <t>Běžná</t>
  </si>
  <si>
    <t>POL1_</t>
  </si>
  <si>
    <t>122201101</t>
  </si>
  <si>
    <t>Odkopávky nezapažené v hor. 3 do 100 m3</t>
  </si>
  <si>
    <t>m3</t>
  </si>
  <si>
    <t>132201110</t>
  </si>
  <si>
    <t>Hloubení rýh š.do 60 cm v hor.3 do 50 m3, STROJNĚ</t>
  </si>
  <si>
    <t>162201102</t>
  </si>
  <si>
    <t>Vodorovné přemístění výkopku z hor.1-4 do 50 m</t>
  </si>
  <si>
    <t>162701105</t>
  </si>
  <si>
    <t>Vodorovné přemístění výkopku z hor.1-4 do 10000 m</t>
  </si>
  <si>
    <t>162701109</t>
  </si>
  <si>
    <t>Příplatek k vod. přemístění hor.1-4 za další 1 km</t>
  </si>
  <si>
    <t>174101101</t>
  </si>
  <si>
    <t>Zásyp jam, rýh, šachet se zhutněním ZPĚTNÝ ZÁSYP VYKOPANÝM KAMENIVEM</t>
  </si>
  <si>
    <t>180402111</t>
  </si>
  <si>
    <t>Založení trávníku parkového výsevem v rovině</t>
  </si>
  <si>
    <t>181301102</t>
  </si>
  <si>
    <t>Rozprostření zeminy, rovina, tl. 10-15 cm,do 500m2, VYTĚŽENÁ ZENINA PRO TERÉNNÍ ÚPRAVY</t>
  </si>
  <si>
    <t>199000002</t>
  </si>
  <si>
    <t>Poplatek za skládku horniny 1- 4, č. dle katal. odpadů 17 05 04</t>
  </si>
  <si>
    <t>00572400</t>
  </si>
  <si>
    <t>Směs travní parková I. běžná zátěž PROFI á 25 kg</t>
  </si>
  <si>
    <t>kg</t>
  </si>
  <si>
    <t>SPCM</t>
  </si>
  <si>
    <t>Specifikace</t>
  </si>
  <si>
    <t>POL3_</t>
  </si>
  <si>
    <t>338920021</t>
  </si>
  <si>
    <t>Osazení betonové palisády, š. do 20 cm, dl. do 60 cm</t>
  </si>
  <si>
    <t>m</t>
  </si>
  <si>
    <t>59228R</t>
  </si>
  <si>
    <t>Palisáda přírodní 115 x 115 x 350 mm</t>
  </si>
  <si>
    <t>kus</t>
  </si>
  <si>
    <t>Vlastní</t>
  </si>
  <si>
    <t>Indiv</t>
  </si>
  <si>
    <t>59229R</t>
  </si>
  <si>
    <t>Palisáda přírodní 115 x 119 x 500 mm</t>
  </si>
  <si>
    <t>564841111</t>
  </si>
  <si>
    <t>Podklad ze štěrkodrti po zhutnění tloušťky 12 cm</t>
  </si>
  <si>
    <t>596215021</t>
  </si>
  <si>
    <t>Kladení zámkové dlažby tl. 6 cm do drtě tl. 4 cm</t>
  </si>
  <si>
    <t>59245308</t>
  </si>
  <si>
    <t>Dlažba zámková přírodní  20 x10 x 6</t>
  </si>
  <si>
    <t>917862111</t>
  </si>
  <si>
    <t>Osazení stojat. obrub.bet. s opěrou,lože z C 12/15</t>
  </si>
  <si>
    <t>918101111</t>
  </si>
  <si>
    <t>Lože pod obrubníky, palisády nebo obruby dlažeb z C 12/15</t>
  </si>
  <si>
    <t>59217452</t>
  </si>
  <si>
    <t>Obrubník silniční  v. 250 x 120/150 x 1000 mm přírodní</t>
  </si>
  <si>
    <t>59217505</t>
  </si>
  <si>
    <t>Obrubník silniční  v. 250 x 120/150 x 500 mm přírodní</t>
  </si>
  <si>
    <t>998222011</t>
  </si>
  <si>
    <t>Přesun hmot, pozemní komunikace, kryt z kameniva</t>
  </si>
  <si>
    <t>t</t>
  </si>
  <si>
    <t>Přesun hmot</t>
  </si>
  <si>
    <t>POL7_</t>
  </si>
  <si>
    <t>711180201</t>
  </si>
  <si>
    <t>Odstranění izolace proti vlhkosti na ploše svislé, profilovaná fólie</t>
  </si>
  <si>
    <t>998711201</t>
  </si>
  <si>
    <t>Přesun hmot pro izolace proti vodě, výšky do 6 m</t>
  </si>
  <si>
    <t>762731814</t>
  </si>
  <si>
    <t>Demontáž konstrukcí z kulatiny,do 450 cm2</t>
  </si>
  <si>
    <t>998762202</t>
  </si>
  <si>
    <t>Přesun hmot pro tesařské konstrukce, výšky do 12 m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</si>
  <si>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</si>
  <si>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</si>
  <si>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</si>
  <si>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</si>
  <si>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</si>
  <si>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</si>
  <si>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979082121</t>
  </si>
  <si>
    <t>Příplatek k vnitrost. dopravě suti za dalších 5 m</t>
  </si>
  <si>
    <t>979990107</t>
  </si>
  <si>
    <t xml:space="preserve">Poplatek za uložení suti - směs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</si>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</sst>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sheetProtection algorithmName="SHA-512" hashValue="8RixmYY8t9Fse/dj/CSE3SZ5c4QLTTY2yrWTL2xhCa9yB+5LwR1UdGSP8aRYy7+Xmmki89OOf9VMYXtWegGz4g==" saltValue="D5oOgfaPm5apevMNMNQHM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7" t="s">
        <v>24</v>
      </c>
      <c r="C2" s="78"/>
      <c r="D2" s="79" t="s">
        <v>49</v>
      </c>
      <c r="E2" s="232" t="s">
        <v>44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5" t="s">
        <v>46</v>
      </c>
      <c r="F3" s="236"/>
      <c r="G3" s="236"/>
      <c r="H3" s="236"/>
      <c r="I3" s="236"/>
      <c r="J3" s="237"/>
    </row>
    <row r="4" spans="1:15" ht="23.25" customHeight="1" x14ac:dyDescent="0.2">
      <c r="A4" s="76">
        <v>2308</v>
      </c>
      <c r="B4" s="82" t="s">
        <v>48</v>
      </c>
      <c r="C4" s="83"/>
      <c r="D4" s="84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9"/>
      <c r="E11" s="239"/>
      <c r="F11" s="239"/>
      <c r="G11" s="239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SUMIF(F49:F56,A16,I49:I56)+SUMIF(F49:F56,"PSU",I49:I56)</f>
        <v>0</v>
      </c>
      <c r="J16" s="20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SUMIF(F49:F56,A17,I49:I56)</f>
        <v>0</v>
      </c>
      <c r="J17" s="20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SUMIF(F49:F56,A18,I49:I56)</f>
        <v>0</v>
      </c>
      <c r="J18" s="205"/>
    </row>
    <row r="19" spans="1:10" ht="23.25" customHeight="1" x14ac:dyDescent="0.2">
      <c r="A19" s="139" t="s">
        <v>72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SUMIF(F49:F56,A19,I49:I56)</f>
        <v>0</v>
      </c>
      <c r="J19" s="205"/>
    </row>
    <row r="20" spans="1:10" ht="23.25" customHeight="1" x14ac:dyDescent="0.2">
      <c r="A20" s="139" t="s">
        <v>73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SUMIF(F49:F56,A20,I49:I56)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09">
        <f>ZakladDPHSniVypocet+ZakladDPHZaklVypocet</f>
        <v>0</v>
      </c>
      <c r="H28" s="209"/>
      <c r="I28" s="20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8">
        <f>A27</f>
        <v>0</v>
      </c>
      <c r="H29" s="208"/>
      <c r="I29" s="208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3"/>
      <c r="D39" s="193"/>
      <c r="E39" s="193"/>
      <c r="F39" s="99">
        <f>'01 02202301 Pol'!AE47</f>
        <v>0</v>
      </c>
      <c r="G39" s="100">
        <f>'01 02202301 Pol'!AF47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194" t="s">
        <v>46</v>
      </c>
      <c r="D40" s="194"/>
      <c r="E40" s="194"/>
      <c r="F40" s="104">
        <f>'01 02202301 Pol'!AE47</f>
        <v>0</v>
      </c>
      <c r="G40" s="105">
        <f>'01 02202301 Pol'!AF47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193" t="s">
        <v>44</v>
      </c>
      <c r="D41" s="193"/>
      <c r="E41" s="193"/>
      <c r="F41" s="108">
        <f>'01 02202301 Pol'!AE47</f>
        <v>0</v>
      </c>
      <c r="G41" s="101">
        <f>'01 02202301 Pol'!AF47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95" t="s">
        <v>51</v>
      </c>
      <c r="C42" s="196"/>
      <c r="D42" s="196"/>
      <c r="E42" s="197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53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54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55</v>
      </c>
      <c r="C49" s="191" t="s">
        <v>56</v>
      </c>
      <c r="D49" s="192"/>
      <c r="E49" s="192"/>
      <c r="F49" s="135" t="s">
        <v>26</v>
      </c>
      <c r="G49" s="136"/>
      <c r="H49" s="136"/>
      <c r="I49" s="136">
        <f>'01 02202301 Pol'!G8</f>
        <v>0</v>
      </c>
      <c r="J49" s="132" t="str">
        <f>IF(I57=0,"",I49/I57*100)</f>
        <v/>
      </c>
    </row>
    <row r="50" spans="1:10" ht="36.75" customHeight="1" x14ac:dyDescent="0.2">
      <c r="A50" s="123"/>
      <c r="B50" s="128" t="s">
        <v>57</v>
      </c>
      <c r="C50" s="191" t="s">
        <v>58</v>
      </c>
      <c r="D50" s="192"/>
      <c r="E50" s="192"/>
      <c r="F50" s="135" t="s">
        <v>26</v>
      </c>
      <c r="G50" s="136"/>
      <c r="H50" s="136"/>
      <c r="I50" s="136">
        <f>'01 02202301 Pol'!G20</f>
        <v>0</v>
      </c>
      <c r="J50" s="132" t="str">
        <f>IF(I57=0,"",I50/I57*100)</f>
        <v/>
      </c>
    </row>
    <row r="51" spans="1:10" ht="36.75" customHeight="1" x14ac:dyDescent="0.2">
      <c r="A51" s="123"/>
      <c r="B51" s="128" t="s">
        <v>59</v>
      </c>
      <c r="C51" s="191" t="s">
        <v>60</v>
      </c>
      <c r="D51" s="192"/>
      <c r="E51" s="192"/>
      <c r="F51" s="135" t="s">
        <v>26</v>
      </c>
      <c r="G51" s="136"/>
      <c r="H51" s="136"/>
      <c r="I51" s="136">
        <f>'01 02202301 Pol'!G24</f>
        <v>0</v>
      </c>
      <c r="J51" s="132" t="str">
        <f>IF(I57=0,"",I51/I57*100)</f>
        <v/>
      </c>
    </row>
    <row r="52" spans="1:10" ht="36.75" customHeight="1" x14ac:dyDescent="0.2">
      <c r="A52" s="123"/>
      <c r="B52" s="128" t="s">
        <v>61</v>
      </c>
      <c r="C52" s="191" t="s">
        <v>62</v>
      </c>
      <c r="D52" s="192"/>
      <c r="E52" s="192"/>
      <c r="F52" s="135" t="s">
        <v>26</v>
      </c>
      <c r="G52" s="136"/>
      <c r="H52" s="136"/>
      <c r="I52" s="136">
        <f>'01 02202301 Pol'!G28</f>
        <v>0</v>
      </c>
      <c r="J52" s="132" t="str">
        <f>IF(I57=0,"",I52/I57*100)</f>
        <v/>
      </c>
    </row>
    <row r="53" spans="1:10" ht="36.75" customHeight="1" x14ac:dyDescent="0.2">
      <c r="A53" s="123"/>
      <c r="B53" s="128" t="s">
        <v>63</v>
      </c>
      <c r="C53" s="191" t="s">
        <v>64</v>
      </c>
      <c r="D53" s="192"/>
      <c r="E53" s="192"/>
      <c r="F53" s="135" t="s">
        <v>26</v>
      </c>
      <c r="G53" s="136"/>
      <c r="H53" s="136"/>
      <c r="I53" s="136">
        <f>'01 02202301 Pol'!G33</f>
        <v>0</v>
      </c>
      <c r="J53" s="132" t="str">
        <f>IF(I57=0,"",I53/I57*100)</f>
        <v/>
      </c>
    </row>
    <row r="54" spans="1:10" ht="36.75" customHeight="1" x14ac:dyDescent="0.2">
      <c r="A54" s="123"/>
      <c r="B54" s="128" t="s">
        <v>65</v>
      </c>
      <c r="C54" s="191" t="s">
        <v>66</v>
      </c>
      <c r="D54" s="192"/>
      <c r="E54" s="192"/>
      <c r="F54" s="135" t="s">
        <v>27</v>
      </c>
      <c r="G54" s="136"/>
      <c r="H54" s="136"/>
      <c r="I54" s="136">
        <f>'01 02202301 Pol'!G35</f>
        <v>0</v>
      </c>
      <c r="J54" s="132" t="str">
        <f>IF(I57=0,"",I54/I57*100)</f>
        <v/>
      </c>
    </row>
    <row r="55" spans="1:10" ht="36.75" customHeight="1" x14ac:dyDescent="0.2">
      <c r="A55" s="123"/>
      <c r="B55" s="128" t="s">
        <v>67</v>
      </c>
      <c r="C55" s="191" t="s">
        <v>68</v>
      </c>
      <c r="D55" s="192"/>
      <c r="E55" s="192"/>
      <c r="F55" s="135" t="s">
        <v>27</v>
      </c>
      <c r="G55" s="136"/>
      <c r="H55" s="136"/>
      <c r="I55" s="136">
        <f>'01 02202301 Pol'!G38</f>
        <v>0</v>
      </c>
      <c r="J55" s="132" t="str">
        <f>IF(I57=0,"",I55/I57*100)</f>
        <v/>
      </c>
    </row>
    <row r="56" spans="1:10" ht="36.75" customHeight="1" x14ac:dyDescent="0.2">
      <c r="A56" s="123"/>
      <c r="B56" s="128" t="s">
        <v>69</v>
      </c>
      <c r="C56" s="191" t="s">
        <v>70</v>
      </c>
      <c r="D56" s="192"/>
      <c r="E56" s="192"/>
      <c r="F56" s="135" t="s">
        <v>71</v>
      </c>
      <c r="G56" s="136"/>
      <c r="H56" s="136"/>
      <c r="I56" s="136">
        <f>'01 02202301 Pol'!G41</f>
        <v>0</v>
      </c>
      <c r="J56" s="132" t="str">
        <f>IF(I57=0,"",I56/I57*100)</f>
        <v/>
      </c>
    </row>
    <row r="57" spans="1:10" ht="25.5" customHeight="1" x14ac:dyDescent="0.2">
      <c r="A57" s="124"/>
      <c r="B57" s="129" t="s">
        <v>1</v>
      </c>
      <c r="C57" s="130"/>
      <c r="D57" s="131"/>
      <c r="E57" s="131"/>
      <c r="F57" s="137"/>
      <c r="G57" s="138"/>
      <c r="H57" s="138"/>
      <c r="I57" s="138">
        <f>SUM(I49:I56)</f>
        <v>0</v>
      </c>
      <c r="J57" s="133">
        <f>SUM(J49:J56)</f>
        <v>0</v>
      </c>
    </row>
    <row r="58" spans="1:10" x14ac:dyDescent="0.2">
      <c r="F58" s="87"/>
      <c r="G58" s="87"/>
      <c r="H58" s="87"/>
      <c r="I58" s="87"/>
      <c r="J58" s="134"/>
    </row>
    <row r="59" spans="1:10" x14ac:dyDescent="0.2">
      <c r="F59" s="87"/>
      <c r="G59" s="87"/>
      <c r="H59" s="87"/>
      <c r="I59" s="87"/>
      <c r="J59" s="134"/>
    </row>
    <row r="60" spans="1:10" x14ac:dyDescent="0.2">
      <c r="F60" s="87"/>
      <c r="G60" s="87"/>
      <c r="H60" s="87"/>
      <c r="I60" s="87"/>
      <c r="J60" s="134"/>
    </row>
  </sheetData>
  <sheetProtection algorithmName="SHA-512" hashValue="z5g+WTiBfR/wy4Zk+1YZlZy6YTpxp0v6FZZ/bxhod9/HpE4ySUAdYoUEZyuC657ishrEWdrFE+pPlMfon+DyDw==" saltValue="O8e/7mDKB9Mv0dYjTSZTQ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k7GU4hXkxtTlU9stfAfiibZpjjzLEnjJvfnOFDf9zlrmJIwlXn7tFB8rWfbZDCo9PZD/v4/5mD+GQz8oPREWlw==" saltValue="VyyIqQh9az6ImvJGp3Zv+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G46" sqref="G4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74</v>
      </c>
    </row>
    <row r="2" spans="1:60" ht="24.95" customHeight="1" x14ac:dyDescent="0.2">
      <c r="A2" s="140" t="s">
        <v>8</v>
      </c>
      <c r="B2" s="49" t="s">
        <v>49</v>
      </c>
      <c r="C2" s="248" t="s">
        <v>44</v>
      </c>
      <c r="D2" s="249"/>
      <c r="E2" s="249"/>
      <c r="F2" s="249"/>
      <c r="G2" s="250"/>
      <c r="AG2" t="s">
        <v>75</v>
      </c>
    </row>
    <row r="3" spans="1:60" ht="24.95" customHeight="1" x14ac:dyDescent="0.2">
      <c r="A3" s="140" t="s">
        <v>9</v>
      </c>
      <c r="B3" s="49" t="s">
        <v>45</v>
      </c>
      <c r="C3" s="248" t="s">
        <v>46</v>
      </c>
      <c r="D3" s="249"/>
      <c r="E3" s="249"/>
      <c r="F3" s="249"/>
      <c r="G3" s="250"/>
      <c r="AC3" s="121" t="s">
        <v>75</v>
      </c>
      <c r="AG3" t="s">
        <v>76</v>
      </c>
    </row>
    <row r="4" spans="1:60" ht="24.95" customHeight="1" x14ac:dyDescent="0.2">
      <c r="A4" s="141" t="s">
        <v>10</v>
      </c>
      <c r="B4" s="142" t="s">
        <v>43</v>
      </c>
      <c r="C4" s="251" t="s">
        <v>44</v>
      </c>
      <c r="D4" s="252"/>
      <c r="E4" s="252"/>
      <c r="F4" s="252"/>
      <c r="G4" s="253"/>
      <c r="AG4" t="s">
        <v>77</v>
      </c>
    </row>
    <row r="5" spans="1:60" x14ac:dyDescent="0.2">
      <c r="D5" s="10"/>
    </row>
    <row r="6" spans="1:60" ht="38.25" x14ac:dyDescent="0.2">
      <c r="A6" s="144" t="s">
        <v>78</v>
      </c>
      <c r="B6" s="146" t="s">
        <v>79</v>
      </c>
      <c r="C6" s="146" t="s">
        <v>80</v>
      </c>
      <c r="D6" s="145" t="s">
        <v>81</v>
      </c>
      <c r="E6" s="144" t="s">
        <v>82</v>
      </c>
      <c r="F6" s="143" t="s">
        <v>83</v>
      </c>
      <c r="G6" s="144" t="s">
        <v>31</v>
      </c>
      <c r="H6" s="147" t="s">
        <v>32</v>
      </c>
      <c r="I6" s="147" t="s">
        <v>84</v>
      </c>
      <c r="J6" s="147" t="s">
        <v>33</v>
      </c>
      <c r="K6" s="147" t="s">
        <v>85</v>
      </c>
      <c r="L6" s="147" t="s">
        <v>86</v>
      </c>
      <c r="M6" s="147" t="s">
        <v>87</v>
      </c>
      <c r="N6" s="147" t="s">
        <v>88</v>
      </c>
      <c r="O6" s="147" t="s">
        <v>89</v>
      </c>
      <c r="P6" s="147" t="s">
        <v>90</v>
      </c>
      <c r="Q6" s="147" t="s">
        <v>91</v>
      </c>
      <c r="R6" s="147" t="s">
        <v>92</v>
      </c>
      <c r="S6" s="147" t="s">
        <v>93</v>
      </c>
      <c r="T6" s="147" t="s">
        <v>94</v>
      </c>
      <c r="U6" s="147" t="s">
        <v>95</v>
      </c>
      <c r="V6" s="147" t="s">
        <v>96</v>
      </c>
      <c r="W6" s="147" t="s">
        <v>97</v>
      </c>
      <c r="X6" s="147" t="s">
        <v>98</v>
      </c>
      <c r="Y6" s="147" t="s">
        <v>99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3" t="s">
        <v>100</v>
      </c>
      <c r="B8" s="164" t="s">
        <v>55</v>
      </c>
      <c r="C8" s="183" t="s">
        <v>56</v>
      </c>
      <c r="D8" s="165"/>
      <c r="E8" s="166"/>
      <c r="F8" s="167"/>
      <c r="G8" s="168">
        <f>SUMIF(AG9:AG19,"&lt;&gt;NOR",G9:G19)</f>
        <v>0</v>
      </c>
      <c r="H8" s="162"/>
      <c r="I8" s="162">
        <f>SUM(I9:I19)</f>
        <v>0</v>
      </c>
      <c r="J8" s="162"/>
      <c r="K8" s="162">
        <f>SUM(K9:K19)</f>
        <v>0</v>
      </c>
      <c r="L8" s="162"/>
      <c r="M8" s="162">
        <f>SUM(M9:M19)</f>
        <v>0</v>
      </c>
      <c r="N8" s="161"/>
      <c r="O8" s="161">
        <f>SUM(O9:O19)</f>
        <v>81.190000000000012</v>
      </c>
      <c r="P8" s="161"/>
      <c r="Q8" s="161">
        <f>SUM(Q9:Q19)</f>
        <v>0</v>
      </c>
      <c r="R8" s="162"/>
      <c r="S8" s="162"/>
      <c r="T8" s="162"/>
      <c r="U8" s="162"/>
      <c r="V8" s="162">
        <f>SUM(V9:V19)</f>
        <v>67.459999999999994</v>
      </c>
      <c r="W8" s="162"/>
      <c r="X8" s="162"/>
      <c r="Y8" s="162"/>
      <c r="AG8" t="s">
        <v>101</v>
      </c>
    </row>
    <row r="9" spans="1:60" ht="22.5" outlineLevel="1" x14ac:dyDescent="0.2">
      <c r="A9" s="176">
        <v>1</v>
      </c>
      <c r="B9" s="177" t="s">
        <v>102</v>
      </c>
      <c r="C9" s="184" t="s">
        <v>103</v>
      </c>
      <c r="D9" s="178" t="s">
        <v>104</v>
      </c>
      <c r="E9" s="179">
        <v>205</v>
      </c>
      <c r="F9" s="180"/>
      <c r="G9" s="181">
        <f t="shared" ref="G9:G19" si="0">ROUND(E9*F9,2)</f>
        <v>0</v>
      </c>
      <c r="H9" s="160"/>
      <c r="I9" s="159">
        <f t="shared" ref="I9:I19" si="1">ROUND(E9*H9,2)</f>
        <v>0</v>
      </c>
      <c r="J9" s="160"/>
      <c r="K9" s="159">
        <f t="shared" ref="K9:K19" si="2">ROUND(E9*J9,2)</f>
        <v>0</v>
      </c>
      <c r="L9" s="159">
        <v>21</v>
      </c>
      <c r="M9" s="159">
        <f t="shared" ref="M9:M19" si="3">G9*(1+L9/100)</f>
        <v>0</v>
      </c>
      <c r="N9" s="158">
        <v>0.39600000000000002</v>
      </c>
      <c r="O9" s="158">
        <f t="shared" ref="O9:O19" si="4">ROUND(E9*N9,2)</f>
        <v>81.180000000000007</v>
      </c>
      <c r="P9" s="158">
        <v>0</v>
      </c>
      <c r="Q9" s="158">
        <f t="shared" ref="Q9:Q19" si="5">ROUND(E9*P9,2)</f>
        <v>0</v>
      </c>
      <c r="R9" s="159"/>
      <c r="S9" s="159" t="s">
        <v>105</v>
      </c>
      <c r="T9" s="159" t="s">
        <v>105</v>
      </c>
      <c r="U9" s="159">
        <v>4.4999999999999998E-2</v>
      </c>
      <c r="V9" s="159">
        <f t="shared" ref="V9:V19" si="6">ROUND(E9*U9,2)</f>
        <v>9.23</v>
      </c>
      <c r="W9" s="159"/>
      <c r="X9" s="159" t="s">
        <v>106</v>
      </c>
      <c r="Y9" s="159" t="s">
        <v>107</v>
      </c>
      <c r="Z9" s="148"/>
      <c r="AA9" s="148"/>
      <c r="AB9" s="148"/>
      <c r="AC9" s="148"/>
      <c r="AD9" s="148"/>
      <c r="AE9" s="148"/>
      <c r="AF9" s="148"/>
      <c r="AG9" s="148" t="s">
        <v>108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6">
        <v>2</v>
      </c>
      <c r="B10" s="177" t="s">
        <v>109</v>
      </c>
      <c r="C10" s="184" t="s">
        <v>110</v>
      </c>
      <c r="D10" s="178" t="s">
        <v>111</v>
      </c>
      <c r="E10" s="179">
        <v>18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105</v>
      </c>
      <c r="T10" s="159" t="s">
        <v>105</v>
      </c>
      <c r="U10" s="159">
        <v>0.36799999999999999</v>
      </c>
      <c r="V10" s="159">
        <f t="shared" si="6"/>
        <v>6.62</v>
      </c>
      <c r="W10" s="159"/>
      <c r="X10" s="159" t="s">
        <v>106</v>
      </c>
      <c r="Y10" s="159" t="s">
        <v>107</v>
      </c>
      <c r="Z10" s="148"/>
      <c r="AA10" s="148"/>
      <c r="AB10" s="148"/>
      <c r="AC10" s="148"/>
      <c r="AD10" s="148"/>
      <c r="AE10" s="148"/>
      <c r="AF10" s="148"/>
      <c r="AG10" s="148" t="s">
        <v>108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6">
        <v>3</v>
      </c>
      <c r="B11" s="177" t="s">
        <v>112</v>
      </c>
      <c r="C11" s="184" t="s">
        <v>113</v>
      </c>
      <c r="D11" s="178" t="s">
        <v>111</v>
      </c>
      <c r="E11" s="179">
        <v>19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105</v>
      </c>
      <c r="T11" s="159" t="s">
        <v>105</v>
      </c>
      <c r="U11" s="159">
        <v>0.36499999999999999</v>
      </c>
      <c r="V11" s="159">
        <f t="shared" si="6"/>
        <v>6.94</v>
      </c>
      <c r="W11" s="159"/>
      <c r="X11" s="159" t="s">
        <v>106</v>
      </c>
      <c r="Y11" s="159" t="s">
        <v>107</v>
      </c>
      <c r="Z11" s="148"/>
      <c r="AA11" s="148"/>
      <c r="AB11" s="148"/>
      <c r="AC11" s="148"/>
      <c r="AD11" s="148"/>
      <c r="AE11" s="148"/>
      <c r="AF11" s="148"/>
      <c r="AG11" s="148" t="s">
        <v>108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6">
        <v>4</v>
      </c>
      <c r="B12" s="177" t="s">
        <v>114</v>
      </c>
      <c r="C12" s="184" t="s">
        <v>115</v>
      </c>
      <c r="D12" s="178" t="s">
        <v>111</v>
      </c>
      <c r="E12" s="179">
        <v>19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105</v>
      </c>
      <c r="T12" s="159" t="s">
        <v>105</v>
      </c>
      <c r="U12" s="159">
        <v>7.3999999999999996E-2</v>
      </c>
      <c r="V12" s="159">
        <f t="shared" si="6"/>
        <v>1.41</v>
      </c>
      <c r="W12" s="159"/>
      <c r="X12" s="159" t="s">
        <v>106</v>
      </c>
      <c r="Y12" s="159" t="s">
        <v>107</v>
      </c>
      <c r="Z12" s="148"/>
      <c r="AA12" s="148"/>
      <c r="AB12" s="148"/>
      <c r="AC12" s="148"/>
      <c r="AD12" s="148"/>
      <c r="AE12" s="148"/>
      <c r="AF12" s="148"/>
      <c r="AG12" s="148" t="s">
        <v>108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6">
        <v>5</v>
      </c>
      <c r="B13" s="177" t="s">
        <v>116</v>
      </c>
      <c r="C13" s="184" t="s">
        <v>117</v>
      </c>
      <c r="D13" s="178" t="s">
        <v>111</v>
      </c>
      <c r="E13" s="179">
        <v>22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105</v>
      </c>
      <c r="T13" s="159" t="s">
        <v>105</v>
      </c>
      <c r="U13" s="159">
        <v>1.0999999999999999E-2</v>
      </c>
      <c r="V13" s="159">
        <f t="shared" si="6"/>
        <v>0.24</v>
      </c>
      <c r="W13" s="159"/>
      <c r="X13" s="159" t="s">
        <v>106</v>
      </c>
      <c r="Y13" s="159" t="s">
        <v>107</v>
      </c>
      <c r="Z13" s="148"/>
      <c r="AA13" s="148"/>
      <c r="AB13" s="148"/>
      <c r="AC13" s="148"/>
      <c r="AD13" s="148"/>
      <c r="AE13" s="148"/>
      <c r="AF13" s="148"/>
      <c r="AG13" s="148" t="s">
        <v>108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6">
        <v>6</v>
      </c>
      <c r="B14" s="177" t="s">
        <v>118</v>
      </c>
      <c r="C14" s="184" t="s">
        <v>119</v>
      </c>
      <c r="D14" s="178" t="s">
        <v>111</v>
      </c>
      <c r="E14" s="179">
        <v>110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105</v>
      </c>
      <c r="T14" s="159" t="s">
        <v>105</v>
      </c>
      <c r="U14" s="159">
        <v>0</v>
      </c>
      <c r="V14" s="159">
        <f t="shared" si="6"/>
        <v>0</v>
      </c>
      <c r="W14" s="159"/>
      <c r="X14" s="159" t="s">
        <v>106</v>
      </c>
      <c r="Y14" s="159" t="s">
        <v>107</v>
      </c>
      <c r="Z14" s="148"/>
      <c r="AA14" s="148"/>
      <c r="AB14" s="148"/>
      <c r="AC14" s="148"/>
      <c r="AD14" s="148"/>
      <c r="AE14" s="148"/>
      <c r="AF14" s="148"/>
      <c r="AG14" s="148" t="s">
        <v>108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6">
        <v>7</v>
      </c>
      <c r="B15" s="177" t="s">
        <v>120</v>
      </c>
      <c r="C15" s="184" t="s">
        <v>121</v>
      </c>
      <c r="D15" s="178" t="s">
        <v>111</v>
      </c>
      <c r="E15" s="179">
        <v>37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105</v>
      </c>
      <c r="T15" s="159" t="s">
        <v>105</v>
      </c>
      <c r="U15" s="159">
        <v>0.20200000000000001</v>
      </c>
      <c r="V15" s="159">
        <f t="shared" si="6"/>
        <v>7.47</v>
      </c>
      <c r="W15" s="159"/>
      <c r="X15" s="159" t="s">
        <v>106</v>
      </c>
      <c r="Y15" s="159" t="s">
        <v>107</v>
      </c>
      <c r="Z15" s="148"/>
      <c r="AA15" s="148"/>
      <c r="AB15" s="148"/>
      <c r="AC15" s="148"/>
      <c r="AD15" s="148"/>
      <c r="AE15" s="148"/>
      <c r="AF15" s="148"/>
      <c r="AG15" s="148" t="s">
        <v>108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6">
        <v>8</v>
      </c>
      <c r="B16" s="177" t="s">
        <v>122</v>
      </c>
      <c r="C16" s="184" t="s">
        <v>123</v>
      </c>
      <c r="D16" s="178" t="s">
        <v>104</v>
      </c>
      <c r="E16" s="179">
        <v>150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105</v>
      </c>
      <c r="T16" s="159" t="s">
        <v>105</v>
      </c>
      <c r="U16" s="159">
        <v>0.06</v>
      </c>
      <c r="V16" s="159">
        <f t="shared" si="6"/>
        <v>9</v>
      </c>
      <c r="W16" s="159"/>
      <c r="X16" s="159" t="s">
        <v>106</v>
      </c>
      <c r="Y16" s="159" t="s">
        <v>107</v>
      </c>
      <c r="Z16" s="148"/>
      <c r="AA16" s="148"/>
      <c r="AB16" s="148"/>
      <c r="AC16" s="148"/>
      <c r="AD16" s="148"/>
      <c r="AE16" s="148"/>
      <c r="AF16" s="148"/>
      <c r="AG16" s="148" t="s">
        <v>108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6">
        <v>9</v>
      </c>
      <c r="B17" s="177" t="s">
        <v>124</v>
      </c>
      <c r="C17" s="184" t="s">
        <v>125</v>
      </c>
      <c r="D17" s="178" t="s">
        <v>104</v>
      </c>
      <c r="E17" s="179">
        <v>150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105</v>
      </c>
      <c r="T17" s="159" t="s">
        <v>105</v>
      </c>
      <c r="U17" s="159">
        <v>0.17699999999999999</v>
      </c>
      <c r="V17" s="159">
        <f t="shared" si="6"/>
        <v>26.55</v>
      </c>
      <c r="W17" s="159"/>
      <c r="X17" s="159" t="s">
        <v>106</v>
      </c>
      <c r="Y17" s="159" t="s">
        <v>107</v>
      </c>
      <c r="Z17" s="148"/>
      <c r="AA17" s="148"/>
      <c r="AB17" s="148"/>
      <c r="AC17" s="148"/>
      <c r="AD17" s="148"/>
      <c r="AE17" s="148"/>
      <c r="AF17" s="148"/>
      <c r="AG17" s="148" t="s">
        <v>108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6">
        <v>10</v>
      </c>
      <c r="B18" s="177" t="s">
        <v>126</v>
      </c>
      <c r="C18" s="184" t="s">
        <v>127</v>
      </c>
      <c r="D18" s="178" t="s">
        <v>111</v>
      </c>
      <c r="E18" s="179">
        <v>22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105</v>
      </c>
      <c r="T18" s="159" t="s">
        <v>105</v>
      </c>
      <c r="U18" s="159">
        <v>0</v>
      </c>
      <c r="V18" s="159">
        <f t="shared" si="6"/>
        <v>0</v>
      </c>
      <c r="W18" s="159"/>
      <c r="X18" s="159" t="s">
        <v>106</v>
      </c>
      <c r="Y18" s="159" t="s">
        <v>107</v>
      </c>
      <c r="Z18" s="148"/>
      <c r="AA18" s="148"/>
      <c r="AB18" s="148"/>
      <c r="AC18" s="148"/>
      <c r="AD18" s="148"/>
      <c r="AE18" s="148"/>
      <c r="AF18" s="148"/>
      <c r="AG18" s="148" t="s">
        <v>108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6">
        <v>11</v>
      </c>
      <c r="B19" s="177" t="s">
        <v>128</v>
      </c>
      <c r="C19" s="184" t="s">
        <v>129</v>
      </c>
      <c r="D19" s="178" t="s">
        <v>130</v>
      </c>
      <c r="E19" s="179">
        <v>6.6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8">
        <v>1E-3</v>
      </c>
      <c r="O19" s="158">
        <f t="shared" si="4"/>
        <v>0.01</v>
      </c>
      <c r="P19" s="158">
        <v>0</v>
      </c>
      <c r="Q19" s="158">
        <f t="shared" si="5"/>
        <v>0</v>
      </c>
      <c r="R19" s="159" t="s">
        <v>131</v>
      </c>
      <c r="S19" s="159" t="s">
        <v>105</v>
      </c>
      <c r="T19" s="159" t="s">
        <v>105</v>
      </c>
      <c r="U19" s="159">
        <v>0</v>
      </c>
      <c r="V19" s="159">
        <f t="shared" si="6"/>
        <v>0</v>
      </c>
      <c r="W19" s="159"/>
      <c r="X19" s="159" t="s">
        <v>132</v>
      </c>
      <c r="Y19" s="159" t="s">
        <v>107</v>
      </c>
      <c r="Z19" s="148"/>
      <c r="AA19" s="148"/>
      <c r="AB19" s="148"/>
      <c r="AC19" s="148"/>
      <c r="AD19" s="148"/>
      <c r="AE19" s="148"/>
      <c r="AF19" s="148"/>
      <c r="AG19" s="148" t="s">
        <v>133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3" t="s">
        <v>100</v>
      </c>
      <c r="B20" s="164" t="s">
        <v>57</v>
      </c>
      <c r="C20" s="183" t="s">
        <v>58</v>
      </c>
      <c r="D20" s="165"/>
      <c r="E20" s="166"/>
      <c r="F20" s="167"/>
      <c r="G20" s="168">
        <f>SUMIF(AG21:AG23,"&lt;&gt;NOR",G21:G23)</f>
        <v>0</v>
      </c>
      <c r="H20" s="162"/>
      <c r="I20" s="162">
        <f>SUM(I21:I23)</f>
        <v>0</v>
      </c>
      <c r="J20" s="162"/>
      <c r="K20" s="162">
        <f>SUM(K21:K23)</f>
        <v>0</v>
      </c>
      <c r="L20" s="162"/>
      <c r="M20" s="162">
        <f>SUM(M21:M23)</f>
        <v>0</v>
      </c>
      <c r="N20" s="161"/>
      <c r="O20" s="161">
        <f>SUM(O21:O23)</f>
        <v>37.569999999999993</v>
      </c>
      <c r="P20" s="161"/>
      <c r="Q20" s="161">
        <f>SUM(Q21:Q23)</f>
        <v>0</v>
      </c>
      <c r="R20" s="162"/>
      <c r="S20" s="162"/>
      <c r="T20" s="162"/>
      <c r="U20" s="162"/>
      <c r="V20" s="162">
        <f>SUM(V21:V23)</f>
        <v>365.62</v>
      </c>
      <c r="W20" s="162"/>
      <c r="X20" s="162"/>
      <c r="Y20" s="162"/>
      <c r="AG20" t="s">
        <v>101</v>
      </c>
    </row>
    <row r="21" spans="1:60" ht="22.5" outlineLevel="1" x14ac:dyDescent="0.2">
      <c r="A21" s="176">
        <v>12</v>
      </c>
      <c r="B21" s="177" t="s">
        <v>134</v>
      </c>
      <c r="C21" s="184" t="s">
        <v>135</v>
      </c>
      <c r="D21" s="178" t="s">
        <v>136</v>
      </c>
      <c r="E21" s="179">
        <v>119.485</v>
      </c>
      <c r="F21" s="180"/>
      <c r="G21" s="181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8">
        <v>0.22</v>
      </c>
      <c r="O21" s="158">
        <f>ROUND(E21*N21,2)</f>
        <v>26.29</v>
      </c>
      <c r="P21" s="158">
        <v>0</v>
      </c>
      <c r="Q21" s="158">
        <f>ROUND(E21*P21,2)</f>
        <v>0</v>
      </c>
      <c r="R21" s="159"/>
      <c r="S21" s="159" t="s">
        <v>105</v>
      </c>
      <c r="T21" s="159" t="s">
        <v>105</v>
      </c>
      <c r="U21" s="159">
        <v>3.06</v>
      </c>
      <c r="V21" s="159">
        <f>ROUND(E21*U21,2)</f>
        <v>365.62</v>
      </c>
      <c r="W21" s="159"/>
      <c r="X21" s="159" t="s">
        <v>106</v>
      </c>
      <c r="Y21" s="159" t="s">
        <v>107</v>
      </c>
      <c r="Z21" s="148"/>
      <c r="AA21" s="148"/>
      <c r="AB21" s="148"/>
      <c r="AC21" s="148"/>
      <c r="AD21" s="148"/>
      <c r="AE21" s="148"/>
      <c r="AF21" s="148"/>
      <c r="AG21" s="148" t="s">
        <v>108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6">
        <v>13</v>
      </c>
      <c r="B22" s="177" t="s">
        <v>137</v>
      </c>
      <c r="C22" s="184" t="s">
        <v>138</v>
      </c>
      <c r="D22" s="178" t="s">
        <v>139</v>
      </c>
      <c r="E22" s="179">
        <v>659</v>
      </c>
      <c r="F22" s="180"/>
      <c r="G22" s="181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8">
        <v>9.4999999999999998E-3</v>
      </c>
      <c r="O22" s="158">
        <f>ROUND(E22*N22,2)</f>
        <v>6.26</v>
      </c>
      <c r="P22" s="158">
        <v>0</v>
      </c>
      <c r="Q22" s="158">
        <f>ROUND(E22*P22,2)</f>
        <v>0</v>
      </c>
      <c r="R22" s="159"/>
      <c r="S22" s="159" t="s">
        <v>140</v>
      </c>
      <c r="T22" s="159" t="s">
        <v>141</v>
      </c>
      <c r="U22" s="159">
        <v>0</v>
      </c>
      <c r="V22" s="159">
        <f>ROUND(E22*U22,2)</f>
        <v>0</v>
      </c>
      <c r="W22" s="159"/>
      <c r="X22" s="159" t="s">
        <v>132</v>
      </c>
      <c r="Y22" s="159" t="s">
        <v>107</v>
      </c>
      <c r="Z22" s="148"/>
      <c r="AA22" s="148"/>
      <c r="AB22" s="148"/>
      <c r="AC22" s="148"/>
      <c r="AD22" s="148"/>
      <c r="AE22" s="148"/>
      <c r="AF22" s="148"/>
      <c r="AG22" s="148" t="s">
        <v>133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6">
        <v>14</v>
      </c>
      <c r="B23" s="177" t="s">
        <v>142</v>
      </c>
      <c r="C23" s="184" t="s">
        <v>143</v>
      </c>
      <c r="D23" s="178" t="s">
        <v>139</v>
      </c>
      <c r="E23" s="179">
        <v>380</v>
      </c>
      <c r="F23" s="180"/>
      <c r="G23" s="181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8">
        <v>1.32E-2</v>
      </c>
      <c r="O23" s="158">
        <f>ROUND(E23*N23,2)</f>
        <v>5.0199999999999996</v>
      </c>
      <c r="P23" s="158">
        <v>0</v>
      </c>
      <c r="Q23" s="158">
        <f>ROUND(E23*P23,2)</f>
        <v>0</v>
      </c>
      <c r="R23" s="159"/>
      <c r="S23" s="159" t="s">
        <v>140</v>
      </c>
      <c r="T23" s="159" t="s">
        <v>141</v>
      </c>
      <c r="U23" s="159">
        <v>0</v>
      </c>
      <c r="V23" s="159">
        <f>ROUND(E23*U23,2)</f>
        <v>0</v>
      </c>
      <c r="W23" s="159"/>
      <c r="X23" s="159" t="s">
        <v>132</v>
      </c>
      <c r="Y23" s="159" t="s">
        <v>107</v>
      </c>
      <c r="Z23" s="148"/>
      <c r="AA23" s="148"/>
      <c r="AB23" s="148"/>
      <c r="AC23" s="148"/>
      <c r="AD23" s="148"/>
      <c r="AE23" s="148"/>
      <c r="AF23" s="148"/>
      <c r="AG23" s="148" t="s">
        <v>133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3" t="s">
        <v>100</v>
      </c>
      <c r="B24" s="164" t="s">
        <v>59</v>
      </c>
      <c r="C24" s="183" t="s">
        <v>60</v>
      </c>
      <c r="D24" s="165"/>
      <c r="E24" s="166"/>
      <c r="F24" s="167"/>
      <c r="G24" s="168">
        <f>SUMIF(AG25:AG27,"&lt;&gt;NOR",G25:G27)</f>
        <v>0</v>
      </c>
      <c r="H24" s="162"/>
      <c r="I24" s="162">
        <f>SUM(I25:I27)</f>
        <v>0</v>
      </c>
      <c r="J24" s="162"/>
      <c r="K24" s="162">
        <f>SUM(K25:K27)</f>
        <v>0</v>
      </c>
      <c r="L24" s="162"/>
      <c r="M24" s="162">
        <f>SUM(M25:M27)</f>
        <v>0</v>
      </c>
      <c r="N24" s="161"/>
      <c r="O24" s="161">
        <f>SUM(O25:O27)</f>
        <v>49.01</v>
      </c>
      <c r="P24" s="161"/>
      <c r="Q24" s="161">
        <f>SUM(Q25:Q27)</f>
        <v>0</v>
      </c>
      <c r="R24" s="162"/>
      <c r="S24" s="162"/>
      <c r="T24" s="162"/>
      <c r="U24" s="162"/>
      <c r="V24" s="162">
        <f>SUM(V25:V27)</f>
        <v>4.7300000000000004</v>
      </c>
      <c r="W24" s="162"/>
      <c r="X24" s="162"/>
      <c r="Y24" s="162"/>
      <c r="AG24" t="s">
        <v>101</v>
      </c>
    </row>
    <row r="25" spans="1:60" outlineLevel="1" x14ac:dyDescent="0.2">
      <c r="A25" s="176">
        <v>15</v>
      </c>
      <c r="B25" s="177" t="s">
        <v>144</v>
      </c>
      <c r="C25" s="184" t="s">
        <v>145</v>
      </c>
      <c r="D25" s="178" t="s">
        <v>104</v>
      </c>
      <c r="E25" s="179">
        <v>161</v>
      </c>
      <c r="F25" s="180"/>
      <c r="G25" s="181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0.3024</v>
      </c>
      <c r="O25" s="158">
        <f>ROUND(E25*N25,2)</f>
        <v>48.69</v>
      </c>
      <c r="P25" s="158">
        <v>0</v>
      </c>
      <c r="Q25" s="158">
        <f>ROUND(E25*P25,2)</f>
        <v>0</v>
      </c>
      <c r="R25" s="159"/>
      <c r="S25" s="159" t="s">
        <v>105</v>
      </c>
      <c r="T25" s="159" t="s">
        <v>105</v>
      </c>
      <c r="U25" s="159">
        <v>2.5000000000000001E-2</v>
      </c>
      <c r="V25" s="159">
        <f>ROUND(E25*U25,2)</f>
        <v>4.03</v>
      </c>
      <c r="W25" s="159"/>
      <c r="X25" s="159" t="s">
        <v>106</v>
      </c>
      <c r="Y25" s="159" t="s">
        <v>107</v>
      </c>
      <c r="Z25" s="148"/>
      <c r="AA25" s="148"/>
      <c r="AB25" s="148"/>
      <c r="AC25" s="148"/>
      <c r="AD25" s="148"/>
      <c r="AE25" s="148"/>
      <c r="AF25" s="148"/>
      <c r="AG25" s="148" t="s">
        <v>108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6">
        <v>16</v>
      </c>
      <c r="B26" s="177" t="s">
        <v>146</v>
      </c>
      <c r="C26" s="184" t="s">
        <v>147</v>
      </c>
      <c r="D26" s="178" t="s">
        <v>104</v>
      </c>
      <c r="E26" s="179">
        <v>1.54</v>
      </c>
      <c r="F26" s="180"/>
      <c r="G26" s="181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8">
        <v>7.3899999999999993E-2</v>
      </c>
      <c r="O26" s="158">
        <f>ROUND(E26*N26,2)</f>
        <v>0.11</v>
      </c>
      <c r="P26" s="158">
        <v>0</v>
      </c>
      <c r="Q26" s="158">
        <f>ROUND(E26*P26,2)</f>
        <v>0</v>
      </c>
      <c r="R26" s="159"/>
      <c r="S26" s="159" t="s">
        <v>105</v>
      </c>
      <c r="T26" s="159" t="s">
        <v>105</v>
      </c>
      <c r="U26" s="159">
        <v>0.45200000000000001</v>
      </c>
      <c r="V26" s="159">
        <f>ROUND(E26*U26,2)</f>
        <v>0.7</v>
      </c>
      <c r="W26" s="159"/>
      <c r="X26" s="159" t="s">
        <v>106</v>
      </c>
      <c r="Y26" s="159" t="s">
        <v>107</v>
      </c>
      <c r="Z26" s="148"/>
      <c r="AA26" s="148"/>
      <c r="AB26" s="148"/>
      <c r="AC26" s="148"/>
      <c r="AD26" s="148"/>
      <c r="AE26" s="148"/>
      <c r="AF26" s="148"/>
      <c r="AG26" s="148" t="s">
        <v>108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6">
        <v>17</v>
      </c>
      <c r="B27" s="177" t="s">
        <v>148</v>
      </c>
      <c r="C27" s="184" t="s">
        <v>149</v>
      </c>
      <c r="D27" s="178" t="s">
        <v>104</v>
      </c>
      <c r="E27" s="179">
        <v>1.5862000000000001</v>
      </c>
      <c r="F27" s="180"/>
      <c r="G27" s="181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0.13100000000000001</v>
      </c>
      <c r="O27" s="158">
        <f>ROUND(E27*N27,2)</f>
        <v>0.21</v>
      </c>
      <c r="P27" s="158">
        <v>0</v>
      </c>
      <c r="Q27" s="158">
        <f>ROUND(E27*P27,2)</f>
        <v>0</v>
      </c>
      <c r="R27" s="159" t="s">
        <v>131</v>
      </c>
      <c r="S27" s="159" t="s">
        <v>105</v>
      </c>
      <c r="T27" s="159" t="s">
        <v>105</v>
      </c>
      <c r="U27" s="159">
        <v>0</v>
      </c>
      <c r="V27" s="159">
        <f>ROUND(E27*U27,2)</f>
        <v>0</v>
      </c>
      <c r="W27" s="159"/>
      <c r="X27" s="159" t="s">
        <v>132</v>
      </c>
      <c r="Y27" s="159" t="s">
        <v>107</v>
      </c>
      <c r="Z27" s="148"/>
      <c r="AA27" s="148"/>
      <c r="AB27" s="148"/>
      <c r="AC27" s="148"/>
      <c r="AD27" s="148"/>
      <c r="AE27" s="148"/>
      <c r="AF27" s="148"/>
      <c r="AG27" s="148" t="s">
        <v>133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3" t="s">
        <v>100</v>
      </c>
      <c r="B28" s="164" t="s">
        <v>61</v>
      </c>
      <c r="C28" s="183" t="s">
        <v>62</v>
      </c>
      <c r="D28" s="165"/>
      <c r="E28" s="166"/>
      <c r="F28" s="167"/>
      <c r="G28" s="168">
        <f>SUMIF(AG29:AG32,"&lt;&gt;NOR",G29:G32)</f>
        <v>0</v>
      </c>
      <c r="H28" s="162"/>
      <c r="I28" s="162">
        <f>SUM(I29:I32)</f>
        <v>0</v>
      </c>
      <c r="J28" s="162"/>
      <c r="K28" s="162">
        <f>SUM(K29:K32)</f>
        <v>0</v>
      </c>
      <c r="L28" s="162"/>
      <c r="M28" s="162">
        <f>SUM(M29:M32)</f>
        <v>0</v>
      </c>
      <c r="N28" s="161"/>
      <c r="O28" s="161">
        <f>SUM(O29:O32)</f>
        <v>48.370000000000005</v>
      </c>
      <c r="P28" s="161"/>
      <c r="Q28" s="161">
        <f>SUM(Q29:Q32)</f>
        <v>0</v>
      </c>
      <c r="R28" s="162"/>
      <c r="S28" s="162"/>
      <c r="T28" s="162"/>
      <c r="U28" s="162"/>
      <c r="V28" s="162">
        <f>SUM(V29:V32)</f>
        <v>33.71</v>
      </c>
      <c r="W28" s="162"/>
      <c r="X28" s="162"/>
      <c r="Y28" s="162"/>
      <c r="AG28" t="s">
        <v>101</v>
      </c>
    </row>
    <row r="29" spans="1:60" outlineLevel="1" x14ac:dyDescent="0.2">
      <c r="A29" s="176">
        <v>18</v>
      </c>
      <c r="B29" s="177" t="s">
        <v>150</v>
      </c>
      <c r="C29" s="184" t="s">
        <v>151</v>
      </c>
      <c r="D29" s="178" t="s">
        <v>136</v>
      </c>
      <c r="E29" s="179">
        <v>49</v>
      </c>
      <c r="F29" s="180"/>
      <c r="G29" s="181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0.188</v>
      </c>
      <c r="O29" s="158">
        <f>ROUND(E29*N29,2)</f>
        <v>9.2100000000000009</v>
      </c>
      <c r="P29" s="158">
        <v>0</v>
      </c>
      <c r="Q29" s="158">
        <f>ROUND(E29*P29,2)</f>
        <v>0</v>
      </c>
      <c r="R29" s="159"/>
      <c r="S29" s="159" t="s">
        <v>105</v>
      </c>
      <c r="T29" s="159" t="s">
        <v>105</v>
      </c>
      <c r="U29" s="159">
        <v>0.27200000000000002</v>
      </c>
      <c r="V29" s="159">
        <f>ROUND(E29*U29,2)</f>
        <v>13.33</v>
      </c>
      <c r="W29" s="159"/>
      <c r="X29" s="159" t="s">
        <v>106</v>
      </c>
      <c r="Y29" s="159" t="s">
        <v>107</v>
      </c>
      <c r="Z29" s="148"/>
      <c r="AA29" s="148"/>
      <c r="AB29" s="148"/>
      <c r="AC29" s="148"/>
      <c r="AD29" s="148"/>
      <c r="AE29" s="148"/>
      <c r="AF29" s="148"/>
      <c r="AG29" s="148" t="s">
        <v>108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6">
        <v>19</v>
      </c>
      <c r="B30" s="177" t="s">
        <v>152</v>
      </c>
      <c r="C30" s="184" t="s">
        <v>153</v>
      </c>
      <c r="D30" s="178" t="s">
        <v>111</v>
      </c>
      <c r="E30" s="179">
        <v>14.13</v>
      </c>
      <c r="F30" s="180"/>
      <c r="G30" s="181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8">
        <v>2.5249999999999999</v>
      </c>
      <c r="O30" s="158">
        <f>ROUND(E30*N30,2)</f>
        <v>35.68</v>
      </c>
      <c r="P30" s="158">
        <v>0</v>
      </c>
      <c r="Q30" s="158">
        <f>ROUND(E30*P30,2)</f>
        <v>0</v>
      </c>
      <c r="R30" s="159"/>
      <c r="S30" s="159" t="s">
        <v>105</v>
      </c>
      <c r="T30" s="159" t="s">
        <v>105</v>
      </c>
      <c r="U30" s="159">
        <v>1.4419999999999999</v>
      </c>
      <c r="V30" s="159">
        <f>ROUND(E30*U30,2)</f>
        <v>20.38</v>
      </c>
      <c r="W30" s="159"/>
      <c r="X30" s="159" t="s">
        <v>106</v>
      </c>
      <c r="Y30" s="159" t="s">
        <v>107</v>
      </c>
      <c r="Z30" s="148"/>
      <c r="AA30" s="148"/>
      <c r="AB30" s="148"/>
      <c r="AC30" s="148"/>
      <c r="AD30" s="148"/>
      <c r="AE30" s="148"/>
      <c r="AF30" s="148"/>
      <c r="AG30" s="148" t="s">
        <v>108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6">
        <v>20</v>
      </c>
      <c r="B31" s="177" t="s">
        <v>154</v>
      </c>
      <c r="C31" s="184" t="s">
        <v>155</v>
      </c>
      <c r="D31" s="178" t="s">
        <v>139</v>
      </c>
      <c r="E31" s="179">
        <v>36</v>
      </c>
      <c r="F31" s="180"/>
      <c r="G31" s="181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8.1000000000000003E-2</v>
      </c>
      <c r="O31" s="158">
        <f>ROUND(E31*N31,2)</f>
        <v>2.92</v>
      </c>
      <c r="P31" s="158">
        <v>0</v>
      </c>
      <c r="Q31" s="158">
        <f>ROUND(E31*P31,2)</f>
        <v>0</v>
      </c>
      <c r="R31" s="159" t="s">
        <v>131</v>
      </c>
      <c r="S31" s="159" t="s">
        <v>105</v>
      </c>
      <c r="T31" s="159" t="s">
        <v>105</v>
      </c>
      <c r="U31" s="159">
        <v>0</v>
      </c>
      <c r="V31" s="159">
        <f>ROUND(E31*U31,2)</f>
        <v>0</v>
      </c>
      <c r="W31" s="159"/>
      <c r="X31" s="159" t="s">
        <v>132</v>
      </c>
      <c r="Y31" s="159" t="s">
        <v>107</v>
      </c>
      <c r="Z31" s="148"/>
      <c r="AA31" s="148"/>
      <c r="AB31" s="148"/>
      <c r="AC31" s="148"/>
      <c r="AD31" s="148"/>
      <c r="AE31" s="148"/>
      <c r="AF31" s="148"/>
      <c r="AG31" s="148" t="s">
        <v>133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6">
        <v>21</v>
      </c>
      <c r="B32" s="177" t="s">
        <v>156</v>
      </c>
      <c r="C32" s="184" t="s">
        <v>157</v>
      </c>
      <c r="D32" s="178" t="s">
        <v>139</v>
      </c>
      <c r="E32" s="179">
        <v>13</v>
      </c>
      <c r="F32" s="180"/>
      <c r="G32" s="181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8">
        <v>4.2999999999999997E-2</v>
      </c>
      <c r="O32" s="158">
        <f>ROUND(E32*N32,2)</f>
        <v>0.56000000000000005</v>
      </c>
      <c r="P32" s="158">
        <v>0</v>
      </c>
      <c r="Q32" s="158">
        <f>ROUND(E32*P32,2)</f>
        <v>0</v>
      </c>
      <c r="R32" s="159" t="s">
        <v>131</v>
      </c>
      <c r="S32" s="159" t="s">
        <v>105</v>
      </c>
      <c r="T32" s="159" t="s">
        <v>105</v>
      </c>
      <c r="U32" s="159">
        <v>0</v>
      </c>
      <c r="V32" s="159">
        <f>ROUND(E32*U32,2)</f>
        <v>0</v>
      </c>
      <c r="W32" s="159"/>
      <c r="X32" s="159" t="s">
        <v>132</v>
      </c>
      <c r="Y32" s="159" t="s">
        <v>107</v>
      </c>
      <c r="Z32" s="148"/>
      <c r="AA32" s="148"/>
      <c r="AB32" s="148"/>
      <c r="AC32" s="148"/>
      <c r="AD32" s="148"/>
      <c r="AE32" s="148"/>
      <c r="AF32" s="148"/>
      <c r="AG32" s="148" t="s">
        <v>133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3" t="s">
        <v>100</v>
      </c>
      <c r="B33" s="164" t="s">
        <v>63</v>
      </c>
      <c r="C33" s="183" t="s">
        <v>64</v>
      </c>
      <c r="D33" s="165"/>
      <c r="E33" s="166"/>
      <c r="F33" s="167"/>
      <c r="G33" s="168">
        <f>SUMIF(AG34:AG34,"&lt;&gt;NOR",G34:G34)</f>
        <v>0</v>
      </c>
      <c r="H33" s="162"/>
      <c r="I33" s="162">
        <f>SUM(I34:I34)</f>
        <v>0</v>
      </c>
      <c r="J33" s="162"/>
      <c r="K33" s="162">
        <f>SUM(K34:K34)</f>
        <v>0</v>
      </c>
      <c r="L33" s="162"/>
      <c r="M33" s="162">
        <f>SUM(M34:M34)</f>
        <v>0</v>
      </c>
      <c r="N33" s="161"/>
      <c r="O33" s="161">
        <f>SUM(O34:O34)</f>
        <v>0</v>
      </c>
      <c r="P33" s="161"/>
      <c r="Q33" s="161">
        <f>SUM(Q34:Q34)</f>
        <v>0</v>
      </c>
      <c r="R33" s="162"/>
      <c r="S33" s="162"/>
      <c r="T33" s="162"/>
      <c r="U33" s="162"/>
      <c r="V33" s="162">
        <f>SUM(V34:V34)</f>
        <v>4.32</v>
      </c>
      <c r="W33" s="162"/>
      <c r="X33" s="162"/>
      <c r="Y33" s="162"/>
      <c r="AG33" t="s">
        <v>101</v>
      </c>
    </row>
    <row r="34" spans="1:60" outlineLevel="1" x14ac:dyDescent="0.2">
      <c r="A34" s="176">
        <v>22</v>
      </c>
      <c r="B34" s="177" t="s">
        <v>158</v>
      </c>
      <c r="C34" s="184" t="s">
        <v>159</v>
      </c>
      <c r="D34" s="178" t="s">
        <v>160</v>
      </c>
      <c r="E34" s="179">
        <v>216.12305000000001</v>
      </c>
      <c r="F34" s="180"/>
      <c r="G34" s="181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9"/>
      <c r="S34" s="159" t="s">
        <v>105</v>
      </c>
      <c r="T34" s="159" t="s">
        <v>105</v>
      </c>
      <c r="U34" s="159">
        <v>0.02</v>
      </c>
      <c r="V34" s="159">
        <f>ROUND(E34*U34,2)</f>
        <v>4.32</v>
      </c>
      <c r="W34" s="159"/>
      <c r="X34" s="159" t="s">
        <v>161</v>
      </c>
      <c r="Y34" s="159" t="s">
        <v>107</v>
      </c>
      <c r="Z34" s="148"/>
      <c r="AA34" s="148"/>
      <c r="AB34" s="148"/>
      <c r="AC34" s="148"/>
      <c r="AD34" s="148"/>
      <c r="AE34" s="148"/>
      <c r="AF34" s="148"/>
      <c r="AG34" s="148" t="s">
        <v>162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3" t="s">
        <v>100</v>
      </c>
      <c r="B35" s="164" t="s">
        <v>65</v>
      </c>
      <c r="C35" s="183" t="s">
        <v>66</v>
      </c>
      <c r="D35" s="165"/>
      <c r="E35" s="166"/>
      <c r="F35" s="167"/>
      <c r="G35" s="168">
        <f>SUMIF(AG36:AG37,"&lt;&gt;NOR",G36:G37)</f>
        <v>0</v>
      </c>
      <c r="H35" s="162"/>
      <c r="I35" s="162">
        <f>SUM(I36:I37)</f>
        <v>0</v>
      </c>
      <c r="J35" s="162"/>
      <c r="K35" s="162">
        <f>SUM(K36:K37)</f>
        <v>0</v>
      </c>
      <c r="L35" s="162"/>
      <c r="M35" s="162">
        <f>SUM(M36:M37)</f>
        <v>0</v>
      </c>
      <c r="N35" s="161"/>
      <c r="O35" s="161">
        <f>SUM(O36:O37)</f>
        <v>0</v>
      </c>
      <c r="P35" s="161"/>
      <c r="Q35" s="161">
        <f>SUM(Q36:Q37)</f>
        <v>0.02</v>
      </c>
      <c r="R35" s="162"/>
      <c r="S35" s="162"/>
      <c r="T35" s="162"/>
      <c r="U35" s="162"/>
      <c r="V35" s="162">
        <f>SUM(V36:V37)</f>
        <v>0.94</v>
      </c>
      <c r="W35" s="162"/>
      <c r="X35" s="162"/>
      <c r="Y35" s="162"/>
      <c r="AG35" t="s">
        <v>101</v>
      </c>
    </row>
    <row r="36" spans="1:60" ht="22.5" outlineLevel="1" x14ac:dyDescent="0.2">
      <c r="A36" s="170">
        <v>23</v>
      </c>
      <c r="B36" s="171" t="s">
        <v>163</v>
      </c>
      <c r="C36" s="185" t="s">
        <v>164</v>
      </c>
      <c r="D36" s="172" t="s">
        <v>104</v>
      </c>
      <c r="E36" s="173">
        <v>26</v>
      </c>
      <c r="F36" s="174"/>
      <c r="G36" s="175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8">
        <v>0</v>
      </c>
      <c r="O36" s="158">
        <f>ROUND(E36*N36,2)</f>
        <v>0</v>
      </c>
      <c r="P36" s="158">
        <v>8.0999999999999996E-4</v>
      </c>
      <c r="Q36" s="158">
        <f>ROUND(E36*P36,2)</f>
        <v>0.02</v>
      </c>
      <c r="R36" s="159"/>
      <c r="S36" s="159" t="s">
        <v>105</v>
      </c>
      <c r="T36" s="159" t="s">
        <v>105</v>
      </c>
      <c r="U36" s="159">
        <v>3.5999999999999997E-2</v>
      </c>
      <c r="V36" s="159">
        <f>ROUND(E36*U36,2)</f>
        <v>0.94</v>
      </c>
      <c r="W36" s="159"/>
      <c r="X36" s="159" t="s">
        <v>106</v>
      </c>
      <c r="Y36" s="159" t="s">
        <v>107</v>
      </c>
      <c r="Z36" s="148"/>
      <c r="AA36" s="148"/>
      <c r="AB36" s="148"/>
      <c r="AC36" s="148"/>
      <c r="AD36" s="148"/>
      <c r="AE36" s="148"/>
      <c r="AF36" s="148"/>
      <c r="AG36" s="148" t="s">
        <v>108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>
        <v>24</v>
      </c>
      <c r="B37" s="156" t="s">
        <v>165</v>
      </c>
      <c r="C37" s="186" t="s">
        <v>166</v>
      </c>
      <c r="D37" s="157" t="s">
        <v>0</v>
      </c>
      <c r="E37" s="182"/>
      <c r="F37" s="160"/>
      <c r="G37" s="159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9"/>
      <c r="S37" s="159" t="s">
        <v>105</v>
      </c>
      <c r="T37" s="159" t="s">
        <v>105</v>
      </c>
      <c r="U37" s="159">
        <v>0</v>
      </c>
      <c r="V37" s="159">
        <f>ROUND(E37*U37,2)</f>
        <v>0</v>
      </c>
      <c r="W37" s="159"/>
      <c r="X37" s="159" t="s">
        <v>161</v>
      </c>
      <c r="Y37" s="159" t="s">
        <v>107</v>
      </c>
      <c r="Z37" s="148"/>
      <c r="AA37" s="148"/>
      <c r="AB37" s="148"/>
      <c r="AC37" s="148"/>
      <c r="AD37" s="148"/>
      <c r="AE37" s="148"/>
      <c r="AF37" s="148"/>
      <c r="AG37" s="148" t="s">
        <v>162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3" t="s">
        <v>100</v>
      </c>
      <c r="B38" s="164" t="s">
        <v>67</v>
      </c>
      <c r="C38" s="183" t="s">
        <v>68</v>
      </c>
      <c r="D38" s="165"/>
      <c r="E38" s="166"/>
      <c r="F38" s="167"/>
      <c r="G38" s="168">
        <f>SUMIF(AG39:AG40,"&lt;&gt;NOR",G39:G40)</f>
        <v>0</v>
      </c>
      <c r="H38" s="162"/>
      <c r="I38" s="162">
        <f>SUM(I39:I40)</f>
        <v>0</v>
      </c>
      <c r="J38" s="162"/>
      <c r="K38" s="162">
        <f>SUM(K39:K40)</f>
        <v>0</v>
      </c>
      <c r="L38" s="162"/>
      <c r="M38" s="162">
        <f>SUM(M39:M40)</f>
        <v>0</v>
      </c>
      <c r="N38" s="161"/>
      <c r="O38" s="161">
        <f>SUM(O39:O40)</f>
        <v>0.01</v>
      </c>
      <c r="P38" s="161"/>
      <c r="Q38" s="161">
        <f>SUM(Q39:Q40)</f>
        <v>5</v>
      </c>
      <c r="R38" s="162"/>
      <c r="S38" s="162"/>
      <c r="T38" s="162"/>
      <c r="U38" s="162"/>
      <c r="V38" s="162">
        <f>SUM(V39:V40)</f>
        <v>8.4700000000000006</v>
      </c>
      <c r="W38" s="162"/>
      <c r="X38" s="162"/>
      <c r="Y38" s="162"/>
      <c r="AG38" t="s">
        <v>101</v>
      </c>
    </row>
    <row r="39" spans="1:60" outlineLevel="1" x14ac:dyDescent="0.2">
      <c r="A39" s="170">
        <v>25</v>
      </c>
      <c r="B39" s="171" t="s">
        <v>167</v>
      </c>
      <c r="C39" s="185" t="s">
        <v>168</v>
      </c>
      <c r="D39" s="172" t="s">
        <v>136</v>
      </c>
      <c r="E39" s="173">
        <v>51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1.6000000000000001E-4</v>
      </c>
      <c r="O39" s="158">
        <f>ROUND(E39*N39,2)</f>
        <v>0.01</v>
      </c>
      <c r="P39" s="158">
        <v>9.8000000000000004E-2</v>
      </c>
      <c r="Q39" s="158">
        <f>ROUND(E39*P39,2)</f>
        <v>5</v>
      </c>
      <c r="R39" s="159"/>
      <c r="S39" s="159" t="s">
        <v>105</v>
      </c>
      <c r="T39" s="159" t="s">
        <v>105</v>
      </c>
      <c r="U39" s="159">
        <v>0.16600000000000001</v>
      </c>
      <c r="V39" s="159">
        <f>ROUND(E39*U39,2)</f>
        <v>8.4700000000000006</v>
      </c>
      <c r="W39" s="159"/>
      <c r="X39" s="159" t="s">
        <v>106</v>
      </c>
      <c r="Y39" s="159" t="s">
        <v>107</v>
      </c>
      <c r="Z39" s="148"/>
      <c r="AA39" s="148"/>
      <c r="AB39" s="148"/>
      <c r="AC39" s="148"/>
      <c r="AD39" s="148"/>
      <c r="AE39" s="148"/>
      <c r="AF39" s="148"/>
      <c r="AG39" s="148" t="s">
        <v>108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55">
        <v>26</v>
      </c>
      <c r="B40" s="156" t="s">
        <v>169</v>
      </c>
      <c r="C40" s="186" t="s">
        <v>170</v>
      </c>
      <c r="D40" s="157" t="s">
        <v>0</v>
      </c>
      <c r="E40" s="182"/>
      <c r="F40" s="160"/>
      <c r="G40" s="159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9"/>
      <c r="S40" s="159" t="s">
        <v>105</v>
      </c>
      <c r="T40" s="159" t="s">
        <v>105</v>
      </c>
      <c r="U40" s="159">
        <v>0</v>
      </c>
      <c r="V40" s="159">
        <f>ROUND(E40*U40,2)</f>
        <v>0</v>
      </c>
      <c r="W40" s="159"/>
      <c r="X40" s="159" t="s">
        <v>161</v>
      </c>
      <c r="Y40" s="159" t="s">
        <v>107</v>
      </c>
      <c r="Z40" s="148"/>
      <c r="AA40" s="148"/>
      <c r="AB40" s="148"/>
      <c r="AC40" s="148"/>
      <c r="AD40" s="148"/>
      <c r="AE40" s="148"/>
      <c r="AF40" s="148"/>
      <c r="AG40" s="148" t="s">
        <v>162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3" t="s">
        <v>100</v>
      </c>
      <c r="B41" s="164" t="s">
        <v>69</v>
      </c>
      <c r="C41" s="183" t="s">
        <v>70</v>
      </c>
      <c r="D41" s="165"/>
      <c r="E41" s="166"/>
      <c r="F41" s="167"/>
      <c r="G41" s="168">
        <f>SUMIF(AG42:AG45,"&lt;&gt;NOR",G42:G45)</f>
        <v>0</v>
      </c>
      <c r="H41" s="162"/>
      <c r="I41" s="162">
        <f>SUM(I42:I45)</f>
        <v>0</v>
      </c>
      <c r="J41" s="162"/>
      <c r="K41" s="162">
        <f>SUM(K42:K45)</f>
        <v>0</v>
      </c>
      <c r="L41" s="162"/>
      <c r="M41" s="162">
        <f>SUM(M42:M45)</f>
        <v>0</v>
      </c>
      <c r="N41" s="161"/>
      <c r="O41" s="161">
        <f>SUM(O42:O45)</f>
        <v>0</v>
      </c>
      <c r="P41" s="161"/>
      <c r="Q41" s="161">
        <f>SUM(Q42:Q45)</f>
        <v>0</v>
      </c>
      <c r="R41" s="162"/>
      <c r="S41" s="162"/>
      <c r="T41" s="162"/>
      <c r="U41" s="162"/>
      <c r="V41" s="162">
        <f>SUM(V42:V45)</f>
        <v>4.04</v>
      </c>
      <c r="W41" s="162"/>
      <c r="X41" s="162"/>
      <c r="Y41" s="162"/>
      <c r="AG41" t="s">
        <v>101</v>
      </c>
    </row>
    <row r="42" spans="1:60" outlineLevel="1" x14ac:dyDescent="0.2">
      <c r="A42" s="176">
        <v>27</v>
      </c>
      <c r="B42" s="177" t="s">
        <v>171</v>
      </c>
      <c r="C42" s="184" t="s">
        <v>172</v>
      </c>
      <c r="D42" s="178" t="s">
        <v>160</v>
      </c>
      <c r="E42" s="179">
        <v>5.0190599999999996</v>
      </c>
      <c r="F42" s="180"/>
      <c r="G42" s="181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9"/>
      <c r="S42" s="159" t="s">
        <v>105</v>
      </c>
      <c r="T42" s="159" t="s">
        <v>105</v>
      </c>
      <c r="U42" s="159">
        <v>0.49</v>
      </c>
      <c r="V42" s="159">
        <f>ROUND(E42*U42,2)</f>
        <v>2.46</v>
      </c>
      <c r="W42" s="159"/>
      <c r="X42" s="159" t="s">
        <v>173</v>
      </c>
      <c r="Y42" s="159" t="s">
        <v>107</v>
      </c>
      <c r="Z42" s="148"/>
      <c r="AA42" s="148"/>
      <c r="AB42" s="148"/>
      <c r="AC42" s="148"/>
      <c r="AD42" s="148"/>
      <c r="AE42" s="148"/>
      <c r="AF42" s="148"/>
      <c r="AG42" s="148" t="s">
        <v>174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6">
        <v>28</v>
      </c>
      <c r="B43" s="177" t="s">
        <v>175</v>
      </c>
      <c r="C43" s="184" t="s">
        <v>176</v>
      </c>
      <c r="D43" s="178" t="s">
        <v>160</v>
      </c>
      <c r="E43" s="179">
        <v>95.362139999999997</v>
      </c>
      <c r="F43" s="180"/>
      <c r="G43" s="181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105</v>
      </c>
      <c r="T43" s="159" t="s">
        <v>105</v>
      </c>
      <c r="U43" s="159">
        <v>0</v>
      </c>
      <c r="V43" s="159">
        <f>ROUND(E43*U43,2)</f>
        <v>0</v>
      </c>
      <c r="W43" s="159"/>
      <c r="X43" s="159" t="s">
        <v>173</v>
      </c>
      <c r="Y43" s="159" t="s">
        <v>107</v>
      </c>
      <c r="Z43" s="148"/>
      <c r="AA43" s="148"/>
      <c r="AB43" s="148"/>
      <c r="AC43" s="148"/>
      <c r="AD43" s="148"/>
      <c r="AE43" s="148"/>
      <c r="AF43" s="148"/>
      <c r="AG43" s="148" t="s">
        <v>174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6">
        <v>29</v>
      </c>
      <c r="B44" s="177" t="s">
        <v>177</v>
      </c>
      <c r="C44" s="184" t="s">
        <v>178</v>
      </c>
      <c r="D44" s="178" t="s">
        <v>160</v>
      </c>
      <c r="E44" s="179">
        <v>15.057180000000001</v>
      </c>
      <c r="F44" s="180"/>
      <c r="G44" s="181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9"/>
      <c r="S44" s="159" t="s">
        <v>105</v>
      </c>
      <c r="T44" s="159" t="s">
        <v>105</v>
      </c>
      <c r="U44" s="159">
        <v>0.105</v>
      </c>
      <c r="V44" s="159">
        <f>ROUND(E44*U44,2)</f>
        <v>1.58</v>
      </c>
      <c r="W44" s="159"/>
      <c r="X44" s="159" t="s">
        <v>173</v>
      </c>
      <c r="Y44" s="159" t="s">
        <v>107</v>
      </c>
      <c r="Z44" s="148"/>
      <c r="AA44" s="148"/>
      <c r="AB44" s="148"/>
      <c r="AC44" s="148"/>
      <c r="AD44" s="148"/>
      <c r="AE44" s="148"/>
      <c r="AF44" s="148"/>
      <c r="AG44" s="148" t="s">
        <v>174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0">
        <v>30</v>
      </c>
      <c r="B45" s="171" t="s">
        <v>179</v>
      </c>
      <c r="C45" s="185" t="s">
        <v>180</v>
      </c>
      <c r="D45" s="172" t="s">
        <v>160</v>
      </c>
      <c r="E45" s="173">
        <v>5.0190599999999996</v>
      </c>
      <c r="F45" s="174"/>
      <c r="G45" s="175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9"/>
      <c r="S45" s="159" t="s">
        <v>105</v>
      </c>
      <c r="T45" s="159" t="s">
        <v>105</v>
      </c>
      <c r="U45" s="159">
        <v>0</v>
      </c>
      <c r="V45" s="159">
        <f>ROUND(E45*U45,2)</f>
        <v>0</v>
      </c>
      <c r="W45" s="159"/>
      <c r="X45" s="159" t="s">
        <v>173</v>
      </c>
      <c r="Y45" s="159" t="s">
        <v>107</v>
      </c>
      <c r="Z45" s="148"/>
      <c r="AA45" s="148"/>
      <c r="AB45" s="148"/>
      <c r="AC45" s="148"/>
      <c r="AD45" s="148"/>
      <c r="AE45" s="148"/>
      <c r="AF45" s="148"/>
      <c r="AG45" s="148" t="s">
        <v>174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3"/>
      <c r="B46" s="4"/>
      <c r="C46" s="18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86</v>
      </c>
    </row>
    <row r="47" spans="1:60" x14ac:dyDescent="0.2">
      <c r="A47" s="151"/>
      <c r="B47" s="152" t="s">
        <v>31</v>
      </c>
      <c r="C47" s="188"/>
      <c r="D47" s="153"/>
      <c r="E47" s="154"/>
      <c r="F47" s="154"/>
      <c r="G47" s="169">
        <f>G8+G20+G24+G28+G33+G35+G38+G41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181</v>
      </c>
    </row>
    <row r="48" spans="1:60" x14ac:dyDescent="0.2">
      <c r="A48" s="3"/>
      <c r="B48" s="4"/>
      <c r="C48" s="18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8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54" t="s">
        <v>182</v>
      </c>
      <c r="B50" s="254"/>
      <c r="C50" s="255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56"/>
      <c r="B51" s="257"/>
      <c r="C51" s="258"/>
      <c r="D51" s="257"/>
      <c r="E51" s="257"/>
      <c r="F51" s="257"/>
      <c r="G51" s="25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G51" t="s">
        <v>183</v>
      </c>
    </row>
    <row r="52" spans="1:33" x14ac:dyDescent="0.2">
      <c r="A52" s="260"/>
      <c r="B52" s="261"/>
      <c r="C52" s="262"/>
      <c r="D52" s="261"/>
      <c r="E52" s="261"/>
      <c r="F52" s="261"/>
      <c r="G52" s="26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0"/>
      <c r="B53" s="261"/>
      <c r="C53" s="262"/>
      <c r="D53" s="261"/>
      <c r="E53" s="261"/>
      <c r="F53" s="261"/>
      <c r="G53" s="26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60"/>
      <c r="B54" s="261"/>
      <c r="C54" s="262"/>
      <c r="D54" s="261"/>
      <c r="E54" s="261"/>
      <c r="F54" s="261"/>
      <c r="G54" s="26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64"/>
      <c r="B55" s="265"/>
      <c r="C55" s="266"/>
      <c r="D55" s="265"/>
      <c r="E55" s="265"/>
      <c r="F55" s="265"/>
      <c r="G55" s="26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3"/>
      <c r="B56" s="4"/>
      <c r="C56" s="18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C57" s="189"/>
      <c r="D57" s="10"/>
      <c r="AG57" t="s">
        <v>184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1oZB9nvzjAYYdLld4QRVQxwe6cnLuLkPo4wSvZ5i6Dd+6//c2rpBTfG2qIln2C1xlwfwDEvSA8b1uCJFwiFow==" saltValue="m4+tnS34dIq/QTk35r+TXA==" spinCount="100000" sheet="1" formatRows="0"/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02202301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02202301 Pol'!Názvy_tisku</vt:lpstr>
      <vt:lpstr>oadresa</vt:lpstr>
      <vt:lpstr>Stavba!Objednatel</vt:lpstr>
      <vt:lpstr>Stavba!Objekt</vt:lpstr>
      <vt:lpstr>'01 02202301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Magda Šebestová</cp:lastModifiedBy>
  <cp:lastPrinted>2019-03-19T12:27:02Z</cp:lastPrinted>
  <dcterms:created xsi:type="dcterms:W3CDTF">2009-04-08T07:15:50Z</dcterms:created>
  <dcterms:modified xsi:type="dcterms:W3CDTF">2023-04-21T06:56:57Z</dcterms:modified>
</cp:coreProperties>
</file>